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102799\Downloads\"/>
    </mc:Choice>
  </mc:AlternateContent>
  <xr:revisionPtr revIDLastSave="0" documentId="8_{A521B253-F9DE-48C0-8FEB-33034094BEFF}" xr6:coauthVersionLast="47" xr6:coauthVersionMax="47" xr10:uidLastSave="{00000000-0000-0000-0000-000000000000}"/>
  <bookViews>
    <workbookView xWindow="-110" yWindow="-110" windowWidth="22780" windowHeight="14660" tabRatio="827" xr2:uid="{00000000-000D-0000-FFFF-FFFF00000000}"/>
  </bookViews>
  <sheets>
    <sheet name="Navigation Pane" sheetId="1" r:id="rId1"/>
    <sheet name="General Input Sheet" sheetId="2" r:id="rId2"/>
    <sheet name="Exist Trunk Assets - Transport" sheetId="45" r:id="rId3"/>
    <sheet name="Future Trunk Assets - Transport" sheetId="38" r:id="rId4"/>
    <sheet name="Catchment Demand Road Transport" sheetId="22" r:id="rId5"/>
    <sheet name="Summary Cost Schedule" sheetId="9" r:id="rId6"/>
  </sheets>
  <definedNames>
    <definedName name="_xlnm._FilterDatabase" localSheetId="2" hidden="1">'Exist Trunk Assets - Transport'!$A$12:$R$12</definedName>
    <definedName name="_xlnm._FilterDatabase" localSheetId="3" hidden="1">'Future Trunk Assets - Transport'!$B$15:$AF$15</definedName>
    <definedName name="AssetBeta">'General Input Sheet'!$G$27</definedName>
    <definedName name="CapStr">'General Input Sheet'!$G$25</definedName>
    <definedName name="CatchName" localSheetId="4">'Catchment Demand Road Transport'!$C$8:$C$37</definedName>
    <definedName name="Chargeind">'General Input Sheet'!$G$48</definedName>
    <definedName name="CHGOPTION">#REF!</definedName>
    <definedName name="Debt">'General Input Sheet'!$G$28</definedName>
    <definedName name="Histindex">'General Input Sheet'!$E$38:$G$44</definedName>
    <definedName name="ICSInf" localSheetId="4">'General Input Sheet'!$G$51</definedName>
    <definedName name="ICSInf">'General Input Sheet'!$G$49</definedName>
    <definedName name="Landind">'General Input Sheet'!$G$46</definedName>
    <definedName name="MArgin">'General Input Sheet'!$G$21</definedName>
    <definedName name="PPI">'General Input Sheet'!$G$35</definedName>
    <definedName name="_xlnm.Print_Area" localSheetId="4">'Catchment Demand Road Transport'!$A$1:$AI$82</definedName>
    <definedName name="_xlnm.Print_Area" localSheetId="2">'Exist Trunk Assets - Transport'!$A$1:$L$9012</definedName>
    <definedName name="_xlnm.Print_Area" localSheetId="3">'Future Trunk Assets - Transport'!$A$1:$AF$347</definedName>
    <definedName name="_xlnm.Print_Area" localSheetId="1">'General Input Sheet'!$A$1:$L$52</definedName>
    <definedName name="_xlnm.Print_Area" localSheetId="0">'Navigation Pane'!$A$1:$Q$26</definedName>
    <definedName name="_xlnm.Print_Area" localSheetId="5">'Summary Cost Schedule'!$A$1:$L$32</definedName>
    <definedName name="_xlnm.Print_Titles" localSheetId="2">'Exist Trunk Assets - Transport'!$10:$10</definedName>
    <definedName name="_xlnm.Print_Titles" localSheetId="3">'Future Trunk Assets - Transport'!$13:$13</definedName>
    <definedName name="Risk">'General Input Sheet'!$G$26</definedName>
    <definedName name="Roadcatch">'Catchment Demand Road Transport'!$C$8:$H$37</definedName>
    <definedName name="SENS" localSheetId="4">'General Input Sheet'!$G$34</definedName>
    <definedName name="TENYr">'General Input Sheet'!$G$19</definedName>
    <definedName name="Translandcode">'Exist Trunk Assets - Transport'!$B$409:$B$434</definedName>
    <definedName name="WACC">'General Input Sheet'!$G$32</definedName>
    <definedName name="WACC1">'General Input Sheet'!$G$23</definedName>
    <definedName name="WACC2">'General Input Sheet'!$G$30</definedName>
    <definedName name="YEAR">'General Input Sheet'!$G$8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011" i="45" l="1"/>
  <c r="F9010" i="45"/>
  <c r="F9009" i="45"/>
  <c r="F9008" i="45"/>
  <c r="F9007" i="45"/>
  <c r="F9006" i="45"/>
  <c r="F9005" i="45"/>
  <c r="F9004" i="45"/>
  <c r="F9003" i="45"/>
  <c r="F9002" i="45"/>
  <c r="F9001" i="45"/>
  <c r="F9000" i="45"/>
  <c r="F8999" i="45"/>
  <c r="F8998" i="45"/>
  <c r="F8997" i="45"/>
  <c r="F8996" i="45"/>
  <c r="F8995" i="45"/>
  <c r="F8994" i="45"/>
  <c r="F8993" i="45"/>
  <c r="F8992" i="45"/>
  <c r="F8991" i="45"/>
  <c r="F8990" i="45"/>
  <c r="F8989" i="45"/>
  <c r="F8988" i="45"/>
  <c r="F8987" i="45"/>
  <c r="F8986" i="45"/>
  <c r="F8985" i="45"/>
  <c r="F8984" i="45"/>
  <c r="F8983" i="45"/>
  <c r="F8982" i="45"/>
  <c r="F8981" i="45"/>
  <c r="F8980" i="45"/>
  <c r="F8979" i="45"/>
  <c r="F8978" i="45"/>
  <c r="F8977" i="45"/>
  <c r="F8976" i="45"/>
  <c r="F8975" i="45"/>
  <c r="F8974" i="45"/>
  <c r="F8973" i="45"/>
  <c r="F8972" i="45"/>
  <c r="F8971" i="45"/>
  <c r="F8970" i="45"/>
  <c r="F8969" i="45"/>
  <c r="F8968" i="45"/>
  <c r="F8967" i="45"/>
  <c r="F8966" i="45"/>
  <c r="F8965" i="45"/>
  <c r="F8964" i="45"/>
  <c r="F8963" i="45"/>
  <c r="F8962" i="45"/>
  <c r="F8961" i="45"/>
  <c r="F8960" i="45"/>
  <c r="F8959" i="45"/>
  <c r="F8958" i="45"/>
  <c r="F8957" i="45"/>
  <c r="F8956" i="45"/>
  <c r="F8955" i="45"/>
  <c r="F8954" i="45"/>
  <c r="F8953" i="45"/>
  <c r="F8952" i="45"/>
  <c r="F8951" i="45"/>
  <c r="F8950" i="45"/>
  <c r="F8949" i="45"/>
  <c r="F8948" i="45"/>
  <c r="F8947" i="45"/>
  <c r="F8946" i="45"/>
  <c r="F8945" i="45"/>
  <c r="F8944" i="45"/>
  <c r="F8943" i="45"/>
  <c r="F8942" i="45"/>
  <c r="F8941" i="45"/>
  <c r="F8940" i="45"/>
  <c r="F8939" i="45"/>
  <c r="F8938" i="45"/>
  <c r="F8937" i="45"/>
  <c r="F8936" i="45"/>
  <c r="F8935" i="45"/>
  <c r="F8934" i="45"/>
  <c r="F8933" i="45"/>
  <c r="F8932" i="45"/>
  <c r="F8931" i="45"/>
  <c r="F8930" i="45"/>
  <c r="F8929" i="45"/>
  <c r="F8928" i="45"/>
  <c r="F8927" i="45"/>
  <c r="F8926" i="45"/>
  <c r="F8925" i="45"/>
  <c r="F8924" i="45"/>
  <c r="F8923" i="45"/>
  <c r="F8922" i="45"/>
  <c r="F8921" i="45"/>
  <c r="F8920" i="45"/>
  <c r="F8919" i="45"/>
  <c r="F8918" i="45"/>
  <c r="F8917" i="45"/>
  <c r="F8916" i="45"/>
  <c r="F8915" i="45"/>
  <c r="F8914" i="45"/>
  <c r="F8913" i="45"/>
  <c r="F8912" i="45"/>
  <c r="F8911" i="45"/>
  <c r="F8910" i="45"/>
  <c r="F8909" i="45"/>
  <c r="F8908" i="45"/>
  <c r="F8907" i="45"/>
  <c r="F8906" i="45"/>
  <c r="F8905" i="45"/>
  <c r="F8904" i="45"/>
  <c r="F8903" i="45"/>
  <c r="F8902" i="45"/>
  <c r="F8901" i="45"/>
  <c r="F8900" i="45"/>
  <c r="F8899" i="45"/>
  <c r="F8898" i="45"/>
  <c r="F8897" i="45"/>
  <c r="F8896" i="45"/>
  <c r="F8895" i="45"/>
  <c r="F8894" i="45"/>
  <c r="F8893" i="45"/>
  <c r="F8892" i="45"/>
  <c r="F8891" i="45"/>
  <c r="F8890" i="45"/>
  <c r="F8889" i="45"/>
  <c r="F8888" i="45"/>
  <c r="F8887" i="45"/>
  <c r="F8886" i="45"/>
  <c r="F8885" i="45"/>
  <c r="F8884" i="45"/>
  <c r="F8883" i="45"/>
  <c r="F8882" i="45"/>
  <c r="F8881" i="45"/>
  <c r="F8880" i="45"/>
  <c r="F8879" i="45"/>
  <c r="F8878" i="45"/>
  <c r="F8877" i="45"/>
  <c r="F8876" i="45"/>
  <c r="F8875" i="45"/>
  <c r="F8874" i="45"/>
  <c r="F8873" i="45"/>
  <c r="F8872" i="45"/>
  <c r="F8871" i="45"/>
  <c r="F8870" i="45"/>
  <c r="F8869" i="45"/>
  <c r="F8868" i="45"/>
  <c r="F8867" i="45"/>
  <c r="F8866" i="45"/>
  <c r="F8865" i="45"/>
  <c r="F8864" i="45"/>
  <c r="F8863" i="45"/>
  <c r="F8862" i="45"/>
  <c r="F8861" i="45"/>
  <c r="F8860" i="45"/>
  <c r="F8859" i="45"/>
  <c r="F8858" i="45"/>
  <c r="F8857" i="45"/>
  <c r="F8856" i="45"/>
  <c r="F8855" i="45"/>
  <c r="F8854" i="45"/>
  <c r="F8853" i="45"/>
  <c r="F8852" i="45"/>
  <c r="F8851" i="45"/>
  <c r="F8850" i="45"/>
  <c r="F8849" i="45"/>
  <c r="F8848" i="45"/>
  <c r="F8847" i="45"/>
  <c r="F8846" i="45"/>
  <c r="F8845" i="45"/>
  <c r="F8844" i="45"/>
  <c r="F8843" i="45"/>
  <c r="F8842" i="45"/>
  <c r="F8841" i="45"/>
  <c r="F8840" i="45"/>
  <c r="F8839" i="45"/>
  <c r="F8838" i="45"/>
  <c r="F8837" i="45"/>
  <c r="F8836" i="45"/>
  <c r="F8835" i="45"/>
  <c r="F8834" i="45"/>
  <c r="F8833" i="45"/>
  <c r="F8832" i="45"/>
  <c r="F8831" i="45"/>
  <c r="F8830" i="45"/>
  <c r="F8829" i="45"/>
  <c r="F8828" i="45"/>
  <c r="F8827" i="45"/>
  <c r="F8826" i="45"/>
  <c r="F8825" i="45"/>
  <c r="F8824" i="45"/>
  <c r="F8823" i="45"/>
  <c r="F8822" i="45"/>
  <c r="F8821" i="45"/>
  <c r="F8820" i="45"/>
  <c r="F8819" i="45"/>
  <c r="F8818" i="45"/>
  <c r="F8817" i="45"/>
  <c r="F8816" i="45"/>
  <c r="F8815" i="45"/>
  <c r="F8814" i="45"/>
  <c r="F8813" i="45"/>
  <c r="F8812" i="45"/>
  <c r="F8811" i="45"/>
  <c r="F8810" i="45"/>
  <c r="F8809" i="45"/>
  <c r="F8808" i="45"/>
  <c r="F8807" i="45"/>
  <c r="F8806" i="45"/>
  <c r="F8805" i="45"/>
  <c r="F8804" i="45"/>
  <c r="F8803" i="45"/>
  <c r="F8802" i="45"/>
  <c r="F8801" i="45"/>
  <c r="F8800" i="45"/>
  <c r="F8799" i="45"/>
  <c r="F8798" i="45"/>
  <c r="F8797" i="45"/>
  <c r="F8796" i="45"/>
  <c r="F8795" i="45"/>
  <c r="F8794" i="45"/>
  <c r="F8793" i="45"/>
  <c r="F8792" i="45"/>
  <c r="F8791" i="45"/>
  <c r="F8790" i="45"/>
  <c r="F8789" i="45"/>
  <c r="F8788" i="45"/>
  <c r="F8787" i="45"/>
  <c r="F8786" i="45"/>
  <c r="F8785" i="45"/>
  <c r="F8784" i="45"/>
  <c r="F8783" i="45"/>
  <c r="F8782" i="45"/>
  <c r="F8781" i="45"/>
  <c r="F8780" i="45"/>
  <c r="F8779" i="45"/>
  <c r="F8778" i="45"/>
  <c r="F8777" i="45"/>
  <c r="F8776" i="45"/>
  <c r="F8775" i="45"/>
  <c r="F8774" i="45"/>
  <c r="F8773" i="45"/>
  <c r="F8772" i="45"/>
  <c r="F8771" i="45"/>
  <c r="F8770" i="45"/>
  <c r="F8769" i="45"/>
  <c r="F8768" i="45"/>
  <c r="F8767" i="45"/>
  <c r="F8766" i="45"/>
  <c r="F8765" i="45"/>
  <c r="F8764" i="45"/>
  <c r="F8763" i="45"/>
  <c r="F8762" i="45"/>
  <c r="F8761" i="45"/>
  <c r="F8760" i="45"/>
  <c r="F8759" i="45"/>
  <c r="F8758" i="45"/>
  <c r="F8757" i="45"/>
  <c r="F8756" i="45"/>
  <c r="F8755" i="45"/>
  <c r="F8754" i="45"/>
  <c r="F8753" i="45"/>
  <c r="F8752" i="45"/>
  <c r="F8751" i="45"/>
  <c r="F8750" i="45"/>
  <c r="F8749" i="45"/>
  <c r="F8748" i="45"/>
  <c r="F8747" i="45"/>
  <c r="F8746" i="45"/>
  <c r="F8745" i="45"/>
  <c r="F8744" i="45"/>
  <c r="F8743" i="45"/>
  <c r="F8742" i="45"/>
  <c r="F8741" i="45"/>
  <c r="F8740" i="45"/>
  <c r="F8739" i="45"/>
  <c r="F8738" i="45"/>
  <c r="F8737" i="45"/>
  <c r="F8736" i="45"/>
  <c r="F8735" i="45"/>
  <c r="F8734" i="45"/>
  <c r="F8733" i="45"/>
  <c r="F8732" i="45"/>
  <c r="F8731" i="45"/>
  <c r="F8730" i="45"/>
  <c r="F8729" i="45"/>
  <c r="F8728" i="45"/>
  <c r="F8727" i="45"/>
  <c r="F8726" i="45"/>
  <c r="F8725" i="45"/>
  <c r="F8724" i="45"/>
  <c r="F8723" i="45"/>
  <c r="F8722" i="45"/>
  <c r="F8721" i="45"/>
  <c r="F8720" i="45"/>
  <c r="F8719" i="45"/>
  <c r="F8718" i="45"/>
  <c r="F8717" i="45"/>
  <c r="F8716" i="45"/>
  <c r="F8715" i="45"/>
  <c r="F8714" i="45"/>
  <c r="F8713" i="45"/>
  <c r="F8712" i="45"/>
  <c r="F8711" i="45"/>
  <c r="F8710" i="45"/>
  <c r="F8709" i="45"/>
  <c r="F8708" i="45"/>
  <c r="F8707" i="45"/>
  <c r="F8706" i="45"/>
  <c r="F8705" i="45"/>
  <c r="F8704" i="45"/>
  <c r="F8703" i="45"/>
  <c r="F8702" i="45"/>
  <c r="F8701" i="45"/>
  <c r="F8700" i="45"/>
  <c r="F8699" i="45"/>
  <c r="F8698" i="45"/>
  <c r="F8697" i="45"/>
  <c r="F8696" i="45"/>
  <c r="F8695" i="45"/>
  <c r="F8694" i="45"/>
  <c r="F8693" i="45"/>
  <c r="F8692" i="45"/>
  <c r="F8691" i="45"/>
  <c r="F8690" i="45"/>
  <c r="F8689" i="45"/>
  <c r="F8688" i="45"/>
  <c r="F8687" i="45"/>
  <c r="F8686" i="45"/>
  <c r="F8685" i="45"/>
  <c r="F8684" i="45"/>
  <c r="F8683" i="45"/>
  <c r="F8682" i="45"/>
  <c r="F8681" i="45"/>
  <c r="F8680" i="45"/>
  <c r="F8679" i="45"/>
  <c r="F8678" i="45"/>
  <c r="F8677" i="45"/>
  <c r="F8676" i="45"/>
  <c r="F8675" i="45"/>
  <c r="F8674" i="45"/>
  <c r="F8673" i="45"/>
  <c r="F8672" i="45"/>
  <c r="F8671" i="45"/>
  <c r="F8670" i="45"/>
  <c r="F8669" i="45"/>
  <c r="F8668" i="45"/>
  <c r="F8667" i="45"/>
  <c r="F8666" i="45"/>
  <c r="F8665" i="45"/>
  <c r="F8664" i="45"/>
  <c r="F8663" i="45"/>
  <c r="F8662" i="45"/>
  <c r="F8661" i="45"/>
  <c r="F8660" i="45"/>
  <c r="F8659" i="45"/>
  <c r="F8658" i="45"/>
  <c r="F8657" i="45"/>
  <c r="F8656" i="45"/>
  <c r="F8655" i="45"/>
  <c r="F8654" i="45"/>
  <c r="F8653" i="45"/>
  <c r="F8652" i="45"/>
  <c r="F8651" i="45"/>
  <c r="F8650" i="45"/>
  <c r="F8649" i="45"/>
  <c r="F8648" i="45"/>
  <c r="F8647" i="45"/>
  <c r="F8646" i="45"/>
  <c r="F8645" i="45"/>
  <c r="F8644" i="45"/>
  <c r="F8643" i="45"/>
  <c r="F8642" i="45"/>
  <c r="F8641" i="45"/>
  <c r="F8640" i="45"/>
  <c r="F8639" i="45"/>
  <c r="F8638" i="45"/>
  <c r="F8637" i="45"/>
  <c r="F8636" i="45"/>
  <c r="F8635" i="45"/>
  <c r="F8634" i="45"/>
  <c r="F8633" i="45"/>
  <c r="F8632" i="45"/>
  <c r="F8631" i="45"/>
  <c r="F8630" i="45"/>
  <c r="F8629" i="45"/>
  <c r="F8628" i="45"/>
  <c r="F8627" i="45"/>
  <c r="F8626" i="45"/>
  <c r="F8625" i="45"/>
  <c r="F8624" i="45"/>
  <c r="F8623" i="45"/>
  <c r="F8622" i="45"/>
  <c r="F8621" i="45"/>
  <c r="F8620" i="45"/>
  <c r="F8619" i="45"/>
  <c r="F8618" i="45"/>
  <c r="F8617" i="45"/>
  <c r="F8616" i="45"/>
  <c r="F8615" i="45"/>
  <c r="F8614" i="45"/>
  <c r="F8613" i="45"/>
  <c r="F8612" i="45"/>
  <c r="F8611" i="45"/>
  <c r="F8610" i="45"/>
  <c r="F8609" i="45"/>
  <c r="F8608" i="45"/>
  <c r="F8607" i="45"/>
  <c r="F8606" i="45"/>
  <c r="F8605" i="45"/>
  <c r="F8604" i="45"/>
  <c r="F8603" i="45"/>
  <c r="F8602" i="45"/>
  <c r="F8601" i="45"/>
  <c r="F8600" i="45"/>
  <c r="F8599" i="45"/>
  <c r="F8598" i="45"/>
  <c r="F8597" i="45"/>
  <c r="F8596" i="45"/>
  <c r="F8595" i="45"/>
  <c r="F8594" i="45"/>
  <c r="F8593" i="45"/>
  <c r="F8592" i="45"/>
  <c r="F8591" i="45"/>
  <c r="F8590" i="45"/>
  <c r="F8589" i="45"/>
  <c r="F8588" i="45"/>
  <c r="F8587" i="45"/>
  <c r="F8586" i="45"/>
  <c r="F8585" i="45"/>
  <c r="F8584" i="45"/>
  <c r="F8583" i="45"/>
  <c r="F8582" i="45"/>
  <c r="F8581" i="45"/>
  <c r="F8580" i="45"/>
  <c r="F8579" i="45"/>
  <c r="F8578" i="45"/>
  <c r="F8577" i="45"/>
  <c r="F8576" i="45"/>
  <c r="F8575" i="45"/>
  <c r="F8574" i="45"/>
  <c r="F8573" i="45"/>
  <c r="F8572" i="45"/>
  <c r="F8571" i="45"/>
  <c r="F8570" i="45"/>
  <c r="F8569" i="45"/>
  <c r="F8568" i="45"/>
  <c r="F8567" i="45"/>
  <c r="F8566" i="45"/>
  <c r="F8565" i="45"/>
  <c r="F8564" i="45"/>
  <c r="F8563" i="45"/>
  <c r="F8562" i="45"/>
  <c r="F8561" i="45"/>
  <c r="F8560" i="45"/>
  <c r="F8559" i="45"/>
  <c r="F8558" i="45"/>
  <c r="F8557" i="45"/>
  <c r="F8556" i="45"/>
  <c r="F8555" i="45"/>
  <c r="F8554" i="45"/>
  <c r="F8553" i="45"/>
  <c r="F8552" i="45"/>
  <c r="F8551" i="45"/>
  <c r="F8550" i="45"/>
  <c r="F8549" i="45"/>
  <c r="F8548" i="45"/>
  <c r="F8547" i="45"/>
  <c r="F8546" i="45"/>
  <c r="F8545" i="45"/>
  <c r="F8544" i="45"/>
  <c r="F8543" i="45"/>
  <c r="F8542" i="45"/>
  <c r="F8541" i="45"/>
  <c r="F8540" i="45"/>
  <c r="F8539" i="45"/>
  <c r="F8538" i="45"/>
  <c r="F8537" i="45"/>
  <c r="F8536" i="45"/>
  <c r="F8535" i="45"/>
  <c r="F8534" i="45"/>
  <c r="F8533" i="45"/>
  <c r="F8532" i="45"/>
  <c r="F8531" i="45"/>
  <c r="F8530" i="45"/>
  <c r="F8529" i="45"/>
  <c r="F8528" i="45"/>
  <c r="F8527" i="45"/>
  <c r="F8526" i="45"/>
  <c r="F8525" i="45"/>
  <c r="F8524" i="45"/>
  <c r="F8523" i="45"/>
  <c r="F8522" i="45"/>
  <c r="F8521" i="45"/>
  <c r="F8520" i="45"/>
  <c r="F8519" i="45"/>
  <c r="F8518" i="45"/>
  <c r="F8517" i="45"/>
  <c r="F8516" i="45"/>
  <c r="F8515" i="45"/>
  <c r="F8514" i="45"/>
  <c r="F8513" i="45"/>
  <c r="F8512" i="45"/>
  <c r="F8511" i="45"/>
  <c r="F8510" i="45"/>
  <c r="F8509" i="45"/>
  <c r="F8508" i="45"/>
  <c r="F8507" i="45"/>
  <c r="F8506" i="45"/>
  <c r="F8505" i="45"/>
  <c r="F8504" i="45"/>
  <c r="F8503" i="45"/>
  <c r="F8502" i="45"/>
  <c r="F8501" i="45"/>
  <c r="F8500" i="45"/>
  <c r="F8499" i="45"/>
  <c r="F8498" i="45"/>
  <c r="F8497" i="45"/>
  <c r="F8496" i="45"/>
  <c r="F8495" i="45"/>
  <c r="F8494" i="45"/>
  <c r="F8493" i="45"/>
  <c r="F8492" i="45"/>
  <c r="F8491" i="45"/>
  <c r="F8490" i="45"/>
  <c r="F8489" i="45"/>
  <c r="F8488" i="45"/>
  <c r="F8487" i="45"/>
  <c r="F8486" i="45"/>
  <c r="F8485" i="45"/>
  <c r="F8484" i="45"/>
  <c r="F8483" i="45"/>
  <c r="F8482" i="45"/>
  <c r="F8481" i="45"/>
  <c r="F8480" i="45"/>
  <c r="F8479" i="45"/>
  <c r="F8478" i="45"/>
  <c r="F8477" i="45"/>
  <c r="F8476" i="45"/>
  <c r="F8475" i="45"/>
  <c r="F8474" i="45"/>
  <c r="F8473" i="45"/>
  <c r="F8472" i="45"/>
  <c r="F8471" i="45"/>
  <c r="F8470" i="45"/>
  <c r="F8469" i="45"/>
  <c r="F8468" i="45"/>
  <c r="F8467" i="45"/>
  <c r="F8466" i="45"/>
  <c r="F8465" i="45"/>
  <c r="F8464" i="45"/>
  <c r="F8463" i="45"/>
  <c r="F8462" i="45"/>
  <c r="F8461" i="45"/>
  <c r="F8460" i="45"/>
  <c r="F8459" i="45"/>
  <c r="F8458" i="45"/>
  <c r="F8457" i="45"/>
  <c r="F8456" i="45"/>
  <c r="F8455" i="45"/>
  <c r="F8454" i="45"/>
  <c r="F8453" i="45"/>
  <c r="F8452" i="45"/>
  <c r="F8451" i="45"/>
  <c r="F8450" i="45"/>
  <c r="F8449" i="45"/>
  <c r="F8448" i="45"/>
  <c r="F8447" i="45"/>
  <c r="F8446" i="45"/>
  <c r="F8445" i="45"/>
  <c r="F8444" i="45"/>
  <c r="F8443" i="45"/>
  <c r="F8442" i="45"/>
  <c r="F8441" i="45"/>
  <c r="F8440" i="45"/>
  <c r="F8439" i="45"/>
  <c r="F8438" i="45"/>
  <c r="F8437" i="45"/>
  <c r="F8436" i="45"/>
  <c r="F8435" i="45"/>
  <c r="F8434" i="45"/>
  <c r="F8433" i="45"/>
  <c r="F8432" i="45"/>
  <c r="F8431" i="45"/>
  <c r="F8430" i="45"/>
  <c r="F8429" i="45"/>
  <c r="F8428" i="45"/>
  <c r="F8427" i="45"/>
  <c r="F8426" i="45"/>
  <c r="F8425" i="45"/>
  <c r="F8424" i="45"/>
  <c r="F8423" i="45"/>
  <c r="F8422" i="45"/>
  <c r="F8421" i="45"/>
  <c r="F8420" i="45"/>
  <c r="F8419" i="45"/>
  <c r="F8418" i="45"/>
  <c r="F8417" i="45"/>
  <c r="F8416" i="45"/>
  <c r="F8415" i="45"/>
  <c r="F8414" i="45"/>
  <c r="F8413" i="45"/>
  <c r="F8412" i="45"/>
  <c r="F8411" i="45"/>
  <c r="F8410" i="45"/>
  <c r="F8409" i="45"/>
  <c r="F8408" i="45"/>
  <c r="F8407" i="45"/>
  <c r="F8406" i="45"/>
  <c r="F8405" i="45"/>
  <c r="F8404" i="45"/>
  <c r="F8403" i="45"/>
  <c r="F8402" i="45"/>
  <c r="F8401" i="45"/>
  <c r="F8400" i="45"/>
  <c r="F8399" i="45"/>
  <c r="F8398" i="45"/>
  <c r="F8397" i="45"/>
  <c r="F8396" i="45"/>
  <c r="F8395" i="45"/>
  <c r="F8394" i="45"/>
  <c r="F8393" i="45"/>
  <c r="F8392" i="45"/>
  <c r="F8391" i="45"/>
  <c r="F8390" i="45"/>
  <c r="F8389" i="45"/>
  <c r="F8388" i="45"/>
  <c r="F8387" i="45"/>
  <c r="F8386" i="45"/>
  <c r="F8385" i="45"/>
  <c r="F8384" i="45"/>
  <c r="F8383" i="45"/>
  <c r="F8382" i="45"/>
  <c r="F8381" i="45"/>
  <c r="F8380" i="45"/>
  <c r="F8379" i="45"/>
  <c r="F8378" i="45"/>
  <c r="F8377" i="45"/>
  <c r="F8376" i="45"/>
  <c r="F8375" i="45"/>
  <c r="F8374" i="45"/>
  <c r="F8373" i="45"/>
  <c r="F8372" i="45"/>
  <c r="F8371" i="45"/>
  <c r="F8370" i="45"/>
  <c r="F8369" i="45"/>
  <c r="F8368" i="45"/>
  <c r="F8367" i="45"/>
  <c r="F8366" i="45"/>
  <c r="F8365" i="45"/>
  <c r="F8364" i="45"/>
  <c r="F8363" i="45"/>
  <c r="F8362" i="45"/>
  <c r="F8361" i="45"/>
  <c r="F8360" i="45"/>
  <c r="F8359" i="45"/>
  <c r="F8358" i="45"/>
  <c r="F8357" i="45"/>
  <c r="F8356" i="45"/>
  <c r="F8355" i="45"/>
  <c r="F8354" i="45"/>
  <c r="F8353" i="45"/>
  <c r="F8352" i="45"/>
  <c r="F8351" i="45"/>
  <c r="F8350" i="45"/>
  <c r="F8349" i="45"/>
  <c r="F8348" i="45"/>
  <c r="F8347" i="45"/>
  <c r="F8346" i="45"/>
  <c r="F8345" i="45"/>
  <c r="F8344" i="45"/>
  <c r="F8343" i="45"/>
  <c r="F8342" i="45"/>
  <c r="F8341" i="45"/>
  <c r="F8340" i="45"/>
  <c r="F8339" i="45"/>
  <c r="F8338" i="45"/>
  <c r="F8337" i="45"/>
  <c r="F8336" i="45"/>
  <c r="F8335" i="45"/>
  <c r="F8334" i="45"/>
  <c r="F8333" i="45"/>
  <c r="F8332" i="45"/>
  <c r="F8331" i="45"/>
  <c r="F8330" i="45"/>
  <c r="F8329" i="45"/>
  <c r="F8328" i="45"/>
  <c r="F8327" i="45"/>
  <c r="F8326" i="45"/>
  <c r="F8325" i="45"/>
  <c r="F8324" i="45"/>
  <c r="F8323" i="45"/>
  <c r="F8322" i="45"/>
  <c r="F8321" i="45"/>
  <c r="F8320" i="45"/>
  <c r="F8319" i="45"/>
  <c r="F8318" i="45"/>
  <c r="F8317" i="45"/>
  <c r="F8316" i="45"/>
  <c r="F8315" i="45"/>
  <c r="F8314" i="45"/>
  <c r="F8313" i="45"/>
  <c r="F8312" i="45"/>
  <c r="F8311" i="45"/>
  <c r="F8310" i="45"/>
  <c r="F8309" i="45"/>
  <c r="F8308" i="45"/>
  <c r="F8307" i="45"/>
  <c r="F8306" i="45"/>
  <c r="F8305" i="45"/>
  <c r="F8304" i="45"/>
  <c r="F8303" i="45"/>
  <c r="F8302" i="45"/>
  <c r="F8301" i="45"/>
  <c r="F8300" i="45"/>
  <c r="F8299" i="45"/>
  <c r="F8298" i="45"/>
  <c r="F8297" i="45"/>
  <c r="F8296" i="45"/>
  <c r="F8295" i="45"/>
  <c r="F8294" i="45"/>
  <c r="F8293" i="45"/>
  <c r="F8292" i="45"/>
  <c r="F8291" i="45"/>
  <c r="F8290" i="45"/>
  <c r="F8289" i="45"/>
  <c r="F8288" i="45"/>
  <c r="F8287" i="45"/>
  <c r="F8286" i="45"/>
  <c r="F8285" i="45"/>
  <c r="F8284" i="45"/>
  <c r="F8283" i="45"/>
  <c r="F8282" i="45"/>
  <c r="F8281" i="45"/>
  <c r="F8280" i="45"/>
  <c r="F8279" i="45"/>
  <c r="F8278" i="45"/>
  <c r="F8277" i="45"/>
  <c r="F8276" i="45"/>
  <c r="F8275" i="45"/>
  <c r="F8274" i="45"/>
  <c r="F8273" i="45"/>
  <c r="F8272" i="45"/>
  <c r="F8271" i="45"/>
  <c r="F8270" i="45"/>
  <c r="F8269" i="45"/>
  <c r="F8268" i="45"/>
  <c r="F8267" i="45"/>
  <c r="F8266" i="45"/>
  <c r="F8265" i="45"/>
  <c r="F8264" i="45"/>
  <c r="F8263" i="45"/>
  <c r="F8262" i="45"/>
  <c r="F8261" i="45"/>
  <c r="F8260" i="45"/>
  <c r="F8259" i="45"/>
  <c r="F8258" i="45"/>
  <c r="F8257" i="45"/>
  <c r="F8256" i="45"/>
  <c r="F8255" i="45"/>
  <c r="F8254" i="45"/>
  <c r="F8253" i="45"/>
  <c r="F8252" i="45"/>
  <c r="F8251" i="45"/>
  <c r="F8250" i="45"/>
  <c r="F8249" i="45"/>
  <c r="F8248" i="45"/>
  <c r="F8247" i="45"/>
  <c r="F8246" i="45"/>
  <c r="F8245" i="45"/>
  <c r="F8244" i="45"/>
  <c r="F8243" i="45"/>
  <c r="F8242" i="45"/>
  <c r="F8241" i="45"/>
  <c r="F8240" i="45"/>
  <c r="F8239" i="45"/>
  <c r="F8238" i="45"/>
  <c r="F8237" i="45"/>
  <c r="F8236" i="45"/>
  <c r="F8235" i="45"/>
  <c r="F8234" i="45"/>
  <c r="F8233" i="45"/>
  <c r="F8232" i="45"/>
  <c r="F8231" i="45"/>
  <c r="F8230" i="45"/>
  <c r="F8229" i="45"/>
  <c r="F8228" i="45"/>
  <c r="F8227" i="45"/>
  <c r="F8226" i="45"/>
  <c r="F8225" i="45"/>
  <c r="F8224" i="45"/>
  <c r="F8223" i="45"/>
  <c r="F8222" i="45"/>
  <c r="F8221" i="45"/>
  <c r="F8220" i="45"/>
  <c r="F8219" i="45"/>
  <c r="F8218" i="45"/>
  <c r="F8217" i="45"/>
  <c r="F8216" i="45"/>
  <c r="F8215" i="45"/>
  <c r="F8214" i="45"/>
  <c r="F8213" i="45"/>
  <c r="F8212" i="45"/>
  <c r="F8211" i="45"/>
  <c r="F8210" i="45"/>
  <c r="F8209" i="45"/>
  <c r="F8208" i="45"/>
  <c r="F8207" i="45"/>
  <c r="F8206" i="45"/>
  <c r="F8205" i="45"/>
  <c r="F8204" i="45"/>
  <c r="F8203" i="45"/>
  <c r="F8202" i="45"/>
  <c r="F8201" i="45"/>
  <c r="F8200" i="45"/>
  <c r="F8199" i="45"/>
  <c r="F8198" i="45"/>
  <c r="F8197" i="45"/>
  <c r="F8196" i="45"/>
  <c r="F8195" i="45"/>
  <c r="F8194" i="45"/>
  <c r="F8193" i="45"/>
  <c r="F8192" i="45"/>
  <c r="F8191" i="45"/>
  <c r="F8190" i="45"/>
  <c r="F8189" i="45"/>
  <c r="F8188" i="45"/>
  <c r="F8187" i="45"/>
  <c r="F8186" i="45"/>
  <c r="F8185" i="45"/>
  <c r="F8184" i="45"/>
  <c r="F8183" i="45"/>
  <c r="F8182" i="45"/>
  <c r="F8181" i="45"/>
  <c r="F8180" i="45"/>
  <c r="F8179" i="45"/>
  <c r="F8178" i="45"/>
  <c r="F8177" i="45"/>
  <c r="F8176" i="45"/>
  <c r="F8175" i="45"/>
  <c r="F8174" i="45"/>
  <c r="F8173" i="45"/>
  <c r="F8172" i="45"/>
  <c r="F8171" i="45"/>
  <c r="F8170" i="45"/>
  <c r="F8169" i="45"/>
  <c r="F8168" i="45"/>
  <c r="F8167" i="45"/>
  <c r="F8166" i="45"/>
  <c r="F8165" i="45"/>
  <c r="F8164" i="45"/>
  <c r="F8163" i="45"/>
  <c r="F8162" i="45"/>
  <c r="F8161" i="45"/>
  <c r="F8160" i="45"/>
  <c r="F8159" i="45"/>
  <c r="F8158" i="45"/>
  <c r="F8157" i="45"/>
  <c r="F8156" i="45"/>
  <c r="F8155" i="45"/>
  <c r="F8154" i="45"/>
  <c r="F8153" i="45"/>
  <c r="F8152" i="45"/>
  <c r="F8151" i="45"/>
  <c r="F8150" i="45"/>
  <c r="F8149" i="45"/>
  <c r="F8148" i="45"/>
  <c r="F8147" i="45"/>
  <c r="F8146" i="45"/>
  <c r="F8145" i="45"/>
  <c r="F8144" i="45"/>
  <c r="F8143" i="45"/>
  <c r="F8142" i="45"/>
  <c r="F8141" i="45"/>
  <c r="F8140" i="45"/>
  <c r="F8139" i="45"/>
  <c r="F8138" i="45"/>
  <c r="F8137" i="45"/>
  <c r="F8136" i="45"/>
  <c r="F8135" i="45"/>
  <c r="F8134" i="45"/>
  <c r="F8133" i="45"/>
  <c r="F8132" i="45"/>
  <c r="F8131" i="45"/>
  <c r="F8130" i="45"/>
  <c r="F8129" i="45"/>
  <c r="F8128" i="45"/>
  <c r="F8127" i="45"/>
  <c r="F8126" i="45"/>
  <c r="F8125" i="45"/>
  <c r="F8124" i="45"/>
  <c r="F8123" i="45"/>
  <c r="F8122" i="45"/>
  <c r="F8121" i="45"/>
  <c r="F8120" i="45"/>
  <c r="F8119" i="45"/>
  <c r="F8118" i="45"/>
  <c r="F8117" i="45"/>
  <c r="F8116" i="45"/>
  <c r="F8115" i="45"/>
  <c r="F8114" i="45"/>
  <c r="F8113" i="45"/>
  <c r="F8112" i="45"/>
  <c r="F8111" i="45"/>
  <c r="F8110" i="45"/>
  <c r="F8109" i="45"/>
  <c r="F8108" i="45"/>
  <c r="F8107" i="45"/>
  <c r="F8106" i="45"/>
  <c r="F8105" i="45"/>
  <c r="F8104" i="45"/>
  <c r="F8103" i="45"/>
  <c r="F8102" i="45"/>
  <c r="F8101" i="45"/>
  <c r="F8100" i="45"/>
  <c r="F8099" i="45"/>
  <c r="F8098" i="45"/>
  <c r="F8097" i="45"/>
  <c r="F8096" i="45"/>
  <c r="F8095" i="45"/>
  <c r="F8094" i="45"/>
  <c r="F8093" i="45"/>
  <c r="F8092" i="45"/>
  <c r="F8091" i="45"/>
  <c r="F8090" i="45"/>
  <c r="F8089" i="45"/>
  <c r="F8088" i="45"/>
  <c r="F8087" i="45"/>
  <c r="F8086" i="45"/>
  <c r="F8085" i="45"/>
  <c r="F8084" i="45"/>
  <c r="F8083" i="45"/>
  <c r="F8082" i="45"/>
  <c r="F8081" i="45"/>
  <c r="F8080" i="45"/>
  <c r="F8079" i="45"/>
  <c r="F8078" i="45"/>
  <c r="F8077" i="45"/>
  <c r="F8076" i="45"/>
  <c r="F8075" i="45"/>
  <c r="F8074" i="45"/>
  <c r="F8073" i="45"/>
  <c r="F8072" i="45"/>
  <c r="F8071" i="45"/>
  <c r="F8070" i="45"/>
  <c r="F8069" i="45"/>
  <c r="F8068" i="45"/>
  <c r="F8067" i="45"/>
  <c r="F8066" i="45"/>
  <c r="F8065" i="45"/>
  <c r="F8064" i="45"/>
  <c r="F8063" i="45"/>
  <c r="F8062" i="45"/>
  <c r="F8061" i="45"/>
  <c r="F8060" i="45"/>
  <c r="F8059" i="45"/>
  <c r="F8058" i="45"/>
  <c r="F8057" i="45"/>
  <c r="F8056" i="45"/>
  <c r="F8055" i="45"/>
  <c r="F8054" i="45"/>
  <c r="F8053" i="45"/>
  <c r="F8052" i="45"/>
  <c r="F8051" i="45"/>
  <c r="F8050" i="45"/>
  <c r="F8049" i="45"/>
  <c r="F8048" i="45"/>
  <c r="F8047" i="45"/>
  <c r="F8046" i="45"/>
  <c r="F8045" i="45"/>
  <c r="F8044" i="45"/>
  <c r="F8043" i="45"/>
  <c r="F8042" i="45"/>
  <c r="F8041" i="45"/>
  <c r="F8040" i="45"/>
  <c r="F8039" i="45"/>
  <c r="F8038" i="45"/>
  <c r="F8037" i="45"/>
  <c r="F8036" i="45"/>
  <c r="F8035" i="45"/>
  <c r="F8034" i="45"/>
  <c r="F8033" i="45"/>
  <c r="F8032" i="45"/>
  <c r="F8031" i="45"/>
  <c r="F8030" i="45"/>
  <c r="F8029" i="45"/>
  <c r="F8028" i="45"/>
  <c r="F8027" i="45"/>
  <c r="F8026" i="45"/>
  <c r="F8025" i="45"/>
  <c r="F8024" i="45"/>
  <c r="F8023" i="45"/>
  <c r="F8022" i="45"/>
  <c r="F8021" i="45"/>
  <c r="F8020" i="45"/>
  <c r="F8019" i="45"/>
  <c r="F8018" i="45"/>
  <c r="F8017" i="45"/>
  <c r="F8016" i="45"/>
  <c r="F8015" i="45"/>
  <c r="F8014" i="45"/>
  <c r="F8013" i="45"/>
  <c r="F8012" i="45"/>
  <c r="F8011" i="45"/>
  <c r="F8010" i="45"/>
  <c r="F8009" i="45"/>
  <c r="F8008" i="45"/>
  <c r="F8007" i="45"/>
  <c r="F8006" i="45"/>
  <c r="F8005" i="45"/>
  <c r="F8004" i="45"/>
  <c r="F8003" i="45"/>
  <c r="F8002" i="45"/>
  <c r="F8001" i="45"/>
  <c r="F8000" i="45"/>
  <c r="F7999" i="45"/>
  <c r="F7998" i="45"/>
  <c r="F7997" i="45"/>
  <c r="F7996" i="45"/>
  <c r="F7995" i="45"/>
  <c r="F7994" i="45"/>
  <c r="F7993" i="45"/>
  <c r="F7992" i="45"/>
  <c r="F7991" i="45"/>
  <c r="F7990" i="45"/>
  <c r="F7989" i="45"/>
  <c r="F7988" i="45"/>
  <c r="F7987" i="45"/>
  <c r="F7986" i="45"/>
  <c r="F7985" i="45"/>
  <c r="F7984" i="45"/>
  <c r="F7983" i="45"/>
  <c r="F7982" i="45"/>
  <c r="F7981" i="45"/>
  <c r="F7980" i="45"/>
  <c r="F7979" i="45"/>
  <c r="F7978" i="45"/>
  <c r="F7977" i="45"/>
  <c r="F7976" i="45"/>
  <c r="F7975" i="45"/>
  <c r="F7974" i="45"/>
  <c r="F7973" i="45"/>
  <c r="F7972" i="45"/>
  <c r="F7971" i="45"/>
  <c r="F7970" i="45"/>
  <c r="F7969" i="45"/>
  <c r="F7968" i="45"/>
  <c r="F7967" i="45"/>
  <c r="F7966" i="45"/>
  <c r="F7965" i="45"/>
  <c r="F7964" i="45"/>
  <c r="F7963" i="45"/>
  <c r="F7962" i="45"/>
  <c r="F7961" i="45"/>
  <c r="F7960" i="45"/>
  <c r="F7959" i="45"/>
  <c r="F7958" i="45"/>
  <c r="F7957" i="45"/>
  <c r="F7956" i="45"/>
  <c r="F7955" i="45"/>
  <c r="F7954" i="45"/>
  <c r="F7953" i="45"/>
  <c r="F7952" i="45"/>
  <c r="F7951" i="45"/>
  <c r="F7950" i="45"/>
  <c r="F7949" i="45"/>
  <c r="F7948" i="45"/>
  <c r="F7947" i="45"/>
  <c r="F7946" i="45"/>
  <c r="F7945" i="45"/>
  <c r="F7944" i="45"/>
  <c r="F7943" i="45"/>
  <c r="F7942" i="45"/>
  <c r="F7941" i="45"/>
  <c r="F7940" i="45"/>
  <c r="F7939" i="45"/>
  <c r="F7938" i="45"/>
  <c r="F7937" i="45"/>
  <c r="F7936" i="45"/>
  <c r="F7935" i="45"/>
  <c r="F7934" i="45"/>
  <c r="F7933" i="45"/>
  <c r="F7932" i="45"/>
  <c r="F7931" i="45"/>
  <c r="F7930" i="45"/>
  <c r="F7929" i="45"/>
  <c r="F7928" i="45"/>
  <c r="F7927" i="45"/>
  <c r="F7926" i="45"/>
  <c r="F7925" i="45"/>
  <c r="F7924" i="45"/>
  <c r="F7923" i="45"/>
  <c r="F7922" i="45"/>
  <c r="F7921" i="45"/>
  <c r="F7920" i="45"/>
  <c r="F7919" i="45"/>
  <c r="F7918" i="45"/>
  <c r="F7917" i="45"/>
  <c r="F7916" i="45"/>
  <c r="F7915" i="45"/>
  <c r="F7914" i="45"/>
  <c r="F7913" i="45"/>
  <c r="F7912" i="45"/>
  <c r="F7911" i="45"/>
  <c r="F7910" i="45"/>
  <c r="F7909" i="45"/>
  <c r="F7908" i="45"/>
  <c r="F7907" i="45"/>
  <c r="F7906" i="45"/>
  <c r="F7905" i="45"/>
  <c r="F7904" i="45"/>
  <c r="F7903" i="45"/>
  <c r="F7902" i="45"/>
  <c r="F7901" i="45"/>
  <c r="F7900" i="45"/>
  <c r="F7899" i="45"/>
  <c r="F7898" i="45"/>
  <c r="F7897" i="45"/>
  <c r="F7896" i="45"/>
  <c r="F7895" i="45"/>
  <c r="F7894" i="45"/>
  <c r="F7893" i="45"/>
  <c r="F7892" i="45"/>
  <c r="F7891" i="45"/>
  <c r="F7890" i="45"/>
  <c r="F7889" i="45"/>
  <c r="F7888" i="45"/>
  <c r="F7887" i="45"/>
  <c r="F7886" i="45"/>
  <c r="F7885" i="45"/>
  <c r="F7884" i="45"/>
  <c r="F7883" i="45"/>
  <c r="F7882" i="45"/>
  <c r="F7881" i="45"/>
  <c r="F7880" i="45"/>
  <c r="F7879" i="45"/>
  <c r="F7878" i="45"/>
  <c r="F7877" i="45"/>
  <c r="F7876" i="45"/>
  <c r="F7875" i="45"/>
  <c r="F7874" i="45"/>
  <c r="F7873" i="45"/>
  <c r="F7872" i="45"/>
  <c r="F7871" i="45"/>
  <c r="F7870" i="45"/>
  <c r="F7869" i="45"/>
  <c r="F7868" i="45"/>
  <c r="F7867" i="45"/>
  <c r="F7866" i="45"/>
  <c r="F7865" i="45"/>
  <c r="F7864" i="45"/>
  <c r="F7863" i="45"/>
  <c r="F7862" i="45"/>
  <c r="F7861" i="45"/>
  <c r="F7860" i="45"/>
  <c r="F7859" i="45"/>
  <c r="F7858" i="45"/>
  <c r="F7857" i="45"/>
  <c r="F7856" i="45"/>
  <c r="F7855" i="45"/>
  <c r="F7854" i="45"/>
  <c r="F7853" i="45"/>
  <c r="F7852" i="45"/>
  <c r="F7851" i="45"/>
  <c r="F7850" i="45"/>
  <c r="F7849" i="45"/>
  <c r="F7848" i="45"/>
  <c r="F7847" i="45"/>
  <c r="F7846" i="45"/>
  <c r="F7845" i="45"/>
  <c r="F7844" i="45"/>
  <c r="F7843" i="45"/>
  <c r="F7842" i="45"/>
  <c r="F7841" i="45"/>
  <c r="F7840" i="45"/>
  <c r="F7839" i="45"/>
  <c r="F7838" i="45"/>
  <c r="F7837" i="45"/>
  <c r="F7836" i="45"/>
  <c r="F7835" i="45"/>
  <c r="F7834" i="45"/>
  <c r="F7833" i="45"/>
  <c r="F7832" i="45"/>
  <c r="F7831" i="45"/>
  <c r="F7830" i="45"/>
  <c r="F7829" i="45"/>
  <c r="F7828" i="45"/>
  <c r="F7827" i="45"/>
  <c r="F7826" i="45"/>
  <c r="F7825" i="45"/>
  <c r="F7824" i="45"/>
  <c r="F7823" i="45"/>
  <c r="F7822" i="45"/>
  <c r="F7821" i="45"/>
  <c r="F7820" i="45"/>
  <c r="F7819" i="45"/>
  <c r="F7818" i="45"/>
  <c r="F7817" i="45"/>
  <c r="F7816" i="45"/>
  <c r="F7815" i="45"/>
  <c r="F7814" i="45"/>
  <c r="F7813" i="45"/>
  <c r="F7812" i="45"/>
  <c r="F7811" i="45"/>
  <c r="F7810" i="45"/>
  <c r="F7809" i="45"/>
  <c r="F7808" i="45"/>
  <c r="F7807" i="45"/>
  <c r="F7806" i="45"/>
  <c r="F7805" i="45"/>
  <c r="F7804" i="45"/>
  <c r="F7803" i="45"/>
  <c r="F7802" i="45"/>
  <c r="F7801" i="45"/>
  <c r="F7800" i="45"/>
  <c r="F7799" i="45"/>
  <c r="F7798" i="45"/>
  <c r="F7797" i="45"/>
  <c r="F7796" i="45"/>
  <c r="F7795" i="45"/>
  <c r="F7794" i="45"/>
  <c r="F7793" i="45"/>
  <c r="F7792" i="45"/>
  <c r="F7791" i="45"/>
  <c r="F7790" i="45"/>
  <c r="F7789" i="45"/>
  <c r="F7788" i="45"/>
  <c r="F7787" i="45"/>
  <c r="F7786" i="45"/>
  <c r="F7785" i="45"/>
  <c r="F7784" i="45"/>
  <c r="F7783" i="45"/>
  <c r="F7782" i="45"/>
  <c r="F7781" i="45"/>
  <c r="F7780" i="45"/>
  <c r="F7779" i="45"/>
  <c r="F7778" i="45"/>
  <c r="F7777" i="45"/>
  <c r="F7776" i="45"/>
  <c r="F7775" i="45"/>
  <c r="F7774" i="45"/>
  <c r="F7773" i="45"/>
  <c r="F7772" i="45"/>
  <c r="F7771" i="45"/>
  <c r="F7770" i="45"/>
  <c r="F7769" i="45"/>
  <c r="F7768" i="45"/>
  <c r="F7767" i="45"/>
  <c r="F7766" i="45"/>
  <c r="F7765" i="45"/>
  <c r="F7764" i="45"/>
  <c r="F7763" i="45"/>
  <c r="F7762" i="45"/>
  <c r="F7761" i="45"/>
  <c r="F7760" i="45"/>
  <c r="F7759" i="45"/>
  <c r="F7758" i="45"/>
  <c r="F7757" i="45"/>
  <c r="F7756" i="45"/>
  <c r="F7755" i="45"/>
  <c r="F7754" i="45"/>
  <c r="F7753" i="45"/>
  <c r="F7752" i="45"/>
  <c r="F7751" i="45"/>
  <c r="F7750" i="45"/>
  <c r="F7749" i="45"/>
  <c r="F7748" i="45"/>
  <c r="F7747" i="45"/>
  <c r="F7746" i="45"/>
  <c r="F7745" i="45"/>
  <c r="F7744" i="45"/>
  <c r="F7743" i="45"/>
  <c r="F7742" i="45"/>
  <c r="F7741" i="45"/>
  <c r="F7740" i="45"/>
  <c r="F7739" i="45"/>
  <c r="F7738" i="45"/>
  <c r="F7737" i="45"/>
  <c r="F7736" i="45"/>
  <c r="F7735" i="45"/>
  <c r="F7734" i="45"/>
  <c r="F7733" i="45"/>
  <c r="F7732" i="45"/>
  <c r="F7731" i="45"/>
  <c r="F7730" i="45"/>
  <c r="F7729" i="45"/>
  <c r="F7728" i="45"/>
  <c r="F7727" i="45"/>
  <c r="F7726" i="45"/>
  <c r="F7725" i="45"/>
  <c r="F7724" i="45"/>
  <c r="F7723" i="45"/>
  <c r="F7722" i="45"/>
  <c r="F7721" i="45"/>
  <c r="F7720" i="45"/>
  <c r="F7719" i="45"/>
  <c r="F7718" i="45"/>
  <c r="F7717" i="45"/>
  <c r="F7716" i="45"/>
  <c r="F7715" i="45"/>
  <c r="F7714" i="45"/>
  <c r="F7713" i="45"/>
  <c r="F7712" i="45"/>
  <c r="F7711" i="45"/>
  <c r="F7710" i="45"/>
  <c r="F7709" i="45"/>
  <c r="F7708" i="45"/>
  <c r="F7707" i="45"/>
  <c r="F7706" i="45"/>
  <c r="F7705" i="45"/>
  <c r="F7704" i="45"/>
  <c r="F7703" i="45"/>
  <c r="F7702" i="45"/>
  <c r="F7701" i="45"/>
  <c r="F7700" i="45"/>
  <c r="F7699" i="45"/>
  <c r="F7698" i="45"/>
  <c r="F7697" i="45"/>
  <c r="F7696" i="45"/>
  <c r="F7695" i="45"/>
  <c r="F7694" i="45"/>
  <c r="F7693" i="45"/>
  <c r="F7692" i="45"/>
  <c r="F7691" i="45"/>
  <c r="F7690" i="45"/>
  <c r="F7689" i="45"/>
  <c r="F7688" i="45"/>
  <c r="F7687" i="45"/>
  <c r="F7686" i="45"/>
  <c r="F7685" i="45"/>
  <c r="F7684" i="45"/>
  <c r="F7683" i="45"/>
  <c r="F7682" i="45"/>
  <c r="F7681" i="45"/>
  <c r="F7680" i="45"/>
  <c r="F7679" i="45"/>
  <c r="F7678" i="45"/>
  <c r="F7677" i="45"/>
  <c r="F7676" i="45"/>
  <c r="F7675" i="45"/>
  <c r="F7674" i="45"/>
  <c r="F7673" i="45"/>
  <c r="F7672" i="45"/>
  <c r="F7671" i="45"/>
  <c r="F7670" i="45"/>
  <c r="F7669" i="45"/>
  <c r="F7668" i="45"/>
  <c r="F7667" i="45"/>
  <c r="F7666" i="45"/>
  <c r="F7665" i="45"/>
  <c r="F7664" i="45"/>
  <c r="F7663" i="45"/>
  <c r="F7662" i="45"/>
  <c r="F7661" i="45"/>
  <c r="F7660" i="45"/>
  <c r="F7659" i="45"/>
  <c r="F7658" i="45"/>
  <c r="F7657" i="45"/>
  <c r="F7656" i="45"/>
  <c r="F7655" i="45"/>
  <c r="F7654" i="45"/>
  <c r="F7653" i="45"/>
  <c r="F7652" i="45"/>
  <c r="F7651" i="45"/>
  <c r="F7650" i="45"/>
  <c r="F7649" i="45"/>
  <c r="F7648" i="45"/>
  <c r="F7647" i="45"/>
  <c r="F7646" i="45"/>
  <c r="F7645" i="45"/>
  <c r="F7644" i="45"/>
  <c r="F7643" i="45"/>
  <c r="F7642" i="45"/>
  <c r="F7641" i="45"/>
  <c r="F7640" i="45"/>
  <c r="F7639" i="45"/>
  <c r="F7638" i="45"/>
  <c r="F7637" i="45"/>
  <c r="F7636" i="45"/>
  <c r="F7635" i="45"/>
  <c r="F7634" i="45"/>
  <c r="F7633" i="45"/>
  <c r="F7632" i="45"/>
  <c r="F7631" i="45"/>
  <c r="F7630" i="45"/>
  <c r="F7629" i="45"/>
  <c r="F7628" i="45"/>
  <c r="F7627" i="45"/>
  <c r="F7626" i="45"/>
  <c r="F7625" i="45"/>
  <c r="F7624" i="45"/>
  <c r="F7623" i="45"/>
  <c r="F7622" i="45"/>
  <c r="F7621" i="45"/>
  <c r="F7620" i="45"/>
  <c r="F7619" i="45"/>
  <c r="F7618" i="45"/>
  <c r="F7617" i="45"/>
  <c r="F7616" i="45"/>
  <c r="F7615" i="45"/>
  <c r="F7614" i="45"/>
  <c r="F7613" i="45"/>
  <c r="F7612" i="45"/>
  <c r="F7611" i="45"/>
  <c r="F7610" i="45"/>
  <c r="F7609" i="45"/>
  <c r="F7608" i="45"/>
  <c r="F7607" i="45"/>
  <c r="F7606" i="45"/>
  <c r="F7605" i="45"/>
  <c r="F7604" i="45"/>
  <c r="F7603" i="45"/>
  <c r="F7602" i="45"/>
  <c r="F7601" i="45"/>
  <c r="F7600" i="45"/>
  <c r="F7599" i="45"/>
  <c r="F7598" i="45"/>
  <c r="F7597" i="45"/>
  <c r="F7596" i="45"/>
  <c r="F7595" i="45"/>
  <c r="F7594" i="45"/>
  <c r="F7593" i="45"/>
  <c r="F7592" i="45"/>
  <c r="F7591" i="45"/>
  <c r="F7590" i="45"/>
  <c r="F7589" i="45"/>
  <c r="F7588" i="45"/>
  <c r="F7587" i="45"/>
  <c r="F7586" i="45"/>
  <c r="F7585" i="45"/>
  <c r="F7584" i="45"/>
  <c r="F7583" i="45"/>
  <c r="F7582" i="45"/>
  <c r="F7581" i="45"/>
  <c r="F7580" i="45"/>
  <c r="F7579" i="45"/>
  <c r="F7578" i="45"/>
  <c r="F7577" i="45"/>
  <c r="F7576" i="45"/>
  <c r="F7575" i="45"/>
  <c r="F7574" i="45"/>
  <c r="F7573" i="45"/>
  <c r="F7572" i="45"/>
  <c r="F7571" i="45"/>
  <c r="F7570" i="45"/>
  <c r="F7569" i="45"/>
  <c r="F7568" i="45"/>
  <c r="F7567" i="45"/>
  <c r="F7566" i="45"/>
  <c r="F7565" i="45"/>
  <c r="F7564" i="45"/>
  <c r="F7563" i="45"/>
  <c r="F7562" i="45"/>
  <c r="F7561" i="45"/>
  <c r="F7560" i="45"/>
  <c r="F7559" i="45"/>
  <c r="F7558" i="45"/>
  <c r="F7557" i="45"/>
  <c r="F7556" i="45"/>
  <c r="F7555" i="45"/>
  <c r="F7554" i="45"/>
  <c r="F7553" i="45"/>
  <c r="F7552" i="45"/>
  <c r="F7551" i="45"/>
  <c r="F7550" i="45"/>
  <c r="F7549" i="45"/>
  <c r="F7548" i="45"/>
  <c r="F7547" i="45"/>
  <c r="F7546" i="45"/>
  <c r="F7545" i="45"/>
  <c r="F7544" i="45"/>
  <c r="F7543" i="45"/>
  <c r="F7542" i="45"/>
  <c r="F7541" i="45"/>
  <c r="F7540" i="45"/>
  <c r="F7539" i="45"/>
  <c r="F7538" i="45"/>
  <c r="F7537" i="45"/>
  <c r="F7536" i="45"/>
  <c r="F7535" i="45"/>
  <c r="F7534" i="45"/>
  <c r="F7533" i="45"/>
  <c r="F7532" i="45"/>
  <c r="F7531" i="45"/>
  <c r="F7530" i="45"/>
  <c r="F7529" i="45"/>
  <c r="F7528" i="45"/>
  <c r="F7527" i="45"/>
  <c r="F7526" i="45"/>
  <c r="F7525" i="45"/>
  <c r="F7524" i="45"/>
  <c r="F7523" i="45"/>
  <c r="F7522" i="45"/>
  <c r="F7521" i="45"/>
  <c r="F7520" i="45"/>
  <c r="F7519" i="45"/>
  <c r="F7518" i="45"/>
  <c r="F7517" i="45"/>
  <c r="F7516" i="45"/>
  <c r="F7515" i="45"/>
  <c r="F7514" i="45"/>
  <c r="F7513" i="45"/>
  <c r="F7512" i="45"/>
  <c r="F7511" i="45"/>
  <c r="F7510" i="45"/>
  <c r="F7509" i="45"/>
  <c r="F7508" i="45"/>
  <c r="F7507" i="45"/>
  <c r="F7506" i="45"/>
  <c r="F7505" i="45"/>
  <c r="F7504" i="45"/>
  <c r="F7503" i="45"/>
  <c r="F7502" i="45"/>
  <c r="F7501" i="45"/>
  <c r="F7500" i="45"/>
  <c r="F7499" i="45"/>
  <c r="F7498" i="45"/>
  <c r="F7497" i="45"/>
  <c r="F7496" i="45"/>
  <c r="F7495" i="45"/>
  <c r="F7494" i="45"/>
  <c r="F7493" i="45"/>
  <c r="F7492" i="45"/>
  <c r="F7491" i="45"/>
  <c r="F7490" i="45"/>
  <c r="F7489" i="45"/>
  <c r="F7488" i="45"/>
  <c r="F7487" i="45"/>
  <c r="F7486" i="45"/>
  <c r="F7485" i="45"/>
  <c r="F7484" i="45"/>
  <c r="F7483" i="45"/>
  <c r="F7482" i="45"/>
  <c r="F7481" i="45"/>
  <c r="F7480" i="45"/>
  <c r="F7479" i="45"/>
  <c r="F7478" i="45"/>
  <c r="F7477" i="45"/>
  <c r="F7476" i="45"/>
  <c r="F7475" i="45"/>
  <c r="F7474" i="45"/>
  <c r="F7473" i="45"/>
  <c r="F7472" i="45"/>
  <c r="F7471" i="45"/>
  <c r="F7470" i="45"/>
  <c r="F7469" i="45"/>
  <c r="F7468" i="45"/>
  <c r="F7467" i="45"/>
  <c r="F7466" i="45"/>
  <c r="F7465" i="45"/>
  <c r="F7464" i="45"/>
  <c r="F7463" i="45"/>
  <c r="F7462" i="45"/>
  <c r="F7461" i="45"/>
  <c r="F7460" i="45"/>
  <c r="F7459" i="45"/>
  <c r="F7458" i="45"/>
  <c r="F7457" i="45"/>
  <c r="F7456" i="45"/>
  <c r="F7455" i="45"/>
  <c r="F7454" i="45"/>
  <c r="F7453" i="45"/>
  <c r="F7452" i="45"/>
  <c r="F7451" i="45"/>
  <c r="F7450" i="45"/>
  <c r="F7449" i="45"/>
  <c r="F7448" i="45"/>
  <c r="F7447" i="45"/>
  <c r="F7446" i="45"/>
  <c r="F7445" i="45"/>
  <c r="F7444" i="45"/>
  <c r="F7443" i="45"/>
  <c r="F7442" i="45"/>
  <c r="F7441" i="45"/>
  <c r="F7440" i="45"/>
  <c r="F7439" i="45"/>
  <c r="F7438" i="45"/>
  <c r="F7437" i="45"/>
  <c r="F7436" i="45"/>
  <c r="F7435" i="45"/>
  <c r="F7434" i="45"/>
  <c r="F7433" i="45"/>
  <c r="F7432" i="45"/>
  <c r="F7431" i="45"/>
  <c r="F7430" i="45"/>
  <c r="F7429" i="45"/>
  <c r="F7428" i="45"/>
  <c r="F7427" i="45"/>
  <c r="F7426" i="45"/>
  <c r="F7425" i="45"/>
  <c r="F7424" i="45"/>
  <c r="F7423" i="45"/>
  <c r="F7422" i="45"/>
  <c r="F7421" i="45"/>
  <c r="F7420" i="45"/>
  <c r="F7419" i="45"/>
  <c r="F7418" i="45"/>
  <c r="F7417" i="45"/>
  <c r="F7416" i="45"/>
  <c r="F7415" i="45"/>
  <c r="F7414" i="45"/>
  <c r="F7413" i="45"/>
  <c r="F7412" i="45"/>
  <c r="F7411" i="45"/>
  <c r="F7410" i="45"/>
  <c r="F7409" i="45"/>
  <c r="F7408" i="45"/>
  <c r="F7407" i="45"/>
  <c r="F7406" i="45"/>
  <c r="F7405" i="45"/>
  <c r="F7404" i="45"/>
  <c r="F7403" i="45"/>
  <c r="F7402" i="45"/>
  <c r="F7401" i="45"/>
  <c r="F7400" i="45"/>
  <c r="F7399" i="45"/>
  <c r="F7398" i="45"/>
  <c r="F7397" i="45"/>
  <c r="F7396" i="45"/>
  <c r="F7395" i="45"/>
  <c r="F7394" i="45"/>
  <c r="F7393" i="45"/>
  <c r="F7392" i="45"/>
  <c r="F7391" i="45"/>
  <c r="F7390" i="45"/>
  <c r="F7389" i="45"/>
  <c r="F7388" i="45"/>
  <c r="F7387" i="45"/>
  <c r="F7386" i="45"/>
  <c r="F7385" i="45"/>
  <c r="F7384" i="45"/>
  <c r="F7383" i="45"/>
  <c r="F7382" i="45"/>
  <c r="F7381" i="45"/>
  <c r="F7380" i="45"/>
  <c r="F7379" i="45"/>
  <c r="F7378" i="45"/>
  <c r="F7377" i="45"/>
  <c r="F7376" i="45"/>
  <c r="F7375" i="45"/>
  <c r="F7374" i="45"/>
  <c r="F7373" i="45"/>
  <c r="F7372" i="45"/>
  <c r="F7371" i="45"/>
  <c r="F7370" i="45"/>
  <c r="F7369" i="45"/>
  <c r="F7368" i="45"/>
  <c r="F7367" i="45"/>
  <c r="F7366" i="45"/>
  <c r="F7365" i="45"/>
  <c r="F7364" i="45"/>
  <c r="F7363" i="45"/>
  <c r="F7362" i="45"/>
  <c r="F7361" i="45"/>
  <c r="F7360" i="45"/>
  <c r="F7359" i="45"/>
  <c r="F7358" i="45"/>
  <c r="F7357" i="45"/>
  <c r="F7356" i="45"/>
  <c r="F7355" i="45"/>
  <c r="F7354" i="45"/>
  <c r="F7353" i="45"/>
  <c r="F7352" i="45"/>
  <c r="F7351" i="45"/>
  <c r="F7350" i="45"/>
  <c r="F7349" i="45"/>
  <c r="F7348" i="45"/>
  <c r="F7347" i="45"/>
  <c r="F7346" i="45"/>
  <c r="F7345" i="45"/>
  <c r="F7344" i="45"/>
  <c r="F7343" i="45"/>
  <c r="F7342" i="45"/>
  <c r="F7341" i="45"/>
  <c r="F7340" i="45"/>
  <c r="F7339" i="45"/>
  <c r="F7338" i="45"/>
  <c r="F7337" i="45"/>
  <c r="F7336" i="45"/>
  <c r="F7335" i="45"/>
  <c r="F7334" i="45"/>
  <c r="F7333" i="45"/>
  <c r="F7332" i="45"/>
  <c r="F7331" i="45"/>
  <c r="F7330" i="45"/>
  <c r="F7329" i="45"/>
  <c r="F7328" i="45"/>
  <c r="F7327" i="45"/>
  <c r="F7326" i="45"/>
  <c r="F7325" i="45"/>
  <c r="F7324" i="45"/>
  <c r="F7323" i="45"/>
  <c r="F7322" i="45"/>
  <c r="F7321" i="45"/>
  <c r="F7320" i="45"/>
  <c r="F7319" i="45"/>
  <c r="F7318" i="45"/>
  <c r="F7317" i="45"/>
  <c r="F7316" i="45"/>
  <c r="F7315" i="45"/>
  <c r="F7314" i="45"/>
  <c r="F7313" i="45"/>
  <c r="F7312" i="45"/>
  <c r="F7311" i="45"/>
  <c r="F7310" i="45"/>
  <c r="F7309" i="45"/>
  <c r="F7308" i="45"/>
  <c r="F7307" i="45"/>
  <c r="F7306" i="45"/>
  <c r="F7305" i="45"/>
  <c r="F7304" i="45"/>
  <c r="F7303" i="45"/>
  <c r="F7302" i="45"/>
  <c r="F7301" i="45"/>
  <c r="F7300" i="45"/>
  <c r="F7299" i="45"/>
  <c r="F7298" i="45"/>
  <c r="F7297" i="45"/>
  <c r="F7296" i="45"/>
  <c r="F7295" i="45"/>
  <c r="F7294" i="45"/>
  <c r="F7293" i="45"/>
  <c r="F7292" i="45"/>
  <c r="F7291" i="45"/>
  <c r="F7290" i="45"/>
  <c r="F7289" i="45"/>
  <c r="F7288" i="45"/>
  <c r="F7287" i="45"/>
  <c r="F7286" i="45"/>
  <c r="F7285" i="45"/>
  <c r="F7284" i="45"/>
  <c r="F7283" i="45"/>
  <c r="F7282" i="45"/>
  <c r="F7281" i="45"/>
  <c r="F7280" i="45"/>
  <c r="F7279" i="45"/>
  <c r="F7278" i="45"/>
  <c r="F7277" i="45"/>
  <c r="F7276" i="45"/>
  <c r="F7275" i="45"/>
  <c r="F7274" i="45"/>
  <c r="F7273" i="45"/>
  <c r="F7272" i="45"/>
  <c r="F7271" i="45"/>
  <c r="F7270" i="45"/>
  <c r="F7269" i="45"/>
  <c r="F7268" i="45"/>
  <c r="F7267" i="45"/>
  <c r="F7266" i="45"/>
  <c r="F7265" i="45"/>
  <c r="F7264" i="45"/>
  <c r="F7263" i="45"/>
  <c r="F7262" i="45"/>
  <c r="F7261" i="45"/>
  <c r="F7260" i="45"/>
  <c r="F7259" i="45"/>
  <c r="F7258" i="45"/>
  <c r="F7257" i="45"/>
  <c r="F7256" i="45"/>
  <c r="F7255" i="45"/>
  <c r="F7254" i="45"/>
  <c r="F7253" i="45"/>
  <c r="F7252" i="45"/>
  <c r="F7251" i="45"/>
  <c r="F7250" i="45"/>
  <c r="F7249" i="45"/>
  <c r="F7248" i="45"/>
  <c r="F7247" i="45"/>
  <c r="F7246" i="45"/>
  <c r="F7245" i="45"/>
  <c r="F7244" i="45"/>
  <c r="F7243" i="45"/>
  <c r="F7242" i="45"/>
  <c r="F7241" i="45"/>
  <c r="F7240" i="45"/>
  <c r="F7239" i="45"/>
  <c r="F7238" i="45"/>
  <c r="F7237" i="45"/>
  <c r="F7236" i="45"/>
  <c r="F7235" i="45"/>
  <c r="F7234" i="45"/>
  <c r="F7233" i="45"/>
  <c r="F7232" i="45"/>
  <c r="F7231" i="45"/>
  <c r="F7230" i="45"/>
  <c r="F7229" i="45"/>
  <c r="F7228" i="45"/>
  <c r="F7227" i="45"/>
  <c r="F7226" i="45"/>
  <c r="F7225" i="45"/>
  <c r="F7224" i="45"/>
  <c r="F7223" i="45"/>
  <c r="F7222" i="45"/>
  <c r="F7221" i="45"/>
  <c r="F7220" i="45"/>
  <c r="F7219" i="45"/>
  <c r="F7218" i="45"/>
  <c r="F7217" i="45"/>
  <c r="F7216" i="45"/>
  <c r="F7215" i="45"/>
  <c r="F7214" i="45"/>
  <c r="F7213" i="45"/>
  <c r="F7212" i="45"/>
  <c r="F7211" i="45"/>
  <c r="F7210" i="45"/>
  <c r="F7209" i="45"/>
  <c r="F7208" i="45"/>
  <c r="F7207" i="45"/>
  <c r="F7206" i="45"/>
  <c r="F7205" i="45"/>
  <c r="F7204" i="45"/>
  <c r="F7203" i="45"/>
  <c r="F7202" i="45"/>
  <c r="F7201" i="45"/>
  <c r="F7200" i="45"/>
  <c r="F7199" i="45"/>
  <c r="F7198" i="45"/>
  <c r="F7197" i="45"/>
  <c r="F7196" i="45"/>
  <c r="F7195" i="45"/>
  <c r="F7194" i="45"/>
  <c r="F7193" i="45"/>
  <c r="F7192" i="45"/>
  <c r="F7191" i="45"/>
  <c r="F7190" i="45"/>
  <c r="F7189" i="45"/>
  <c r="F7188" i="45"/>
  <c r="F7187" i="45"/>
  <c r="F7186" i="45"/>
  <c r="F7185" i="45"/>
  <c r="F7184" i="45"/>
  <c r="F7183" i="45"/>
  <c r="F7182" i="45"/>
  <c r="F7181" i="45"/>
  <c r="F7180" i="45"/>
  <c r="F7179" i="45"/>
  <c r="F7178" i="45"/>
  <c r="F7177" i="45"/>
  <c r="F7176" i="45"/>
  <c r="F7175" i="45"/>
  <c r="F7174" i="45"/>
  <c r="F7173" i="45"/>
  <c r="F7172" i="45"/>
  <c r="F7171" i="45"/>
  <c r="F7170" i="45"/>
  <c r="F7169" i="45"/>
  <c r="F7168" i="45"/>
  <c r="F7167" i="45"/>
  <c r="F7166" i="45"/>
  <c r="F7165" i="45"/>
  <c r="F7164" i="45"/>
  <c r="F7163" i="45"/>
  <c r="F7162" i="45"/>
  <c r="F7161" i="45"/>
  <c r="F7160" i="45"/>
  <c r="F7159" i="45"/>
  <c r="F7158" i="45"/>
  <c r="F7157" i="45"/>
  <c r="F7156" i="45"/>
  <c r="F7155" i="45"/>
  <c r="F7154" i="45"/>
  <c r="F7153" i="45"/>
  <c r="F7152" i="45"/>
  <c r="F7151" i="45"/>
  <c r="F7150" i="45"/>
  <c r="F7149" i="45"/>
  <c r="F7148" i="45"/>
  <c r="F7147" i="45"/>
  <c r="F7146" i="45"/>
  <c r="F7145" i="45"/>
  <c r="F7144" i="45"/>
  <c r="F7143" i="45"/>
  <c r="F7142" i="45"/>
  <c r="F7141" i="45"/>
  <c r="F7140" i="45"/>
  <c r="F7139" i="45"/>
  <c r="F7138" i="45"/>
  <c r="F7137" i="45"/>
  <c r="F7136" i="45"/>
  <c r="F7135" i="45"/>
  <c r="F7134" i="45"/>
  <c r="F7133" i="45"/>
  <c r="F7132" i="45"/>
  <c r="F7131" i="45"/>
  <c r="F7130" i="45"/>
  <c r="F7129" i="45"/>
  <c r="F7128" i="45"/>
  <c r="F7127" i="45"/>
  <c r="F7126" i="45"/>
  <c r="F7125" i="45"/>
  <c r="F7124" i="45"/>
  <c r="F7123" i="45"/>
  <c r="F7122" i="45"/>
  <c r="F7121" i="45"/>
  <c r="F7120" i="45"/>
  <c r="F7119" i="45"/>
  <c r="F7118" i="45"/>
  <c r="F7117" i="45"/>
  <c r="F7116" i="45"/>
  <c r="F7115" i="45"/>
  <c r="F7114" i="45"/>
  <c r="F7113" i="45"/>
  <c r="F7112" i="45"/>
  <c r="F7111" i="45"/>
  <c r="F7110" i="45"/>
  <c r="F7109" i="45"/>
  <c r="F7108" i="45"/>
  <c r="F7107" i="45"/>
  <c r="F7106" i="45"/>
  <c r="F7105" i="45"/>
  <c r="F7104" i="45"/>
  <c r="F7103" i="45"/>
  <c r="F7102" i="45"/>
  <c r="F7101" i="45"/>
  <c r="F7100" i="45"/>
  <c r="F7099" i="45"/>
  <c r="F7098" i="45"/>
  <c r="F7097" i="45"/>
  <c r="F7096" i="45"/>
  <c r="F7095" i="45"/>
  <c r="F7094" i="45"/>
  <c r="F7093" i="45"/>
  <c r="F7092" i="45"/>
  <c r="F7091" i="45"/>
  <c r="F7090" i="45"/>
  <c r="F7089" i="45"/>
  <c r="F7088" i="45"/>
  <c r="F7087" i="45"/>
  <c r="F7086" i="45"/>
  <c r="F7085" i="45"/>
  <c r="F7084" i="45"/>
  <c r="F7083" i="45"/>
  <c r="F7082" i="45"/>
  <c r="F7081" i="45"/>
  <c r="F7080" i="45"/>
  <c r="F7079" i="45"/>
  <c r="F7078" i="45"/>
  <c r="F7077" i="45"/>
  <c r="F7076" i="45"/>
  <c r="F7075" i="45"/>
  <c r="F7074" i="45"/>
  <c r="F7073" i="45"/>
  <c r="F7072" i="45"/>
  <c r="F7071" i="45"/>
  <c r="F7070" i="45"/>
  <c r="F7069" i="45"/>
  <c r="F7068" i="45"/>
  <c r="F7067" i="45"/>
  <c r="F7066" i="45"/>
  <c r="F7065" i="45"/>
  <c r="F7064" i="45"/>
  <c r="F7063" i="45"/>
  <c r="F7062" i="45"/>
  <c r="F7061" i="45"/>
  <c r="F7060" i="45"/>
  <c r="F7059" i="45"/>
  <c r="F7058" i="45"/>
  <c r="F7057" i="45"/>
  <c r="F7056" i="45"/>
  <c r="F7055" i="45"/>
  <c r="F7054" i="45"/>
  <c r="F7053" i="45"/>
  <c r="F7052" i="45"/>
  <c r="F7051" i="45"/>
  <c r="F7050" i="45"/>
  <c r="F7049" i="45"/>
  <c r="F7048" i="45"/>
  <c r="F7047" i="45"/>
  <c r="F7046" i="45"/>
  <c r="F7045" i="45"/>
  <c r="F7044" i="45"/>
  <c r="F7043" i="45"/>
  <c r="F7042" i="45"/>
  <c r="F7041" i="45"/>
  <c r="F7040" i="45"/>
  <c r="F7039" i="45"/>
  <c r="F7038" i="45"/>
  <c r="F7037" i="45"/>
  <c r="F7036" i="45"/>
  <c r="F7035" i="45"/>
  <c r="F7034" i="45"/>
  <c r="F7033" i="45"/>
  <c r="F7032" i="45"/>
  <c r="F7031" i="45"/>
  <c r="F7030" i="45"/>
  <c r="F7029" i="45"/>
  <c r="F7028" i="45"/>
  <c r="F7027" i="45"/>
  <c r="F7026" i="45"/>
  <c r="F7025" i="45"/>
  <c r="F7024" i="45"/>
  <c r="F7023" i="45"/>
  <c r="F7022" i="45"/>
  <c r="F7021" i="45"/>
  <c r="F7020" i="45"/>
  <c r="F7019" i="45"/>
  <c r="F7018" i="45"/>
  <c r="F7017" i="45"/>
  <c r="F7016" i="45"/>
  <c r="F7015" i="45"/>
  <c r="F7014" i="45"/>
  <c r="F7013" i="45"/>
  <c r="F7012" i="45"/>
  <c r="F7011" i="45"/>
  <c r="F7010" i="45"/>
  <c r="F7009" i="45"/>
  <c r="F7008" i="45"/>
  <c r="F7007" i="45"/>
  <c r="F7006" i="45"/>
  <c r="F7005" i="45"/>
  <c r="F7004" i="45"/>
  <c r="F7003" i="45"/>
  <c r="F7002" i="45"/>
  <c r="F7001" i="45"/>
  <c r="F7000" i="45"/>
  <c r="F6999" i="45"/>
  <c r="F6998" i="45"/>
  <c r="F6997" i="45"/>
  <c r="F6996" i="45"/>
  <c r="F6995" i="45"/>
  <c r="F6994" i="45"/>
  <c r="F6993" i="45"/>
  <c r="F6992" i="45"/>
  <c r="F6991" i="45"/>
  <c r="F6990" i="45"/>
  <c r="F6989" i="45"/>
  <c r="F6988" i="45"/>
  <c r="F6987" i="45"/>
  <c r="F6986" i="45"/>
  <c r="F6985" i="45"/>
  <c r="F6984" i="45"/>
  <c r="F6983" i="45"/>
  <c r="F6982" i="45"/>
  <c r="F6981" i="45"/>
  <c r="F6980" i="45"/>
  <c r="F6979" i="45"/>
  <c r="F6978" i="45"/>
  <c r="F6977" i="45"/>
  <c r="F6976" i="45"/>
  <c r="F6975" i="45"/>
  <c r="F6974" i="45"/>
  <c r="F6973" i="45"/>
  <c r="F6972" i="45"/>
  <c r="F6971" i="45"/>
  <c r="F6970" i="45"/>
  <c r="F6969" i="45"/>
  <c r="F6968" i="45"/>
  <c r="F6967" i="45"/>
  <c r="F6966" i="45"/>
  <c r="F6965" i="45"/>
  <c r="F6964" i="45"/>
  <c r="F6963" i="45"/>
  <c r="F6962" i="45"/>
  <c r="F6961" i="45"/>
  <c r="F6960" i="45"/>
  <c r="F6959" i="45"/>
  <c r="F6958" i="45"/>
  <c r="F6957" i="45"/>
  <c r="F6956" i="45"/>
  <c r="F6955" i="45"/>
  <c r="F6954" i="45"/>
  <c r="F6953" i="45"/>
  <c r="F6952" i="45"/>
  <c r="F6951" i="45"/>
  <c r="F6950" i="45"/>
  <c r="F6949" i="45"/>
  <c r="F6948" i="45"/>
  <c r="F6947" i="45"/>
  <c r="F6946" i="45"/>
  <c r="F6945" i="45"/>
  <c r="F6944" i="45"/>
  <c r="F6943" i="45"/>
  <c r="F6942" i="45"/>
  <c r="F6941" i="45"/>
  <c r="F6940" i="45"/>
  <c r="F6939" i="45"/>
  <c r="F6938" i="45"/>
  <c r="F6937" i="45"/>
  <c r="F6936" i="45"/>
  <c r="F6935" i="45"/>
  <c r="F6934" i="45"/>
  <c r="F6933" i="45"/>
  <c r="F6932" i="45"/>
  <c r="F6931" i="45"/>
  <c r="F6930" i="45"/>
  <c r="F6929" i="45"/>
  <c r="F6928" i="45"/>
  <c r="F6927" i="45"/>
  <c r="F6926" i="45"/>
  <c r="F6925" i="45"/>
  <c r="F6924" i="45"/>
  <c r="F6923" i="45"/>
  <c r="F6922" i="45"/>
  <c r="F6921" i="45"/>
  <c r="F6920" i="45"/>
  <c r="F6919" i="45"/>
  <c r="F6918" i="45"/>
  <c r="F6917" i="45"/>
  <c r="F6916" i="45"/>
  <c r="F6915" i="45"/>
  <c r="F6914" i="45"/>
  <c r="F6913" i="45"/>
  <c r="F6912" i="45"/>
  <c r="F6911" i="45"/>
  <c r="F6910" i="45"/>
  <c r="F6909" i="45"/>
  <c r="F6908" i="45"/>
  <c r="F6907" i="45"/>
  <c r="F6906" i="45"/>
  <c r="F6905" i="45"/>
  <c r="F6904" i="45"/>
  <c r="F6903" i="45"/>
  <c r="F6902" i="45"/>
  <c r="F6901" i="45"/>
  <c r="F6900" i="45"/>
  <c r="F6899" i="45"/>
  <c r="F6898" i="45"/>
  <c r="F6897" i="45"/>
  <c r="F6896" i="45"/>
  <c r="F6895" i="45"/>
  <c r="F6894" i="45"/>
  <c r="F6893" i="45"/>
  <c r="F6892" i="45"/>
  <c r="F6891" i="45"/>
  <c r="F6890" i="45"/>
  <c r="F6889" i="45"/>
  <c r="F6888" i="45"/>
  <c r="F6887" i="45"/>
  <c r="F6886" i="45"/>
  <c r="F6885" i="45"/>
  <c r="F6884" i="45"/>
  <c r="F6883" i="45"/>
  <c r="F6882" i="45"/>
  <c r="F6881" i="45"/>
  <c r="F6880" i="45"/>
  <c r="F6879" i="45"/>
  <c r="F6878" i="45"/>
  <c r="F6877" i="45"/>
  <c r="F6876" i="45"/>
  <c r="F6875" i="45"/>
  <c r="F6874" i="45"/>
  <c r="F6873" i="45"/>
  <c r="F6872" i="45"/>
  <c r="F6871" i="45"/>
  <c r="F6870" i="45"/>
  <c r="F6869" i="45"/>
  <c r="F6868" i="45"/>
  <c r="F6867" i="45"/>
  <c r="F6866" i="45"/>
  <c r="F6865" i="45"/>
  <c r="F6864" i="45"/>
  <c r="F6863" i="45"/>
  <c r="F6862" i="45"/>
  <c r="F6861" i="45"/>
  <c r="F6860" i="45"/>
  <c r="F6859" i="45"/>
  <c r="F6858" i="45"/>
  <c r="F6857" i="45"/>
  <c r="F6856" i="45"/>
  <c r="F6855" i="45"/>
  <c r="F6854" i="45"/>
  <c r="F6853" i="45"/>
  <c r="F6852" i="45"/>
  <c r="F6851" i="45"/>
  <c r="F6850" i="45"/>
  <c r="F6849" i="45"/>
  <c r="F6848" i="45"/>
  <c r="F6847" i="45"/>
  <c r="F6846" i="45"/>
  <c r="F6845" i="45"/>
  <c r="F6844" i="45"/>
  <c r="F6843" i="45"/>
  <c r="F6842" i="45"/>
  <c r="F6841" i="45"/>
  <c r="F6840" i="45"/>
  <c r="F6839" i="45"/>
  <c r="F6838" i="45"/>
  <c r="F6837" i="45"/>
  <c r="F6836" i="45"/>
  <c r="F6835" i="45"/>
  <c r="F6834" i="45"/>
  <c r="F6833" i="45"/>
  <c r="F6832" i="45"/>
  <c r="F6831" i="45"/>
  <c r="F6830" i="45"/>
  <c r="F6829" i="45"/>
  <c r="F6828" i="45"/>
  <c r="F6827" i="45"/>
  <c r="F6826" i="45"/>
  <c r="F6825" i="45"/>
  <c r="F6824" i="45"/>
  <c r="F6823" i="45"/>
  <c r="F6822" i="45"/>
  <c r="F6821" i="45"/>
  <c r="F6820" i="45"/>
  <c r="F6819" i="45"/>
  <c r="F6818" i="45"/>
  <c r="F6817" i="45"/>
  <c r="F6816" i="45"/>
  <c r="F6815" i="45"/>
  <c r="F6814" i="45"/>
  <c r="F6813" i="45"/>
  <c r="F6812" i="45"/>
  <c r="F6811" i="45"/>
  <c r="F6810" i="45"/>
  <c r="F6809" i="45"/>
  <c r="F6808" i="45"/>
  <c r="F6807" i="45"/>
  <c r="F6806" i="45"/>
  <c r="F6805" i="45"/>
  <c r="F6804" i="45"/>
  <c r="F6803" i="45"/>
  <c r="F6802" i="45"/>
  <c r="F6801" i="45"/>
  <c r="F6800" i="45"/>
  <c r="F6799" i="45"/>
  <c r="F6798" i="45"/>
  <c r="F6797" i="45"/>
  <c r="F6796" i="45"/>
  <c r="F6795" i="45"/>
  <c r="F6794" i="45"/>
  <c r="F6793" i="45"/>
  <c r="F6792" i="45"/>
  <c r="F6791" i="45"/>
  <c r="F6790" i="45"/>
  <c r="F6789" i="45"/>
  <c r="F6788" i="45"/>
  <c r="F6787" i="45"/>
  <c r="F6786" i="45"/>
  <c r="F6785" i="45"/>
  <c r="F6784" i="45"/>
  <c r="F6783" i="45"/>
  <c r="F6782" i="45"/>
  <c r="F6781" i="45"/>
  <c r="F6780" i="45"/>
  <c r="F6779" i="45"/>
  <c r="F6778" i="45"/>
  <c r="F6777" i="45"/>
  <c r="F6776" i="45"/>
  <c r="F6775" i="45"/>
  <c r="F6774" i="45"/>
  <c r="F6773" i="45"/>
  <c r="F6772" i="45"/>
  <c r="F6771" i="45"/>
  <c r="F6770" i="45"/>
  <c r="F6769" i="45"/>
  <c r="F6768" i="45"/>
  <c r="F6767" i="45"/>
  <c r="F6766" i="45"/>
  <c r="F6765" i="45"/>
  <c r="F6764" i="45"/>
  <c r="F6763" i="45"/>
  <c r="F6762" i="45"/>
  <c r="F6761" i="45"/>
  <c r="F6760" i="45"/>
  <c r="F6759" i="45"/>
  <c r="F6758" i="45"/>
  <c r="F6757" i="45"/>
  <c r="F6756" i="45"/>
  <c r="F6755" i="45"/>
  <c r="F6754" i="45"/>
  <c r="F6753" i="45"/>
  <c r="F6752" i="45"/>
  <c r="F6751" i="45"/>
  <c r="F6750" i="45"/>
  <c r="F6749" i="45"/>
  <c r="F6748" i="45"/>
  <c r="F6747" i="45"/>
  <c r="F6746" i="45"/>
  <c r="F6745" i="45"/>
  <c r="F6744" i="45"/>
  <c r="F6743" i="45"/>
  <c r="F6742" i="45"/>
  <c r="F6741" i="45"/>
  <c r="F6740" i="45"/>
  <c r="F6739" i="45"/>
  <c r="F6738" i="45"/>
  <c r="F6737" i="45"/>
  <c r="F6736" i="45"/>
  <c r="F6735" i="45"/>
  <c r="F6734" i="45"/>
  <c r="F6733" i="45"/>
  <c r="F6732" i="45"/>
  <c r="F6731" i="45"/>
  <c r="F6730" i="45"/>
  <c r="F6729" i="45"/>
  <c r="F6728" i="45"/>
  <c r="F6727" i="45"/>
  <c r="F6726" i="45"/>
  <c r="F6725" i="45"/>
  <c r="F6724" i="45"/>
  <c r="F6723" i="45"/>
  <c r="F6722" i="45"/>
  <c r="F6721" i="45"/>
  <c r="F6720" i="45"/>
  <c r="F6719" i="45"/>
  <c r="F6718" i="45"/>
  <c r="F6717" i="45"/>
  <c r="F6716" i="45"/>
  <c r="F6715" i="45"/>
  <c r="F6714" i="45"/>
  <c r="F6713" i="45"/>
  <c r="F6712" i="45"/>
  <c r="F6711" i="45"/>
  <c r="F6710" i="45"/>
  <c r="F6709" i="45"/>
  <c r="F6708" i="45"/>
  <c r="F6707" i="45"/>
  <c r="F6706" i="45"/>
  <c r="F6705" i="45"/>
  <c r="F6704" i="45"/>
  <c r="F6703" i="45"/>
  <c r="F6702" i="45"/>
  <c r="F6701" i="45"/>
  <c r="F6700" i="45"/>
  <c r="F6699" i="45"/>
  <c r="F6698" i="45"/>
  <c r="F6697" i="45"/>
  <c r="F6696" i="45"/>
  <c r="F6695" i="45"/>
  <c r="F6694" i="45"/>
  <c r="F6693" i="45"/>
  <c r="F6692" i="45"/>
  <c r="F6691" i="45"/>
  <c r="F6690" i="45"/>
  <c r="F6689" i="45"/>
  <c r="F6688" i="45"/>
  <c r="F6687" i="45"/>
  <c r="F6686" i="45"/>
  <c r="F6685" i="45"/>
  <c r="F6684" i="45"/>
  <c r="F6683" i="45"/>
  <c r="F6682" i="45"/>
  <c r="F6681" i="45"/>
  <c r="F6680" i="45"/>
  <c r="F6679" i="45"/>
  <c r="F6678" i="45"/>
  <c r="F6677" i="45"/>
  <c r="F6676" i="45"/>
  <c r="F6675" i="45"/>
  <c r="F6674" i="45"/>
  <c r="F6673" i="45"/>
  <c r="F6672" i="45"/>
  <c r="F6671" i="45"/>
  <c r="F6670" i="45"/>
  <c r="F6669" i="45"/>
  <c r="F6668" i="45"/>
  <c r="F6667" i="45"/>
  <c r="F6666" i="45"/>
  <c r="F6665" i="45"/>
  <c r="F6664" i="45"/>
  <c r="F6663" i="45"/>
  <c r="F6662" i="45"/>
  <c r="F6661" i="45"/>
  <c r="F6660" i="45"/>
  <c r="F6659" i="45"/>
  <c r="F6658" i="45"/>
  <c r="F6657" i="45"/>
  <c r="F6656" i="45"/>
  <c r="F6655" i="45"/>
  <c r="F6654" i="45"/>
  <c r="F6653" i="45"/>
  <c r="F6652" i="45"/>
  <c r="F6651" i="45"/>
  <c r="F6650" i="45"/>
  <c r="F6649" i="45"/>
  <c r="F6648" i="45"/>
  <c r="F6647" i="45"/>
  <c r="F6646" i="45"/>
  <c r="F6645" i="45"/>
  <c r="F6644" i="45"/>
  <c r="F6643" i="45"/>
  <c r="F6642" i="45"/>
  <c r="F6641" i="45"/>
  <c r="F6640" i="45"/>
  <c r="F6639" i="45"/>
  <c r="F6638" i="45"/>
  <c r="F6637" i="45"/>
  <c r="F6636" i="45"/>
  <c r="F6635" i="45"/>
  <c r="F6634" i="45"/>
  <c r="F6633" i="45"/>
  <c r="F6632" i="45"/>
  <c r="F6631" i="45"/>
  <c r="F6630" i="45"/>
  <c r="F6629" i="45"/>
  <c r="F6628" i="45"/>
  <c r="F6627" i="45"/>
  <c r="F6626" i="45"/>
  <c r="F6625" i="45"/>
  <c r="F6624" i="45"/>
  <c r="F6623" i="45"/>
  <c r="F6622" i="45"/>
  <c r="F6621" i="45"/>
  <c r="F6620" i="45"/>
  <c r="F6619" i="45"/>
  <c r="F6618" i="45"/>
  <c r="F6617" i="45"/>
  <c r="F6616" i="45"/>
  <c r="F6615" i="45"/>
  <c r="F6614" i="45"/>
  <c r="F6613" i="45"/>
  <c r="F6612" i="45"/>
  <c r="F6611" i="45"/>
  <c r="F6610" i="45"/>
  <c r="F6609" i="45"/>
  <c r="F6608" i="45"/>
  <c r="F6607" i="45"/>
  <c r="F6606" i="45"/>
  <c r="F6605" i="45"/>
  <c r="F6604" i="45"/>
  <c r="F6603" i="45"/>
  <c r="F6602" i="45"/>
  <c r="F6601" i="45"/>
  <c r="F6600" i="45"/>
  <c r="F6599" i="45"/>
  <c r="F6598" i="45"/>
  <c r="F6597" i="45"/>
  <c r="F6596" i="45"/>
  <c r="F6595" i="45"/>
  <c r="F6594" i="45"/>
  <c r="F6593" i="45"/>
  <c r="F6592" i="45"/>
  <c r="F6591" i="45"/>
  <c r="F6590" i="45"/>
  <c r="F6589" i="45"/>
  <c r="F6588" i="45"/>
  <c r="F6587" i="45"/>
  <c r="F6586" i="45"/>
  <c r="F6585" i="45"/>
  <c r="F6584" i="45"/>
  <c r="F6583" i="45"/>
  <c r="F6582" i="45"/>
  <c r="F6581" i="45"/>
  <c r="F6580" i="45"/>
  <c r="F6579" i="45"/>
  <c r="F6578" i="45"/>
  <c r="F6577" i="45"/>
  <c r="F6576" i="45"/>
  <c r="F6575" i="45"/>
  <c r="F6574" i="45"/>
  <c r="F6573" i="45"/>
  <c r="F6572" i="45"/>
  <c r="F6571" i="45"/>
  <c r="F6570" i="45"/>
  <c r="F6569" i="45"/>
  <c r="F6568" i="45"/>
  <c r="F6567" i="45"/>
  <c r="F6566" i="45"/>
  <c r="F6565" i="45"/>
  <c r="F6564" i="45"/>
  <c r="F6563" i="45"/>
  <c r="F6562" i="45"/>
  <c r="F6561" i="45"/>
  <c r="F6560" i="45"/>
  <c r="F6559" i="45"/>
  <c r="F6558" i="45"/>
  <c r="F6557" i="45"/>
  <c r="F6556" i="45"/>
  <c r="F6555" i="45"/>
  <c r="F6554" i="45"/>
  <c r="F6553" i="45"/>
  <c r="F6552" i="45"/>
  <c r="F6551" i="45"/>
  <c r="F6550" i="45"/>
  <c r="F6549" i="45"/>
  <c r="F6548" i="45"/>
  <c r="F6547" i="45"/>
  <c r="F6546" i="45"/>
  <c r="F6545" i="45"/>
  <c r="F6544" i="45"/>
  <c r="F6543" i="45"/>
  <c r="F6542" i="45"/>
  <c r="F6541" i="45"/>
  <c r="F6540" i="45"/>
  <c r="F6539" i="45"/>
  <c r="F6538" i="45"/>
  <c r="F6537" i="45"/>
  <c r="F6536" i="45"/>
  <c r="F6535" i="45"/>
  <c r="F6534" i="45"/>
  <c r="F6533" i="45"/>
  <c r="F6532" i="45"/>
  <c r="F6531" i="45"/>
  <c r="F6530" i="45"/>
  <c r="F6529" i="45"/>
  <c r="F6528" i="45"/>
  <c r="F6527" i="45"/>
  <c r="F6526" i="45"/>
  <c r="F6525" i="45"/>
  <c r="F6524" i="45"/>
  <c r="F6523" i="45"/>
  <c r="F6522" i="45"/>
  <c r="F6521" i="45"/>
  <c r="F6520" i="45"/>
  <c r="F6519" i="45"/>
  <c r="F6518" i="45"/>
  <c r="F6517" i="45"/>
  <c r="F6516" i="45"/>
  <c r="F6515" i="45"/>
  <c r="F6514" i="45"/>
  <c r="F6513" i="45"/>
  <c r="F6512" i="45"/>
  <c r="F6511" i="45"/>
  <c r="F6510" i="45"/>
  <c r="F6509" i="45"/>
  <c r="F6508" i="45"/>
  <c r="F6507" i="45"/>
  <c r="F6506" i="45"/>
  <c r="F6505" i="45"/>
  <c r="F6504" i="45"/>
  <c r="F6503" i="45"/>
  <c r="F6502" i="45"/>
  <c r="F6501" i="45"/>
  <c r="F6500" i="45"/>
  <c r="F6499" i="45"/>
  <c r="F6498" i="45"/>
  <c r="F6497" i="45"/>
  <c r="F6496" i="45"/>
  <c r="F6495" i="45"/>
  <c r="F6494" i="45"/>
  <c r="F6493" i="45"/>
  <c r="F6492" i="45"/>
  <c r="F6491" i="45"/>
  <c r="F6490" i="45"/>
  <c r="F6489" i="45"/>
  <c r="F6488" i="45"/>
  <c r="F6487" i="45"/>
  <c r="F6486" i="45"/>
  <c r="F6485" i="45"/>
  <c r="F6484" i="45"/>
  <c r="F6483" i="45"/>
  <c r="F6482" i="45"/>
  <c r="F6481" i="45"/>
  <c r="F6480" i="45"/>
  <c r="F6479" i="45"/>
  <c r="F6478" i="45"/>
  <c r="F6477" i="45"/>
  <c r="F6476" i="45"/>
  <c r="F6475" i="45"/>
  <c r="F6474" i="45"/>
  <c r="F6473" i="45"/>
  <c r="F6472" i="45"/>
  <c r="F6471" i="45"/>
  <c r="F6470" i="45"/>
  <c r="F6469" i="45"/>
  <c r="F6468" i="45"/>
  <c r="F6467" i="45"/>
  <c r="F6466" i="45"/>
  <c r="F6465" i="45"/>
  <c r="F6464" i="45"/>
  <c r="F6463" i="45"/>
  <c r="F6462" i="45"/>
  <c r="F6461" i="45"/>
  <c r="F6460" i="45"/>
  <c r="F6459" i="45"/>
  <c r="F6458" i="45"/>
  <c r="F6457" i="45"/>
  <c r="F6456" i="45"/>
  <c r="F6455" i="45"/>
  <c r="F6454" i="45"/>
  <c r="F6453" i="45"/>
  <c r="F6452" i="45"/>
  <c r="F6451" i="45"/>
  <c r="F6450" i="45"/>
  <c r="F6449" i="45"/>
  <c r="F6448" i="45"/>
  <c r="F6447" i="45"/>
  <c r="F6446" i="45"/>
  <c r="F6445" i="45"/>
  <c r="F6444" i="45"/>
  <c r="F6443" i="45"/>
  <c r="F6442" i="45"/>
  <c r="F6441" i="45"/>
  <c r="F6440" i="45"/>
  <c r="F6439" i="45"/>
  <c r="F6438" i="45"/>
  <c r="F6437" i="45"/>
  <c r="F6436" i="45"/>
  <c r="F6435" i="45"/>
  <c r="F6434" i="45"/>
  <c r="F6433" i="45"/>
  <c r="F6432" i="45"/>
  <c r="F6431" i="45"/>
  <c r="F6430" i="45"/>
  <c r="F6429" i="45"/>
  <c r="F6428" i="45"/>
  <c r="F6427" i="45"/>
  <c r="F6426" i="45"/>
  <c r="F6425" i="45"/>
  <c r="F6424" i="45"/>
  <c r="F6423" i="45"/>
  <c r="F6422" i="45"/>
  <c r="F6421" i="45"/>
  <c r="F6420" i="45"/>
  <c r="F6419" i="45"/>
  <c r="F6418" i="45"/>
  <c r="F6417" i="45"/>
  <c r="F6416" i="45"/>
  <c r="F6415" i="45"/>
  <c r="F6414" i="45"/>
  <c r="F6413" i="45"/>
  <c r="F6412" i="45"/>
  <c r="F6411" i="45"/>
  <c r="F6410" i="45"/>
  <c r="F6409" i="45"/>
  <c r="F6408" i="45"/>
  <c r="F6407" i="45"/>
  <c r="F6406" i="45"/>
  <c r="F6405" i="45"/>
  <c r="F6404" i="45"/>
  <c r="F6403" i="45"/>
  <c r="F6402" i="45"/>
  <c r="F6401" i="45"/>
  <c r="F6400" i="45"/>
  <c r="F6399" i="45"/>
  <c r="F6398" i="45"/>
  <c r="F6397" i="45"/>
  <c r="F6396" i="45"/>
  <c r="F6395" i="45"/>
  <c r="F6394" i="45"/>
  <c r="F6393" i="45"/>
  <c r="F6392" i="45"/>
  <c r="F6391" i="45"/>
  <c r="F6390" i="45"/>
  <c r="F6389" i="45"/>
  <c r="F6388" i="45"/>
  <c r="F6387" i="45"/>
  <c r="F6386" i="45"/>
  <c r="F6385" i="45"/>
  <c r="F6384" i="45"/>
  <c r="F6383" i="45"/>
  <c r="F6382" i="45"/>
  <c r="F6381" i="45"/>
  <c r="F6380" i="45"/>
  <c r="F6379" i="45"/>
  <c r="F6378" i="45"/>
  <c r="F6377" i="45"/>
  <c r="F6376" i="45"/>
  <c r="F6375" i="45"/>
  <c r="F6374" i="45"/>
  <c r="F6373" i="45"/>
  <c r="F6372" i="45"/>
  <c r="F6371" i="45"/>
  <c r="F6370" i="45"/>
  <c r="F6369" i="45"/>
  <c r="F6368" i="45"/>
  <c r="F6367" i="45"/>
  <c r="F6366" i="45"/>
  <c r="F6365" i="45"/>
  <c r="F6364" i="45"/>
  <c r="F6363" i="45"/>
  <c r="F6362" i="45"/>
  <c r="F6361" i="45"/>
  <c r="F6360" i="45"/>
  <c r="F6359" i="45"/>
  <c r="F6358" i="45"/>
  <c r="F6357" i="45"/>
  <c r="F6356" i="45"/>
  <c r="F6355" i="45"/>
  <c r="F6354" i="45"/>
  <c r="F6353" i="45"/>
  <c r="F6352" i="45"/>
  <c r="F6351" i="45"/>
  <c r="F6350" i="45"/>
  <c r="F6349" i="45"/>
  <c r="F6348" i="45"/>
  <c r="F6347" i="45"/>
  <c r="F6346" i="45"/>
  <c r="F6345" i="45"/>
  <c r="F6344" i="45"/>
  <c r="F6343" i="45"/>
  <c r="F6342" i="45"/>
  <c r="F6341" i="45"/>
  <c r="F6340" i="45"/>
  <c r="F6339" i="45"/>
  <c r="F6338" i="45"/>
  <c r="F6337" i="45"/>
  <c r="F6336" i="45"/>
  <c r="F6335" i="45"/>
  <c r="F6334" i="45"/>
  <c r="F6333" i="45"/>
  <c r="F6332" i="45"/>
  <c r="F6331" i="45"/>
  <c r="F6330" i="45"/>
  <c r="F6329" i="45"/>
  <c r="F6328" i="45"/>
  <c r="F6327" i="45"/>
  <c r="F6326" i="45"/>
  <c r="F6325" i="45"/>
  <c r="F6324" i="45"/>
  <c r="F6323" i="45"/>
  <c r="F6322" i="45"/>
  <c r="F6321" i="45"/>
  <c r="F6320" i="45"/>
  <c r="F6319" i="45"/>
  <c r="F6318" i="45"/>
  <c r="F6317" i="45"/>
  <c r="F6316" i="45"/>
  <c r="F6315" i="45"/>
  <c r="F6314" i="45"/>
  <c r="F6313" i="45"/>
  <c r="F6312" i="45"/>
  <c r="F6311" i="45"/>
  <c r="F6310" i="45"/>
  <c r="F6309" i="45"/>
  <c r="F6308" i="45"/>
  <c r="F6307" i="45"/>
  <c r="F6306" i="45"/>
  <c r="F6305" i="45"/>
  <c r="F6304" i="45"/>
  <c r="F6303" i="45"/>
  <c r="F6302" i="45"/>
  <c r="F6301" i="45"/>
  <c r="F6300" i="45"/>
  <c r="F6299" i="45"/>
  <c r="F6298" i="45"/>
  <c r="F6297" i="45"/>
  <c r="F6296" i="45"/>
  <c r="F6295" i="45"/>
  <c r="F6294" i="45"/>
  <c r="F6293" i="45"/>
  <c r="F6292" i="45"/>
  <c r="F6291" i="45"/>
  <c r="F6290" i="45"/>
  <c r="F6289" i="45"/>
  <c r="F6288" i="45"/>
  <c r="F6287" i="45"/>
  <c r="F6286" i="45"/>
  <c r="F6285" i="45"/>
  <c r="F6284" i="45"/>
  <c r="F6283" i="45"/>
  <c r="F6282" i="45"/>
  <c r="F6281" i="45"/>
  <c r="F6280" i="45"/>
  <c r="F6279" i="45"/>
  <c r="F6278" i="45"/>
  <c r="F6277" i="45"/>
  <c r="F6276" i="45"/>
  <c r="F6275" i="45"/>
  <c r="F6274" i="45"/>
  <c r="F6273" i="45"/>
  <c r="F6272" i="45"/>
  <c r="F6271" i="45"/>
  <c r="F6270" i="45"/>
  <c r="F6269" i="45"/>
  <c r="F6268" i="45"/>
  <c r="F6267" i="45"/>
  <c r="F6266" i="45"/>
  <c r="F6265" i="45"/>
  <c r="F6264" i="45"/>
  <c r="F6263" i="45"/>
  <c r="F6262" i="45"/>
  <c r="F6261" i="45"/>
  <c r="F6260" i="45"/>
  <c r="F6259" i="45"/>
  <c r="F6258" i="45"/>
  <c r="F6257" i="45"/>
  <c r="F6256" i="45"/>
  <c r="F6255" i="45"/>
  <c r="F6254" i="45"/>
  <c r="F6253" i="45"/>
  <c r="F6252" i="45"/>
  <c r="F6251" i="45"/>
  <c r="F6250" i="45"/>
  <c r="F6249" i="45"/>
  <c r="F6248" i="45"/>
  <c r="F6247" i="45"/>
  <c r="F6246" i="45"/>
  <c r="F6245" i="45"/>
  <c r="F6244" i="45"/>
  <c r="F6243" i="45"/>
  <c r="F6242" i="45"/>
  <c r="F6241" i="45"/>
  <c r="F6240" i="45"/>
  <c r="F6239" i="45"/>
  <c r="F6238" i="45"/>
  <c r="F6237" i="45"/>
  <c r="F6236" i="45"/>
  <c r="F6235" i="45"/>
  <c r="F6234" i="45"/>
  <c r="F6233" i="45"/>
  <c r="F6232" i="45"/>
  <c r="F6231" i="45"/>
  <c r="F6230" i="45"/>
  <c r="F6229" i="45"/>
  <c r="F6228" i="45"/>
  <c r="F6227" i="45"/>
  <c r="F6226" i="45"/>
  <c r="F6225" i="45"/>
  <c r="F6224" i="45"/>
  <c r="F6223" i="45"/>
  <c r="F6222" i="45"/>
  <c r="F6221" i="45"/>
  <c r="F6220" i="45"/>
  <c r="F6219" i="45"/>
  <c r="F6218" i="45"/>
  <c r="F6217" i="45"/>
  <c r="F6216" i="45"/>
  <c r="F6215" i="45"/>
  <c r="F6214" i="45"/>
  <c r="F6213" i="45"/>
  <c r="F6212" i="45"/>
  <c r="F6211" i="45"/>
  <c r="F6210" i="45"/>
  <c r="F6209" i="45"/>
  <c r="F6208" i="45"/>
  <c r="F6207" i="45"/>
  <c r="F6206" i="45"/>
  <c r="F6205" i="45"/>
  <c r="F6204" i="45"/>
  <c r="F6203" i="45"/>
  <c r="F6202" i="45"/>
  <c r="F6201" i="45"/>
  <c r="F6200" i="45"/>
  <c r="F6199" i="45"/>
  <c r="F6198" i="45"/>
  <c r="F6197" i="45"/>
  <c r="F6196" i="45"/>
  <c r="F6195" i="45"/>
  <c r="F6194" i="45"/>
  <c r="F6193" i="45"/>
  <c r="F6192" i="45"/>
  <c r="F6191" i="45"/>
  <c r="F6190" i="45"/>
  <c r="F6189" i="45"/>
  <c r="F6188" i="45"/>
  <c r="F6187" i="45"/>
  <c r="F6186" i="45"/>
  <c r="F6185" i="45"/>
  <c r="F6184" i="45"/>
  <c r="F6183" i="45"/>
  <c r="F6182" i="45"/>
  <c r="F6181" i="45"/>
  <c r="F6180" i="45"/>
  <c r="F6179" i="45"/>
  <c r="F6178" i="45"/>
  <c r="F6177" i="45"/>
  <c r="F6176" i="45"/>
  <c r="F6175" i="45"/>
  <c r="F6174" i="45"/>
  <c r="F6173" i="45"/>
  <c r="F6172" i="45"/>
  <c r="F6171" i="45"/>
  <c r="F6170" i="45"/>
  <c r="F6169" i="45"/>
  <c r="F6168" i="45"/>
  <c r="F6167" i="45"/>
  <c r="F6166" i="45"/>
  <c r="F6165" i="45"/>
  <c r="F6164" i="45"/>
  <c r="F6163" i="45"/>
  <c r="F6162" i="45"/>
  <c r="F6161" i="45"/>
  <c r="F6160" i="45"/>
  <c r="F6159" i="45"/>
  <c r="F6158" i="45"/>
  <c r="F6157" i="45"/>
  <c r="F6156" i="45"/>
  <c r="F6155" i="45"/>
  <c r="F6154" i="45"/>
  <c r="F6153" i="45"/>
  <c r="F6152" i="45"/>
  <c r="F6151" i="45"/>
  <c r="F6150" i="45"/>
  <c r="F6149" i="45"/>
  <c r="F6148" i="45"/>
  <c r="F6147" i="45"/>
  <c r="F6146" i="45"/>
  <c r="F6145" i="45"/>
  <c r="F6144" i="45"/>
  <c r="F6143" i="45"/>
  <c r="F6142" i="45"/>
  <c r="F6141" i="45"/>
  <c r="F6140" i="45"/>
  <c r="F6139" i="45"/>
  <c r="F6138" i="45"/>
  <c r="F6137" i="45"/>
  <c r="F6136" i="45"/>
  <c r="F6135" i="45"/>
  <c r="F6134" i="45"/>
  <c r="F6133" i="45"/>
  <c r="F6132" i="45"/>
  <c r="F6131" i="45"/>
  <c r="F6130" i="45"/>
  <c r="F6129" i="45"/>
  <c r="F6128" i="45"/>
  <c r="F6127" i="45"/>
  <c r="F6126" i="45"/>
  <c r="F6125" i="45"/>
  <c r="F6124" i="45"/>
  <c r="F6123" i="45"/>
  <c r="F6122" i="45"/>
  <c r="F6121" i="45"/>
  <c r="F6120" i="45"/>
  <c r="F6119" i="45"/>
  <c r="F6118" i="45"/>
  <c r="F6117" i="45"/>
  <c r="F6116" i="45"/>
  <c r="F6115" i="45"/>
  <c r="F6114" i="45"/>
  <c r="F6113" i="45"/>
  <c r="F6112" i="45"/>
  <c r="F6111" i="45"/>
  <c r="F6110" i="45"/>
  <c r="F6109" i="45"/>
  <c r="F6108" i="45"/>
  <c r="F6107" i="45"/>
  <c r="F6106" i="45"/>
  <c r="F6105" i="45"/>
  <c r="F6104" i="45"/>
  <c r="F6103" i="45"/>
  <c r="F6102" i="45"/>
  <c r="F6101" i="45"/>
  <c r="F6100" i="45"/>
  <c r="F6099" i="45"/>
  <c r="F6098" i="45"/>
  <c r="F6097" i="45"/>
  <c r="F6096" i="45"/>
  <c r="F6095" i="45"/>
  <c r="F6094" i="45"/>
  <c r="F6093" i="45"/>
  <c r="F6092" i="45"/>
  <c r="F6091" i="45"/>
  <c r="F6090" i="45"/>
  <c r="F6089" i="45"/>
  <c r="F6088" i="45"/>
  <c r="F6087" i="45"/>
  <c r="F6086" i="45"/>
  <c r="F6085" i="45"/>
  <c r="F6084" i="45"/>
  <c r="F6083" i="45"/>
  <c r="F6082" i="45"/>
  <c r="F6081" i="45"/>
  <c r="F6080" i="45"/>
  <c r="F6079" i="45"/>
  <c r="F6078" i="45"/>
  <c r="F6077" i="45"/>
  <c r="F6076" i="45"/>
  <c r="F6075" i="45"/>
  <c r="F6074" i="45"/>
  <c r="F6073" i="45"/>
  <c r="F6072" i="45"/>
  <c r="F6071" i="45"/>
  <c r="F6070" i="45"/>
  <c r="F6069" i="45"/>
  <c r="F6068" i="45"/>
  <c r="F6067" i="45"/>
  <c r="F6066" i="45"/>
  <c r="F6065" i="45"/>
  <c r="F6064" i="45"/>
  <c r="F6063" i="45"/>
  <c r="F6062" i="45"/>
  <c r="F6061" i="45"/>
  <c r="F6060" i="45"/>
  <c r="F6059" i="45"/>
  <c r="F6058" i="45"/>
  <c r="F6057" i="45"/>
  <c r="F6056" i="45"/>
  <c r="F6055" i="45"/>
  <c r="F6054" i="45"/>
  <c r="F6053" i="45"/>
  <c r="F6052" i="45"/>
  <c r="F6051" i="45"/>
  <c r="F6050" i="45"/>
  <c r="F6049" i="45"/>
  <c r="F6048" i="45"/>
  <c r="F6047" i="45"/>
  <c r="F6046" i="45"/>
  <c r="F6045" i="45"/>
  <c r="F6044" i="45"/>
  <c r="F6043" i="45"/>
  <c r="F6042" i="45"/>
  <c r="F6041" i="45"/>
  <c r="F6040" i="45"/>
  <c r="F6039" i="45"/>
  <c r="F6038" i="45"/>
  <c r="F6037" i="45"/>
  <c r="F6036" i="45"/>
  <c r="F6035" i="45"/>
  <c r="F6034" i="45"/>
  <c r="F6033" i="45"/>
  <c r="F6032" i="45"/>
  <c r="F6031" i="45"/>
  <c r="F6030" i="45"/>
  <c r="F6029" i="45"/>
  <c r="F6028" i="45"/>
  <c r="F6027" i="45"/>
  <c r="F6026" i="45"/>
  <c r="F6025" i="45"/>
  <c r="F6024" i="45"/>
  <c r="F6023" i="45"/>
  <c r="F6022" i="45"/>
  <c r="F6021" i="45"/>
  <c r="F6020" i="45"/>
  <c r="F6019" i="45"/>
  <c r="F6018" i="45"/>
  <c r="F6017" i="45"/>
  <c r="F6016" i="45"/>
  <c r="F6015" i="45"/>
  <c r="F6014" i="45"/>
  <c r="F6013" i="45"/>
  <c r="F6012" i="45"/>
  <c r="F6011" i="45"/>
  <c r="F6010" i="45"/>
  <c r="F6009" i="45"/>
  <c r="F6008" i="45"/>
  <c r="F6007" i="45"/>
  <c r="F6006" i="45"/>
  <c r="F6005" i="45"/>
  <c r="F6004" i="45"/>
  <c r="F6003" i="45"/>
  <c r="F6002" i="45"/>
  <c r="F6001" i="45"/>
  <c r="F6000" i="45"/>
  <c r="F5999" i="45"/>
  <c r="F5998" i="45"/>
  <c r="F5997" i="45"/>
  <c r="F5996" i="45"/>
  <c r="F5995" i="45"/>
  <c r="F5994" i="45"/>
  <c r="F5993" i="45"/>
  <c r="F5992" i="45"/>
  <c r="F5991" i="45"/>
  <c r="F5990" i="45"/>
  <c r="F5989" i="45"/>
  <c r="F5988" i="45"/>
  <c r="F5987" i="45"/>
  <c r="F5986" i="45"/>
  <c r="F5985" i="45"/>
  <c r="F5984" i="45"/>
  <c r="F5983" i="45"/>
  <c r="F5982" i="45"/>
  <c r="F5981" i="45"/>
  <c r="F5980" i="45"/>
  <c r="F5979" i="45"/>
  <c r="F5978" i="45"/>
  <c r="F5977" i="45"/>
  <c r="F5976" i="45"/>
  <c r="F5975" i="45"/>
  <c r="F5974" i="45"/>
  <c r="F5973" i="45"/>
  <c r="F5972" i="45"/>
  <c r="F5971" i="45"/>
  <c r="F5970" i="45"/>
  <c r="F5969" i="45"/>
  <c r="F5968" i="45"/>
  <c r="F5967" i="45"/>
  <c r="F5966" i="45"/>
  <c r="F5965" i="45"/>
  <c r="F5964" i="45"/>
  <c r="F5963" i="45"/>
  <c r="F5962" i="45"/>
  <c r="F5961" i="45"/>
  <c r="F5960" i="45"/>
  <c r="F5959" i="45"/>
  <c r="F5958" i="45"/>
  <c r="F5957" i="45"/>
  <c r="F5956" i="45"/>
  <c r="F5955" i="45"/>
  <c r="F5954" i="45"/>
  <c r="F5953" i="45"/>
  <c r="F5952" i="45"/>
  <c r="F5951" i="45"/>
  <c r="F5950" i="45"/>
  <c r="F5949" i="45"/>
  <c r="F5948" i="45"/>
  <c r="F5947" i="45"/>
  <c r="F5946" i="45"/>
  <c r="F5945" i="45"/>
  <c r="F5944" i="45"/>
  <c r="F5943" i="45"/>
  <c r="F5942" i="45"/>
  <c r="F5941" i="45"/>
  <c r="F5940" i="45"/>
  <c r="F5939" i="45"/>
  <c r="F5938" i="45"/>
  <c r="F5937" i="45"/>
  <c r="F5936" i="45"/>
  <c r="F5935" i="45"/>
  <c r="F5934" i="45"/>
  <c r="F5933" i="45"/>
  <c r="F5932" i="45"/>
  <c r="F5931" i="45"/>
  <c r="F5930" i="45"/>
  <c r="F5929" i="45"/>
  <c r="F5928" i="45"/>
  <c r="F5927" i="45"/>
  <c r="F5926" i="45"/>
  <c r="F5925" i="45"/>
  <c r="F5924" i="45"/>
  <c r="F5923" i="45"/>
  <c r="F5922" i="45"/>
  <c r="F5921" i="45"/>
  <c r="F5920" i="45"/>
  <c r="F5919" i="45"/>
  <c r="F5918" i="45"/>
  <c r="F5917" i="45"/>
  <c r="F5916" i="45"/>
  <c r="F5915" i="45"/>
  <c r="F5914" i="45"/>
  <c r="F5913" i="45"/>
  <c r="F5912" i="45"/>
  <c r="F5911" i="45"/>
  <c r="F5910" i="45"/>
  <c r="F5909" i="45"/>
  <c r="F5908" i="45"/>
  <c r="F5907" i="45"/>
  <c r="F5906" i="45"/>
  <c r="F5905" i="45"/>
  <c r="F5904" i="45"/>
  <c r="F5903" i="45"/>
  <c r="F5902" i="45"/>
  <c r="F5901" i="45"/>
  <c r="F5900" i="45"/>
  <c r="F5899" i="45"/>
  <c r="F5898" i="45"/>
  <c r="F5897" i="45"/>
  <c r="F5896" i="45"/>
  <c r="F5895" i="45"/>
  <c r="F5894" i="45"/>
  <c r="F5893" i="45"/>
  <c r="F5892" i="45"/>
  <c r="F5891" i="45"/>
  <c r="F5890" i="45"/>
  <c r="F5889" i="45"/>
  <c r="F5888" i="45"/>
  <c r="F5887" i="45"/>
  <c r="F5886" i="45"/>
  <c r="F5885" i="45"/>
  <c r="F5884" i="45"/>
  <c r="F5883" i="45"/>
  <c r="F5882" i="45"/>
  <c r="F5881" i="45"/>
  <c r="F5880" i="45"/>
  <c r="F5879" i="45"/>
  <c r="F5878" i="45"/>
  <c r="F5877" i="45"/>
  <c r="F5876" i="45"/>
  <c r="F5875" i="45"/>
  <c r="F5874" i="45"/>
  <c r="F5873" i="45"/>
  <c r="F5872" i="45"/>
  <c r="F5871" i="45"/>
  <c r="F5870" i="45"/>
  <c r="F5869" i="45"/>
  <c r="F5868" i="45"/>
  <c r="F5867" i="45"/>
  <c r="F5866" i="45"/>
  <c r="F5865" i="45"/>
  <c r="F5864" i="45"/>
  <c r="F5863" i="45"/>
  <c r="F5862" i="45"/>
  <c r="F5861" i="45"/>
  <c r="F5860" i="45"/>
  <c r="F5859" i="45"/>
  <c r="F5858" i="45"/>
  <c r="F5857" i="45"/>
  <c r="F5856" i="45"/>
  <c r="F5855" i="45"/>
  <c r="F5854" i="45"/>
  <c r="F5853" i="45"/>
  <c r="F5852" i="45"/>
  <c r="F5851" i="45"/>
  <c r="F5850" i="45"/>
  <c r="F5849" i="45"/>
  <c r="F5848" i="45"/>
  <c r="F5847" i="45"/>
  <c r="F5846" i="45"/>
  <c r="F5845" i="45"/>
  <c r="F5844" i="45"/>
  <c r="F5843" i="45"/>
  <c r="F5842" i="45"/>
  <c r="F5841" i="45"/>
  <c r="F5840" i="45"/>
  <c r="F5839" i="45"/>
  <c r="F5838" i="45"/>
  <c r="F5837" i="45"/>
  <c r="F5836" i="45"/>
  <c r="F5835" i="45"/>
  <c r="F5834" i="45"/>
  <c r="F5833" i="45"/>
  <c r="F5832" i="45"/>
  <c r="F5831" i="45"/>
  <c r="F5830" i="45"/>
  <c r="F5829" i="45"/>
  <c r="F5828" i="45"/>
  <c r="F5827" i="45"/>
  <c r="F5826" i="45"/>
  <c r="F5825" i="45"/>
  <c r="F5824" i="45"/>
  <c r="F5823" i="45"/>
  <c r="F5822" i="45"/>
  <c r="F5821" i="45"/>
  <c r="F5820" i="45"/>
  <c r="F5819" i="45"/>
  <c r="F5818" i="45"/>
  <c r="F5817" i="45"/>
  <c r="F5816" i="45"/>
  <c r="F5815" i="45"/>
  <c r="F5814" i="45"/>
  <c r="F5813" i="45"/>
  <c r="F5812" i="45"/>
  <c r="F5811" i="45"/>
  <c r="F5810" i="45"/>
  <c r="F5809" i="45"/>
  <c r="F5808" i="45"/>
  <c r="F5807" i="45"/>
  <c r="F5806" i="45"/>
  <c r="F5805" i="45"/>
  <c r="F5804" i="45"/>
  <c r="F5803" i="45"/>
  <c r="F5802" i="45"/>
  <c r="F5801" i="45"/>
  <c r="F5800" i="45"/>
  <c r="F5799" i="45"/>
  <c r="F5798" i="45"/>
  <c r="F5797" i="45"/>
  <c r="F5796" i="45"/>
  <c r="F5795" i="45"/>
  <c r="F5794" i="45"/>
  <c r="F5793" i="45"/>
  <c r="F5792" i="45"/>
  <c r="F5791" i="45"/>
  <c r="F5790" i="45"/>
  <c r="F5789" i="45"/>
  <c r="F5788" i="45"/>
  <c r="F5787" i="45"/>
  <c r="F5786" i="45"/>
  <c r="F5785" i="45"/>
  <c r="F5784" i="45"/>
  <c r="F5783" i="45"/>
  <c r="F5782" i="45"/>
  <c r="F5781" i="45"/>
  <c r="F5780" i="45"/>
  <c r="F5779" i="45"/>
  <c r="F5778" i="45"/>
  <c r="F5777" i="45"/>
  <c r="F5776" i="45"/>
  <c r="F5775" i="45"/>
  <c r="F5774" i="45"/>
  <c r="F5773" i="45"/>
  <c r="F5772" i="45"/>
  <c r="F5771" i="45"/>
  <c r="F5770" i="45"/>
  <c r="F5769" i="45"/>
  <c r="F5768" i="45"/>
  <c r="F5767" i="45"/>
  <c r="F5766" i="45"/>
  <c r="F5765" i="45"/>
  <c r="F5764" i="45"/>
  <c r="F5763" i="45"/>
  <c r="F5762" i="45"/>
  <c r="F5761" i="45"/>
  <c r="F5760" i="45"/>
  <c r="F5759" i="45"/>
  <c r="F5758" i="45"/>
  <c r="F5757" i="45"/>
  <c r="F5756" i="45"/>
  <c r="F5755" i="45"/>
  <c r="F5754" i="45"/>
  <c r="F5753" i="45"/>
  <c r="F5752" i="45"/>
  <c r="F5751" i="45"/>
  <c r="F5750" i="45"/>
  <c r="F5749" i="45"/>
  <c r="F5748" i="45"/>
  <c r="F5747" i="45"/>
  <c r="F5746" i="45"/>
  <c r="F5745" i="45"/>
  <c r="F5744" i="45"/>
  <c r="F5743" i="45"/>
  <c r="F5742" i="45"/>
  <c r="F5741" i="45"/>
  <c r="F5740" i="45"/>
  <c r="F5739" i="45"/>
  <c r="F5738" i="45"/>
  <c r="F5737" i="45"/>
  <c r="F5736" i="45"/>
  <c r="F5735" i="45"/>
  <c r="F5734" i="45"/>
  <c r="F5733" i="45"/>
  <c r="F5732" i="45"/>
  <c r="F5731" i="45"/>
  <c r="F5730" i="45"/>
  <c r="F5729" i="45"/>
  <c r="F5728" i="45"/>
  <c r="F5727" i="45"/>
  <c r="F5726" i="45"/>
  <c r="F5725" i="45"/>
  <c r="F5724" i="45"/>
  <c r="F5723" i="45"/>
  <c r="F5722" i="45"/>
  <c r="F5721" i="45"/>
  <c r="F5720" i="45"/>
  <c r="F5719" i="45"/>
  <c r="F5718" i="45"/>
  <c r="F5717" i="45"/>
  <c r="F5716" i="45"/>
  <c r="F5715" i="45"/>
  <c r="F5714" i="45"/>
  <c r="F5713" i="45"/>
  <c r="F5712" i="45"/>
  <c r="F5711" i="45"/>
  <c r="F5710" i="45"/>
  <c r="F5709" i="45"/>
  <c r="F5708" i="45"/>
  <c r="F5707" i="45"/>
  <c r="F5706" i="45"/>
  <c r="F5705" i="45"/>
  <c r="F5704" i="45"/>
  <c r="F5703" i="45"/>
  <c r="F5702" i="45"/>
  <c r="F5701" i="45"/>
  <c r="F5700" i="45"/>
  <c r="F5699" i="45"/>
  <c r="F5698" i="45"/>
  <c r="F5697" i="45"/>
  <c r="F5696" i="45"/>
  <c r="F5695" i="45"/>
  <c r="F5694" i="45"/>
  <c r="F5693" i="45"/>
  <c r="F5692" i="45"/>
  <c r="F5691" i="45"/>
  <c r="F5690" i="45"/>
  <c r="F5689" i="45"/>
  <c r="F5688" i="45"/>
  <c r="F5687" i="45"/>
  <c r="F5686" i="45"/>
  <c r="F5685" i="45"/>
  <c r="F5684" i="45"/>
  <c r="F5683" i="45"/>
  <c r="F5682" i="45"/>
  <c r="F5681" i="45"/>
  <c r="F5680" i="45"/>
  <c r="F5679" i="45"/>
  <c r="F5678" i="45"/>
  <c r="F5677" i="45"/>
  <c r="F5676" i="45"/>
  <c r="F5675" i="45"/>
  <c r="F5674" i="45"/>
  <c r="F5673" i="45"/>
  <c r="F5672" i="45"/>
  <c r="F5671" i="45"/>
  <c r="F5670" i="45"/>
  <c r="F5669" i="45"/>
  <c r="F5668" i="45"/>
  <c r="F5667" i="45"/>
  <c r="F5666" i="45"/>
  <c r="F5665" i="45"/>
  <c r="F5664" i="45"/>
  <c r="F5663" i="45"/>
  <c r="F5662" i="45"/>
  <c r="F5661" i="45"/>
  <c r="F5660" i="45"/>
  <c r="F5659" i="45"/>
  <c r="F5658" i="45"/>
  <c r="F5657" i="45"/>
  <c r="F5656" i="45"/>
  <c r="F5655" i="45"/>
  <c r="F5654" i="45"/>
  <c r="F5653" i="45"/>
  <c r="F5652" i="45"/>
  <c r="F5651" i="45"/>
  <c r="F5650" i="45"/>
  <c r="F5649" i="45"/>
  <c r="F5648" i="45"/>
  <c r="F5647" i="45"/>
  <c r="F5646" i="45"/>
  <c r="F5645" i="45"/>
  <c r="F5644" i="45"/>
  <c r="F5643" i="45"/>
  <c r="F5642" i="45"/>
  <c r="F5641" i="45"/>
  <c r="F5640" i="45"/>
  <c r="F5639" i="45"/>
  <c r="F5638" i="45"/>
  <c r="F5637" i="45"/>
  <c r="F5636" i="45"/>
  <c r="F5635" i="45"/>
  <c r="F5634" i="45"/>
  <c r="F5633" i="45"/>
  <c r="F5632" i="45"/>
  <c r="F5631" i="45"/>
  <c r="F5630" i="45"/>
  <c r="F5629" i="45"/>
  <c r="F5628" i="45"/>
  <c r="F5627" i="45"/>
  <c r="F5626" i="45"/>
  <c r="F5625" i="45"/>
  <c r="F5624" i="45"/>
  <c r="F5623" i="45"/>
  <c r="F5622" i="45"/>
  <c r="F5621" i="45"/>
  <c r="F5620" i="45"/>
  <c r="F5619" i="45"/>
  <c r="F5618" i="45"/>
  <c r="F5617" i="45"/>
  <c r="F5616" i="45"/>
  <c r="F5615" i="45"/>
  <c r="F5614" i="45"/>
  <c r="F5613" i="45"/>
  <c r="F5612" i="45"/>
  <c r="F5611" i="45"/>
  <c r="F5610" i="45"/>
  <c r="F5609" i="45"/>
  <c r="F5608" i="45"/>
  <c r="F5607" i="45"/>
  <c r="F5606" i="45"/>
  <c r="F5605" i="45"/>
  <c r="F5604" i="45"/>
  <c r="F5603" i="45"/>
  <c r="F5602" i="45"/>
  <c r="F5601" i="45"/>
  <c r="F5600" i="45"/>
  <c r="F5599" i="45"/>
  <c r="F5598" i="45"/>
  <c r="F5597" i="45"/>
  <c r="F5596" i="45"/>
  <c r="F5595" i="45"/>
  <c r="F5594" i="45"/>
  <c r="F5593" i="45"/>
  <c r="F5592" i="45"/>
  <c r="F5591" i="45"/>
  <c r="F5590" i="45"/>
  <c r="F5589" i="45"/>
  <c r="F5588" i="45"/>
  <c r="F5587" i="45"/>
  <c r="F5586" i="45"/>
  <c r="F5585" i="45"/>
  <c r="F5584" i="45"/>
  <c r="F5583" i="45"/>
  <c r="F5582" i="45"/>
  <c r="F5581" i="45"/>
  <c r="F5580" i="45"/>
  <c r="F5579" i="45"/>
  <c r="F5578" i="45"/>
  <c r="F5577" i="45"/>
  <c r="F5576" i="45"/>
  <c r="F5575" i="45"/>
  <c r="F5574" i="45"/>
  <c r="F5573" i="45"/>
  <c r="F5572" i="45"/>
  <c r="F5571" i="45"/>
  <c r="F5570" i="45"/>
  <c r="F5569" i="45"/>
  <c r="F5568" i="45"/>
  <c r="F5567" i="45"/>
  <c r="F5566" i="45"/>
  <c r="F5565" i="45"/>
  <c r="F5564" i="45"/>
  <c r="F5563" i="45"/>
  <c r="F5562" i="45"/>
  <c r="F5561" i="45"/>
  <c r="F5560" i="45"/>
  <c r="F5559" i="45"/>
  <c r="F5558" i="45"/>
  <c r="F5557" i="45"/>
  <c r="F5556" i="45"/>
  <c r="F5555" i="45"/>
  <c r="F5554" i="45"/>
  <c r="F5553" i="45"/>
  <c r="F5552" i="45"/>
  <c r="F5551" i="45"/>
  <c r="F5550" i="45"/>
  <c r="F5549" i="45"/>
  <c r="F5548" i="45"/>
  <c r="F5547" i="45"/>
  <c r="F5546" i="45"/>
  <c r="F5545" i="45"/>
  <c r="F5544" i="45"/>
  <c r="F5543" i="45"/>
  <c r="F5542" i="45"/>
  <c r="F5541" i="45"/>
  <c r="F5540" i="45"/>
  <c r="F5539" i="45"/>
  <c r="F5538" i="45"/>
  <c r="F5537" i="45"/>
  <c r="F5536" i="45"/>
  <c r="F5535" i="45"/>
  <c r="F5534" i="45"/>
  <c r="F5533" i="45"/>
  <c r="F5532" i="45"/>
  <c r="F5531" i="45"/>
  <c r="F5530" i="45"/>
  <c r="F5529" i="45"/>
  <c r="F5528" i="45"/>
  <c r="F5527" i="45"/>
  <c r="F5526" i="45"/>
  <c r="F5525" i="45"/>
  <c r="F5524" i="45"/>
  <c r="F5523" i="45"/>
  <c r="F5522" i="45"/>
  <c r="F5521" i="45"/>
  <c r="F5520" i="45"/>
  <c r="F5519" i="45"/>
  <c r="F5518" i="45"/>
  <c r="F5517" i="45"/>
  <c r="F5516" i="45"/>
  <c r="F5515" i="45"/>
  <c r="F5514" i="45"/>
  <c r="F5513" i="45"/>
  <c r="F5512" i="45"/>
  <c r="F5511" i="45"/>
  <c r="F5510" i="45"/>
  <c r="F5509" i="45"/>
  <c r="F5508" i="45"/>
  <c r="F5507" i="45"/>
  <c r="F5506" i="45"/>
  <c r="F5505" i="45"/>
  <c r="F5504" i="45"/>
  <c r="F5503" i="45"/>
  <c r="F5502" i="45"/>
  <c r="F5501" i="45"/>
  <c r="F5500" i="45"/>
  <c r="F5499" i="45"/>
  <c r="F5498" i="45"/>
  <c r="F5497" i="45"/>
  <c r="F5496" i="45"/>
  <c r="F5495" i="45"/>
  <c r="F5494" i="45"/>
  <c r="F5493" i="45"/>
  <c r="F5492" i="45"/>
  <c r="F5491" i="45"/>
  <c r="F5490" i="45"/>
  <c r="F5489" i="45"/>
  <c r="F5488" i="45"/>
  <c r="F5487" i="45"/>
  <c r="F5486" i="45"/>
  <c r="F5485" i="45"/>
  <c r="F5484" i="45"/>
  <c r="F5483" i="45"/>
  <c r="F5482" i="45"/>
  <c r="F5481" i="45"/>
  <c r="F5480" i="45"/>
  <c r="F5479" i="45"/>
  <c r="F5478" i="45"/>
  <c r="F5477" i="45"/>
  <c r="F5476" i="45"/>
  <c r="F5475" i="45"/>
  <c r="F5474" i="45"/>
  <c r="F5473" i="45"/>
  <c r="F5472" i="45"/>
  <c r="F5471" i="45"/>
  <c r="F5470" i="45"/>
  <c r="F5469" i="45"/>
  <c r="F5468" i="45"/>
  <c r="F5467" i="45"/>
  <c r="F5466" i="45"/>
  <c r="F5465" i="45"/>
  <c r="F5464" i="45"/>
  <c r="F5463" i="45"/>
  <c r="F5462" i="45"/>
  <c r="F5461" i="45"/>
  <c r="F5460" i="45"/>
  <c r="F5459" i="45"/>
  <c r="F5458" i="45"/>
  <c r="F5457" i="45"/>
  <c r="F5456" i="45"/>
  <c r="F5455" i="45"/>
  <c r="F5454" i="45"/>
  <c r="F5453" i="45"/>
  <c r="F5452" i="45"/>
  <c r="F5451" i="45"/>
  <c r="F5450" i="45"/>
  <c r="F5449" i="45"/>
  <c r="F5448" i="45"/>
  <c r="F5447" i="45"/>
  <c r="F5446" i="45"/>
  <c r="F5445" i="45"/>
  <c r="F5444" i="45"/>
  <c r="F5443" i="45"/>
  <c r="F5442" i="45"/>
  <c r="F5441" i="45"/>
  <c r="F5440" i="45"/>
  <c r="F5439" i="45"/>
  <c r="F5438" i="45"/>
  <c r="F5437" i="45"/>
  <c r="F5436" i="45"/>
  <c r="F5435" i="45"/>
  <c r="F5434" i="45"/>
  <c r="F5433" i="45"/>
  <c r="F5432" i="45"/>
  <c r="F5431" i="45"/>
  <c r="F5430" i="45"/>
  <c r="F5429" i="45"/>
  <c r="F5428" i="45"/>
  <c r="F5427" i="45"/>
  <c r="F5426" i="45"/>
  <c r="F5425" i="45"/>
  <c r="F5424" i="45"/>
  <c r="F5423" i="45"/>
  <c r="F5422" i="45"/>
  <c r="F5421" i="45"/>
  <c r="F5420" i="45"/>
  <c r="F5419" i="45"/>
  <c r="F5418" i="45"/>
  <c r="F5417" i="45"/>
  <c r="F5416" i="45"/>
  <c r="F5415" i="45"/>
  <c r="F5414" i="45"/>
  <c r="F5413" i="45"/>
  <c r="F5412" i="45"/>
  <c r="F5411" i="45"/>
  <c r="F5410" i="45"/>
  <c r="F5409" i="45"/>
  <c r="F5408" i="45"/>
  <c r="F5407" i="45"/>
  <c r="F5406" i="45"/>
  <c r="F5405" i="45"/>
  <c r="F5404" i="45"/>
  <c r="F5403" i="45"/>
  <c r="F5402" i="45"/>
  <c r="F5401" i="45"/>
  <c r="F5400" i="45"/>
  <c r="F5399" i="45"/>
  <c r="F5398" i="45"/>
  <c r="F5397" i="45"/>
  <c r="F5396" i="45"/>
  <c r="F5395" i="45"/>
  <c r="F5394" i="45"/>
  <c r="F5393" i="45"/>
  <c r="F5392" i="45"/>
  <c r="F5391" i="45"/>
  <c r="F5390" i="45"/>
  <c r="F5389" i="45"/>
  <c r="F5388" i="45"/>
  <c r="F5387" i="45"/>
  <c r="F5386" i="45"/>
  <c r="F5385" i="45"/>
  <c r="F5384" i="45"/>
  <c r="F5383" i="45"/>
  <c r="F5382" i="45"/>
  <c r="F5381" i="45"/>
  <c r="F5380" i="45"/>
  <c r="F5379" i="45"/>
  <c r="F5378" i="45"/>
  <c r="F5377" i="45"/>
  <c r="F5376" i="45"/>
  <c r="F5375" i="45"/>
  <c r="F5374" i="45"/>
  <c r="F5373" i="45"/>
  <c r="F5372" i="45"/>
  <c r="F5371" i="45"/>
  <c r="F5370" i="45"/>
  <c r="F5369" i="45"/>
  <c r="F5368" i="45"/>
  <c r="F5367" i="45"/>
  <c r="F5366" i="45"/>
  <c r="F5365" i="45"/>
  <c r="F5364" i="45"/>
  <c r="F5363" i="45"/>
  <c r="F5362" i="45"/>
  <c r="F5361" i="45"/>
  <c r="F5360" i="45"/>
  <c r="F5359" i="45"/>
  <c r="F5358" i="45"/>
  <c r="F5357" i="45"/>
  <c r="F5356" i="45"/>
  <c r="F5355" i="45"/>
  <c r="F5354" i="45"/>
  <c r="F5353" i="45"/>
  <c r="F5352" i="45"/>
  <c r="F5351" i="45"/>
  <c r="F5350" i="45"/>
  <c r="F5349" i="45"/>
  <c r="F5348" i="45"/>
  <c r="F5347" i="45"/>
  <c r="F5346" i="45"/>
  <c r="F5345" i="45"/>
  <c r="F5344" i="45"/>
  <c r="F5343" i="45"/>
  <c r="F5342" i="45"/>
  <c r="F5341" i="45"/>
  <c r="F5340" i="45"/>
  <c r="F5339" i="45"/>
  <c r="F5338" i="45"/>
  <c r="F5337" i="45"/>
  <c r="F5336" i="45"/>
  <c r="F5335" i="45"/>
  <c r="F5334" i="45"/>
  <c r="F5333" i="45"/>
  <c r="F5332" i="45"/>
  <c r="F5331" i="45"/>
  <c r="F5330" i="45"/>
  <c r="F5329" i="45"/>
  <c r="F5328" i="45"/>
  <c r="F5327" i="45"/>
  <c r="F5326" i="45"/>
  <c r="F5325" i="45"/>
  <c r="F5324" i="45"/>
  <c r="F5323" i="45"/>
  <c r="F5322" i="45"/>
  <c r="F5321" i="45"/>
  <c r="F5320" i="45"/>
  <c r="F5319" i="45"/>
  <c r="F5318" i="45"/>
  <c r="F5317" i="45"/>
  <c r="F5316" i="45"/>
  <c r="F5315" i="45"/>
  <c r="F5314" i="45"/>
  <c r="F5313" i="45"/>
  <c r="F5312" i="45"/>
  <c r="F5311" i="45"/>
  <c r="F5310" i="45"/>
  <c r="F5309" i="45"/>
  <c r="F5308" i="45"/>
  <c r="F5307" i="45"/>
  <c r="F5306" i="45"/>
  <c r="F5305" i="45"/>
  <c r="F5304" i="45"/>
  <c r="F5303" i="45"/>
  <c r="F5302" i="45"/>
  <c r="F5301" i="45"/>
  <c r="F5300" i="45"/>
  <c r="F5299" i="45"/>
  <c r="F5298" i="45"/>
  <c r="F5297" i="45"/>
  <c r="F5296" i="45"/>
  <c r="F5295" i="45"/>
  <c r="F5294" i="45"/>
  <c r="F5293" i="45"/>
  <c r="F5292" i="45"/>
  <c r="F5291" i="45"/>
  <c r="F5290" i="45"/>
  <c r="F5289" i="45"/>
  <c r="F5288" i="45"/>
  <c r="F5287" i="45"/>
  <c r="F5286" i="45"/>
  <c r="F5285" i="45"/>
  <c r="F5284" i="45"/>
  <c r="F5283" i="45"/>
  <c r="F5282" i="45"/>
  <c r="F5281" i="45"/>
  <c r="F5280" i="45"/>
  <c r="F5279" i="45"/>
  <c r="F5278" i="45"/>
  <c r="F5277" i="45"/>
  <c r="F5276" i="45"/>
  <c r="F5275" i="45"/>
  <c r="F5274" i="45"/>
  <c r="F5273" i="45"/>
  <c r="F5272" i="45"/>
  <c r="F5271" i="45"/>
  <c r="F5270" i="45"/>
  <c r="F5269" i="45"/>
  <c r="F5268" i="45"/>
  <c r="F5267" i="45"/>
  <c r="F5266" i="45"/>
  <c r="F5265" i="45"/>
  <c r="F5264" i="45"/>
  <c r="F5263" i="45"/>
  <c r="F5262" i="45"/>
  <c r="F5261" i="45"/>
  <c r="F5260" i="45"/>
  <c r="F5259" i="45"/>
  <c r="F5258" i="45"/>
  <c r="F5257" i="45"/>
  <c r="F5256" i="45"/>
  <c r="F5255" i="45"/>
  <c r="F5254" i="45"/>
  <c r="F5253" i="45"/>
  <c r="F5252" i="45"/>
  <c r="F5251" i="45"/>
  <c r="F5250" i="45"/>
  <c r="F5249" i="45"/>
  <c r="F5248" i="45"/>
  <c r="F5247" i="45"/>
  <c r="F5246" i="45"/>
  <c r="F5245" i="45"/>
  <c r="F5244" i="45"/>
  <c r="F5243" i="45"/>
  <c r="F5242" i="45"/>
  <c r="F5241" i="45"/>
  <c r="F5240" i="45"/>
  <c r="F5239" i="45"/>
  <c r="F5238" i="45"/>
  <c r="F5237" i="45"/>
  <c r="F5236" i="45"/>
  <c r="F5235" i="45"/>
  <c r="F5234" i="45"/>
  <c r="F5233" i="45"/>
  <c r="F5232" i="45"/>
  <c r="F5231" i="45"/>
  <c r="F5230" i="45"/>
  <c r="F5229" i="45"/>
  <c r="F5228" i="45"/>
  <c r="F5227" i="45"/>
  <c r="F5226" i="45"/>
  <c r="F5225" i="45"/>
  <c r="F5224" i="45"/>
  <c r="F5223" i="45"/>
  <c r="F5222" i="45"/>
  <c r="F5221" i="45"/>
  <c r="F5220" i="45"/>
  <c r="F5219" i="45"/>
  <c r="F5218" i="45"/>
  <c r="F5217" i="45"/>
  <c r="F5216" i="45"/>
  <c r="F5215" i="45"/>
  <c r="F5214" i="45"/>
  <c r="F5213" i="45"/>
  <c r="F5212" i="45"/>
  <c r="F5211" i="45"/>
  <c r="F5210" i="45"/>
  <c r="F5209" i="45"/>
  <c r="F5208" i="45"/>
  <c r="F5207" i="45"/>
  <c r="F5206" i="45"/>
  <c r="F5205" i="45"/>
  <c r="F5204" i="45"/>
  <c r="F5203" i="45"/>
  <c r="F5202" i="45"/>
  <c r="F5201" i="45"/>
  <c r="F5200" i="45"/>
  <c r="F5199" i="45"/>
  <c r="F5198" i="45"/>
  <c r="F5197" i="45"/>
  <c r="F5196" i="45"/>
  <c r="F5195" i="45"/>
  <c r="F5194" i="45"/>
  <c r="F5193" i="45"/>
  <c r="F5192" i="45"/>
  <c r="F5191" i="45"/>
  <c r="F5190" i="45"/>
  <c r="F5189" i="45"/>
  <c r="F5188" i="45"/>
  <c r="F5187" i="45"/>
  <c r="F5186" i="45"/>
  <c r="F5185" i="45"/>
  <c r="F5184" i="45"/>
  <c r="F5183" i="45"/>
  <c r="F5182" i="45"/>
  <c r="F5181" i="45"/>
  <c r="F5180" i="45"/>
  <c r="F5179" i="45"/>
  <c r="F5178" i="45"/>
  <c r="F5177" i="45"/>
  <c r="F5176" i="45"/>
  <c r="F5175" i="45"/>
  <c r="F5174" i="45"/>
  <c r="F5173" i="45"/>
  <c r="F5172" i="45"/>
  <c r="F5171" i="45"/>
  <c r="F5170" i="45"/>
  <c r="F5169" i="45"/>
  <c r="F5168" i="45"/>
  <c r="F5167" i="45"/>
  <c r="F5166" i="45"/>
  <c r="F5165" i="45"/>
  <c r="F5164" i="45"/>
  <c r="F5163" i="45"/>
  <c r="F5162" i="45"/>
  <c r="F5161" i="45"/>
  <c r="F5160" i="45"/>
  <c r="F5159" i="45"/>
  <c r="F5158" i="45"/>
  <c r="F5157" i="45"/>
  <c r="F5156" i="45"/>
  <c r="F5155" i="45"/>
  <c r="F5154" i="45"/>
  <c r="F5153" i="45"/>
  <c r="F5152" i="45"/>
  <c r="F5151" i="45"/>
  <c r="F5150" i="45"/>
  <c r="F5149" i="45"/>
  <c r="F5148" i="45"/>
  <c r="F5147" i="45"/>
  <c r="F5146" i="45"/>
  <c r="F5145" i="45"/>
  <c r="F5144" i="45"/>
  <c r="F5143" i="45"/>
  <c r="F5142" i="45"/>
  <c r="F5141" i="45"/>
  <c r="F5140" i="45"/>
  <c r="F5139" i="45"/>
  <c r="F5138" i="45"/>
  <c r="F5137" i="45"/>
  <c r="F5136" i="45"/>
  <c r="F5135" i="45"/>
  <c r="F5134" i="45"/>
  <c r="F5133" i="45"/>
  <c r="F5132" i="45"/>
  <c r="F5131" i="45"/>
  <c r="F5130" i="45"/>
  <c r="F5129" i="45"/>
  <c r="F5128" i="45"/>
  <c r="F5127" i="45"/>
  <c r="F5126" i="45"/>
  <c r="F5125" i="45"/>
  <c r="F5124" i="45"/>
  <c r="F5123" i="45"/>
  <c r="F5122" i="45"/>
  <c r="F5121" i="45"/>
  <c r="F5120" i="45"/>
  <c r="F5119" i="45"/>
  <c r="F5118" i="45"/>
  <c r="F5117" i="45"/>
  <c r="F5116" i="45"/>
  <c r="F5115" i="45"/>
  <c r="F5114" i="45"/>
  <c r="F5113" i="45"/>
  <c r="F5112" i="45"/>
  <c r="F5111" i="45"/>
  <c r="F5110" i="45"/>
  <c r="F5109" i="45"/>
  <c r="F5108" i="45"/>
  <c r="F5107" i="45"/>
  <c r="F5106" i="45"/>
  <c r="F5105" i="45"/>
  <c r="F5104" i="45"/>
  <c r="F5103" i="45"/>
  <c r="F5102" i="45"/>
  <c r="F5101" i="45"/>
  <c r="F5100" i="45"/>
  <c r="F5099" i="45"/>
  <c r="F5098" i="45"/>
  <c r="F5097" i="45"/>
  <c r="F5096" i="45"/>
  <c r="F5095" i="45"/>
  <c r="F5094" i="45"/>
  <c r="F5093" i="45"/>
  <c r="F5092" i="45"/>
  <c r="F5091" i="45"/>
  <c r="F5090" i="45"/>
  <c r="F5089" i="45"/>
  <c r="F5088" i="45"/>
  <c r="F5087" i="45"/>
  <c r="F5086" i="45"/>
  <c r="F5085" i="45"/>
  <c r="F5084" i="45"/>
  <c r="F5083" i="45"/>
  <c r="F5082" i="45"/>
  <c r="F5081" i="45"/>
  <c r="F5080" i="45"/>
  <c r="F5079" i="45"/>
  <c r="F5078" i="45"/>
  <c r="F5077" i="45"/>
  <c r="F5076" i="45"/>
  <c r="F5075" i="45"/>
  <c r="F5074" i="45"/>
  <c r="F5073" i="45"/>
  <c r="F5072" i="45"/>
  <c r="F5071" i="45"/>
  <c r="F5070" i="45"/>
  <c r="F5069" i="45"/>
  <c r="F5068" i="45"/>
  <c r="F5067" i="45"/>
  <c r="F5066" i="45"/>
  <c r="F5065" i="45"/>
  <c r="F5064" i="45"/>
  <c r="F5063" i="45"/>
  <c r="F5062" i="45"/>
  <c r="F5061" i="45"/>
  <c r="F5060" i="45"/>
  <c r="F5059" i="45"/>
  <c r="F5058" i="45"/>
  <c r="F5057" i="45"/>
  <c r="F5056" i="45"/>
  <c r="F5055" i="45"/>
  <c r="F5054" i="45"/>
  <c r="F5053" i="45"/>
  <c r="F5052" i="45"/>
  <c r="F5051" i="45"/>
  <c r="F5050" i="45"/>
  <c r="F5049" i="45"/>
  <c r="F5048" i="45"/>
  <c r="F5047" i="45"/>
  <c r="F5046" i="45"/>
  <c r="F5045" i="45"/>
  <c r="F5044" i="45"/>
  <c r="F5043" i="45"/>
  <c r="F5042" i="45"/>
  <c r="F5041" i="45"/>
  <c r="F5040" i="45"/>
  <c r="F5039" i="45"/>
  <c r="F5038" i="45"/>
  <c r="F5037" i="45"/>
  <c r="F5036" i="45"/>
  <c r="F5035" i="45"/>
  <c r="F5034" i="45"/>
  <c r="F5033" i="45"/>
  <c r="F5032" i="45"/>
  <c r="F5031" i="45"/>
  <c r="F5030" i="45"/>
  <c r="F5029" i="45"/>
  <c r="F5028" i="45"/>
  <c r="F5027" i="45"/>
  <c r="F5026" i="45"/>
  <c r="F5025" i="45"/>
  <c r="F5024" i="45"/>
  <c r="F5023" i="45"/>
  <c r="F5022" i="45"/>
  <c r="F5021" i="45"/>
  <c r="F5020" i="45"/>
  <c r="F5019" i="45"/>
  <c r="F5018" i="45"/>
  <c r="F5017" i="45"/>
  <c r="F5016" i="45"/>
  <c r="F5015" i="45"/>
  <c r="F5014" i="45"/>
  <c r="F5013" i="45"/>
  <c r="F5012" i="45"/>
  <c r="F5011" i="45"/>
  <c r="F5010" i="45"/>
  <c r="F5009" i="45"/>
  <c r="F5008" i="45"/>
  <c r="F5007" i="45"/>
  <c r="F5006" i="45"/>
  <c r="F5005" i="45"/>
  <c r="F5004" i="45"/>
  <c r="F5003" i="45"/>
  <c r="F5002" i="45"/>
  <c r="F5001" i="45"/>
  <c r="F5000" i="45"/>
  <c r="F4999" i="45"/>
  <c r="F4998" i="45"/>
  <c r="F4997" i="45"/>
  <c r="F4996" i="45"/>
  <c r="F4995" i="45"/>
  <c r="F4994" i="45"/>
  <c r="F4993" i="45"/>
  <c r="F4992" i="45"/>
  <c r="F4991" i="45"/>
  <c r="F4990" i="45"/>
  <c r="F4989" i="45"/>
  <c r="F4988" i="45"/>
  <c r="F4987" i="45"/>
  <c r="F4986" i="45"/>
  <c r="F4985" i="45"/>
  <c r="F4984" i="45"/>
  <c r="F4983" i="45"/>
  <c r="F4982" i="45"/>
  <c r="F4981" i="45"/>
  <c r="F4980" i="45"/>
  <c r="F4979" i="45"/>
  <c r="F4978" i="45"/>
  <c r="F4977" i="45"/>
  <c r="F4976" i="45"/>
  <c r="F4975" i="45"/>
  <c r="F4974" i="45"/>
  <c r="F4973" i="45"/>
  <c r="F4972" i="45"/>
  <c r="F4971" i="45"/>
  <c r="F4970" i="45"/>
  <c r="F4969" i="45"/>
  <c r="F4968" i="45"/>
  <c r="F4967" i="45"/>
  <c r="F4966" i="45"/>
  <c r="F4965" i="45"/>
  <c r="F4964" i="45"/>
  <c r="F4963" i="45"/>
  <c r="F4962" i="45"/>
  <c r="F4961" i="45"/>
  <c r="F4960" i="45"/>
  <c r="F4959" i="45"/>
  <c r="F4958" i="45"/>
  <c r="F4957" i="45"/>
  <c r="F4956" i="45"/>
  <c r="F4955" i="45"/>
  <c r="F4954" i="45"/>
  <c r="F4953" i="45"/>
  <c r="F4952" i="45"/>
  <c r="F4951" i="45"/>
  <c r="F4950" i="45"/>
  <c r="F4949" i="45"/>
  <c r="F4948" i="45"/>
  <c r="F4947" i="45"/>
  <c r="F4946" i="45"/>
  <c r="F4945" i="45"/>
  <c r="F4944" i="45"/>
  <c r="F4943" i="45"/>
  <c r="F4942" i="45"/>
  <c r="F4941" i="45"/>
  <c r="F4940" i="45"/>
  <c r="F4939" i="45"/>
  <c r="F4938" i="45"/>
  <c r="F4937" i="45"/>
  <c r="F4936" i="45"/>
  <c r="F4935" i="45"/>
  <c r="F4934" i="45"/>
  <c r="F4933" i="45"/>
  <c r="F4932" i="45"/>
  <c r="F4931" i="45"/>
  <c r="F4930" i="45"/>
  <c r="F4929" i="45"/>
  <c r="F4928" i="45"/>
  <c r="F4927" i="45"/>
  <c r="F4926" i="45"/>
  <c r="F4925" i="45"/>
  <c r="F4924" i="45"/>
  <c r="F4923" i="45"/>
  <c r="F4922" i="45"/>
  <c r="F4921" i="45"/>
  <c r="F4920" i="45"/>
  <c r="F4919" i="45"/>
  <c r="F4918" i="45"/>
  <c r="F4917" i="45"/>
  <c r="F4916" i="45"/>
  <c r="F4915" i="45"/>
  <c r="F4914" i="45"/>
  <c r="F4913" i="45"/>
  <c r="F4912" i="45"/>
  <c r="F4911" i="45"/>
  <c r="F4910" i="45"/>
  <c r="F4909" i="45"/>
  <c r="F4908" i="45"/>
  <c r="F4907" i="45"/>
  <c r="F4906" i="45"/>
  <c r="F4905" i="45"/>
  <c r="F4904" i="45"/>
  <c r="F4903" i="45"/>
  <c r="F4902" i="45"/>
  <c r="F4901" i="45"/>
  <c r="F4900" i="45"/>
  <c r="F4899" i="45"/>
  <c r="F4898" i="45"/>
  <c r="F4897" i="45"/>
  <c r="F4896" i="45"/>
  <c r="F4895" i="45"/>
  <c r="F4894" i="45"/>
  <c r="F4893" i="45"/>
  <c r="F4892" i="45"/>
  <c r="F4891" i="45"/>
  <c r="F4890" i="45"/>
  <c r="F4889" i="45"/>
  <c r="F4888" i="45"/>
  <c r="F4887" i="45"/>
  <c r="F4886" i="45"/>
  <c r="F4885" i="45"/>
  <c r="F4884" i="45"/>
  <c r="F4883" i="45"/>
  <c r="F4882" i="45"/>
  <c r="F4881" i="45"/>
  <c r="F4880" i="45"/>
  <c r="F4879" i="45"/>
  <c r="F4878" i="45"/>
  <c r="F4877" i="45"/>
  <c r="F4876" i="45"/>
  <c r="F4875" i="45"/>
  <c r="F4874" i="45"/>
  <c r="F4873" i="45"/>
  <c r="F4872" i="45"/>
  <c r="F4871" i="45"/>
  <c r="F4870" i="45"/>
  <c r="F4869" i="45"/>
  <c r="F4868" i="45"/>
  <c r="F4867" i="45"/>
  <c r="F4866" i="45"/>
  <c r="F4865" i="45"/>
  <c r="F4864" i="45"/>
  <c r="F4863" i="45"/>
  <c r="F4862" i="45"/>
  <c r="F4861" i="45"/>
  <c r="F4860" i="45"/>
  <c r="F4859" i="45"/>
  <c r="F4858" i="45"/>
  <c r="F4857" i="45"/>
  <c r="F4856" i="45"/>
  <c r="F4855" i="45"/>
  <c r="F4854" i="45"/>
  <c r="F4853" i="45"/>
  <c r="F4852" i="45"/>
  <c r="F4851" i="45"/>
  <c r="F4850" i="45"/>
  <c r="F4849" i="45"/>
  <c r="F4848" i="45"/>
  <c r="F4847" i="45"/>
  <c r="F4846" i="45"/>
  <c r="F4845" i="45"/>
  <c r="F4844" i="45"/>
  <c r="F4843" i="45"/>
  <c r="F4842" i="45"/>
  <c r="F4841" i="45"/>
  <c r="F4840" i="45"/>
  <c r="F4839" i="45"/>
  <c r="F4838" i="45"/>
  <c r="F4837" i="45"/>
  <c r="F4836" i="45"/>
  <c r="F4835" i="45"/>
  <c r="F4834" i="45"/>
  <c r="F4833" i="45"/>
  <c r="F4832" i="45"/>
  <c r="F4831" i="45"/>
  <c r="F4830" i="45"/>
  <c r="F4829" i="45"/>
  <c r="F4828" i="45"/>
  <c r="F4827" i="45"/>
  <c r="F4826" i="45"/>
  <c r="F4825" i="45"/>
  <c r="F4824" i="45"/>
  <c r="F4823" i="45"/>
  <c r="F4822" i="45"/>
  <c r="F4821" i="45"/>
  <c r="F4820" i="45"/>
  <c r="F4819" i="45"/>
  <c r="F4818" i="45"/>
  <c r="F4817" i="45"/>
  <c r="F4816" i="45"/>
  <c r="F4815" i="45"/>
  <c r="F4814" i="45"/>
  <c r="F4813" i="45"/>
  <c r="F4812" i="45"/>
  <c r="F4811" i="45"/>
  <c r="F4810" i="45"/>
  <c r="F4809" i="45"/>
  <c r="F4808" i="45"/>
  <c r="F4807" i="45"/>
  <c r="F4806" i="45"/>
  <c r="F4805" i="45"/>
  <c r="F4804" i="45"/>
  <c r="F4803" i="45"/>
  <c r="F4802" i="45"/>
  <c r="F4801" i="45"/>
  <c r="F4800" i="45"/>
  <c r="F4799" i="45"/>
  <c r="F4798" i="45"/>
  <c r="F4797" i="45"/>
  <c r="F4796" i="45"/>
  <c r="F4795" i="45"/>
  <c r="F4794" i="45"/>
  <c r="F4793" i="45"/>
  <c r="F4792" i="45"/>
  <c r="F4791" i="45"/>
  <c r="F4790" i="45"/>
  <c r="F4789" i="45"/>
  <c r="F4788" i="45"/>
  <c r="F4787" i="45"/>
  <c r="F4786" i="45"/>
  <c r="F4785" i="45"/>
  <c r="F4784" i="45"/>
  <c r="F4783" i="45"/>
  <c r="F4782" i="45"/>
  <c r="F4781" i="45"/>
  <c r="F4780" i="45"/>
  <c r="F4779" i="45"/>
  <c r="F4778" i="45"/>
  <c r="F4777" i="45"/>
  <c r="F4776" i="45"/>
  <c r="F4775" i="45"/>
  <c r="F4774" i="45"/>
  <c r="F4773" i="45"/>
  <c r="F4772" i="45"/>
  <c r="F4771" i="45"/>
  <c r="F4770" i="45"/>
  <c r="F4769" i="45"/>
  <c r="F4768" i="45"/>
  <c r="F4767" i="45"/>
  <c r="F4766" i="45"/>
  <c r="F4765" i="45"/>
  <c r="F4764" i="45"/>
  <c r="F4763" i="45"/>
  <c r="F4762" i="45"/>
  <c r="F4761" i="45"/>
  <c r="F4760" i="45"/>
  <c r="F4759" i="45"/>
  <c r="F4758" i="45"/>
  <c r="F4757" i="45"/>
  <c r="F4756" i="45"/>
  <c r="F4755" i="45"/>
  <c r="F4754" i="45"/>
  <c r="F4753" i="45"/>
  <c r="F4752" i="45"/>
  <c r="F4751" i="45"/>
  <c r="F4750" i="45"/>
  <c r="F4749" i="45"/>
  <c r="F4748" i="45"/>
  <c r="F4747" i="45"/>
  <c r="F4746" i="45"/>
  <c r="F4745" i="45"/>
  <c r="F4744" i="45"/>
  <c r="F4743" i="45"/>
  <c r="F4742" i="45"/>
  <c r="F4741" i="45"/>
  <c r="F4740" i="45"/>
  <c r="F4739" i="45"/>
  <c r="F4738" i="45"/>
  <c r="F4737" i="45"/>
  <c r="F4736" i="45"/>
  <c r="F4735" i="45"/>
  <c r="F4734" i="45"/>
  <c r="F4733" i="45"/>
  <c r="F4732" i="45"/>
  <c r="F4731" i="45"/>
  <c r="F4730" i="45"/>
  <c r="F4729" i="45"/>
  <c r="F4728" i="45"/>
  <c r="F4727" i="45"/>
  <c r="F4726" i="45"/>
  <c r="F4725" i="45"/>
  <c r="F4724" i="45"/>
  <c r="F4723" i="45"/>
  <c r="F4722" i="45"/>
  <c r="F4721" i="45"/>
  <c r="F4720" i="45"/>
  <c r="F4719" i="45"/>
  <c r="F4718" i="45"/>
  <c r="F4717" i="45"/>
  <c r="F4716" i="45"/>
  <c r="F4715" i="45"/>
  <c r="F4714" i="45"/>
  <c r="F4713" i="45"/>
  <c r="F4712" i="45"/>
  <c r="F4711" i="45"/>
  <c r="F4710" i="45"/>
  <c r="F4709" i="45"/>
  <c r="F4708" i="45"/>
  <c r="F4707" i="45"/>
  <c r="F4706" i="45"/>
  <c r="F4705" i="45"/>
  <c r="F4704" i="45"/>
  <c r="F4703" i="45"/>
  <c r="F4702" i="45"/>
  <c r="F4701" i="45"/>
  <c r="F4700" i="45"/>
  <c r="F4699" i="45"/>
  <c r="F4698" i="45"/>
  <c r="F4697" i="45"/>
  <c r="F4696" i="45"/>
  <c r="F4695" i="45"/>
  <c r="F4694" i="45"/>
  <c r="F4693" i="45"/>
  <c r="F4692" i="45"/>
  <c r="F4691" i="45"/>
  <c r="F4690" i="45"/>
  <c r="F4689" i="45"/>
  <c r="F4688" i="45"/>
  <c r="F4687" i="45"/>
  <c r="F4686" i="45"/>
  <c r="F4685" i="45"/>
  <c r="F4684" i="45"/>
  <c r="F4683" i="45"/>
  <c r="F4682" i="45"/>
  <c r="F4681" i="45"/>
  <c r="F4680" i="45"/>
  <c r="F4679" i="45"/>
  <c r="F4678" i="45"/>
  <c r="F4677" i="45"/>
  <c r="F4676" i="45"/>
  <c r="F4675" i="45"/>
  <c r="F4674" i="45"/>
  <c r="F4673" i="45"/>
  <c r="F4672" i="45"/>
  <c r="F4671" i="45"/>
  <c r="F4670" i="45"/>
  <c r="F4669" i="45"/>
  <c r="F4668" i="45"/>
  <c r="F4667" i="45"/>
  <c r="F4666" i="45"/>
  <c r="F4665" i="45"/>
  <c r="F4664" i="45"/>
  <c r="F4663" i="45"/>
  <c r="F4662" i="45"/>
  <c r="F4661" i="45"/>
  <c r="F4660" i="45"/>
  <c r="F4659" i="45"/>
  <c r="F4658" i="45"/>
  <c r="F4657" i="45"/>
  <c r="F4656" i="45"/>
  <c r="F4655" i="45"/>
  <c r="F4654" i="45"/>
  <c r="F4653" i="45"/>
  <c r="F4652" i="45"/>
  <c r="F4651" i="45"/>
  <c r="F4650" i="45"/>
  <c r="F4649" i="45"/>
  <c r="F4648" i="45"/>
  <c r="F4647" i="45"/>
  <c r="F4646" i="45"/>
  <c r="F4645" i="45"/>
  <c r="F4644" i="45"/>
  <c r="F4643" i="45"/>
  <c r="F4642" i="45"/>
  <c r="F4641" i="45"/>
  <c r="F4640" i="45"/>
  <c r="F4639" i="45"/>
  <c r="F4638" i="45"/>
  <c r="F4637" i="45"/>
  <c r="F4636" i="45"/>
  <c r="F4635" i="45"/>
  <c r="F4634" i="45"/>
  <c r="F4633" i="45"/>
  <c r="F4632" i="45"/>
  <c r="F4631" i="45"/>
  <c r="F4630" i="45"/>
  <c r="F4629" i="45"/>
  <c r="F4628" i="45"/>
  <c r="F4627" i="45"/>
  <c r="F4626" i="45"/>
  <c r="F4625" i="45"/>
  <c r="F4624" i="45"/>
  <c r="F4623" i="45"/>
  <c r="F4622" i="45"/>
  <c r="F4621" i="45"/>
  <c r="F4620" i="45"/>
  <c r="F4619" i="45"/>
  <c r="F4618" i="45"/>
  <c r="F4617" i="45"/>
  <c r="F4616" i="45"/>
  <c r="F4615" i="45"/>
  <c r="F4614" i="45"/>
  <c r="F4613" i="45"/>
  <c r="F4612" i="45"/>
  <c r="F4611" i="45"/>
  <c r="F4610" i="45"/>
  <c r="F4609" i="45"/>
  <c r="F4608" i="45"/>
  <c r="F4607" i="45"/>
  <c r="F4606" i="45"/>
  <c r="F4605" i="45"/>
  <c r="F4604" i="45"/>
  <c r="F4603" i="45"/>
  <c r="F4602" i="45"/>
  <c r="F4601" i="45"/>
  <c r="F4600" i="45"/>
  <c r="F4599" i="45"/>
  <c r="F4598" i="45"/>
  <c r="F4597" i="45"/>
  <c r="F4596" i="45"/>
  <c r="F4595" i="45"/>
  <c r="F4594" i="45"/>
  <c r="F4593" i="45"/>
  <c r="F4592" i="45"/>
  <c r="F4591" i="45"/>
  <c r="F4590" i="45"/>
  <c r="F4589" i="45"/>
  <c r="F4588" i="45"/>
  <c r="F4587" i="45"/>
  <c r="F4586" i="45"/>
  <c r="F4585" i="45"/>
  <c r="F4584" i="45"/>
  <c r="F4583" i="45"/>
  <c r="F4582" i="45"/>
  <c r="F4581" i="45"/>
  <c r="F4580" i="45"/>
  <c r="F4579" i="45"/>
  <c r="F4578" i="45"/>
  <c r="F4577" i="45"/>
  <c r="F4576" i="45"/>
  <c r="F4575" i="45"/>
  <c r="F4574" i="45"/>
  <c r="F4573" i="45"/>
  <c r="F4572" i="45"/>
  <c r="F4571" i="45"/>
  <c r="F4570" i="45"/>
  <c r="F4569" i="45"/>
  <c r="F4568" i="45"/>
  <c r="F4567" i="45"/>
  <c r="F4566" i="45"/>
  <c r="F4565" i="45"/>
  <c r="F4564" i="45"/>
  <c r="F4563" i="45"/>
  <c r="F4562" i="45"/>
  <c r="F4561" i="45"/>
  <c r="F4560" i="45"/>
  <c r="F4559" i="45"/>
  <c r="F4558" i="45"/>
  <c r="F4557" i="45"/>
  <c r="F4556" i="45"/>
  <c r="F4555" i="45"/>
  <c r="F4554" i="45"/>
  <c r="F4553" i="45"/>
  <c r="F4552" i="45"/>
  <c r="F4551" i="45"/>
  <c r="F4550" i="45"/>
  <c r="F4549" i="45"/>
  <c r="F4548" i="45"/>
  <c r="F4547" i="45"/>
  <c r="F4546" i="45"/>
  <c r="F4545" i="45"/>
  <c r="F4544" i="45"/>
  <c r="F4543" i="45"/>
  <c r="F4542" i="45"/>
  <c r="F4541" i="45"/>
  <c r="F4540" i="45"/>
  <c r="F4539" i="45"/>
  <c r="F4538" i="45"/>
  <c r="F4537" i="45"/>
  <c r="F4536" i="45"/>
  <c r="F4535" i="45"/>
  <c r="F4534" i="45"/>
  <c r="F4533" i="45"/>
  <c r="F4532" i="45"/>
  <c r="F4531" i="45"/>
  <c r="F4530" i="45"/>
  <c r="F4529" i="45"/>
  <c r="F4528" i="45"/>
  <c r="F4527" i="45"/>
  <c r="F4526" i="45"/>
  <c r="F4525" i="45"/>
  <c r="F4524" i="45"/>
  <c r="F4523" i="45"/>
  <c r="F4522" i="45"/>
  <c r="F4521" i="45"/>
  <c r="F4520" i="45"/>
  <c r="F4519" i="45"/>
  <c r="F4518" i="45"/>
  <c r="F4517" i="45"/>
  <c r="F4516" i="45"/>
  <c r="F4515" i="45"/>
  <c r="F4514" i="45"/>
  <c r="F4513" i="45"/>
  <c r="F4512" i="45"/>
  <c r="F4511" i="45"/>
  <c r="F4510" i="45"/>
  <c r="F4509" i="45"/>
  <c r="F4508" i="45"/>
  <c r="F4507" i="45"/>
  <c r="F4506" i="45"/>
  <c r="F4505" i="45"/>
  <c r="F4504" i="45"/>
  <c r="F4503" i="45"/>
  <c r="F4502" i="45"/>
  <c r="F4501" i="45"/>
  <c r="F4500" i="45"/>
  <c r="F4499" i="45"/>
  <c r="F4498" i="45"/>
  <c r="F4497" i="45"/>
  <c r="F4496" i="45"/>
  <c r="F4495" i="45"/>
  <c r="F4494" i="45"/>
  <c r="F4493" i="45"/>
  <c r="F4492" i="45"/>
  <c r="F4491" i="45"/>
  <c r="F4490" i="45"/>
  <c r="F4489" i="45"/>
  <c r="F4488" i="45"/>
  <c r="F4487" i="45"/>
  <c r="F4486" i="45"/>
  <c r="F4485" i="45"/>
  <c r="F4484" i="45"/>
  <c r="F4483" i="45"/>
  <c r="F4482" i="45"/>
  <c r="F4481" i="45"/>
  <c r="F4480" i="45"/>
  <c r="F4479" i="45"/>
  <c r="F4478" i="45"/>
  <c r="F4477" i="45"/>
  <c r="F4476" i="45"/>
  <c r="F4475" i="45"/>
  <c r="F4474" i="45"/>
  <c r="F4473" i="45"/>
  <c r="F4472" i="45"/>
  <c r="F4471" i="45"/>
  <c r="F4470" i="45"/>
  <c r="F4469" i="45"/>
  <c r="F4468" i="45"/>
  <c r="F4467" i="45"/>
  <c r="F4466" i="45"/>
  <c r="F4465" i="45"/>
  <c r="F4464" i="45"/>
  <c r="F4463" i="45"/>
  <c r="F4462" i="45"/>
  <c r="F4461" i="45"/>
  <c r="F4460" i="45"/>
  <c r="F4459" i="45"/>
  <c r="F4458" i="45"/>
  <c r="F4457" i="45"/>
  <c r="F4456" i="45"/>
  <c r="F4455" i="45"/>
  <c r="F4454" i="45"/>
  <c r="F4453" i="45"/>
  <c r="F4452" i="45"/>
  <c r="F4451" i="45"/>
  <c r="F4450" i="45"/>
  <c r="F4449" i="45"/>
  <c r="F4448" i="45"/>
  <c r="F4447" i="45"/>
  <c r="F4446" i="45"/>
  <c r="F4445" i="45"/>
  <c r="F4444" i="45"/>
  <c r="F4443" i="45"/>
  <c r="F4442" i="45"/>
  <c r="F4441" i="45"/>
  <c r="F4440" i="45"/>
  <c r="F4439" i="45"/>
  <c r="F4438" i="45"/>
  <c r="F4437" i="45"/>
  <c r="F4436" i="45"/>
  <c r="F4435" i="45"/>
  <c r="F4434" i="45"/>
  <c r="F4433" i="45"/>
  <c r="F4432" i="45"/>
  <c r="F4431" i="45"/>
  <c r="F4430" i="45"/>
  <c r="F4429" i="45"/>
  <c r="F4428" i="45"/>
  <c r="F4427" i="45"/>
  <c r="F4426" i="45"/>
  <c r="F4425" i="45"/>
  <c r="F4424" i="45"/>
  <c r="F4423" i="45"/>
  <c r="F4422" i="45"/>
  <c r="F4421" i="45"/>
  <c r="F4420" i="45"/>
  <c r="F4419" i="45"/>
  <c r="F4418" i="45"/>
  <c r="F4417" i="45"/>
  <c r="F4416" i="45"/>
  <c r="F4415" i="45"/>
  <c r="F4414" i="45"/>
  <c r="F4413" i="45"/>
  <c r="F4412" i="45"/>
  <c r="F4411" i="45"/>
  <c r="F4410" i="45"/>
  <c r="F4409" i="45"/>
  <c r="F4408" i="45"/>
  <c r="F4407" i="45"/>
  <c r="F4406" i="45"/>
  <c r="F4405" i="45"/>
  <c r="F4404" i="45"/>
  <c r="F4403" i="45"/>
  <c r="F4402" i="45"/>
  <c r="F4401" i="45"/>
  <c r="F4400" i="45"/>
  <c r="F4399" i="45"/>
  <c r="F4398" i="45"/>
  <c r="F4397" i="45"/>
  <c r="F4396" i="45"/>
  <c r="F4395" i="45"/>
  <c r="F4394" i="45"/>
  <c r="F4393" i="45"/>
  <c r="F4392" i="45"/>
  <c r="F4391" i="45"/>
  <c r="F4390" i="45"/>
  <c r="F4389" i="45"/>
  <c r="F4388" i="45"/>
  <c r="F4387" i="45"/>
  <c r="F4386" i="45"/>
  <c r="F4385" i="45"/>
  <c r="F4384" i="45"/>
  <c r="F4383" i="45"/>
  <c r="F4382" i="45"/>
  <c r="F4381" i="45"/>
  <c r="F4380" i="45"/>
  <c r="F4379" i="45"/>
  <c r="F4378" i="45"/>
  <c r="F4377" i="45"/>
  <c r="F4376" i="45"/>
  <c r="F4375" i="45"/>
  <c r="F4374" i="45"/>
  <c r="F4373" i="45"/>
  <c r="F4372" i="45"/>
  <c r="F4371" i="45"/>
  <c r="F4370" i="45"/>
  <c r="F4369" i="45"/>
  <c r="F4368" i="45"/>
  <c r="F4367" i="45"/>
  <c r="F4366" i="45"/>
  <c r="F4365" i="45"/>
  <c r="F4364" i="45"/>
  <c r="F4363" i="45"/>
  <c r="F4362" i="45"/>
  <c r="F4361" i="45"/>
  <c r="F4360" i="45"/>
  <c r="F4359" i="45"/>
  <c r="F4358" i="45"/>
  <c r="F4357" i="45"/>
  <c r="F4356" i="45"/>
  <c r="F4355" i="45"/>
  <c r="F4354" i="45"/>
  <c r="F4353" i="45"/>
  <c r="F4352" i="45"/>
  <c r="F4351" i="45"/>
  <c r="F4350" i="45"/>
  <c r="F4349" i="45"/>
  <c r="F4348" i="45"/>
  <c r="F4347" i="45"/>
  <c r="F4346" i="45"/>
  <c r="F4345" i="45"/>
  <c r="F4344" i="45"/>
  <c r="F4343" i="45"/>
  <c r="F4342" i="45"/>
  <c r="F4341" i="45"/>
  <c r="F4340" i="45"/>
  <c r="F4339" i="45"/>
  <c r="F4338" i="45"/>
  <c r="F4337" i="45"/>
  <c r="F4336" i="45"/>
  <c r="F4335" i="45"/>
  <c r="F4334" i="45"/>
  <c r="F4333" i="45"/>
  <c r="F4332" i="45"/>
  <c r="F4331" i="45"/>
  <c r="F4330" i="45"/>
  <c r="F4329" i="45"/>
  <c r="F4328" i="45"/>
  <c r="F4327" i="45"/>
  <c r="F4326" i="45"/>
  <c r="F4325" i="45"/>
  <c r="F4324" i="45"/>
  <c r="F4323" i="45"/>
  <c r="F4322" i="45"/>
  <c r="F4321" i="45"/>
  <c r="F4320" i="45"/>
  <c r="F4319" i="45"/>
  <c r="F4318" i="45"/>
  <c r="F4317" i="45"/>
  <c r="F4316" i="45"/>
  <c r="F4315" i="45"/>
  <c r="F4314" i="45"/>
  <c r="F4313" i="45"/>
  <c r="F4312" i="45"/>
  <c r="F4311" i="45"/>
  <c r="F4310" i="45"/>
  <c r="F4309" i="45"/>
  <c r="F4308" i="45"/>
  <c r="F4307" i="45"/>
  <c r="F4306" i="45"/>
  <c r="F4305" i="45"/>
  <c r="F4304" i="45"/>
  <c r="F4303" i="45"/>
  <c r="F4302" i="45"/>
  <c r="F4301" i="45"/>
  <c r="F4300" i="45"/>
  <c r="F4299" i="45"/>
  <c r="F4298" i="45"/>
  <c r="F4297" i="45"/>
  <c r="F4296" i="45"/>
  <c r="F4295" i="45"/>
  <c r="F4294" i="45"/>
  <c r="F4293" i="45"/>
  <c r="F4292" i="45"/>
  <c r="F4291" i="45"/>
  <c r="F4290" i="45"/>
  <c r="F4289" i="45"/>
  <c r="F4288" i="45"/>
  <c r="F4287" i="45"/>
  <c r="F4286" i="45"/>
  <c r="F4285" i="45"/>
  <c r="F4284" i="45"/>
  <c r="F4283" i="45"/>
  <c r="F4282" i="45"/>
  <c r="F4281" i="45"/>
  <c r="F4280" i="45"/>
  <c r="F4279" i="45"/>
  <c r="F4278" i="45"/>
  <c r="F4277" i="45"/>
  <c r="F4276" i="45"/>
  <c r="F4275" i="45"/>
  <c r="F4274" i="45"/>
  <c r="F4273" i="45"/>
  <c r="F4272" i="45"/>
  <c r="F4271" i="45"/>
  <c r="F4270" i="45"/>
  <c r="F4269" i="45"/>
  <c r="F4268" i="45"/>
  <c r="F4267" i="45"/>
  <c r="F4266" i="45"/>
  <c r="F4265" i="45"/>
  <c r="F4264" i="45"/>
  <c r="F4263" i="45"/>
  <c r="F4262" i="45"/>
  <c r="F4261" i="45"/>
  <c r="F4260" i="45"/>
  <c r="F4259" i="45"/>
  <c r="F4258" i="45"/>
  <c r="F4257" i="45"/>
  <c r="F4256" i="45"/>
  <c r="F4255" i="45"/>
  <c r="F4254" i="45"/>
  <c r="F4253" i="45"/>
  <c r="F4252" i="45"/>
  <c r="F4251" i="45"/>
  <c r="F4250" i="45"/>
  <c r="F4249" i="45"/>
  <c r="F4248" i="45"/>
  <c r="F4247" i="45"/>
  <c r="F4246" i="45"/>
  <c r="F4245" i="45"/>
  <c r="F4244" i="45"/>
  <c r="F4243" i="45"/>
  <c r="F4242" i="45"/>
  <c r="F4241" i="45"/>
  <c r="F4240" i="45"/>
  <c r="F4239" i="45"/>
  <c r="F4238" i="45"/>
  <c r="F4237" i="45"/>
  <c r="F4236" i="45"/>
  <c r="F4235" i="45"/>
  <c r="F4234" i="45"/>
  <c r="F4233" i="45"/>
  <c r="F4232" i="45"/>
  <c r="F4231" i="45"/>
  <c r="F4230" i="45"/>
  <c r="F4229" i="45"/>
  <c r="F4228" i="45"/>
  <c r="F4227" i="45"/>
  <c r="F4226" i="45"/>
  <c r="F4225" i="45"/>
  <c r="F4224" i="45"/>
  <c r="F4223" i="45"/>
  <c r="F4222" i="45"/>
  <c r="F4221" i="45"/>
  <c r="F4220" i="45"/>
  <c r="F4219" i="45"/>
  <c r="F4218" i="45"/>
  <c r="F4217" i="45"/>
  <c r="F4216" i="45"/>
  <c r="F4215" i="45"/>
  <c r="F4214" i="45"/>
  <c r="F4213" i="45"/>
  <c r="F4212" i="45"/>
  <c r="F4211" i="45"/>
  <c r="F4210" i="45"/>
  <c r="F4209" i="45"/>
  <c r="F4208" i="45"/>
  <c r="F4207" i="45"/>
  <c r="F4206" i="45"/>
  <c r="F4205" i="45"/>
  <c r="F4204" i="45"/>
  <c r="F4203" i="45"/>
  <c r="F4202" i="45"/>
  <c r="F4201" i="45"/>
  <c r="F4200" i="45"/>
  <c r="F4199" i="45"/>
  <c r="F4198" i="45"/>
  <c r="F4197" i="45"/>
  <c r="F4196" i="45"/>
  <c r="F4195" i="45"/>
  <c r="F4194" i="45"/>
  <c r="F4193" i="45"/>
  <c r="F4192" i="45"/>
  <c r="F4191" i="45"/>
  <c r="F4190" i="45"/>
  <c r="F4189" i="45"/>
  <c r="F4188" i="45"/>
  <c r="F4187" i="45"/>
  <c r="F4186" i="45"/>
  <c r="F4185" i="45"/>
  <c r="F4184" i="45"/>
  <c r="F4183" i="45"/>
  <c r="F4182" i="45"/>
  <c r="F4181" i="45"/>
  <c r="F4180" i="45"/>
  <c r="F4179" i="45"/>
  <c r="F4178" i="45"/>
  <c r="F4177" i="45"/>
  <c r="F4176" i="45"/>
  <c r="F4175" i="45"/>
  <c r="F4174" i="45"/>
  <c r="F4173" i="45"/>
  <c r="F4172" i="45"/>
  <c r="F4171" i="45"/>
  <c r="F4170" i="45"/>
  <c r="F4169" i="45"/>
  <c r="F4168" i="45"/>
  <c r="F4167" i="45"/>
  <c r="F4166" i="45"/>
  <c r="F4165" i="45"/>
  <c r="F4164" i="45"/>
  <c r="F4163" i="45"/>
  <c r="F4162" i="45"/>
  <c r="F4161" i="45"/>
  <c r="F4160" i="45"/>
  <c r="F4159" i="45"/>
  <c r="F4158" i="45"/>
  <c r="F4157" i="45"/>
  <c r="F4156" i="45"/>
  <c r="F4155" i="45"/>
  <c r="F4154" i="45"/>
  <c r="F4153" i="45"/>
  <c r="F4152" i="45"/>
  <c r="F4151" i="45"/>
  <c r="F4150" i="45"/>
  <c r="F4149" i="45"/>
  <c r="F4148" i="45"/>
  <c r="F4147" i="45"/>
  <c r="F4146" i="45"/>
  <c r="F4145" i="45"/>
  <c r="F4144" i="45"/>
  <c r="F4143" i="45"/>
  <c r="F4142" i="45"/>
  <c r="F4141" i="45"/>
  <c r="F4140" i="45"/>
  <c r="F4139" i="45"/>
  <c r="F4138" i="45"/>
  <c r="F4137" i="45"/>
  <c r="F4136" i="45"/>
  <c r="F4135" i="45"/>
  <c r="F4134" i="45"/>
  <c r="F4133" i="45"/>
  <c r="F4132" i="45"/>
  <c r="F4131" i="45"/>
  <c r="F4130" i="45"/>
  <c r="F4129" i="45"/>
  <c r="F4128" i="45"/>
  <c r="F4127" i="45"/>
  <c r="F4126" i="45"/>
  <c r="F4125" i="45"/>
  <c r="F4124" i="45"/>
  <c r="F4123" i="45"/>
  <c r="F4122" i="45"/>
  <c r="F4121" i="45"/>
  <c r="F4120" i="45"/>
  <c r="F4119" i="45"/>
  <c r="F4118" i="45"/>
  <c r="F4117" i="45"/>
  <c r="F4116" i="45"/>
  <c r="F4115" i="45"/>
  <c r="F4114" i="45"/>
  <c r="F4113" i="45"/>
  <c r="F4112" i="45"/>
  <c r="F4111" i="45"/>
  <c r="F4110" i="45"/>
  <c r="F4109" i="45"/>
  <c r="F4108" i="45"/>
  <c r="F4107" i="45"/>
  <c r="F4106" i="45"/>
  <c r="F4105" i="45"/>
  <c r="F4104" i="45"/>
  <c r="F4103" i="45"/>
  <c r="F4102" i="45"/>
  <c r="F4101" i="45"/>
  <c r="F4100" i="45"/>
  <c r="F4099" i="45"/>
  <c r="F4098" i="45"/>
  <c r="F4097" i="45"/>
  <c r="F4096" i="45"/>
  <c r="F4095" i="45"/>
  <c r="F4094" i="45"/>
  <c r="F4093" i="45"/>
  <c r="F4092" i="45"/>
  <c r="F4091" i="45"/>
  <c r="F4090" i="45"/>
  <c r="F4089" i="45"/>
  <c r="F4088" i="45"/>
  <c r="F4087" i="45"/>
  <c r="F4086" i="45"/>
  <c r="F4085" i="45"/>
  <c r="F4084" i="45"/>
  <c r="F4083" i="45"/>
  <c r="F4082" i="45"/>
  <c r="F4081" i="45"/>
  <c r="F4080" i="45"/>
  <c r="F4079" i="45"/>
  <c r="F4078" i="45"/>
  <c r="F4077" i="45"/>
  <c r="F4076" i="45"/>
  <c r="F4075" i="45"/>
  <c r="F4074" i="45"/>
  <c r="F4073" i="45"/>
  <c r="F4072" i="45"/>
  <c r="F4071" i="45"/>
  <c r="F4070" i="45"/>
  <c r="F4069" i="45"/>
  <c r="F4068" i="45"/>
  <c r="F4067" i="45"/>
  <c r="F4066" i="45"/>
  <c r="F4065" i="45"/>
  <c r="F4064" i="45"/>
  <c r="F4063" i="45"/>
  <c r="F4062" i="45"/>
  <c r="F4061" i="45"/>
  <c r="F4060" i="45"/>
  <c r="F4059" i="45"/>
  <c r="F4058" i="45"/>
  <c r="F4057" i="45"/>
  <c r="F4056" i="45"/>
  <c r="F4055" i="45"/>
  <c r="F4054" i="45"/>
  <c r="F4053" i="45"/>
  <c r="F4052" i="45"/>
  <c r="F4051" i="45"/>
  <c r="F4050" i="45"/>
  <c r="F4049" i="45"/>
  <c r="F4048" i="45"/>
  <c r="F4047" i="45"/>
  <c r="F4046" i="45"/>
  <c r="F4045" i="45"/>
  <c r="F4044" i="45"/>
  <c r="F4043" i="45"/>
  <c r="F4042" i="45"/>
  <c r="F4041" i="45"/>
  <c r="F4040" i="45"/>
  <c r="F4039" i="45"/>
  <c r="F4038" i="45"/>
  <c r="F4037" i="45"/>
  <c r="F4036" i="45"/>
  <c r="F4035" i="45"/>
  <c r="F4034" i="45"/>
  <c r="F4033" i="45"/>
  <c r="F4032" i="45"/>
  <c r="F4031" i="45"/>
  <c r="F4030" i="45"/>
  <c r="F4029" i="45"/>
  <c r="F4028" i="45"/>
  <c r="F4027" i="45"/>
  <c r="F4026" i="45"/>
  <c r="F4025" i="45"/>
  <c r="F4024" i="45"/>
  <c r="F4023" i="45"/>
  <c r="F4022" i="45"/>
  <c r="F4021" i="45"/>
  <c r="F4020" i="45"/>
  <c r="F4019" i="45"/>
  <c r="F4018" i="45"/>
  <c r="F4017" i="45"/>
  <c r="F4016" i="45"/>
  <c r="F4015" i="45"/>
  <c r="F4014" i="45"/>
  <c r="F4013" i="45"/>
  <c r="F4012" i="45"/>
  <c r="F4011" i="45"/>
  <c r="F4010" i="45"/>
  <c r="F4009" i="45"/>
  <c r="F4008" i="45"/>
  <c r="F4007" i="45"/>
  <c r="F4006" i="45"/>
  <c r="F4005" i="45"/>
  <c r="F4004" i="45"/>
  <c r="F4003" i="45"/>
  <c r="F4002" i="45"/>
  <c r="F4001" i="45"/>
  <c r="F4000" i="45"/>
  <c r="F3999" i="45"/>
  <c r="F3998" i="45"/>
  <c r="F3997" i="45"/>
  <c r="F3996" i="45"/>
  <c r="F3995" i="45"/>
  <c r="F3994" i="45"/>
  <c r="F3993" i="45"/>
  <c r="F3992" i="45"/>
  <c r="F3991" i="45"/>
  <c r="F3990" i="45"/>
  <c r="F3989" i="45"/>
  <c r="F3988" i="45"/>
  <c r="F3987" i="45"/>
  <c r="F3986" i="45"/>
  <c r="F3985" i="45"/>
  <c r="F3984" i="45"/>
  <c r="F3983" i="45"/>
  <c r="F3982" i="45"/>
  <c r="F3981" i="45"/>
  <c r="F3980" i="45"/>
  <c r="F3979" i="45"/>
  <c r="F3978" i="45"/>
  <c r="F3977" i="45"/>
  <c r="F3976" i="45"/>
  <c r="F3975" i="45"/>
  <c r="F3974" i="45"/>
  <c r="F3973" i="45"/>
  <c r="F3972" i="45"/>
  <c r="F3971" i="45"/>
  <c r="F3970" i="45"/>
  <c r="F3969" i="45"/>
  <c r="F3968" i="45"/>
  <c r="F3967" i="45"/>
  <c r="F3966" i="45"/>
  <c r="F3965" i="45"/>
  <c r="F3964" i="45"/>
  <c r="F3963" i="45"/>
  <c r="F3962" i="45"/>
  <c r="F3961" i="45"/>
  <c r="F3960" i="45"/>
  <c r="F3959" i="45"/>
  <c r="F3958" i="45"/>
  <c r="F3957" i="45"/>
  <c r="F3956" i="45"/>
  <c r="F3955" i="45"/>
  <c r="F3954" i="45"/>
  <c r="F3953" i="45"/>
  <c r="F3952" i="45"/>
  <c r="F3951" i="45"/>
  <c r="F3950" i="45"/>
  <c r="F3949" i="45"/>
  <c r="F3948" i="45"/>
  <c r="F3947" i="45"/>
  <c r="F3946" i="45"/>
  <c r="F3945" i="45"/>
  <c r="F3944" i="45"/>
  <c r="F3943" i="45"/>
  <c r="F3942" i="45"/>
  <c r="F3941" i="45"/>
  <c r="F3940" i="45"/>
  <c r="F3939" i="45"/>
  <c r="F3938" i="45"/>
  <c r="F3937" i="45"/>
  <c r="F3936" i="45"/>
  <c r="F3935" i="45"/>
  <c r="F3934" i="45"/>
  <c r="F3933" i="45"/>
  <c r="F3932" i="45"/>
  <c r="F3931" i="45"/>
  <c r="F3930" i="45"/>
  <c r="F3929" i="45"/>
  <c r="F3928" i="45"/>
  <c r="F3927" i="45"/>
  <c r="F3926" i="45"/>
  <c r="F3925" i="45"/>
  <c r="F3924" i="45"/>
  <c r="F3923" i="45"/>
  <c r="F3922" i="45"/>
  <c r="F3921" i="45"/>
  <c r="F3920" i="45"/>
  <c r="F3919" i="45"/>
  <c r="F3918" i="45"/>
  <c r="F3917" i="45"/>
  <c r="F3916" i="45"/>
  <c r="F3915" i="45"/>
  <c r="F3914" i="45"/>
  <c r="F3913" i="45"/>
  <c r="F3912" i="45"/>
  <c r="F3911" i="45"/>
  <c r="F3910" i="45"/>
  <c r="F3909" i="45"/>
  <c r="F3908" i="45"/>
  <c r="F3907" i="45"/>
  <c r="F3906" i="45"/>
  <c r="F3905" i="45"/>
  <c r="F3904" i="45"/>
  <c r="F3903" i="45"/>
  <c r="F3902" i="45"/>
  <c r="F3901" i="45"/>
  <c r="F3900" i="45"/>
  <c r="F3899" i="45"/>
  <c r="F3898" i="45"/>
  <c r="F3897" i="45"/>
  <c r="F3896" i="45"/>
  <c r="F3895" i="45"/>
  <c r="F3894" i="45"/>
  <c r="F3893" i="45"/>
  <c r="F3892" i="45"/>
  <c r="F3891" i="45"/>
  <c r="F3890" i="45"/>
  <c r="F3889" i="45"/>
  <c r="F3888" i="45"/>
  <c r="F3887" i="45"/>
  <c r="F3886" i="45"/>
  <c r="F3885" i="45"/>
  <c r="F3884" i="45"/>
  <c r="F3883" i="45"/>
  <c r="F3882" i="45"/>
  <c r="F3881" i="45"/>
  <c r="F3880" i="45"/>
  <c r="F3879" i="45"/>
  <c r="F3878" i="45"/>
  <c r="F3877" i="45"/>
  <c r="F3876" i="45"/>
  <c r="F3875" i="45"/>
  <c r="F3874" i="45"/>
  <c r="F3873" i="45"/>
  <c r="F3872" i="45"/>
  <c r="F3871" i="45"/>
  <c r="F3870" i="45"/>
  <c r="F3869" i="45"/>
  <c r="F3868" i="45"/>
  <c r="F3867" i="45"/>
  <c r="F3866" i="45"/>
  <c r="F3865" i="45"/>
  <c r="F3864" i="45"/>
  <c r="F3863" i="45"/>
  <c r="F3862" i="45"/>
  <c r="F3861" i="45"/>
  <c r="F3860" i="45"/>
  <c r="F3859" i="45"/>
  <c r="F3858" i="45"/>
  <c r="F3857" i="45"/>
  <c r="F3856" i="45"/>
  <c r="F3855" i="45"/>
  <c r="F3854" i="45"/>
  <c r="F3853" i="45"/>
  <c r="F3852" i="45"/>
  <c r="F3851" i="45"/>
  <c r="F3850" i="45"/>
  <c r="F3849" i="45"/>
  <c r="F3848" i="45"/>
  <c r="F3847" i="45"/>
  <c r="F3846" i="45"/>
  <c r="F3845" i="45"/>
  <c r="F3844" i="45"/>
  <c r="F3843" i="45"/>
  <c r="F3842" i="45"/>
  <c r="F3841" i="45"/>
  <c r="F3840" i="45"/>
  <c r="F3839" i="45"/>
  <c r="F3838" i="45"/>
  <c r="F3837" i="45"/>
  <c r="F3836" i="45"/>
  <c r="F3835" i="45"/>
  <c r="F3834" i="45"/>
  <c r="F3833" i="45"/>
  <c r="F3832" i="45"/>
  <c r="F3831" i="45"/>
  <c r="F3830" i="45"/>
  <c r="F3829" i="45"/>
  <c r="F3828" i="45"/>
  <c r="F3827" i="45"/>
  <c r="F3826" i="45"/>
  <c r="F3825" i="45"/>
  <c r="F3824" i="45"/>
  <c r="F3823" i="45"/>
  <c r="F3822" i="45"/>
  <c r="F3821" i="45"/>
  <c r="F3820" i="45"/>
  <c r="F3819" i="45"/>
  <c r="F3818" i="45"/>
  <c r="F3817" i="45"/>
  <c r="F3816" i="45"/>
  <c r="F3815" i="45"/>
  <c r="F3814" i="45"/>
  <c r="F3813" i="45"/>
  <c r="F3812" i="45"/>
  <c r="F3811" i="45"/>
  <c r="F3810" i="45"/>
  <c r="F3809" i="45"/>
  <c r="F3808" i="45"/>
  <c r="F3807" i="45"/>
  <c r="F3806" i="45"/>
  <c r="F3805" i="45"/>
  <c r="F3804" i="45"/>
  <c r="F3803" i="45"/>
  <c r="F3802" i="45"/>
  <c r="F3801" i="45"/>
  <c r="F3800" i="45"/>
  <c r="F3799" i="45"/>
  <c r="F3798" i="45"/>
  <c r="F3797" i="45"/>
  <c r="F3796" i="45"/>
  <c r="F3795" i="45"/>
  <c r="F3794" i="45"/>
  <c r="F3793" i="45"/>
  <c r="F3792" i="45"/>
  <c r="F3791" i="45"/>
  <c r="F3790" i="45"/>
  <c r="F3789" i="45"/>
  <c r="F3788" i="45"/>
  <c r="F3787" i="45"/>
  <c r="F3786" i="45"/>
  <c r="F3785" i="45"/>
  <c r="F3784" i="45"/>
  <c r="F3783" i="45"/>
  <c r="F3782" i="45"/>
  <c r="F3781" i="45"/>
  <c r="F3780" i="45"/>
  <c r="F3779" i="45"/>
  <c r="F3778" i="45"/>
  <c r="F3777" i="45"/>
  <c r="F3776" i="45"/>
  <c r="F3775" i="45"/>
  <c r="F3774" i="45"/>
  <c r="F3773" i="45"/>
  <c r="F3772" i="45"/>
  <c r="F3771" i="45"/>
  <c r="F3770" i="45"/>
  <c r="F3769" i="45"/>
  <c r="F3768" i="45"/>
  <c r="F3767" i="45"/>
  <c r="F3766" i="45"/>
  <c r="F3765" i="45"/>
  <c r="F3764" i="45"/>
  <c r="F3763" i="45"/>
  <c r="F3762" i="45"/>
  <c r="F3761" i="45"/>
  <c r="F3760" i="45"/>
  <c r="F3759" i="45"/>
  <c r="F3758" i="45"/>
  <c r="F3757" i="45"/>
  <c r="F3756" i="45"/>
  <c r="F3755" i="45"/>
  <c r="F3754" i="45"/>
  <c r="F3753" i="45"/>
  <c r="F3752" i="45"/>
  <c r="F3751" i="45"/>
  <c r="F3750" i="45"/>
  <c r="F3749" i="45"/>
  <c r="F3748" i="45"/>
  <c r="F3747" i="45"/>
  <c r="F3746" i="45"/>
  <c r="F3745" i="45"/>
  <c r="F3744" i="45"/>
  <c r="F3743" i="45"/>
  <c r="F3742" i="45"/>
  <c r="F3741" i="45"/>
  <c r="F3740" i="45"/>
  <c r="F3739" i="45"/>
  <c r="F3738" i="45"/>
  <c r="F3737" i="45"/>
  <c r="F3736" i="45"/>
  <c r="F3735" i="45"/>
  <c r="F3734" i="45"/>
  <c r="F3733" i="45"/>
  <c r="F3732" i="45"/>
  <c r="F3731" i="45"/>
  <c r="F3730" i="45"/>
  <c r="F3729" i="45"/>
  <c r="F3728" i="45"/>
  <c r="F3727" i="45"/>
  <c r="F3726" i="45"/>
  <c r="F3725" i="45"/>
  <c r="F3724" i="45"/>
  <c r="F3723" i="45"/>
  <c r="F3722" i="45"/>
  <c r="F3721" i="45"/>
  <c r="F3720" i="45"/>
  <c r="F3719" i="45"/>
  <c r="F3718" i="45"/>
  <c r="F3717" i="45"/>
  <c r="F3716" i="45"/>
  <c r="F3715" i="45"/>
  <c r="F3714" i="45"/>
  <c r="F3713" i="45"/>
  <c r="F3712" i="45"/>
  <c r="F3711" i="45"/>
  <c r="F3710" i="45"/>
  <c r="F3709" i="45"/>
  <c r="F3708" i="45"/>
  <c r="F3707" i="45"/>
  <c r="F3706" i="45"/>
  <c r="F3705" i="45"/>
  <c r="F3704" i="45"/>
  <c r="F3703" i="45"/>
  <c r="F3702" i="45"/>
  <c r="F3701" i="45"/>
  <c r="F3700" i="45"/>
  <c r="F3699" i="45"/>
  <c r="F3698" i="45"/>
  <c r="F3697" i="45"/>
  <c r="F3696" i="45"/>
  <c r="F3695" i="45"/>
  <c r="F3694" i="45"/>
  <c r="F3693" i="45"/>
  <c r="F3692" i="45"/>
  <c r="F3691" i="45"/>
  <c r="F3690" i="45"/>
  <c r="F3689" i="45"/>
  <c r="F3688" i="45"/>
  <c r="F3687" i="45"/>
  <c r="F3686" i="45"/>
  <c r="F3685" i="45"/>
  <c r="F3684" i="45"/>
  <c r="F3683" i="45"/>
  <c r="F3682" i="45"/>
  <c r="F3681" i="45"/>
  <c r="F3680" i="45"/>
  <c r="F3679" i="45"/>
  <c r="F3678" i="45"/>
  <c r="F3677" i="45"/>
  <c r="F3676" i="45"/>
  <c r="F3675" i="45"/>
  <c r="F3674" i="45"/>
  <c r="F3673" i="45"/>
  <c r="F3672" i="45"/>
  <c r="F3671" i="45"/>
  <c r="F3670" i="45"/>
  <c r="F3669" i="45"/>
  <c r="F3668" i="45"/>
  <c r="F3667" i="45"/>
  <c r="F3666" i="45"/>
  <c r="F3665" i="45"/>
  <c r="F3664" i="45"/>
  <c r="F3663" i="45"/>
  <c r="F3662" i="45"/>
  <c r="F3661" i="45"/>
  <c r="F3660" i="45"/>
  <c r="F3659" i="45"/>
  <c r="F3658" i="45"/>
  <c r="F3657" i="45"/>
  <c r="F3656" i="45"/>
  <c r="F3655" i="45"/>
  <c r="F3654" i="45"/>
  <c r="F3653" i="45"/>
  <c r="F3652" i="45"/>
  <c r="F3651" i="45"/>
  <c r="F3650" i="45"/>
  <c r="F3649" i="45"/>
  <c r="F3648" i="45"/>
  <c r="F3647" i="45"/>
  <c r="F3646" i="45"/>
  <c r="F3645" i="45"/>
  <c r="F3644" i="45"/>
  <c r="F3643" i="45"/>
  <c r="F3642" i="45"/>
  <c r="F3641" i="45"/>
  <c r="F3640" i="45"/>
  <c r="F3639" i="45"/>
  <c r="F3638" i="45"/>
  <c r="F3637" i="45"/>
  <c r="F3636" i="45"/>
  <c r="F3635" i="45"/>
  <c r="F3634" i="45"/>
  <c r="F3633" i="45"/>
  <c r="F3632" i="45"/>
  <c r="F3631" i="45"/>
  <c r="F3630" i="45"/>
  <c r="F3629" i="45"/>
  <c r="F3628" i="45"/>
  <c r="F3627" i="45"/>
  <c r="F3626" i="45"/>
  <c r="F3625" i="45"/>
  <c r="F3624" i="45"/>
  <c r="F3623" i="45"/>
  <c r="F3622" i="45"/>
  <c r="F3621" i="45"/>
  <c r="F3620" i="45"/>
  <c r="F3619" i="45"/>
  <c r="F3618" i="45"/>
  <c r="F3617" i="45"/>
  <c r="F3616" i="45"/>
  <c r="F3615" i="45"/>
  <c r="F3614" i="45"/>
  <c r="F3613" i="45"/>
  <c r="F3612" i="45"/>
  <c r="F3611" i="45"/>
  <c r="F3610" i="45"/>
  <c r="F3609" i="45"/>
  <c r="F3608" i="45"/>
  <c r="F3607" i="45"/>
  <c r="F3606" i="45"/>
  <c r="F3605" i="45"/>
  <c r="F3604" i="45"/>
  <c r="F3603" i="45"/>
  <c r="F3602" i="45"/>
  <c r="F3601" i="45"/>
  <c r="F3600" i="45"/>
  <c r="F3599" i="45"/>
  <c r="F3598" i="45"/>
  <c r="F3597" i="45"/>
  <c r="F3596" i="45"/>
  <c r="F3595" i="45"/>
  <c r="F3594" i="45"/>
  <c r="F3593" i="45"/>
  <c r="F3592" i="45"/>
  <c r="F3591" i="45"/>
  <c r="F3590" i="45"/>
  <c r="F3589" i="45"/>
  <c r="F3588" i="45"/>
  <c r="F3587" i="45"/>
  <c r="F3586" i="45"/>
  <c r="F3585" i="45"/>
  <c r="F3584" i="45"/>
  <c r="F3583" i="45"/>
  <c r="F3582" i="45"/>
  <c r="F3581" i="45"/>
  <c r="F3580" i="45"/>
  <c r="F3579" i="45"/>
  <c r="F3578" i="45"/>
  <c r="F3577" i="45"/>
  <c r="F3576" i="45"/>
  <c r="F3575" i="45"/>
  <c r="F3574" i="45"/>
  <c r="F3573" i="45"/>
  <c r="F3572" i="45"/>
  <c r="F3571" i="45"/>
  <c r="F3570" i="45"/>
  <c r="F3569" i="45"/>
  <c r="F3568" i="45"/>
  <c r="F3567" i="45"/>
  <c r="F3566" i="45"/>
  <c r="F3565" i="45"/>
  <c r="F3564" i="45"/>
  <c r="F3563" i="45"/>
  <c r="F3562" i="45"/>
  <c r="F3561" i="45"/>
  <c r="F3560" i="45"/>
  <c r="F3559" i="45"/>
  <c r="F3558" i="45"/>
  <c r="F3557" i="45"/>
  <c r="F3556" i="45"/>
  <c r="F3555" i="45"/>
  <c r="F3554" i="45"/>
  <c r="F3553" i="45"/>
  <c r="F3552" i="45"/>
  <c r="F3551" i="45"/>
  <c r="F3550" i="45"/>
  <c r="F3549" i="45"/>
  <c r="F3548" i="45"/>
  <c r="F3547" i="45"/>
  <c r="F3546" i="45"/>
  <c r="F3545" i="45"/>
  <c r="F3544" i="45"/>
  <c r="F3543" i="45"/>
  <c r="F3542" i="45"/>
  <c r="F3541" i="45"/>
  <c r="F3540" i="45"/>
  <c r="F3539" i="45"/>
  <c r="F3538" i="45"/>
  <c r="F3537" i="45"/>
  <c r="F3536" i="45"/>
  <c r="F3535" i="45"/>
  <c r="F3534" i="45"/>
  <c r="F3533" i="45"/>
  <c r="F3532" i="45"/>
  <c r="F3531" i="45"/>
  <c r="F3530" i="45"/>
  <c r="F3529" i="45"/>
  <c r="F3528" i="45"/>
  <c r="F3527" i="45"/>
  <c r="F3526" i="45"/>
  <c r="F3525" i="45"/>
  <c r="F3524" i="45"/>
  <c r="F3523" i="45"/>
  <c r="F3522" i="45"/>
  <c r="F3521" i="45"/>
  <c r="F3520" i="45"/>
  <c r="F3519" i="45"/>
  <c r="F3518" i="45"/>
  <c r="F3517" i="45"/>
  <c r="F3516" i="45"/>
  <c r="F3515" i="45"/>
  <c r="F3514" i="45"/>
  <c r="F3513" i="45"/>
  <c r="F3512" i="45"/>
  <c r="F3511" i="45"/>
  <c r="F3510" i="45"/>
  <c r="F3509" i="45"/>
  <c r="F3508" i="45"/>
  <c r="F3507" i="45"/>
  <c r="F3506" i="45"/>
  <c r="F3505" i="45"/>
  <c r="F3504" i="45"/>
  <c r="F3503" i="45"/>
  <c r="F3502" i="45"/>
  <c r="F3501" i="45"/>
  <c r="F3500" i="45"/>
  <c r="F3499" i="45"/>
  <c r="F3498" i="45"/>
  <c r="F3497" i="45"/>
  <c r="F3496" i="45"/>
  <c r="F3495" i="45"/>
  <c r="F3494" i="45"/>
  <c r="F3493" i="45"/>
  <c r="F3492" i="45"/>
  <c r="F3491" i="45"/>
  <c r="F3490" i="45"/>
  <c r="F3489" i="45"/>
  <c r="F3488" i="45"/>
  <c r="F3487" i="45"/>
  <c r="F3486" i="45"/>
  <c r="F3485" i="45"/>
  <c r="F3484" i="45"/>
  <c r="F3483" i="45"/>
  <c r="F3482" i="45"/>
  <c r="F3481" i="45"/>
  <c r="F3480" i="45"/>
  <c r="F3479" i="45"/>
  <c r="F3478" i="45"/>
  <c r="F3477" i="45"/>
  <c r="F3476" i="45"/>
  <c r="F3475" i="45"/>
  <c r="F3474" i="45"/>
  <c r="F3473" i="45"/>
  <c r="F3472" i="45"/>
  <c r="F3471" i="45"/>
  <c r="F3470" i="45"/>
  <c r="F3469" i="45"/>
  <c r="F3468" i="45"/>
  <c r="F3467" i="45"/>
  <c r="F3466" i="45"/>
  <c r="F3465" i="45"/>
  <c r="F3464" i="45"/>
  <c r="F3463" i="45"/>
  <c r="F3462" i="45"/>
  <c r="F3461" i="45"/>
  <c r="F3460" i="45"/>
  <c r="F3459" i="45"/>
  <c r="F3458" i="45"/>
  <c r="F3457" i="45"/>
  <c r="F3456" i="45"/>
  <c r="F3455" i="45"/>
  <c r="F3454" i="45"/>
  <c r="F3453" i="45"/>
  <c r="F3452" i="45"/>
  <c r="F3451" i="45"/>
  <c r="F3450" i="45"/>
  <c r="F3449" i="45"/>
  <c r="F3448" i="45"/>
  <c r="F3447" i="45"/>
  <c r="F3446" i="45"/>
  <c r="F3445" i="45"/>
  <c r="F3444" i="45"/>
  <c r="F3443" i="45"/>
  <c r="F3442" i="45"/>
  <c r="F3441" i="45"/>
  <c r="F3440" i="45"/>
  <c r="F3439" i="45"/>
  <c r="F3438" i="45"/>
  <c r="F3437" i="45"/>
  <c r="F3436" i="45"/>
  <c r="F3435" i="45"/>
  <c r="F3434" i="45"/>
  <c r="F3433" i="45"/>
  <c r="F3432" i="45"/>
  <c r="F3431" i="45"/>
  <c r="F3430" i="45"/>
  <c r="F3429" i="45"/>
  <c r="F3428" i="45"/>
  <c r="F3427" i="45"/>
  <c r="F3426" i="45"/>
  <c r="F3425" i="45"/>
  <c r="F3424" i="45"/>
  <c r="F3423" i="45"/>
  <c r="F3422" i="45"/>
  <c r="F3421" i="45"/>
  <c r="F3420" i="45"/>
  <c r="F3419" i="45"/>
  <c r="F3418" i="45"/>
  <c r="F3417" i="45"/>
  <c r="F3416" i="45"/>
  <c r="F3415" i="45"/>
  <c r="F3414" i="45"/>
  <c r="F3413" i="45"/>
  <c r="F3412" i="45"/>
  <c r="F3411" i="45"/>
  <c r="F3410" i="45"/>
  <c r="F3409" i="45"/>
  <c r="F3408" i="45"/>
  <c r="F3407" i="45"/>
  <c r="F3406" i="45"/>
  <c r="F3405" i="45"/>
  <c r="F3404" i="45"/>
  <c r="F3403" i="45"/>
  <c r="F3402" i="45"/>
  <c r="F3401" i="45"/>
  <c r="F3400" i="45"/>
  <c r="F3399" i="45"/>
  <c r="F3398" i="45"/>
  <c r="F3397" i="45"/>
  <c r="F3396" i="45"/>
  <c r="F3395" i="45"/>
  <c r="F3394" i="45"/>
  <c r="F3393" i="45"/>
  <c r="F3392" i="45"/>
  <c r="F3391" i="45"/>
  <c r="F3390" i="45"/>
  <c r="F3389" i="45"/>
  <c r="F3388" i="45"/>
  <c r="F3387" i="45"/>
  <c r="F3386" i="45"/>
  <c r="F3385" i="45"/>
  <c r="F3384" i="45"/>
  <c r="F3383" i="45"/>
  <c r="F3382" i="45"/>
  <c r="F3381" i="45"/>
  <c r="F3380" i="45"/>
  <c r="F3379" i="45"/>
  <c r="F3378" i="45"/>
  <c r="F3377" i="45"/>
  <c r="F3376" i="45"/>
  <c r="F3375" i="45"/>
  <c r="F3374" i="45"/>
  <c r="F3373" i="45"/>
  <c r="F3372" i="45"/>
  <c r="F3371" i="45"/>
  <c r="F3370" i="45"/>
  <c r="F3369" i="45"/>
  <c r="F3368" i="45"/>
  <c r="F3367" i="45"/>
  <c r="F3366" i="45"/>
  <c r="F3365" i="45"/>
  <c r="F3364" i="45"/>
  <c r="F3363" i="45"/>
  <c r="F3362" i="45"/>
  <c r="F3361" i="45"/>
  <c r="F3360" i="45"/>
  <c r="F3359" i="45"/>
  <c r="F3358" i="45"/>
  <c r="F3357" i="45"/>
  <c r="F3356" i="45"/>
  <c r="F3355" i="45"/>
  <c r="F3354" i="45"/>
  <c r="F3353" i="45"/>
  <c r="F3352" i="45"/>
  <c r="F3351" i="45"/>
  <c r="F3350" i="45"/>
  <c r="F3349" i="45"/>
  <c r="F3348" i="45"/>
  <c r="F3347" i="45"/>
  <c r="F3346" i="45"/>
  <c r="F3345" i="45"/>
  <c r="F3344" i="45"/>
  <c r="F3343" i="45"/>
  <c r="F3342" i="45"/>
  <c r="F3341" i="45"/>
  <c r="F3340" i="45"/>
  <c r="F3339" i="45"/>
  <c r="F3338" i="45"/>
  <c r="F3337" i="45"/>
  <c r="F3336" i="45"/>
  <c r="F3335" i="45"/>
  <c r="F3334" i="45"/>
  <c r="F3333" i="45"/>
  <c r="F3332" i="45"/>
  <c r="F3331" i="45"/>
  <c r="F3330" i="45"/>
  <c r="F3329" i="45"/>
  <c r="F3328" i="45"/>
  <c r="F3327" i="45"/>
  <c r="F3326" i="45"/>
  <c r="F3325" i="45"/>
  <c r="F3324" i="45"/>
  <c r="F3323" i="45"/>
  <c r="F3322" i="45"/>
  <c r="F3321" i="45"/>
  <c r="F3320" i="45"/>
  <c r="F3319" i="45"/>
  <c r="F3318" i="45"/>
  <c r="F3317" i="45"/>
  <c r="F3316" i="45"/>
  <c r="F3315" i="45"/>
  <c r="F3314" i="45"/>
  <c r="F3313" i="45"/>
  <c r="F3312" i="45"/>
  <c r="F3311" i="45"/>
  <c r="F3310" i="45"/>
  <c r="F3309" i="45"/>
  <c r="F3308" i="45"/>
  <c r="F3307" i="45"/>
  <c r="F3306" i="45"/>
  <c r="F3305" i="45"/>
  <c r="F3304" i="45"/>
  <c r="F3303" i="45"/>
  <c r="F3302" i="45"/>
  <c r="F3301" i="45"/>
  <c r="F3300" i="45"/>
  <c r="F3299" i="45"/>
  <c r="F3298" i="45"/>
  <c r="F3297" i="45"/>
  <c r="F3296" i="45"/>
  <c r="F3295" i="45"/>
  <c r="F3294" i="45"/>
  <c r="F3293" i="45"/>
  <c r="F3292" i="45"/>
  <c r="F3291" i="45"/>
  <c r="F3290" i="45"/>
  <c r="F3289" i="45"/>
  <c r="F3288" i="45"/>
  <c r="F3287" i="45"/>
  <c r="F3286" i="45"/>
  <c r="F3285" i="45"/>
  <c r="F3284" i="45"/>
  <c r="F3283" i="45"/>
  <c r="F3282" i="45"/>
  <c r="F3281" i="45"/>
  <c r="F3280" i="45"/>
  <c r="F3279" i="45"/>
  <c r="F3278" i="45"/>
  <c r="F3277" i="45"/>
  <c r="F3276" i="45"/>
  <c r="F3275" i="45"/>
  <c r="F3274" i="45"/>
  <c r="F3273" i="45"/>
  <c r="F3272" i="45"/>
  <c r="F3271" i="45"/>
  <c r="F3270" i="45"/>
  <c r="F3269" i="45"/>
  <c r="F3268" i="45"/>
  <c r="F3267" i="45"/>
  <c r="F3266" i="45"/>
  <c r="F3265" i="45"/>
  <c r="F3264" i="45"/>
  <c r="F3263" i="45"/>
  <c r="F3262" i="45"/>
  <c r="F3261" i="45"/>
  <c r="F3260" i="45"/>
  <c r="F3259" i="45"/>
  <c r="F3258" i="45"/>
  <c r="F3257" i="45"/>
  <c r="F3256" i="45"/>
  <c r="F3255" i="45"/>
  <c r="F3254" i="45"/>
  <c r="F3253" i="45"/>
  <c r="F3252" i="45"/>
  <c r="F3251" i="45"/>
  <c r="F3250" i="45"/>
  <c r="F3249" i="45"/>
  <c r="F3248" i="45"/>
  <c r="F3247" i="45"/>
  <c r="F3246" i="45"/>
  <c r="F3245" i="45"/>
  <c r="F3244" i="45"/>
  <c r="F3243" i="45"/>
  <c r="F3242" i="45"/>
  <c r="F3241" i="45"/>
  <c r="F3240" i="45"/>
  <c r="F3239" i="45"/>
  <c r="F3238" i="45"/>
  <c r="F3237" i="45"/>
  <c r="F3236" i="45"/>
  <c r="F3235" i="45"/>
  <c r="F3234" i="45"/>
  <c r="F3233" i="45"/>
  <c r="F3232" i="45"/>
  <c r="F3231" i="45"/>
  <c r="F3230" i="45"/>
  <c r="F3229" i="45"/>
  <c r="F3228" i="45"/>
  <c r="F3227" i="45"/>
  <c r="F3226" i="45"/>
  <c r="F3225" i="45"/>
  <c r="F3224" i="45"/>
  <c r="F3223" i="45"/>
  <c r="F3222" i="45"/>
  <c r="F3221" i="45"/>
  <c r="F3220" i="45"/>
  <c r="F3219" i="45"/>
  <c r="F3218" i="45"/>
  <c r="F3217" i="45"/>
  <c r="F3216" i="45"/>
  <c r="F3215" i="45"/>
  <c r="F3214" i="45"/>
  <c r="F3213" i="45"/>
  <c r="F3212" i="45"/>
  <c r="F3211" i="45"/>
  <c r="F3210" i="45"/>
  <c r="F3209" i="45"/>
  <c r="F3208" i="45"/>
  <c r="F3207" i="45"/>
  <c r="F3206" i="45"/>
  <c r="F3205" i="45"/>
  <c r="F3204" i="45"/>
  <c r="F3203" i="45"/>
  <c r="F3202" i="45"/>
  <c r="F3201" i="45"/>
  <c r="F3200" i="45"/>
  <c r="F3199" i="45"/>
  <c r="F3198" i="45"/>
  <c r="F3197" i="45"/>
  <c r="F3196" i="45"/>
  <c r="F3195" i="45"/>
  <c r="F3194" i="45"/>
  <c r="F3193" i="45"/>
  <c r="F3192" i="45"/>
  <c r="F3191" i="45"/>
  <c r="F3190" i="45"/>
  <c r="F3189" i="45"/>
  <c r="F3188" i="45"/>
  <c r="F3187" i="45"/>
  <c r="F3186" i="45"/>
  <c r="F3185" i="45"/>
  <c r="F3184" i="45"/>
  <c r="F3183" i="45"/>
  <c r="F3182" i="45"/>
  <c r="F3181" i="45"/>
  <c r="F3180" i="45"/>
  <c r="F3179" i="45"/>
  <c r="F3178" i="45"/>
  <c r="F3177" i="45"/>
  <c r="F3176" i="45"/>
  <c r="F3175" i="45"/>
  <c r="F3174" i="45"/>
  <c r="F3173" i="45"/>
  <c r="F3172" i="45"/>
  <c r="F3171" i="45"/>
  <c r="F3170" i="45"/>
  <c r="F3169" i="45"/>
  <c r="F3168" i="45"/>
  <c r="F3167" i="45"/>
  <c r="F3166" i="45"/>
  <c r="F3165" i="45"/>
  <c r="F3164" i="45"/>
  <c r="F3163" i="45"/>
  <c r="F3162" i="45"/>
  <c r="F3161" i="45"/>
  <c r="F3160" i="45"/>
  <c r="F3159" i="45"/>
  <c r="F3158" i="45"/>
  <c r="F3157" i="45"/>
  <c r="F3156" i="45"/>
  <c r="F3155" i="45"/>
  <c r="F3154" i="45"/>
  <c r="F3153" i="45"/>
  <c r="F3152" i="45"/>
  <c r="F3151" i="45"/>
  <c r="F3150" i="45"/>
  <c r="F3149" i="45"/>
  <c r="F3148" i="45"/>
  <c r="F3147" i="45"/>
  <c r="F3146" i="45"/>
  <c r="F3145" i="45"/>
  <c r="F3144" i="45"/>
  <c r="F3143" i="45"/>
  <c r="F3142" i="45"/>
  <c r="F3141" i="45"/>
  <c r="F3140" i="45"/>
  <c r="F3139" i="45"/>
  <c r="F3138" i="45"/>
  <c r="F3137" i="45"/>
  <c r="F3136" i="45"/>
  <c r="F3135" i="45"/>
  <c r="F3134" i="45"/>
  <c r="F3133" i="45"/>
  <c r="F3132" i="45"/>
  <c r="F3131" i="45"/>
  <c r="F3130" i="45"/>
  <c r="F3129" i="45"/>
  <c r="F3128" i="45"/>
  <c r="F3127" i="45"/>
  <c r="F3126" i="45"/>
  <c r="F3125" i="45"/>
  <c r="F3124" i="45"/>
  <c r="F3123" i="45"/>
  <c r="F3122" i="45"/>
  <c r="F3121" i="45"/>
  <c r="F3120" i="45"/>
  <c r="F3119" i="45"/>
  <c r="F3118" i="45"/>
  <c r="F3117" i="45"/>
  <c r="F3116" i="45"/>
  <c r="F3115" i="45"/>
  <c r="F3114" i="45"/>
  <c r="F3113" i="45"/>
  <c r="F3112" i="45"/>
  <c r="F3111" i="45"/>
  <c r="F3110" i="45"/>
  <c r="F3109" i="45"/>
  <c r="F3108" i="45"/>
  <c r="F3107" i="45"/>
  <c r="F3106" i="45"/>
  <c r="F3105" i="45"/>
  <c r="F3104" i="45"/>
  <c r="F3103" i="45"/>
  <c r="F3102" i="45"/>
  <c r="F3101" i="45"/>
  <c r="F3100" i="45"/>
  <c r="F3099" i="45"/>
  <c r="F3098" i="45"/>
  <c r="F3097" i="45"/>
  <c r="F3096" i="45"/>
  <c r="F3095" i="45"/>
  <c r="F3094" i="45"/>
  <c r="F3093" i="45"/>
  <c r="F3092" i="45"/>
  <c r="F3091" i="45"/>
  <c r="F3090" i="45"/>
  <c r="F3089" i="45"/>
  <c r="F3088" i="45"/>
  <c r="F3087" i="45"/>
  <c r="F3086" i="45"/>
  <c r="F3085" i="45"/>
  <c r="F3084" i="45"/>
  <c r="F3083" i="45"/>
  <c r="F3082" i="45"/>
  <c r="F3081" i="45"/>
  <c r="F3080" i="45"/>
  <c r="F3079" i="45"/>
  <c r="F3078" i="45"/>
  <c r="F3077" i="45"/>
  <c r="F3076" i="45"/>
  <c r="F3075" i="45"/>
  <c r="F3074" i="45"/>
  <c r="F3073" i="45"/>
  <c r="F3072" i="45"/>
  <c r="F3071" i="45"/>
  <c r="F3070" i="45"/>
  <c r="F3069" i="45"/>
  <c r="F3068" i="45"/>
  <c r="F3067" i="45"/>
  <c r="F3066" i="45"/>
  <c r="F3065" i="45"/>
  <c r="F3064" i="45"/>
  <c r="F3063" i="45"/>
  <c r="F3062" i="45"/>
  <c r="F3061" i="45"/>
  <c r="F3060" i="45"/>
  <c r="F3059" i="45"/>
  <c r="F3058" i="45"/>
  <c r="F3057" i="45"/>
  <c r="F3056" i="45"/>
  <c r="F3055" i="45"/>
  <c r="F3054" i="45"/>
  <c r="F3053" i="45"/>
  <c r="F3052" i="45"/>
  <c r="F3051" i="45"/>
  <c r="F3050" i="45"/>
  <c r="F3049" i="45"/>
  <c r="F3048" i="45"/>
  <c r="F3047" i="45"/>
  <c r="F3046" i="45"/>
  <c r="F3045" i="45"/>
  <c r="F3044" i="45"/>
  <c r="F3043" i="45"/>
  <c r="F3042" i="45"/>
  <c r="F3041" i="45"/>
  <c r="F3040" i="45"/>
  <c r="F3039" i="45"/>
  <c r="F3038" i="45"/>
  <c r="F3037" i="45"/>
  <c r="F3036" i="45"/>
  <c r="F3035" i="45"/>
  <c r="F3034" i="45"/>
  <c r="F3033" i="45"/>
  <c r="F3032" i="45"/>
  <c r="F3031" i="45"/>
  <c r="F3030" i="45"/>
  <c r="F3029" i="45"/>
  <c r="F3028" i="45"/>
  <c r="F3027" i="45"/>
  <c r="F3026" i="45"/>
  <c r="F3025" i="45"/>
  <c r="F3024" i="45"/>
  <c r="F3023" i="45"/>
  <c r="F3022" i="45"/>
  <c r="F3021" i="45"/>
  <c r="F3020" i="45"/>
  <c r="F3019" i="45"/>
  <c r="F3018" i="45"/>
  <c r="F3017" i="45"/>
  <c r="F3016" i="45"/>
  <c r="F3015" i="45"/>
  <c r="F3014" i="45"/>
  <c r="F3013" i="45"/>
  <c r="F3012" i="45"/>
  <c r="F3011" i="45"/>
  <c r="F3010" i="45"/>
  <c r="F3009" i="45"/>
  <c r="F3008" i="45"/>
  <c r="F3007" i="45"/>
  <c r="F3006" i="45"/>
  <c r="F3005" i="45"/>
  <c r="F3004" i="45"/>
  <c r="F3003" i="45"/>
  <c r="F3002" i="45"/>
  <c r="F3001" i="45"/>
  <c r="F3000" i="45"/>
  <c r="F2999" i="45"/>
  <c r="F2998" i="45"/>
  <c r="F2997" i="45"/>
  <c r="F2996" i="45"/>
  <c r="F2995" i="45"/>
  <c r="F2994" i="45"/>
  <c r="F2993" i="45"/>
  <c r="F2992" i="45"/>
  <c r="F2991" i="45"/>
  <c r="F2990" i="45"/>
  <c r="F2989" i="45"/>
  <c r="F2988" i="45"/>
  <c r="F2987" i="45"/>
  <c r="F2986" i="45"/>
  <c r="F2985" i="45"/>
  <c r="F2984" i="45"/>
  <c r="F2983" i="45"/>
  <c r="F2982" i="45"/>
  <c r="F2981" i="45"/>
  <c r="F2980" i="45"/>
  <c r="F2979" i="45"/>
  <c r="F2978" i="45"/>
  <c r="F2977" i="45"/>
  <c r="F2976" i="45"/>
  <c r="F2975" i="45"/>
  <c r="F2974" i="45"/>
  <c r="F2973" i="45"/>
  <c r="F2972" i="45"/>
  <c r="F2971" i="45"/>
  <c r="F2970" i="45"/>
  <c r="F2969" i="45"/>
  <c r="F2968" i="45"/>
  <c r="F2967" i="45"/>
  <c r="F2966" i="45"/>
  <c r="F2965" i="45"/>
  <c r="F2964" i="45"/>
  <c r="F2963" i="45"/>
  <c r="F2962" i="45"/>
  <c r="F2961" i="45"/>
  <c r="F2960" i="45"/>
  <c r="F2959" i="45"/>
  <c r="F2958" i="45"/>
  <c r="F2957" i="45"/>
  <c r="F2956" i="45"/>
  <c r="F2955" i="45"/>
  <c r="F2954" i="45"/>
  <c r="F2953" i="45"/>
  <c r="F2952" i="45"/>
  <c r="F2951" i="45"/>
  <c r="F2950" i="45"/>
  <c r="F2949" i="45"/>
  <c r="F2948" i="45"/>
  <c r="F2947" i="45"/>
  <c r="F2946" i="45"/>
  <c r="F2945" i="45"/>
  <c r="F2944" i="45"/>
  <c r="F2943" i="45"/>
  <c r="F2942" i="45"/>
  <c r="F2941" i="45"/>
  <c r="F2940" i="45"/>
  <c r="F2939" i="45"/>
  <c r="F2938" i="45"/>
  <c r="F2937" i="45"/>
  <c r="F2936" i="45"/>
  <c r="F2935" i="45"/>
  <c r="F2934" i="45"/>
  <c r="F2933" i="45"/>
  <c r="F2932" i="45"/>
  <c r="F2931" i="45"/>
  <c r="F2930" i="45"/>
  <c r="F2929" i="45"/>
  <c r="F2928" i="45"/>
  <c r="F2927" i="45"/>
  <c r="F2926" i="45"/>
  <c r="F2925" i="45"/>
  <c r="F2924" i="45"/>
  <c r="F2923" i="45"/>
  <c r="F2922" i="45"/>
  <c r="F2921" i="45"/>
  <c r="F2920" i="45"/>
  <c r="F2919" i="45"/>
  <c r="F2918" i="45"/>
  <c r="F2917" i="45"/>
  <c r="F2916" i="45"/>
  <c r="F2915" i="45"/>
  <c r="F2914" i="45"/>
  <c r="F2913" i="45"/>
  <c r="F2912" i="45"/>
  <c r="F2911" i="45"/>
  <c r="F2910" i="45"/>
  <c r="F2909" i="45"/>
  <c r="F2908" i="45"/>
  <c r="F2907" i="45"/>
  <c r="F2906" i="45"/>
  <c r="F2905" i="45"/>
  <c r="F2904" i="45"/>
  <c r="F2903" i="45"/>
  <c r="F2902" i="45"/>
  <c r="F2901" i="45"/>
  <c r="F2900" i="45"/>
  <c r="F2899" i="45"/>
  <c r="F2898" i="45"/>
  <c r="F2897" i="45"/>
  <c r="F2896" i="45"/>
  <c r="F2895" i="45"/>
  <c r="F2894" i="45"/>
  <c r="F2893" i="45"/>
  <c r="F2892" i="45"/>
  <c r="F2891" i="45"/>
  <c r="F2890" i="45"/>
  <c r="F2889" i="45"/>
  <c r="F2888" i="45"/>
  <c r="F2887" i="45"/>
  <c r="F2886" i="45"/>
  <c r="F2885" i="45"/>
  <c r="F2884" i="45"/>
  <c r="F2883" i="45"/>
  <c r="F2882" i="45"/>
  <c r="F2881" i="45"/>
  <c r="F2880" i="45"/>
  <c r="F2879" i="45"/>
  <c r="F2878" i="45"/>
  <c r="F2877" i="45"/>
  <c r="F2876" i="45"/>
  <c r="F2875" i="45"/>
  <c r="F2874" i="45"/>
  <c r="F2873" i="45"/>
  <c r="F2872" i="45"/>
  <c r="F2871" i="45"/>
  <c r="F2870" i="45"/>
  <c r="F2869" i="45"/>
  <c r="F2868" i="45"/>
  <c r="F2867" i="45"/>
  <c r="F2866" i="45"/>
  <c r="F2865" i="45"/>
  <c r="F2864" i="45"/>
  <c r="F2863" i="45"/>
  <c r="F2862" i="45"/>
  <c r="F2861" i="45"/>
  <c r="F2860" i="45"/>
  <c r="F2859" i="45"/>
  <c r="F2858" i="45"/>
  <c r="F2857" i="45"/>
  <c r="F2856" i="45"/>
  <c r="F2855" i="45"/>
  <c r="F2854" i="45"/>
  <c r="F2853" i="45"/>
  <c r="F2852" i="45"/>
  <c r="F2851" i="45"/>
  <c r="F2850" i="45"/>
  <c r="F2849" i="45"/>
  <c r="F2848" i="45"/>
  <c r="F2847" i="45"/>
  <c r="F2846" i="45"/>
  <c r="F2845" i="45"/>
  <c r="F2844" i="45"/>
  <c r="F2843" i="45"/>
  <c r="F2842" i="45"/>
  <c r="F2841" i="45"/>
  <c r="F2840" i="45"/>
  <c r="F2839" i="45"/>
  <c r="F2838" i="45"/>
  <c r="F2837" i="45"/>
  <c r="F2836" i="45"/>
  <c r="F2835" i="45"/>
  <c r="F2834" i="45"/>
  <c r="F2833" i="45"/>
  <c r="F2832" i="45"/>
  <c r="F2831" i="45"/>
  <c r="F2830" i="45"/>
  <c r="F2829" i="45"/>
  <c r="F2828" i="45"/>
  <c r="F2827" i="45"/>
  <c r="F2826" i="45"/>
  <c r="F2825" i="45"/>
  <c r="F2824" i="45"/>
  <c r="F2823" i="45"/>
  <c r="F2822" i="45"/>
  <c r="F2821" i="45"/>
  <c r="F2820" i="45"/>
  <c r="F2819" i="45"/>
  <c r="F2818" i="45"/>
  <c r="F2817" i="45"/>
  <c r="F2816" i="45"/>
  <c r="F2815" i="45"/>
  <c r="F2814" i="45"/>
  <c r="F2813" i="45"/>
  <c r="F2812" i="45"/>
  <c r="F2811" i="45"/>
  <c r="F2810" i="45"/>
  <c r="F2809" i="45"/>
  <c r="F2808" i="45"/>
  <c r="F2807" i="45"/>
  <c r="F2806" i="45"/>
  <c r="F2805" i="45"/>
  <c r="F2804" i="45"/>
  <c r="F2803" i="45"/>
  <c r="F2802" i="45"/>
  <c r="F2801" i="45"/>
  <c r="F2800" i="45"/>
  <c r="F2799" i="45"/>
  <c r="F2798" i="45"/>
  <c r="F2797" i="45"/>
  <c r="F2796" i="45"/>
  <c r="F2795" i="45"/>
  <c r="F2794" i="45"/>
  <c r="F2793" i="45"/>
  <c r="F2792" i="45"/>
  <c r="F2791" i="45"/>
  <c r="F2790" i="45"/>
  <c r="F2789" i="45"/>
  <c r="F2788" i="45"/>
  <c r="F2787" i="45"/>
  <c r="F2786" i="45"/>
  <c r="F2785" i="45"/>
  <c r="F2784" i="45"/>
  <c r="F2783" i="45"/>
  <c r="F2782" i="45"/>
  <c r="F2781" i="45"/>
  <c r="F2780" i="45"/>
  <c r="F2779" i="45"/>
  <c r="F2778" i="45"/>
  <c r="F2777" i="45"/>
  <c r="F2776" i="45"/>
  <c r="F2775" i="45"/>
  <c r="F2774" i="45"/>
  <c r="F2773" i="45"/>
  <c r="F2772" i="45"/>
  <c r="F2771" i="45"/>
  <c r="F2770" i="45"/>
  <c r="F2769" i="45"/>
  <c r="F2768" i="45"/>
  <c r="F2767" i="45"/>
  <c r="F2766" i="45"/>
  <c r="F2765" i="45"/>
  <c r="F2764" i="45"/>
  <c r="F2763" i="45"/>
  <c r="F2762" i="45"/>
  <c r="F2761" i="45"/>
  <c r="F2760" i="45"/>
  <c r="F2759" i="45"/>
  <c r="F2758" i="45"/>
  <c r="F2757" i="45"/>
  <c r="F2756" i="45"/>
  <c r="F2755" i="45"/>
  <c r="F2754" i="45"/>
  <c r="F2753" i="45"/>
  <c r="F2752" i="45"/>
  <c r="F2751" i="45"/>
  <c r="F2750" i="45"/>
  <c r="F2749" i="45"/>
  <c r="F2748" i="45"/>
  <c r="F2747" i="45"/>
  <c r="F2746" i="45"/>
  <c r="F2745" i="45"/>
  <c r="F2744" i="45"/>
  <c r="F2743" i="45"/>
  <c r="F2742" i="45"/>
  <c r="F2741" i="45"/>
  <c r="F2740" i="45"/>
  <c r="F2739" i="45"/>
  <c r="F2738" i="45"/>
  <c r="F2737" i="45"/>
  <c r="F2736" i="45"/>
  <c r="F2735" i="45"/>
  <c r="F2734" i="45"/>
  <c r="F2733" i="45"/>
  <c r="F2732" i="45"/>
  <c r="F2731" i="45"/>
  <c r="F2730" i="45"/>
  <c r="F2729" i="45"/>
  <c r="F2728" i="45"/>
  <c r="F2727" i="45"/>
  <c r="F2726" i="45"/>
  <c r="F2725" i="45"/>
  <c r="F2724" i="45"/>
  <c r="F2723" i="45"/>
  <c r="F2722" i="45"/>
  <c r="F2721" i="45"/>
  <c r="F2720" i="45"/>
  <c r="F2719" i="45"/>
  <c r="F2718" i="45"/>
  <c r="F2717" i="45"/>
  <c r="F2716" i="45"/>
  <c r="F2715" i="45"/>
  <c r="F2714" i="45"/>
  <c r="F2713" i="45"/>
  <c r="F2712" i="45"/>
  <c r="F2711" i="45"/>
  <c r="F2710" i="45"/>
  <c r="F2709" i="45"/>
  <c r="F2708" i="45"/>
  <c r="F2707" i="45"/>
  <c r="F2706" i="45"/>
  <c r="F2705" i="45"/>
  <c r="F2704" i="45"/>
  <c r="F2703" i="45"/>
  <c r="F2702" i="45"/>
  <c r="F2701" i="45"/>
  <c r="F2700" i="45"/>
  <c r="F2699" i="45"/>
  <c r="F2698" i="45"/>
  <c r="F2697" i="45"/>
  <c r="F2696" i="45"/>
  <c r="F2695" i="45"/>
  <c r="F2694" i="45"/>
  <c r="F2693" i="45"/>
  <c r="F2692" i="45"/>
  <c r="F2691" i="45"/>
  <c r="F2690" i="45"/>
  <c r="F2689" i="45"/>
  <c r="F2688" i="45"/>
  <c r="F2687" i="45"/>
  <c r="F2686" i="45"/>
  <c r="F2685" i="45"/>
  <c r="F2684" i="45"/>
  <c r="F2683" i="45"/>
  <c r="F2682" i="45"/>
  <c r="F2681" i="45"/>
  <c r="F2680" i="45"/>
  <c r="F2679" i="45"/>
  <c r="F2678" i="45"/>
  <c r="F2677" i="45"/>
  <c r="F2676" i="45"/>
  <c r="F2675" i="45"/>
  <c r="F2674" i="45"/>
  <c r="F2673" i="45"/>
  <c r="F2672" i="45"/>
  <c r="F2671" i="45"/>
  <c r="F2670" i="45"/>
  <c r="F2669" i="45"/>
  <c r="F2668" i="45"/>
  <c r="F2667" i="45"/>
  <c r="F2666" i="45"/>
  <c r="F2665" i="45"/>
  <c r="F2664" i="45"/>
  <c r="F2663" i="45"/>
  <c r="F2662" i="45"/>
  <c r="F2661" i="45"/>
  <c r="F2660" i="45"/>
  <c r="F2659" i="45"/>
  <c r="F2658" i="45"/>
  <c r="F2657" i="45"/>
  <c r="F2656" i="45"/>
  <c r="F2655" i="45"/>
  <c r="F2654" i="45"/>
  <c r="F2653" i="45"/>
  <c r="F2652" i="45"/>
  <c r="F2651" i="45"/>
  <c r="F2650" i="45"/>
  <c r="F2649" i="45"/>
  <c r="F2648" i="45"/>
  <c r="F2647" i="45"/>
  <c r="F2646" i="45"/>
  <c r="F2645" i="45"/>
  <c r="F2644" i="45"/>
  <c r="F2643" i="45"/>
  <c r="F2642" i="45"/>
  <c r="F2641" i="45"/>
  <c r="F2640" i="45"/>
  <c r="F2639" i="45"/>
  <c r="F2638" i="45"/>
  <c r="F2637" i="45"/>
  <c r="F2636" i="45"/>
  <c r="F2635" i="45"/>
  <c r="F2634" i="45"/>
  <c r="F2633" i="45"/>
  <c r="F2632" i="45"/>
  <c r="F2631" i="45"/>
  <c r="F2630" i="45"/>
  <c r="F2629" i="45"/>
  <c r="F2628" i="45"/>
  <c r="F2627" i="45"/>
  <c r="F2626" i="45"/>
  <c r="F2625" i="45"/>
  <c r="F2624" i="45"/>
  <c r="F2623" i="45"/>
  <c r="F2622" i="45"/>
  <c r="F2621" i="45"/>
  <c r="F2620" i="45"/>
  <c r="F2619" i="45"/>
  <c r="F2618" i="45"/>
  <c r="F2617" i="45"/>
  <c r="F2616" i="45"/>
  <c r="F2615" i="45"/>
  <c r="F2614" i="45"/>
  <c r="F2613" i="45"/>
  <c r="F2612" i="45"/>
  <c r="F2611" i="45"/>
  <c r="F2610" i="45"/>
  <c r="F2609" i="45"/>
  <c r="F2608" i="45"/>
  <c r="F2607" i="45"/>
  <c r="F2606" i="45"/>
  <c r="F2605" i="45"/>
  <c r="F2604" i="45"/>
  <c r="F2603" i="45"/>
  <c r="F2602" i="45"/>
  <c r="F2601" i="45"/>
  <c r="F2600" i="45"/>
  <c r="F2599" i="45"/>
  <c r="F2598" i="45"/>
  <c r="F2597" i="45"/>
  <c r="F2596" i="45"/>
  <c r="F2595" i="45"/>
  <c r="F2594" i="45"/>
  <c r="F2593" i="45"/>
  <c r="F2592" i="45"/>
  <c r="F2591" i="45"/>
  <c r="F2590" i="45"/>
  <c r="F2589" i="45"/>
  <c r="F2588" i="45"/>
  <c r="F2587" i="45"/>
  <c r="F2586" i="45"/>
  <c r="F2585" i="45"/>
  <c r="F2584" i="45"/>
  <c r="F2583" i="45"/>
  <c r="F2582" i="45"/>
  <c r="F2581" i="45"/>
  <c r="F2580" i="45"/>
  <c r="F2579" i="45"/>
  <c r="F2578" i="45"/>
  <c r="F2577" i="45"/>
  <c r="F2576" i="45"/>
  <c r="F2575" i="45"/>
  <c r="F2574" i="45"/>
  <c r="F2573" i="45"/>
  <c r="F2572" i="45"/>
  <c r="F2571" i="45"/>
  <c r="F2570" i="45"/>
  <c r="F2569" i="45"/>
  <c r="F2568" i="45"/>
  <c r="F2567" i="45"/>
  <c r="F2566" i="45"/>
  <c r="F2565" i="45"/>
  <c r="F2564" i="45"/>
  <c r="F2563" i="45"/>
  <c r="F2562" i="45"/>
  <c r="F2561" i="45"/>
  <c r="F2560" i="45"/>
  <c r="F2559" i="45"/>
  <c r="F2558" i="45"/>
  <c r="F2557" i="45"/>
  <c r="F2556" i="45"/>
  <c r="F2555" i="45"/>
  <c r="F2554" i="45"/>
  <c r="F2553" i="45"/>
  <c r="F2552" i="45"/>
  <c r="F2551" i="45"/>
  <c r="F2550" i="45"/>
  <c r="F2549" i="45"/>
  <c r="F2548" i="45"/>
  <c r="F2547" i="45"/>
  <c r="F2546" i="45"/>
  <c r="F2545" i="45"/>
  <c r="F2544" i="45"/>
  <c r="F2543" i="45"/>
  <c r="F2542" i="45"/>
  <c r="F2541" i="45"/>
  <c r="F2540" i="45"/>
  <c r="F2539" i="45"/>
  <c r="F2538" i="45"/>
  <c r="F2537" i="45"/>
  <c r="F2536" i="45"/>
  <c r="F2535" i="45"/>
  <c r="F2534" i="45"/>
  <c r="F2533" i="45"/>
  <c r="F2532" i="45"/>
  <c r="F2531" i="45"/>
  <c r="F2530" i="45"/>
  <c r="F2529" i="45"/>
  <c r="F2528" i="45"/>
  <c r="F2527" i="45"/>
  <c r="F2526" i="45"/>
  <c r="F2525" i="45"/>
  <c r="F2524" i="45"/>
  <c r="F2523" i="45"/>
  <c r="F2522" i="45"/>
  <c r="F2521" i="45"/>
  <c r="F2520" i="45"/>
  <c r="F2519" i="45"/>
  <c r="F2518" i="45"/>
  <c r="F2517" i="45"/>
  <c r="F2516" i="45"/>
  <c r="F2515" i="45"/>
  <c r="F2514" i="45"/>
  <c r="F2513" i="45"/>
  <c r="F2512" i="45"/>
  <c r="F2511" i="45"/>
  <c r="F2510" i="45"/>
  <c r="F2509" i="45"/>
  <c r="F2508" i="45"/>
  <c r="F2507" i="45"/>
  <c r="F2506" i="45"/>
  <c r="F2505" i="45"/>
  <c r="F2504" i="45"/>
  <c r="F2503" i="45"/>
  <c r="F2502" i="45"/>
  <c r="F2501" i="45"/>
  <c r="F2500" i="45"/>
  <c r="F2499" i="45"/>
  <c r="F2498" i="45"/>
  <c r="F2497" i="45"/>
  <c r="F2496" i="45"/>
  <c r="F2495" i="45"/>
  <c r="F2494" i="45"/>
  <c r="F2493" i="45"/>
  <c r="F2492" i="45"/>
  <c r="F2491" i="45"/>
  <c r="F2490" i="45"/>
  <c r="F2489" i="45"/>
  <c r="F2488" i="45"/>
  <c r="F2487" i="45"/>
  <c r="F2486" i="45"/>
  <c r="F2485" i="45"/>
  <c r="F2484" i="45"/>
  <c r="F2483" i="45"/>
  <c r="F2482" i="45"/>
  <c r="F2481" i="45"/>
  <c r="F2480" i="45"/>
  <c r="F2479" i="45"/>
  <c r="F2478" i="45"/>
  <c r="F2477" i="45"/>
  <c r="F2476" i="45"/>
  <c r="F2475" i="45"/>
  <c r="F2474" i="45"/>
  <c r="F2473" i="45"/>
  <c r="F2472" i="45"/>
  <c r="F2471" i="45"/>
  <c r="F2470" i="45"/>
  <c r="F2469" i="45"/>
  <c r="F2468" i="45"/>
  <c r="F2467" i="45"/>
  <c r="F2466" i="45"/>
  <c r="F2465" i="45"/>
  <c r="F2464" i="45"/>
  <c r="F2463" i="45"/>
  <c r="F2462" i="45"/>
  <c r="F2461" i="45"/>
  <c r="F2460" i="45"/>
  <c r="F2459" i="45"/>
  <c r="F2458" i="45"/>
  <c r="F2457" i="45"/>
  <c r="F2456" i="45"/>
  <c r="F2455" i="45"/>
  <c r="F2454" i="45"/>
  <c r="F2453" i="45"/>
  <c r="F2452" i="45"/>
  <c r="F2451" i="45"/>
  <c r="F2450" i="45"/>
  <c r="F2449" i="45"/>
  <c r="F2448" i="45"/>
  <c r="F2447" i="45"/>
  <c r="F2446" i="45"/>
  <c r="F2445" i="45"/>
  <c r="F2444" i="45"/>
  <c r="F2443" i="45"/>
  <c r="F2442" i="45"/>
  <c r="F2441" i="45"/>
  <c r="F2440" i="45"/>
  <c r="F2439" i="45"/>
  <c r="F2438" i="45"/>
  <c r="F2437" i="45"/>
  <c r="F2436" i="45"/>
  <c r="F2435" i="45"/>
  <c r="F2434" i="45"/>
  <c r="F2433" i="45"/>
  <c r="F2432" i="45"/>
  <c r="F2431" i="45"/>
  <c r="F2430" i="45"/>
  <c r="F2429" i="45"/>
  <c r="F2428" i="45"/>
  <c r="F2427" i="45"/>
  <c r="F2426" i="45"/>
  <c r="F2425" i="45"/>
  <c r="F2424" i="45"/>
  <c r="F2423" i="45"/>
  <c r="F2422" i="45"/>
  <c r="F2421" i="45"/>
  <c r="F2420" i="45"/>
  <c r="F2419" i="45"/>
  <c r="F2418" i="45"/>
  <c r="F2417" i="45"/>
  <c r="F2416" i="45"/>
  <c r="F2415" i="45"/>
  <c r="F2414" i="45"/>
  <c r="F2413" i="45"/>
  <c r="F2412" i="45"/>
  <c r="F2411" i="45"/>
  <c r="F2410" i="45"/>
  <c r="F2409" i="45"/>
  <c r="F2408" i="45"/>
  <c r="F2407" i="45"/>
  <c r="F2406" i="45"/>
  <c r="F2405" i="45"/>
  <c r="F2404" i="45"/>
  <c r="F2403" i="45"/>
  <c r="F2402" i="45"/>
  <c r="F2401" i="45"/>
  <c r="F2400" i="45"/>
  <c r="F2399" i="45"/>
  <c r="F2398" i="45"/>
  <c r="F2397" i="45"/>
  <c r="F2396" i="45"/>
  <c r="F2395" i="45"/>
  <c r="F2394" i="45"/>
  <c r="F2393" i="45"/>
  <c r="F2392" i="45"/>
  <c r="F2391" i="45"/>
  <c r="F2390" i="45"/>
  <c r="F2389" i="45"/>
  <c r="F2388" i="45"/>
  <c r="F2387" i="45"/>
  <c r="F2386" i="45"/>
  <c r="F2385" i="45"/>
  <c r="F2384" i="45"/>
  <c r="F2383" i="45"/>
  <c r="F2382" i="45"/>
  <c r="F2381" i="45"/>
  <c r="F2380" i="45"/>
  <c r="F2379" i="45"/>
  <c r="F2378" i="45"/>
  <c r="F2377" i="45"/>
  <c r="F2376" i="45"/>
  <c r="F2375" i="45"/>
  <c r="F2374" i="45"/>
  <c r="F2373" i="45"/>
  <c r="F2372" i="45"/>
  <c r="F2371" i="45"/>
  <c r="F2370" i="45"/>
  <c r="F2369" i="45"/>
  <c r="F2368" i="45"/>
  <c r="F2367" i="45"/>
  <c r="F2366" i="45"/>
  <c r="F2365" i="45"/>
  <c r="F2364" i="45"/>
  <c r="F2363" i="45"/>
  <c r="F2362" i="45"/>
  <c r="F2361" i="45"/>
  <c r="F2360" i="45"/>
  <c r="F2359" i="45"/>
  <c r="F2358" i="45"/>
  <c r="F2357" i="45"/>
  <c r="F2356" i="45"/>
  <c r="F2355" i="45"/>
  <c r="F2354" i="45"/>
  <c r="F2353" i="45"/>
  <c r="F2352" i="45"/>
  <c r="F2351" i="45"/>
  <c r="F2350" i="45"/>
  <c r="F2349" i="45"/>
  <c r="F2348" i="45"/>
  <c r="F2347" i="45"/>
  <c r="F2346" i="45"/>
  <c r="F2345" i="45"/>
  <c r="F2344" i="45"/>
  <c r="F2343" i="45"/>
  <c r="F2342" i="45"/>
  <c r="F2341" i="45"/>
  <c r="F2340" i="45"/>
  <c r="F2339" i="45"/>
  <c r="F2338" i="45"/>
  <c r="F2337" i="45"/>
  <c r="F2336" i="45"/>
  <c r="F2335" i="45"/>
  <c r="F2334" i="45"/>
  <c r="F2333" i="45"/>
  <c r="F2332" i="45"/>
  <c r="K2332" i="45" s="1"/>
  <c r="F2331" i="45"/>
  <c r="F2330" i="45"/>
  <c r="F2329" i="45"/>
  <c r="F2328" i="45"/>
  <c r="F2327" i="45"/>
  <c r="F2326" i="45"/>
  <c r="F2325" i="45"/>
  <c r="F2324" i="45"/>
  <c r="F2323" i="45"/>
  <c r="F2322" i="45"/>
  <c r="F2321" i="45"/>
  <c r="F2320" i="45"/>
  <c r="F2319" i="45"/>
  <c r="F2318" i="45"/>
  <c r="F2317" i="45"/>
  <c r="F2316" i="45"/>
  <c r="F2315" i="45"/>
  <c r="F2314" i="45"/>
  <c r="F2313" i="45"/>
  <c r="F2312" i="45"/>
  <c r="F2311" i="45"/>
  <c r="F2310" i="45"/>
  <c r="F2309" i="45"/>
  <c r="F2308" i="45"/>
  <c r="K2308" i="45" s="1"/>
  <c r="F2307" i="45"/>
  <c r="F2306" i="45"/>
  <c r="F2305" i="45"/>
  <c r="F2304" i="45"/>
  <c r="F2303" i="45"/>
  <c r="F2302" i="45"/>
  <c r="F2301" i="45"/>
  <c r="F2300" i="45"/>
  <c r="K2300" i="45" s="1"/>
  <c r="F2299" i="45"/>
  <c r="F2298" i="45"/>
  <c r="F2297" i="45"/>
  <c r="F2296" i="45"/>
  <c r="F2295" i="45"/>
  <c r="F2294" i="45"/>
  <c r="F2293" i="45"/>
  <c r="F2292" i="45"/>
  <c r="K2292" i="45" s="1"/>
  <c r="F2291" i="45"/>
  <c r="F2290" i="45"/>
  <c r="F2289" i="45"/>
  <c r="F2288" i="45"/>
  <c r="F2287" i="45"/>
  <c r="F2286" i="45"/>
  <c r="F2285" i="45"/>
  <c r="F2284" i="45"/>
  <c r="K2284" i="45" s="1"/>
  <c r="F2283" i="45"/>
  <c r="F2282" i="45"/>
  <c r="F2281" i="45"/>
  <c r="F2280" i="45"/>
  <c r="F2279" i="45"/>
  <c r="F2278" i="45"/>
  <c r="F2277" i="45"/>
  <c r="F2276" i="45"/>
  <c r="K2276" i="45" s="1"/>
  <c r="F2275" i="45"/>
  <c r="F2274" i="45"/>
  <c r="F2273" i="45"/>
  <c r="F2272" i="45"/>
  <c r="F2271" i="45"/>
  <c r="F2270" i="45"/>
  <c r="F2269" i="45"/>
  <c r="F2268" i="45"/>
  <c r="K2268" i="45" s="1"/>
  <c r="F2267" i="45"/>
  <c r="F2266" i="45"/>
  <c r="F2265" i="45"/>
  <c r="F2264" i="45"/>
  <c r="F2263" i="45"/>
  <c r="F2262" i="45"/>
  <c r="F2261" i="45"/>
  <c r="F2260" i="45"/>
  <c r="F2259" i="45"/>
  <c r="F2258" i="45"/>
  <c r="F2257" i="45"/>
  <c r="F2256" i="45"/>
  <c r="F2255" i="45"/>
  <c r="F2254" i="45"/>
  <c r="F2253" i="45"/>
  <c r="F2252" i="45"/>
  <c r="F2251" i="45"/>
  <c r="F2250" i="45"/>
  <c r="F2249" i="45"/>
  <c r="F2248" i="45"/>
  <c r="F2247" i="45"/>
  <c r="F2246" i="45"/>
  <c r="F2245" i="45"/>
  <c r="F2244" i="45"/>
  <c r="K2244" i="45" s="1"/>
  <c r="F2243" i="45"/>
  <c r="F2242" i="45"/>
  <c r="F2241" i="45"/>
  <c r="F2240" i="45"/>
  <c r="F2239" i="45"/>
  <c r="F2238" i="45"/>
  <c r="F2237" i="45"/>
  <c r="F2236" i="45"/>
  <c r="K2236" i="45" s="1"/>
  <c r="F2235" i="45"/>
  <c r="F2234" i="45"/>
  <c r="F2233" i="45"/>
  <c r="F2232" i="45"/>
  <c r="F2231" i="45"/>
  <c r="F2230" i="45"/>
  <c r="F2229" i="45"/>
  <c r="F2228" i="45"/>
  <c r="K2228" i="45" s="1"/>
  <c r="F2227" i="45"/>
  <c r="F2226" i="45"/>
  <c r="F2225" i="45"/>
  <c r="F2224" i="45"/>
  <c r="F2223" i="45"/>
  <c r="F2222" i="45"/>
  <c r="F2221" i="45"/>
  <c r="F2220" i="45"/>
  <c r="K2220" i="45" s="1"/>
  <c r="F2219" i="45"/>
  <c r="F2218" i="45"/>
  <c r="F2217" i="45"/>
  <c r="F2216" i="45"/>
  <c r="F2215" i="45"/>
  <c r="F2214" i="45"/>
  <c r="F2213" i="45"/>
  <c r="F2212" i="45"/>
  <c r="K2212" i="45" s="1"/>
  <c r="F2211" i="45"/>
  <c r="F2210" i="45"/>
  <c r="F2209" i="45"/>
  <c r="F2208" i="45"/>
  <c r="F2207" i="45"/>
  <c r="F2206" i="45"/>
  <c r="F2205" i="45"/>
  <c r="F2204" i="45"/>
  <c r="K2204" i="45" s="1"/>
  <c r="F2203" i="45"/>
  <c r="F2202" i="45"/>
  <c r="F2201" i="45"/>
  <c r="F2200" i="45"/>
  <c r="F2199" i="45"/>
  <c r="F2198" i="45"/>
  <c r="F2197" i="45"/>
  <c r="F2196" i="45"/>
  <c r="F2195" i="45"/>
  <c r="F2194" i="45"/>
  <c r="F2193" i="45"/>
  <c r="F2192" i="45"/>
  <c r="F2191" i="45"/>
  <c r="F2190" i="45"/>
  <c r="F2189" i="45"/>
  <c r="F2188" i="45"/>
  <c r="F2187" i="45"/>
  <c r="F2186" i="45"/>
  <c r="F2185" i="45"/>
  <c r="F2184" i="45"/>
  <c r="F2183" i="45"/>
  <c r="F2182" i="45"/>
  <c r="F2181" i="45"/>
  <c r="F2180" i="45"/>
  <c r="K2180" i="45" s="1"/>
  <c r="F2179" i="45"/>
  <c r="F2178" i="45"/>
  <c r="F2177" i="45"/>
  <c r="F2176" i="45"/>
  <c r="F2175" i="45"/>
  <c r="F2174" i="45"/>
  <c r="F2173" i="45"/>
  <c r="F2172" i="45"/>
  <c r="K2172" i="45" s="1"/>
  <c r="F2171" i="45"/>
  <c r="F2170" i="45"/>
  <c r="F2169" i="45"/>
  <c r="F2168" i="45"/>
  <c r="F2167" i="45"/>
  <c r="F2166" i="45"/>
  <c r="F2165" i="45"/>
  <c r="F2164" i="45"/>
  <c r="K2164" i="45" s="1"/>
  <c r="F2163" i="45"/>
  <c r="F2162" i="45"/>
  <c r="F2161" i="45"/>
  <c r="F2160" i="45"/>
  <c r="F2159" i="45"/>
  <c r="F2158" i="45"/>
  <c r="F2157" i="45"/>
  <c r="F2156" i="45"/>
  <c r="K2156" i="45" s="1"/>
  <c r="F2155" i="45"/>
  <c r="F2154" i="45"/>
  <c r="F2153" i="45"/>
  <c r="F2152" i="45"/>
  <c r="F2151" i="45"/>
  <c r="F2150" i="45"/>
  <c r="F2149" i="45"/>
  <c r="F2148" i="45"/>
  <c r="K2148" i="45" s="1"/>
  <c r="F2147" i="45"/>
  <c r="F2146" i="45"/>
  <c r="F2145" i="45"/>
  <c r="F2144" i="45"/>
  <c r="F2143" i="45"/>
  <c r="F2142" i="45"/>
  <c r="F2141" i="45"/>
  <c r="F2140" i="45"/>
  <c r="K2140" i="45" s="1"/>
  <c r="F2139" i="45"/>
  <c r="F2138" i="45"/>
  <c r="F2137" i="45"/>
  <c r="F2136" i="45"/>
  <c r="F2135" i="45"/>
  <c r="F2134" i="45"/>
  <c r="F2133" i="45"/>
  <c r="F2132" i="45"/>
  <c r="F2131" i="45"/>
  <c r="F2130" i="45"/>
  <c r="F2129" i="45"/>
  <c r="F2128" i="45"/>
  <c r="F2127" i="45"/>
  <c r="F2126" i="45"/>
  <c r="F2125" i="45"/>
  <c r="F2124" i="45"/>
  <c r="F2123" i="45"/>
  <c r="F2122" i="45"/>
  <c r="F2121" i="45"/>
  <c r="F2120" i="45"/>
  <c r="F2119" i="45"/>
  <c r="F2118" i="45"/>
  <c r="F2117" i="45"/>
  <c r="F2116" i="45"/>
  <c r="K2116" i="45" s="1"/>
  <c r="F2115" i="45"/>
  <c r="F2114" i="45"/>
  <c r="F2113" i="45"/>
  <c r="F2112" i="45"/>
  <c r="F2111" i="45"/>
  <c r="F2110" i="45"/>
  <c r="F2109" i="45"/>
  <c r="F2108" i="45"/>
  <c r="K2108" i="45" s="1"/>
  <c r="F2107" i="45"/>
  <c r="F2106" i="45"/>
  <c r="F2105" i="45"/>
  <c r="F2104" i="45"/>
  <c r="F2103" i="45"/>
  <c r="F2102" i="45"/>
  <c r="F2101" i="45"/>
  <c r="F2100" i="45"/>
  <c r="K2100" i="45" s="1"/>
  <c r="F2099" i="45"/>
  <c r="F2098" i="45"/>
  <c r="F2097" i="45"/>
  <c r="F2096" i="45"/>
  <c r="F2095" i="45"/>
  <c r="F2094" i="45"/>
  <c r="F2093" i="45"/>
  <c r="F2092" i="45"/>
  <c r="K2092" i="45" s="1"/>
  <c r="F2091" i="45"/>
  <c r="F2090" i="45"/>
  <c r="F2089" i="45"/>
  <c r="F2088" i="45"/>
  <c r="F2087" i="45"/>
  <c r="F2086" i="45"/>
  <c r="F2085" i="45"/>
  <c r="F2084" i="45"/>
  <c r="K2084" i="45" s="1"/>
  <c r="F2083" i="45"/>
  <c r="F2082" i="45"/>
  <c r="F2081" i="45"/>
  <c r="F2080" i="45"/>
  <c r="F2079" i="45"/>
  <c r="F2078" i="45"/>
  <c r="F2077" i="45"/>
  <c r="F2076" i="45"/>
  <c r="K2076" i="45" s="1"/>
  <c r="F2075" i="45"/>
  <c r="F2074" i="45"/>
  <c r="F2073" i="45"/>
  <c r="F2072" i="45"/>
  <c r="F2071" i="45"/>
  <c r="F2070" i="45"/>
  <c r="F2069" i="45"/>
  <c r="F2068" i="45"/>
  <c r="F2067" i="45"/>
  <c r="F2066" i="45"/>
  <c r="F2065" i="45"/>
  <c r="F2064" i="45"/>
  <c r="F2063" i="45"/>
  <c r="F2062" i="45"/>
  <c r="F2061" i="45"/>
  <c r="F2060" i="45"/>
  <c r="F2059" i="45"/>
  <c r="F2058" i="45"/>
  <c r="F2057" i="45"/>
  <c r="F2056" i="45"/>
  <c r="F2055" i="45"/>
  <c r="F2054" i="45"/>
  <c r="F2053" i="45"/>
  <c r="F2052" i="45"/>
  <c r="K2052" i="45" s="1"/>
  <c r="F2051" i="45"/>
  <c r="F2050" i="45"/>
  <c r="F2049" i="45"/>
  <c r="F2048" i="45"/>
  <c r="F2047" i="45"/>
  <c r="F2046" i="45"/>
  <c r="F2045" i="45"/>
  <c r="F2044" i="45"/>
  <c r="K2044" i="45" s="1"/>
  <c r="F2043" i="45"/>
  <c r="F2042" i="45"/>
  <c r="F2041" i="45"/>
  <c r="F2040" i="45"/>
  <c r="F2039" i="45"/>
  <c r="F2038" i="45"/>
  <c r="F2037" i="45"/>
  <c r="F2036" i="45"/>
  <c r="K2036" i="45" s="1"/>
  <c r="F2035" i="45"/>
  <c r="F2034" i="45"/>
  <c r="F2033" i="45"/>
  <c r="F2032" i="45"/>
  <c r="F2031" i="45"/>
  <c r="F2030" i="45"/>
  <c r="F2029" i="45"/>
  <c r="F2028" i="45"/>
  <c r="K2028" i="45" s="1"/>
  <c r="F2027" i="45"/>
  <c r="F2026" i="45"/>
  <c r="F2025" i="45"/>
  <c r="F2024" i="45"/>
  <c r="F2023" i="45"/>
  <c r="F2022" i="45"/>
  <c r="F2021" i="45"/>
  <c r="F2020" i="45"/>
  <c r="K2020" i="45" s="1"/>
  <c r="F2019" i="45"/>
  <c r="F2018" i="45"/>
  <c r="F2017" i="45"/>
  <c r="F2016" i="45"/>
  <c r="F2015" i="45"/>
  <c r="F2014" i="45"/>
  <c r="F2013" i="45"/>
  <c r="F2012" i="45"/>
  <c r="K2012" i="45" s="1"/>
  <c r="F2011" i="45"/>
  <c r="F2010" i="45"/>
  <c r="F2009" i="45"/>
  <c r="F2008" i="45"/>
  <c r="F2007" i="45"/>
  <c r="F2006" i="45"/>
  <c r="F2005" i="45"/>
  <c r="F2004" i="45"/>
  <c r="F2003" i="45"/>
  <c r="F2002" i="45"/>
  <c r="F2001" i="45"/>
  <c r="F2000" i="45"/>
  <c r="F1999" i="45"/>
  <c r="F1998" i="45"/>
  <c r="F1997" i="45"/>
  <c r="F1996" i="45"/>
  <c r="F1995" i="45"/>
  <c r="F1994" i="45"/>
  <c r="F1993" i="45"/>
  <c r="F1992" i="45"/>
  <c r="F1991" i="45"/>
  <c r="F1990" i="45"/>
  <c r="F1989" i="45"/>
  <c r="F1988" i="45"/>
  <c r="K1988" i="45" s="1"/>
  <c r="F1987" i="45"/>
  <c r="F1986" i="45"/>
  <c r="F1985" i="45"/>
  <c r="F1984" i="45"/>
  <c r="F1983" i="45"/>
  <c r="F1982" i="45"/>
  <c r="F1981" i="45"/>
  <c r="F1980" i="45"/>
  <c r="K1980" i="45" s="1"/>
  <c r="F1979" i="45"/>
  <c r="F1978" i="45"/>
  <c r="F1977" i="45"/>
  <c r="F1976" i="45"/>
  <c r="F1975" i="45"/>
  <c r="F1974" i="45"/>
  <c r="F1973" i="45"/>
  <c r="F1972" i="45"/>
  <c r="K1972" i="45" s="1"/>
  <c r="F1971" i="45"/>
  <c r="F1970" i="45"/>
  <c r="F1969" i="45"/>
  <c r="F1968" i="45"/>
  <c r="F1967" i="45"/>
  <c r="F1966" i="45"/>
  <c r="F1965" i="45"/>
  <c r="F1964" i="45"/>
  <c r="K1964" i="45" s="1"/>
  <c r="F1963" i="45"/>
  <c r="F1962" i="45"/>
  <c r="F1961" i="45"/>
  <c r="F1960" i="45"/>
  <c r="F1959" i="45"/>
  <c r="F1958" i="45"/>
  <c r="F1957" i="45"/>
  <c r="F1956" i="45"/>
  <c r="K1956" i="45" s="1"/>
  <c r="F1955" i="45"/>
  <c r="F1954" i="45"/>
  <c r="F1953" i="45"/>
  <c r="F1952" i="45"/>
  <c r="F1951" i="45"/>
  <c r="F1950" i="45"/>
  <c r="F1949" i="45"/>
  <c r="F1948" i="45"/>
  <c r="K1948" i="45" s="1"/>
  <c r="F1947" i="45"/>
  <c r="F1946" i="45"/>
  <c r="F1945" i="45"/>
  <c r="F1944" i="45"/>
  <c r="F1943" i="45"/>
  <c r="F1942" i="45"/>
  <c r="F1941" i="45"/>
  <c r="F1940" i="45"/>
  <c r="F1939" i="45"/>
  <c r="F1938" i="45"/>
  <c r="F1937" i="45"/>
  <c r="F1936" i="45"/>
  <c r="F1935" i="45"/>
  <c r="F1934" i="45"/>
  <c r="F1933" i="45"/>
  <c r="F1932" i="45"/>
  <c r="F1931" i="45"/>
  <c r="F1930" i="45"/>
  <c r="F1929" i="45"/>
  <c r="F1928" i="45"/>
  <c r="F1927" i="45"/>
  <c r="F1926" i="45"/>
  <c r="F1925" i="45"/>
  <c r="F1924" i="45"/>
  <c r="F1923" i="45"/>
  <c r="F1922" i="45"/>
  <c r="F1921" i="45"/>
  <c r="F1920" i="45"/>
  <c r="F1919" i="45"/>
  <c r="F1918" i="45"/>
  <c r="F1917" i="45"/>
  <c r="F1916" i="45"/>
  <c r="K1916" i="45" s="1"/>
  <c r="F1915" i="45"/>
  <c r="F1914" i="45"/>
  <c r="F1913" i="45"/>
  <c r="F1912" i="45"/>
  <c r="F1911" i="45"/>
  <c r="F1910" i="45"/>
  <c r="F1909" i="45"/>
  <c r="F1908" i="45"/>
  <c r="F1907" i="45"/>
  <c r="F1906" i="45"/>
  <c r="F1905" i="45"/>
  <c r="F1904" i="45"/>
  <c r="F1903" i="45"/>
  <c r="F1902" i="45"/>
  <c r="F1901" i="45"/>
  <c r="F1900" i="45"/>
  <c r="K1900" i="45" s="1"/>
  <c r="F1899" i="45"/>
  <c r="F1898" i="45"/>
  <c r="F1897" i="45"/>
  <c r="F1896" i="45"/>
  <c r="F1895" i="45"/>
  <c r="F1894" i="45"/>
  <c r="F1893" i="45"/>
  <c r="F1892" i="45"/>
  <c r="K1892" i="45" s="1"/>
  <c r="F1891" i="45"/>
  <c r="F1890" i="45"/>
  <c r="F1889" i="45"/>
  <c r="F1888" i="45"/>
  <c r="F1887" i="45"/>
  <c r="F1886" i="45"/>
  <c r="F1885" i="45"/>
  <c r="F1884" i="45"/>
  <c r="K1884" i="45" s="1"/>
  <c r="F1883" i="45"/>
  <c r="F1882" i="45"/>
  <c r="F1881" i="45"/>
  <c r="F1880" i="45"/>
  <c r="F1879" i="45"/>
  <c r="F1878" i="45"/>
  <c r="F1877" i="45"/>
  <c r="F1876" i="45"/>
  <c r="F1875" i="45"/>
  <c r="F1874" i="45"/>
  <c r="F1873" i="45"/>
  <c r="F1872" i="45"/>
  <c r="F1871" i="45"/>
  <c r="F1870" i="45"/>
  <c r="F1869" i="45"/>
  <c r="F1868" i="45"/>
  <c r="F1867" i="45"/>
  <c r="F1866" i="45"/>
  <c r="F1865" i="45"/>
  <c r="F1864" i="45"/>
  <c r="F1863" i="45"/>
  <c r="F1862" i="45"/>
  <c r="F1861" i="45"/>
  <c r="F1860" i="45"/>
  <c r="F1859" i="45"/>
  <c r="F1858" i="45"/>
  <c r="F1857" i="45"/>
  <c r="F1856" i="45"/>
  <c r="F1855" i="45"/>
  <c r="F1854" i="45"/>
  <c r="F1853" i="45"/>
  <c r="F1852" i="45"/>
  <c r="F1851" i="45"/>
  <c r="F1850" i="45"/>
  <c r="F1849" i="45"/>
  <c r="F1848" i="45"/>
  <c r="F1847" i="45"/>
  <c r="F1846" i="45"/>
  <c r="F1845" i="45"/>
  <c r="F1844" i="45"/>
  <c r="K1844" i="45" s="1"/>
  <c r="F1843" i="45"/>
  <c r="F1842" i="45"/>
  <c r="F1841" i="45"/>
  <c r="F1840" i="45"/>
  <c r="F1839" i="45"/>
  <c r="F1838" i="45"/>
  <c r="F1837" i="45"/>
  <c r="F1836" i="45"/>
  <c r="F1835" i="45"/>
  <c r="F1834" i="45"/>
  <c r="F1833" i="45"/>
  <c r="F1832" i="45"/>
  <c r="F1831" i="45"/>
  <c r="F1830" i="45"/>
  <c r="F1829" i="45"/>
  <c r="F1828" i="45"/>
  <c r="K1828" i="45" s="1"/>
  <c r="F1827" i="45"/>
  <c r="F1826" i="45"/>
  <c r="F1825" i="45"/>
  <c r="F1824" i="45"/>
  <c r="F1823" i="45"/>
  <c r="F1822" i="45"/>
  <c r="F1821" i="45"/>
  <c r="F1820" i="45"/>
  <c r="K1820" i="45" s="1"/>
  <c r="F1819" i="45"/>
  <c r="F1818" i="45"/>
  <c r="F1817" i="45"/>
  <c r="F1816" i="45"/>
  <c r="F1815" i="45"/>
  <c r="F1814" i="45"/>
  <c r="F1813" i="45"/>
  <c r="F1812" i="45"/>
  <c r="K1812" i="45" s="1"/>
  <c r="F1811" i="45"/>
  <c r="F1810" i="45"/>
  <c r="F1809" i="45"/>
  <c r="F1808" i="45"/>
  <c r="F1807" i="45"/>
  <c r="F1806" i="45"/>
  <c r="F1805" i="45"/>
  <c r="F1804" i="45"/>
  <c r="F1803" i="45"/>
  <c r="F1802" i="45"/>
  <c r="F1801" i="45"/>
  <c r="F1800" i="45"/>
  <c r="F1799" i="45"/>
  <c r="F1798" i="45"/>
  <c r="F1797" i="45"/>
  <c r="F1796" i="45"/>
  <c r="F1795" i="45"/>
  <c r="F1794" i="45"/>
  <c r="F1793" i="45"/>
  <c r="F1792" i="45"/>
  <c r="F1791" i="45"/>
  <c r="F1790" i="45"/>
  <c r="F1789" i="45"/>
  <c r="F1788" i="45"/>
  <c r="F1787" i="45"/>
  <c r="F1786" i="45"/>
  <c r="F1785" i="45"/>
  <c r="F1784" i="45"/>
  <c r="F1783" i="45"/>
  <c r="F1782" i="45"/>
  <c r="F1781" i="45"/>
  <c r="F1780" i="45"/>
  <c r="K1780" i="45" s="1"/>
  <c r="F1779" i="45"/>
  <c r="F1778" i="45"/>
  <c r="F1777" i="45"/>
  <c r="F1776" i="45"/>
  <c r="F1775" i="45"/>
  <c r="F1774" i="45"/>
  <c r="F1773" i="45"/>
  <c r="F1772" i="45"/>
  <c r="F1771" i="45"/>
  <c r="F1770" i="45"/>
  <c r="F1769" i="45"/>
  <c r="F1768" i="45"/>
  <c r="F1767" i="45"/>
  <c r="F1766" i="45"/>
  <c r="F1765" i="45"/>
  <c r="F1764" i="45"/>
  <c r="K1764" i="45" s="1"/>
  <c r="F1763" i="45"/>
  <c r="F1762" i="45"/>
  <c r="F1761" i="45"/>
  <c r="F1760" i="45"/>
  <c r="F1759" i="45"/>
  <c r="F1758" i="45"/>
  <c r="F1757" i="45"/>
  <c r="F1756" i="45"/>
  <c r="K1756" i="45" s="1"/>
  <c r="F1755" i="45"/>
  <c r="F1754" i="45"/>
  <c r="F1753" i="45"/>
  <c r="F1752" i="45"/>
  <c r="F1751" i="45"/>
  <c r="F1750" i="45"/>
  <c r="F1749" i="45"/>
  <c r="F1748" i="45"/>
  <c r="K1748" i="45" s="1"/>
  <c r="F1747" i="45"/>
  <c r="F1746" i="45"/>
  <c r="F1745" i="45"/>
  <c r="F1744" i="45"/>
  <c r="F1743" i="45"/>
  <c r="F1742" i="45"/>
  <c r="F1741" i="45"/>
  <c r="F1740" i="45"/>
  <c r="K1740" i="45" s="1"/>
  <c r="F1739" i="45"/>
  <c r="F1738" i="45"/>
  <c r="F1737" i="45"/>
  <c r="F1736" i="45"/>
  <c r="F1735" i="45"/>
  <c r="F1734" i="45"/>
  <c r="F1733" i="45"/>
  <c r="F1732" i="45"/>
  <c r="F1731" i="45"/>
  <c r="F1730" i="45"/>
  <c r="F1729" i="45"/>
  <c r="F1728" i="45"/>
  <c r="F1727" i="45"/>
  <c r="F1726" i="45"/>
  <c r="F1725" i="45"/>
  <c r="F1724" i="45"/>
  <c r="F1723" i="45"/>
  <c r="F1722" i="45"/>
  <c r="F1721" i="45"/>
  <c r="F1720" i="45"/>
  <c r="F1719" i="45"/>
  <c r="F1718" i="45"/>
  <c r="F1717" i="45"/>
  <c r="F1716" i="45"/>
  <c r="K1716" i="45" s="1"/>
  <c r="F1715" i="45"/>
  <c r="F1714" i="45"/>
  <c r="F1713" i="45"/>
  <c r="F1712" i="45"/>
  <c r="F1711" i="45"/>
  <c r="F1710" i="45"/>
  <c r="F1709" i="45"/>
  <c r="F1708" i="45"/>
  <c r="K1708" i="45" s="1"/>
  <c r="F1707" i="45"/>
  <c r="F1706" i="45"/>
  <c r="F1705" i="45"/>
  <c r="F1704" i="45"/>
  <c r="F1703" i="45"/>
  <c r="F1702" i="45"/>
  <c r="F1701" i="45"/>
  <c r="F1700" i="45"/>
  <c r="K1700" i="45" s="1"/>
  <c r="F1699" i="45"/>
  <c r="F1698" i="45"/>
  <c r="F1697" i="45"/>
  <c r="F1696" i="45"/>
  <c r="F1695" i="45"/>
  <c r="F1694" i="45"/>
  <c r="F1693" i="45"/>
  <c r="F1692" i="45"/>
  <c r="K1692" i="45" s="1"/>
  <c r="F1691" i="45"/>
  <c r="F1690" i="45"/>
  <c r="F1689" i="45"/>
  <c r="F1688" i="45"/>
  <c r="F1687" i="45"/>
  <c r="F1686" i="45"/>
  <c r="F1685" i="45"/>
  <c r="F1684" i="45"/>
  <c r="K1684" i="45" s="1"/>
  <c r="F1683" i="45"/>
  <c r="F1682" i="45"/>
  <c r="F1681" i="45"/>
  <c r="F1680" i="45"/>
  <c r="F1679" i="45"/>
  <c r="F1678" i="45"/>
  <c r="F1677" i="45"/>
  <c r="F1676" i="45"/>
  <c r="K1676" i="45" s="1"/>
  <c r="F1675" i="45"/>
  <c r="F1674" i="45"/>
  <c r="F1673" i="45"/>
  <c r="F1672" i="45"/>
  <c r="F1671" i="45"/>
  <c r="F1670" i="45"/>
  <c r="F1669" i="45"/>
  <c r="F1668" i="45"/>
  <c r="F1667" i="45"/>
  <c r="F1666" i="45"/>
  <c r="F1665" i="45"/>
  <c r="F1664" i="45"/>
  <c r="F1663" i="45"/>
  <c r="F1662" i="45"/>
  <c r="F1661" i="45"/>
  <c r="F1660" i="45"/>
  <c r="F1659" i="45"/>
  <c r="F1658" i="45"/>
  <c r="F1657" i="45"/>
  <c r="F1656" i="45"/>
  <c r="F1655" i="45"/>
  <c r="F1654" i="45"/>
  <c r="F1653" i="45"/>
  <c r="F1652" i="45"/>
  <c r="K1652" i="45" s="1"/>
  <c r="F1651" i="45"/>
  <c r="F1650" i="45"/>
  <c r="F1649" i="45"/>
  <c r="F1648" i="45"/>
  <c r="F1647" i="45"/>
  <c r="F1646" i="45"/>
  <c r="F1645" i="45"/>
  <c r="F1644" i="45"/>
  <c r="K1644" i="45" s="1"/>
  <c r="F1643" i="45"/>
  <c r="F1642" i="45"/>
  <c r="F1641" i="45"/>
  <c r="F1640" i="45"/>
  <c r="F1639" i="45"/>
  <c r="F1638" i="45"/>
  <c r="F1637" i="45"/>
  <c r="F1636" i="45"/>
  <c r="K1636" i="45" s="1"/>
  <c r="F1635" i="45"/>
  <c r="F1634" i="45"/>
  <c r="F1633" i="45"/>
  <c r="F1632" i="45"/>
  <c r="F1631" i="45"/>
  <c r="F1630" i="45"/>
  <c r="F1629" i="45"/>
  <c r="F1628" i="45"/>
  <c r="F1627" i="45"/>
  <c r="F1626" i="45"/>
  <c r="F1625" i="45"/>
  <c r="F1624" i="45"/>
  <c r="F1623" i="45"/>
  <c r="F1622" i="45"/>
  <c r="F1621" i="45"/>
  <c r="F1620" i="45"/>
  <c r="K1620" i="45" s="1"/>
  <c r="F1619" i="45"/>
  <c r="F1618" i="45"/>
  <c r="F1617" i="45"/>
  <c r="F1616" i="45"/>
  <c r="F1615" i="45"/>
  <c r="F1614" i="45"/>
  <c r="F1613" i="45"/>
  <c r="F1612" i="45"/>
  <c r="K1612" i="45" s="1"/>
  <c r="F1611" i="45"/>
  <c r="F1610" i="45"/>
  <c r="F1609" i="45"/>
  <c r="F1608" i="45"/>
  <c r="F1607" i="45"/>
  <c r="F1606" i="45"/>
  <c r="F1605" i="45"/>
  <c r="F1604" i="45"/>
  <c r="K1604" i="45" s="1"/>
  <c r="F1603" i="45"/>
  <c r="F1602" i="45"/>
  <c r="F1601" i="45"/>
  <c r="F1600" i="45"/>
  <c r="F1599" i="45"/>
  <c r="F1598" i="45"/>
  <c r="F1597" i="45"/>
  <c r="F1596" i="45"/>
  <c r="F1595" i="45"/>
  <c r="F1594" i="45"/>
  <c r="F1593" i="45"/>
  <c r="F1592" i="45"/>
  <c r="F1591" i="45"/>
  <c r="F1590" i="45"/>
  <c r="F1589" i="45"/>
  <c r="F1588" i="45"/>
  <c r="F1587" i="45"/>
  <c r="F1586" i="45"/>
  <c r="F1585" i="45"/>
  <c r="F1584" i="45"/>
  <c r="F1583" i="45"/>
  <c r="F1582" i="45"/>
  <c r="F1581" i="45"/>
  <c r="F1580" i="45"/>
  <c r="K1580" i="45" s="1"/>
  <c r="F1579" i="45"/>
  <c r="F1578" i="45"/>
  <c r="F1577" i="45"/>
  <c r="F1576" i="45"/>
  <c r="F1575" i="45"/>
  <c r="F1574" i="45"/>
  <c r="F1573" i="45"/>
  <c r="F1572" i="45"/>
  <c r="K1572" i="45" s="1"/>
  <c r="F1571" i="45"/>
  <c r="F1570" i="45"/>
  <c r="F1569" i="45"/>
  <c r="F1568" i="45"/>
  <c r="F1567" i="45"/>
  <c r="F1566" i="45"/>
  <c r="F1565" i="45"/>
  <c r="F1564" i="45"/>
  <c r="K1564" i="45" s="1"/>
  <c r="F1563" i="45"/>
  <c r="F1562" i="45"/>
  <c r="F1561" i="45"/>
  <c r="F1560" i="45"/>
  <c r="F1559" i="45"/>
  <c r="F1558" i="45"/>
  <c r="F1557" i="45"/>
  <c r="F1556" i="45"/>
  <c r="K1556" i="45" s="1"/>
  <c r="F1555" i="45"/>
  <c r="F1554" i="45"/>
  <c r="F1553" i="45"/>
  <c r="F1552" i="45"/>
  <c r="F1551" i="45"/>
  <c r="F1550" i="45"/>
  <c r="F1549" i="45"/>
  <c r="F1548" i="45"/>
  <c r="K1548" i="45" s="1"/>
  <c r="F1547" i="45"/>
  <c r="F1546" i="45"/>
  <c r="F1545" i="45"/>
  <c r="F1544" i="45"/>
  <c r="F1543" i="45"/>
  <c r="F1542" i="45"/>
  <c r="F1541" i="45"/>
  <c r="F1540" i="45"/>
  <c r="K1540" i="45" s="1"/>
  <c r="F1539" i="45"/>
  <c r="F1538" i="45"/>
  <c r="F1537" i="45"/>
  <c r="F1536" i="45"/>
  <c r="F1535" i="45"/>
  <c r="F1534" i="45"/>
  <c r="F1533" i="45"/>
  <c r="F1532" i="45"/>
  <c r="F1531" i="45"/>
  <c r="F1530" i="45"/>
  <c r="F1529" i="45"/>
  <c r="F1528" i="45"/>
  <c r="F1527" i="45"/>
  <c r="F1526" i="45"/>
  <c r="F1525" i="45"/>
  <c r="F1524" i="45"/>
  <c r="F1523" i="45"/>
  <c r="F1522" i="45"/>
  <c r="F1521" i="45"/>
  <c r="F1520" i="45"/>
  <c r="F1519" i="45"/>
  <c r="F1518" i="45"/>
  <c r="F1517" i="45"/>
  <c r="F1516" i="45"/>
  <c r="K1516" i="45" s="1"/>
  <c r="F1515" i="45"/>
  <c r="F1514" i="45"/>
  <c r="F1513" i="45"/>
  <c r="F1512" i="45"/>
  <c r="F1511" i="45"/>
  <c r="F1510" i="45"/>
  <c r="F1509" i="45"/>
  <c r="F1508" i="45"/>
  <c r="K1508" i="45" s="1"/>
  <c r="F1507" i="45"/>
  <c r="F1506" i="45"/>
  <c r="F1505" i="45"/>
  <c r="F1504" i="45"/>
  <c r="F1503" i="45"/>
  <c r="F1502" i="45"/>
  <c r="F1501" i="45"/>
  <c r="F1500" i="45"/>
  <c r="K1500" i="45" s="1"/>
  <c r="F1499" i="45"/>
  <c r="F1498" i="45"/>
  <c r="F1497" i="45"/>
  <c r="F1496" i="45"/>
  <c r="F1495" i="45"/>
  <c r="F1494" i="45"/>
  <c r="F1493" i="45"/>
  <c r="F1492" i="45"/>
  <c r="K1492" i="45" s="1"/>
  <c r="F1491" i="45"/>
  <c r="F1490" i="45"/>
  <c r="F1489" i="45"/>
  <c r="F1488" i="45"/>
  <c r="F1487" i="45"/>
  <c r="F1486" i="45"/>
  <c r="F1485" i="45"/>
  <c r="F1484" i="45"/>
  <c r="K1484" i="45" s="1"/>
  <c r="F1483" i="45"/>
  <c r="F1482" i="45"/>
  <c r="F1481" i="45"/>
  <c r="F1480" i="45"/>
  <c r="F1479" i="45"/>
  <c r="F1478" i="45"/>
  <c r="F1477" i="45"/>
  <c r="F1476" i="45"/>
  <c r="F1475" i="45"/>
  <c r="F1474" i="45"/>
  <c r="F1473" i="45"/>
  <c r="F1472" i="45"/>
  <c r="F1471" i="45"/>
  <c r="F1470" i="45"/>
  <c r="F1469" i="45"/>
  <c r="F1468" i="45"/>
  <c r="K1468" i="45" s="1"/>
  <c r="F1467" i="45"/>
  <c r="F1466" i="45"/>
  <c r="F1465" i="45"/>
  <c r="F1464" i="45"/>
  <c r="F1463" i="45"/>
  <c r="F1462" i="45"/>
  <c r="F1461" i="45"/>
  <c r="F1460" i="45"/>
  <c r="F1459" i="45"/>
  <c r="F1458" i="45"/>
  <c r="F1457" i="45"/>
  <c r="F1456" i="45"/>
  <c r="F1455" i="45"/>
  <c r="F1454" i="45"/>
  <c r="F1453" i="45"/>
  <c r="F1452" i="45"/>
  <c r="F1451" i="45"/>
  <c r="F1450" i="45"/>
  <c r="F1449" i="45"/>
  <c r="F1448" i="45"/>
  <c r="F1447" i="45"/>
  <c r="F1446" i="45"/>
  <c r="F1445" i="45"/>
  <c r="F1444" i="45"/>
  <c r="K1444" i="45" s="1"/>
  <c r="F1443" i="45"/>
  <c r="F1442" i="45"/>
  <c r="F1441" i="45"/>
  <c r="F1440" i="45"/>
  <c r="F1439" i="45"/>
  <c r="F1438" i="45"/>
  <c r="F1437" i="45"/>
  <c r="F1436" i="45"/>
  <c r="K1436" i="45" s="1"/>
  <c r="F1435" i="45"/>
  <c r="F1434" i="45"/>
  <c r="F1433" i="45"/>
  <c r="F1432" i="45"/>
  <c r="F1431" i="45"/>
  <c r="F1430" i="45"/>
  <c r="F1429" i="45"/>
  <c r="F1428" i="45"/>
  <c r="K1428" i="45" s="1"/>
  <c r="F1427" i="45"/>
  <c r="F1426" i="45"/>
  <c r="F1425" i="45"/>
  <c r="F1424" i="45"/>
  <c r="F1423" i="45"/>
  <c r="F1422" i="45"/>
  <c r="F1421" i="45"/>
  <c r="F1420" i="45"/>
  <c r="K1420" i="45" s="1"/>
  <c r="F1419" i="45"/>
  <c r="F1418" i="45"/>
  <c r="F1417" i="45"/>
  <c r="F1416" i="45"/>
  <c r="F1415" i="45"/>
  <c r="F1414" i="45"/>
  <c r="F1413" i="45"/>
  <c r="F1412" i="45"/>
  <c r="K1412" i="45" s="1"/>
  <c r="F1411" i="45"/>
  <c r="F1410" i="45"/>
  <c r="F1409" i="45"/>
  <c r="F1408" i="45"/>
  <c r="F1407" i="45"/>
  <c r="F1406" i="45"/>
  <c r="F1405" i="45"/>
  <c r="F1404" i="45"/>
  <c r="K1404" i="45" s="1"/>
  <c r="F1403" i="45"/>
  <c r="F1402" i="45"/>
  <c r="F1401" i="45"/>
  <c r="F1400" i="45"/>
  <c r="F1399" i="45"/>
  <c r="F1398" i="45"/>
  <c r="F1397" i="45"/>
  <c r="F1396" i="45"/>
  <c r="F1395" i="45"/>
  <c r="F1394" i="45"/>
  <c r="F1393" i="45"/>
  <c r="F1392" i="45"/>
  <c r="F1391" i="45"/>
  <c r="F1390" i="45"/>
  <c r="F1389" i="45"/>
  <c r="F1388" i="45"/>
  <c r="F1387" i="45"/>
  <c r="F1386" i="45"/>
  <c r="F1385" i="45"/>
  <c r="F1384" i="45"/>
  <c r="F1383" i="45"/>
  <c r="F1382" i="45"/>
  <c r="F1381" i="45"/>
  <c r="F1380" i="45"/>
  <c r="K1380" i="45" s="1"/>
  <c r="F1379" i="45"/>
  <c r="F1378" i="45"/>
  <c r="F1377" i="45"/>
  <c r="F1376" i="45"/>
  <c r="F1375" i="45"/>
  <c r="F1374" i="45"/>
  <c r="F1373" i="45"/>
  <c r="F1372" i="45"/>
  <c r="K1372" i="45" s="1"/>
  <c r="F1371" i="45"/>
  <c r="F1370" i="45"/>
  <c r="F1369" i="45"/>
  <c r="F1368" i="45"/>
  <c r="F1367" i="45"/>
  <c r="F1366" i="45"/>
  <c r="F1365" i="45"/>
  <c r="F1364" i="45"/>
  <c r="K1364" i="45" s="1"/>
  <c r="F1363" i="45"/>
  <c r="F1362" i="45"/>
  <c r="F1361" i="45"/>
  <c r="F1360" i="45"/>
  <c r="F1359" i="45"/>
  <c r="F1358" i="45"/>
  <c r="F1357" i="45"/>
  <c r="F1356" i="45"/>
  <c r="K1356" i="45" s="1"/>
  <c r="F1355" i="45"/>
  <c r="F1354" i="45"/>
  <c r="F1353" i="45"/>
  <c r="F1352" i="45"/>
  <c r="F1351" i="45"/>
  <c r="F1350" i="45"/>
  <c r="F1349" i="45"/>
  <c r="F1348" i="45"/>
  <c r="K1348" i="45" s="1"/>
  <c r="F1347" i="45"/>
  <c r="F1346" i="45"/>
  <c r="F1345" i="45"/>
  <c r="F1344" i="45"/>
  <c r="F1343" i="45"/>
  <c r="F1342" i="45"/>
  <c r="F1341" i="45"/>
  <c r="F1340" i="45"/>
  <c r="K1340" i="45" s="1"/>
  <c r="F1339" i="45"/>
  <c r="F1338" i="45"/>
  <c r="F1337" i="45"/>
  <c r="F1336" i="45"/>
  <c r="F1335" i="45"/>
  <c r="F1334" i="45"/>
  <c r="F1333" i="45"/>
  <c r="F1332" i="45"/>
  <c r="F1331" i="45"/>
  <c r="F1330" i="45"/>
  <c r="F1329" i="45"/>
  <c r="F1328" i="45"/>
  <c r="F1327" i="45"/>
  <c r="F1326" i="45"/>
  <c r="F1325" i="45"/>
  <c r="F1324" i="45"/>
  <c r="F1323" i="45"/>
  <c r="F1322" i="45"/>
  <c r="F1321" i="45"/>
  <c r="F1320" i="45"/>
  <c r="F1319" i="45"/>
  <c r="F1318" i="45"/>
  <c r="F1317" i="45"/>
  <c r="F1316" i="45"/>
  <c r="K1316" i="45" s="1"/>
  <c r="F1315" i="45"/>
  <c r="F1314" i="45"/>
  <c r="F1313" i="45"/>
  <c r="F1312" i="45"/>
  <c r="F1311" i="45"/>
  <c r="F1310" i="45"/>
  <c r="F1309" i="45"/>
  <c r="F1308" i="45"/>
  <c r="K1308" i="45" s="1"/>
  <c r="F1307" i="45"/>
  <c r="F1306" i="45"/>
  <c r="F1305" i="45"/>
  <c r="F1304" i="45"/>
  <c r="F1303" i="45"/>
  <c r="F1302" i="45"/>
  <c r="F1301" i="45"/>
  <c r="F1300" i="45"/>
  <c r="K1300" i="45" s="1"/>
  <c r="F1299" i="45"/>
  <c r="F1298" i="45"/>
  <c r="F1297" i="45"/>
  <c r="F1296" i="45"/>
  <c r="F1295" i="45"/>
  <c r="F1294" i="45"/>
  <c r="F1293" i="45"/>
  <c r="F1292" i="45"/>
  <c r="K1292" i="45" s="1"/>
  <c r="F1291" i="45"/>
  <c r="F1290" i="45"/>
  <c r="F1289" i="45"/>
  <c r="F1288" i="45"/>
  <c r="F1287" i="45"/>
  <c r="F1286" i="45"/>
  <c r="F1285" i="45"/>
  <c r="F1284" i="45"/>
  <c r="K1284" i="45" s="1"/>
  <c r="F1283" i="45"/>
  <c r="F1282" i="45"/>
  <c r="F1281" i="45"/>
  <c r="F1280" i="45"/>
  <c r="F1279" i="45"/>
  <c r="F1278" i="45"/>
  <c r="F1277" i="45"/>
  <c r="F1276" i="45"/>
  <c r="K1276" i="45" s="1"/>
  <c r="F1275" i="45"/>
  <c r="F1274" i="45"/>
  <c r="F1273" i="45"/>
  <c r="F1272" i="45"/>
  <c r="F1271" i="45"/>
  <c r="F1270" i="45"/>
  <c r="F1269" i="45"/>
  <c r="F1268" i="45"/>
  <c r="F1267" i="45"/>
  <c r="F1266" i="45"/>
  <c r="F1265" i="45"/>
  <c r="F1264" i="45"/>
  <c r="F1263" i="45"/>
  <c r="F1262" i="45"/>
  <c r="F1261" i="45"/>
  <c r="F1260" i="45"/>
  <c r="F1259" i="45"/>
  <c r="F1258" i="45"/>
  <c r="F1257" i="45"/>
  <c r="F1256" i="45"/>
  <c r="F1255" i="45"/>
  <c r="F1254" i="45"/>
  <c r="F1253" i="45"/>
  <c r="F1252" i="45"/>
  <c r="K1252" i="45" s="1"/>
  <c r="F1251" i="45"/>
  <c r="F1250" i="45"/>
  <c r="F1249" i="45"/>
  <c r="F1248" i="45"/>
  <c r="F1247" i="45"/>
  <c r="F1246" i="45"/>
  <c r="F1245" i="45"/>
  <c r="F1244" i="45"/>
  <c r="K1244" i="45" s="1"/>
  <c r="F1243" i="45"/>
  <c r="F1242" i="45"/>
  <c r="F1241" i="45"/>
  <c r="F1240" i="45"/>
  <c r="F1239" i="45"/>
  <c r="F1238" i="45"/>
  <c r="F1237" i="45"/>
  <c r="F1236" i="45"/>
  <c r="K1236" i="45" s="1"/>
  <c r="F1235" i="45"/>
  <c r="F1234" i="45"/>
  <c r="F1233" i="45"/>
  <c r="F1232" i="45"/>
  <c r="F1231" i="45"/>
  <c r="F1230" i="45"/>
  <c r="F1229" i="45"/>
  <c r="F1228" i="45"/>
  <c r="K1228" i="45" s="1"/>
  <c r="F1227" i="45"/>
  <c r="F1226" i="45"/>
  <c r="F1225" i="45"/>
  <c r="F1224" i="45"/>
  <c r="F1223" i="45"/>
  <c r="F1222" i="45"/>
  <c r="F1221" i="45"/>
  <c r="F1220" i="45"/>
  <c r="F1219" i="45"/>
  <c r="F1218" i="45"/>
  <c r="F1217" i="45"/>
  <c r="F1216" i="45"/>
  <c r="F1215" i="45"/>
  <c r="F1214" i="45"/>
  <c r="F1213" i="45"/>
  <c r="F1212" i="45"/>
  <c r="K1212" i="45" s="1"/>
  <c r="F1211" i="45"/>
  <c r="F1210" i="45"/>
  <c r="F1209" i="45"/>
  <c r="F1208" i="45"/>
  <c r="F1207" i="45"/>
  <c r="F1206" i="45"/>
  <c r="F1205" i="45"/>
  <c r="F1204" i="45"/>
  <c r="K1204" i="45" s="1"/>
  <c r="F1203" i="45"/>
  <c r="F1202" i="45"/>
  <c r="F1201" i="45"/>
  <c r="F1200" i="45"/>
  <c r="F1199" i="45"/>
  <c r="F1198" i="45"/>
  <c r="F1197" i="45"/>
  <c r="F1196" i="45"/>
  <c r="F1195" i="45"/>
  <c r="F1194" i="45"/>
  <c r="F1193" i="45"/>
  <c r="F1192" i="45"/>
  <c r="F1191" i="45"/>
  <c r="F1190" i="45"/>
  <c r="F1189" i="45"/>
  <c r="F1188" i="45"/>
  <c r="F1187" i="45"/>
  <c r="F1186" i="45"/>
  <c r="F1185" i="45"/>
  <c r="F1184" i="45"/>
  <c r="F1183" i="45"/>
  <c r="F1182" i="45"/>
  <c r="F1181" i="45"/>
  <c r="F1180" i="45"/>
  <c r="K1180" i="45" s="1"/>
  <c r="F1179" i="45"/>
  <c r="F1178" i="45"/>
  <c r="F1177" i="45"/>
  <c r="F1176" i="45"/>
  <c r="F1175" i="45"/>
  <c r="F1174" i="45"/>
  <c r="F1173" i="45"/>
  <c r="F1172" i="45"/>
  <c r="K1172" i="45" s="1"/>
  <c r="F1171" i="45"/>
  <c r="F1170" i="45"/>
  <c r="F1169" i="45"/>
  <c r="F1168" i="45"/>
  <c r="F1167" i="45"/>
  <c r="F1166" i="45"/>
  <c r="F1165" i="45"/>
  <c r="F1164" i="45"/>
  <c r="K1164" i="45" s="1"/>
  <c r="F1163" i="45"/>
  <c r="F1162" i="45"/>
  <c r="F1161" i="45"/>
  <c r="F1160" i="45"/>
  <c r="F1159" i="45"/>
  <c r="F1158" i="45"/>
  <c r="F1157" i="45"/>
  <c r="F1156" i="45"/>
  <c r="K1156" i="45" s="1"/>
  <c r="F1155" i="45"/>
  <c r="F1154" i="45"/>
  <c r="F1153" i="45"/>
  <c r="F1152" i="45"/>
  <c r="F1151" i="45"/>
  <c r="F1150" i="45"/>
  <c r="F1149" i="45"/>
  <c r="F1148" i="45"/>
  <c r="K1148" i="45" s="1"/>
  <c r="F1147" i="45"/>
  <c r="F1146" i="45"/>
  <c r="F1145" i="45"/>
  <c r="F1144" i="45"/>
  <c r="F1143" i="45"/>
  <c r="F1142" i="45"/>
  <c r="F1141" i="45"/>
  <c r="F1140" i="45"/>
  <c r="F1139" i="45"/>
  <c r="F1138" i="45"/>
  <c r="F1137" i="45"/>
  <c r="F1136" i="45"/>
  <c r="F1135" i="45"/>
  <c r="F1134" i="45"/>
  <c r="F1133" i="45"/>
  <c r="F1132" i="45"/>
  <c r="K1132" i="45" s="1"/>
  <c r="F1131" i="45"/>
  <c r="F1130" i="45"/>
  <c r="F1129" i="45"/>
  <c r="F1128" i="45"/>
  <c r="F1127" i="45"/>
  <c r="F1126" i="45"/>
  <c r="F1125" i="45"/>
  <c r="F1124" i="45"/>
  <c r="K1124" i="45" s="1"/>
  <c r="F1123" i="45"/>
  <c r="F1122" i="45"/>
  <c r="F1121" i="45"/>
  <c r="F1120" i="45"/>
  <c r="F1119" i="45"/>
  <c r="F1118" i="45"/>
  <c r="F1117" i="45"/>
  <c r="F1116" i="45"/>
  <c r="K1116" i="45" s="1"/>
  <c r="F1115" i="45"/>
  <c r="F1114" i="45"/>
  <c r="F1113" i="45"/>
  <c r="F1112" i="45"/>
  <c r="F1111" i="45"/>
  <c r="F1110" i="45"/>
  <c r="F1109" i="45"/>
  <c r="F1108" i="45"/>
  <c r="K1108" i="45" s="1"/>
  <c r="F1107" i="45"/>
  <c r="F1106" i="45"/>
  <c r="F1105" i="45"/>
  <c r="F1104" i="45"/>
  <c r="F1103" i="45"/>
  <c r="F1102" i="45"/>
  <c r="F1101" i="45"/>
  <c r="F1100" i="45"/>
  <c r="K1100" i="45" s="1"/>
  <c r="F1099" i="45"/>
  <c r="F1098" i="45"/>
  <c r="F1097" i="45"/>
  <c r="F1096" i="45"/>
  <c r="F1095" i="45"/>
  <c r="F1094" i="45"/>
  <c r="F1093" i="45"/>
  <c r="F1092" i="45"/>
  <c r="F1091" i="45"/>
  <c r="F1090" i="45"/>
  <c r="F1089" i="45"/>
  <c r="F1088" i="45"/>
  <c r="F1087" i="45"/>
  <c r="F1086" i="45"/>
  <c r="F1085" i="45"/>
  <c r="F1084" i="45"/>
  <c r="F1083" i="45"/>
  <c r="F1082" i="45"/>
  <c r="F1081" i="45"/>
  <c r="F1080" i="45"/>
  <c r="F1079" i="45"/>
  <c r="F1078" i="45"/>
  <c r="F1077" i="45"/>
  <c r="F1076" i="45"/>
  <c r="K1076" i="45" s="1"/>
  <c r="F1075" i="45"/>
  <c r="F1074" i="45"/>
  <c r="F1073" i="45"/>
  <c r="F1072" i="45"/>
  <c r="F1071" i="45"/>
  <c r="F1070" i="45"/>
  <c r="F1069" i="45"/>
  <c r="F1068" i="45"/>
  <c r="K1068" i="45" s="1"/>
  <c r="F1067" i="45"/>
  <c r="F1066" i="45"/>
  <c r="F1065" i="45"/>
  <c r="F1064" i="45"/>
  <c r="F1063" i="45"/>
  <c r="F1062" i="45"/>
  <c r="F1061" i="45"/>
  <c r="F1060" i="45"/>
  <c r="K1060" i="45" s="1"/>
  <c r="F1059" i="45"/>
  <c r="F1058" i="45"/>
  <c r="F1057" i="45"/>
  <c r="F1056" i="45"/>
  <c r="F1055" i="45"/>
  <c r="F1054" i="45"/>
  <c r="F1053" i="45"/>
  <c r="F1052" i="45"/>
  <c r="K1052" i="45" s="1"/>
  <c r="F1051" i="45"/>
  <c r="F1050" i="45"/>
  <c r="F1049" i="45"/>
  <c r="F1048" i="45"/>
  <c r="F1047" i="45"/>
  <c r="F1046" i="45"/>
  <c r="F1045" i="45"/>
  <c r="F1044" i="45"/>
  <c r="F1043" i="45"/>
  <c r="F1042" i="45"/>
  <c r="F1041" i="45"/>
  <c r="F1040" i="45"/>
  <c r="F1039" i="45"/>
  <c r="F1038" i="45"/>
  <c r="F1037" i="45"/>
  <c r="F1036" i="45"/>
  <c r="K1036" i="45" s="1"/>
  <c r="F1035" i="45"/>
  <c r="F1034" i="45"/>
  <c r="F1033" i="45"/>
  <c r="F1032" i="45"/>
  <c r="F1031" i="45"/>
  <c r="F1030" i="45"/>
  <c r="F1029" i="45"/>
  <c r="F1028" i="45"/>
  <c r="K1028" i="45" s="1"/>
  <c r="F1027" i="45"/>
  <c r="F1026" i="45"/>
  <c r="F1025" i="45"/>
  <c r="F1024" i="45"/>
  <c r="F1023" i="45"/>
  <c r="F1022" i="45"/>
  <c r="F1021" i="45"/>
  <c r="F1020" i="45"/>
  <c r="K1020" i="45" s="1"/>
  <c r="F1019" i="45"/>
  <c r="F1018" i="45"/>
  <c r="F1017" i="45"/>
  <c r="F1016" i="45"/>
  <c r="F1015" i="45"/>
  <c r="F1014" i="45"/>
  <c r="F1013" i="45"/>
  <c r="F1012" i="45"/>
  <c r="F1011" i="45"/>
  <c r="F1010" i="45"/>
  <c r="F1009" i="45"/>
  <c r="F1008" i="45"/>
  <c r="F1007" i="45"/>
  <c r="F1006" i="45"/>
  <c r="F1005" i="45"/>
  <c r="F1004" i="45"/>
  <c r="K1004" i="45" s="1"/>
  <c r="F1003" i="45"/>
  <c r="F1002" i="45"/>
  <c r="F1001" i="45"/>
  <c r="F1000" i="45"/>
  <c r="F999" i="45"/>
  <c r="F998" i="45"/>
  <c r="F997" i="45"/>
  <c r="F996" i="45"/>
  <c r="K996" i="45" s="1"/>
  <c r="F995" i="45"/>
  <c r="F994" i="45"/>
  <c r="F993" i="45"/>
  <c r="F992" i="45"/>
  <c r="F991" i="45"/>
  <c r="F990" i="45"/>
  <c r="F989" i="45"/>
  <c r="F988" i="45"/>
  <c r="K988" i="45" s="1"/>
  <c r="F987" i="45"/>
  <c r="F986" i="45"/>
  <c r="F985" i="45"/>
  <c r="F984" i="45"/>
  <c r="F983" i="45"/>
  <c r="F982" i="45"/>
  <c r="F981" i="45"/>
  <c r="F980" i="45"/>
  <c r="K980" i="45" s="1"/>
  <c r="F979" i="45"/>
  <c r="F978" i="45"/>
  <c r="F977" i="45"/>
  <c r="F976" i="45"/>
  <c r="F975" i="45"/>
  <c r="F974" i="45"/>
  <c r="F973" i="45"/>
  <c r="F972" i="45"/>
  <c r="K972" i="45" s="1"/>
  <c r="F971" i="45"/>
  <c r="F970" i="45"/>
  <c r="F969" i="45"/>
  <c r="F968" i="45"/>
  <c r="F967" i="45"/>
  <c r="F966" i="45"/>
  <c r="F965" i="45"/>
  <c r="F964" i="45"/>
  <c r="F963" i="45"/>
  <c r="F962" i="45"/>
  <c r="F961" i="45"/>
  <c r="F960" i="45"/>
  <c r="F959" i="45"/>
  <c r="F958" i="45"/>
  <c r="F957" i="45"/>
  <c r="F956" i="45"/>
  <c r="K956" i="45" s="1"/>
  <c r="F955" i="45"/>
  <c r="F954" i="45"/>
  <c r="F953" i="45"/>
  <c r="F952" i="45"/>
  <c r="F951" i="45"/>
  <c r="F950" i="45"/>
  <c r="F949" i="45"/>
  <c r="F948" i="45"/>
  <c r="K948" i="45" s="1"/>
  <c r="F947" i="45"/>
  <c r="F946" i="45"/>
  <c r="F945" i="45"/>
  <c r="F944" i="45"/>
  <c r="F943" i="45"/>
  <c r="F942" i="45"/>
  <c r="F941" i="45"/>
  <c r="F940" i="45"/>
  <c r="K940" i="45" s="1"/>
  <c r="F939" i="45"/>
  <c r="F938" i="45"/>
  <c r="F937" i="45"/>
  <c r="F936" i="45"/>
  <c r="F935" i="45"/>
  <c r="F934" i="45"/>
  <c r="F933" i="45"/>
  <c r="F932" i="45"/>
  <c r="F931" i="45"/>
  <c r="F930" i="45"/>
  <c r="F929" i="45"/>
  <c r="F928" i="45"/>
  <c r="F927" i="45"/>
  <c r="F926" i="45"/>
  <c r="F925" i="45"/>
  <c r="F924" i="45"/>
  <c r="F923" i="45"/>
  <c r="F922" i="45"/>
  <c r="F921" i="45"/>
  <c r="F920" i="45"/>
  <c r="F919" i="45"/>
  <c r="F918" i="45"/>
  <c r="F917" i="45"/>
  <c r="F916" i="45"/>
  <c r="K916" i="45" s="1"/>
  <c r="F915" i="45"/>
  <c r="F914" i="45"/>
  <c r="F913" i="45"/>
  <c r="F912" i="45"/>
  <c r="F911" i="45"/>
  <c r="F910" i="45"/>
  <c r="F909" i="45"/>
  <c r="F908" i="45"/>
  <c r="K908" i="45" s="1"/>
  <c r="F907" i="45"/>
  <c r="F906" i="45"/>
  <c r="F905" i="45"/>
  <c r="F904" i="45"/>
  <c r="F903" i="45"/>
  <c r="F902" i="45"/>
  <c r="F901" i="45"/>
  <c r="F900" i="45"/>
  <c r="F899" i="45"/>
  <c r="F898" i="45"/>
  <c r="F897" i="45"/>
  <c r="F896" i="45"/>
  <c r="F895" i="45"/>
  <c r="F894" i="45"/>
  <c r="F893" i="45"/>
  <c r="F892" i="45"/>
  <c r="K892" i="45" s="1"/>
  <c r="F891" i="45"/>
  <c r="F890" i="45"/>
  <c r="F889" i="45"/>
  <c r="F888" i="45"/>
  <c r="F887" i="45"/>
  <c r="F886" i="45"/>
  <c r="F885" i="45"/>
  <c r="F884" i="45"/>
  <c r="F883" i="45"/>
  <c r="F882" i="45"/>
  <c r="F881" i="45"/>
  <c r="F880" i="45"/>
  <c r="F879" i="45"/>
  <c r="F878" i="45"/>
  <c r="F877" i="45"/>
  <c r="F876" i="45"/>
  <c r="K876" i="45" s="1"/>
  <c r="F875" i="45"/>
  <c r="F874" i="45"/>
  <c r="F873" i="45"/>
  <c r="F872" i="45"/>
  <c r="F871" i="45"/>
  <c r="F870" i="45"/>
  <c r="F869" i="45"/>
  <c r="F868" i="45"/>
  <c r="K868" i="45" s="1"/>
  <c r="F867" i="45"/>
  <c r="F866" i="45"/>
  <c r="F865" i="45"/>
  <c r="F864" i="45"/>
  <c r="F863" i="45"/>
  <c r="F862" i="45"/>
  <c r="F861" i="45"/>
  <c r="F860" i="45"/>
  <c r="K860" i="45" s="1"/>
  <c r="F859" i="45"/>
  <c r="F858" i="45"/>
  <c r="F857" i="45"/>
  <c r="F856" i="45"/>
  <c r="F855" i="45"/>
  <c r="F854" i="45"/>
  <c r="F853" i="45"/>
  <c r="F852" i="45"/>
  <c r="K852" i="45" s="1"/>
  <c r="F851" i="45"/>
  <c r="F850" i="45"/>
  <c r="F849" i="45"/>
  <c r="F848" i="45"/>
  <c r="F847" i="45"/>
  <c r="F846" i="45"/>
  <c r="F845" i="45"/>
  <c r="F844" i="45"/>
  <c r="F843" i="45"/>
  <c r="F842" i="45"/>
  <c r="F841" i="45"/>
  <c r="F840" i="45"/>
  <c r="F839" i="45"/>
  <c r="F838" i="45"/>
  <c r="F837" i="45"/>
  <c r="F836" i="45"/>
  <c r="K836" i="45" s="1"/>
  <c r="F835" i="45"/>
  <c r="F834" i="45"/>
  <c r="F833" i="45"/>
  <c r="F832" i="45"/>
  <c r="F831" i="45"/>
  <c r="F830" i="45"/>
  <c r="F829" i="45"/>
  <c r="F828" i="45"/>
  <c r="K828" i="45" s="1"/>
  <c r="F827" i="45"/>
  <c r="F826" i="45"/>
  <c r="F825" i="45"/>
  <c r="F824" i="45"/>
  <c r="F823" i="45"/>
  <c r="F822" i="45"/>
  <c r="F821" i="45"/>
  <c r="F820" i="45"/>
  <c r="K820" i="45" s="1"/>
  <c r="F819" i="45"/>
  <c r="F818" i="45"/>
  <c r="F817" i="45"/>
  <c r="F816" i="45"/>
  <c r="F815" i="45"/>
  <c r="F814" i="45"/>
  <c r="F813" i="45"/>
  <c r="F812" i="45"/>
  <c r="F811" i="45"/>
  <c r="F810" i="45"/>
  <c r="F809" i="45"/>
  <c r="F808" i="45"/>
  <c r="F807" i="45"/>
  <c r="F806" i="45"/>
  <c r="F805" i="45"/>
  <c r="F804" i="45"/>
  <c r="F803" i="45"/>
  <c r="F802" i="45"/>
  <c r="F801" i="45"/>
  <c r="F800" i="45"/>
  <c r="F799" i="45"/>
  <c r="F798" i="45"/>
  <c r="F797" i="45"/>
  <c r="F796" i="45"/>
  <c r="K796" i="45" s="1"/>
  <c r="F795" i="45"/>
  <c r="F794" i="45"/>
  <c r="F793" i="45"/>
  <c r="F792" i="45"/>
  <c r="F791" i="45"/>
  <c r="F790" i="45"/>
  <c r="F789" i="45"/>
  <c r="F788" i="45"/>
  <c r="K788" i="45" s="1"/>
  <c r="F787" i="45"/>
  <c r="F786" i="45"/>
  <c r="F785" i="45"/>
  <c r="F784" i="45"/>
  <c r="F783" i="45"/>
  <c r="F782" i="45"/>
  <c r="F781" i="45"/>
  <c r="F780" i="45"/>
  <c r="K780" i="45" s="1"/>
  <c r="F779" i="45"/>
  <c r="F778" i="45"/>
  <c r="F777" i="45"/>
  <c r="F776" i="45"/>
  <c r="F775" i="45"/>
  <c r="F774" i="45"/>
  <c r="F773" i="45"/>
  <c r="F772" i="45"/>
  <c r="K772" i="45" s="1"/>
  <c r="F771" i="45"/>
  <c r="F770" i="45"/>
  <c r="F769" i="45"/>
  <c r="F768" i="45"/>
  <c r="F767" i="45"/>
  <c r="F766" i="45"/>
  <c r="F765" i="45"/>
  <c r="F764" i="45"/>
  <c r="F763" i="45"/>
  <c r="F762" i="45"/>
  <c r="F761" i="45"/>
  <c r="F760" i="45"/>
  <c r="F759" i="45"/>
  <c r="F758" i="45"/>
  <c r="F757" i="45"/>
  <c r="F756" i="45"/>
  <c r="K756" i="45" s="1"/>
  <c r="F755" i="45"/>
  <c r="F754" i="45"/>
  <c r="F753" i="45"/>
  <c r="F752" i="45"/>
  <c r="F751" i="45"/>
  <c r="F750" i="45"/>
  <c r="F749" i="45"/>
  <c r="F748" i="45"/>
  <c r="K748" i="45" s="1"/>
  <c r="F747" i="45"/>
  <c r="F746" i="45"/>
  <c r="F745" i="45"/>
  <c r="F744" i="45"/>
  <c r="F743" i="45"/>
  <c r="F742" i="45"/>
  <c r="F741" i="45"/>
  <c r="F740" i="45"/>
  <c r="K740" i="45" s="1"/>
  <c r="F739" i="45"/>
  <c r="F738" i="45"/>
  <c r="F737" i="45"/>
  <c r="F736" i="45"/>
  <c r="F735" i="45"/>
  <c r="F734" i="45"/>
  <c r="F733" i="45"/>
  <c r="F732" i="45"/>
  <c r="F731" i="45"/>
  <c r="F730" i="45"/>
  <c r="F729" i="45"/>
  <c r="F728" i="45"/>
  <c r="F727" i="45"/>
  <c r="F726" i="45"/>
  <c r="F725" i="45"/>
  <c r="F724" i="45"/>
  <c r="K724" i="45" s="1"/>
  <c r="F723" i="45"/>
  <c r="F722" i="45"/>
  <c r="F721" i="45"/>
  <c r="F720" i="45"/>
  <c r="F719" i="45"/>
  <c r="F718" i="45"/>
  <c r="F717" i="45"/>
  <c r="F716" i="45"/>
  <c r="K716" i="45" s="1"/>
  <c r="F715" i="45"/>
  <c r="F714" i="45"/>
  <c r="F713" i="45"/>
  <c r="F712" i="45"/>
  <c r="F711" i="45"/>
  <c r="F710" i="45"/>
  <c r="F709" i="45"/>
  <c r="F708" i="45"/>
  <c r="K708" i="45" s="1"/>
  <c r="F707" i="45"/>
  <c r="F706" i="45"/>
  <c r="F705" i="45"/>
  <c r="F704" i="45"/>
  <c r="F703" i="45"/>
  <c r="F702" i="45"/>
  <c r="F701" i="45"/>
  <c r="F700" i="45"/>
  <c r="K700" i="45" s="1"/>
  <c r="F699" i="45"/>
  <c r="F698" i="45"/>
  <c r="F697" i="45"/>
  <c r="F696" i="45"/>
  <c r="F695" i="45"/>
  <c r="F694" i="45"/>
  <c r="F693" i="45"/>
  <c r="F692" i="45"/>
  <c r="F691" i="45"/>
  <c r="F690" i="45"/>
  <c r="F689" i="45"/>
  <c r="F688" i="45"/>
  <c r="F687" i="45"/>
  <c r="F686" i="45"/>
  <c r="F685" i="45"/>
  <c r="F684" i="45"/>
  <c r="K684" i="45" s="1"/>
  <c r="F683" i="45"/>
  <c r="F682" i="45"/>
  <c r="F681" i="45"/>
  <c r="F680" i="45"/>
  <c r="F679" i="45"/>
  <c r="F678" i="45"/>
  <c r="F677" i="45"/>
  <c r="F676" i="45"/>
  <c r="K676" i="45" s="1"/>
  <c r="F675" i="45"/>
  <c r="F674" i="45"/>
  <c r="F673" i="45"/>
  <c r="F672" i="45"/>
  <c r="F671" i="45"/>
  <c r="F670" i="45"/>
  <c r="F669" i="45"/>
  <c r="F668" i="45"/>
  <c r="K668" i="45" s="1"/>
  <c r="F667" i="45"/>
  <c r="F666" i="45"/>
  <c r="F665" i="45"/>
  <c r="F664" i="45"/>
  <c r="F663" i="45"/>
  <c r="F662" i="45"/>
  <c r="F661" i="45"/>
  <c r="F660" i="45"/>
  <c r="F659" i="45"/>
  <c r="F658" i="45"/>
  <c r="F657" i="45"/>
  <c r="F656" i="45"/>
  <c r="F655" i="45"/>
  <c r="F654" i="45"/>
  <c r="F653" i="45"/>
  <c r="F652" i="45"/>
  <c r="F651" i="45"/>
  <c r="F650" i="45"/>
  <c r="F649" i="45"/>
  <c r="F648" i="45"/>
  <c r="F647" i="45"/>
  <c r="F646" i="45"/>
  <c r="F645" i="45"/>
  <c r="F644" i="45"/>
  <c r="K644" i="45" s="1"/>
  <c r="F643" i="45"/>
  <c r="F642" i="45"/>
  <c r="F641" i="45"/>
  <c r="F640" i="45"/>
  <c r="F639" i="45"/>
  <c r="F638" i="45"/>
  <c r="F637" i="45"/>
  <c r="F636" i="45"/>
  <c r="K636" i="45" s="1"/>
  <c r="F635" i="45"/>
  <c r="F634" i="45"/>
  <c r="F633" i="45"/>
  <c r="F632" i="45"/>
  <c r="F631" i="45"/>
  <c r="F630" i="45"/>
  <c r="F629" i="45"/>
  <c r="F628" i="45"/>
  <c r="K628" i="45" s="1"/>
  <c r="F627" i="45"/>
  <c r="F626" i="45"/>
  <c r="F625" i="45"/>
  <c r="F624" i="45"/>
  <c r="F623" i="45"/>
  <c r="F622" i="45"/>
  <c r="F621" i="45"/>
  <c r="F620" i="45"/>
  <c r="F619" i="45"/>
  <c r="F618" i="45"/>
  <c r="F617" i="45"/>
  <c r="F616" i="45"/>
  <c r="F615" i="45"/>
  <c r="F614" i="45"/>
  <c r="F613" i="45"/>
  <c r="F612" i="45"/>
  <c r="K612" i="45" s="1"/>
  <c r="F611" i="45"/>
  <c r="F610" i="45"/>
  <c r="F609" i="45"/>
  <c r="F608" i="45"/>
  <c r="F607" i="45"/>
  <c r="F606" i="45"/>
  <c r="F605" i="45"/>
  <c r="F604" i="45"/>
  <c r="K604" i="45" s="1"/>
  <c r="F603" i="45"/>
  <c r="F602" i="45"/>
  <c r="F601" i="45"/>
  <c r="F600" i="45"/>
  <c r="F599" i="45"/>
  <c r="F598" i="45"/>
  <c r="F597" i="45"/>
  <c r="F596" i="45"/>
  <c r="K596" i="45" s="1"/>
  <c r="F595" i="45"/>
  <c r="F594" i="45"/>
  <c r="F593" i="45"/>
  <c r="F592" i="45"/>
  <c r="F591" i="45"/>
  <c r="F590" i="45"/>
  <c r="F589" i="45"/>
  <c r="F588" i="45"/>
  <c r="K588" i="45" s="1"/>
  <c r="F587" i="45"/>
  <c r="F586" i="45"/>
  <c r="F585" i="45"/>
  <c r="F584" i="45"/>
  <c r="F583" i="45"/>
  <c r="F582" i="45"/>
  <c r="F581" i="45"/>
  <c r="F580" i="45"/>
  <c r="F579" i="45"/>
  <c r="F578" i="45"/>
  <c r="F577" i="45"/>
  <c r="F576" i="45"/>
  <c r="F575" i="45"/>
  <c r="F574" i="45"/>
  <c r="F573" i="45"/>
  <c r="F572" i="45"/>
  <c r="K572" i="45" s="1"/>
  <c r="F571" i="45"/>
  <c r="F570" i="45"/>
  <c r="F569" i="45"/>
  <c r="F568" i="45"/>
  <c r="F567" i="45"/>
  <c r="F566" i="45"/>
  <c r="F565" i="45"/>
  <c r="F564" i="45"/>
  <c r="K564" i="45" s="1"/>
  <c r="F563" i="45"/>
  <c r="F562" i="45"/>
  <c r="F561" i="45"/>
  <c r="F560" i="45"/>
  <c r="F559" i="45"/>
  <c r="F558" i="45"/>
  <c r="F557" i="45"/>
  <c r="F556" i="45"/>
  <c r="K556" i="45" s="1"/>
  <c r="F555" i="45"/>
  <c r="F554" i="45"/>
  <c r="F553" i="45"/>
  <c r="F552" i="45"/>
  <c r="F551" i="45"/>
  <c r="F550" i="45"/>
  <c r="F549" i="45"/>
  <c r="F548" i="45"/>
  <c r="F547" i="45"/>
  <c r="F546" i="45"/>
  <c r="F545" i="45"/>
  <c r="F544" i="45"/>
  <c r="F543" i="45"/>
  <c r="F542" i="45"/>
  <c r="F541" i="45"/>
  <c r="F540" i="45"/>
  <c r="K540" i="45" s="1"/>
  <c r="F539" i="45"/>
  <c r="F538" i="45"/>
  <c r="F537" i="45"/>
  <c r="F536" i="45"/>
  <c r="F535" i="45"/>
  <c r="F534" i="45"/>
  <c r="F533" i="45"/>
  <c r="F532" i="45"/>
  <c r="K532" i="45" s="1"/>
  <c r="F531" i="45"/>
  <c r="F530" i="45"/>
  <c r="F529" i="45"/>
  <c r="F528" i="45"/>
  <c r="F527" i="45"/>
  <c r="F526" i="45"/>
  <c r="F525" i="45"/>
  <c r="F524" i="45"/>
  <c r="K524" i="45" s="1"/>
  <c r="F523" i="45"/>
  <c r="F522" i="45"/>
  <c r="F521" i="45"/>
  <c r="F520" i="45"/>
  <c r="F519" i="45"/>
  <c r="F518" i="45"/>
  <c r="F517" i="45"/>
  <c r="F516" i="45"/>
  <c r="K516" i="45" s="1"/>
  <c r="F515" i="45"/>
  <c r="F514" i="45"/>
  <c r="F513" i="45"/>
  <c r="F512" i="45"/>
  <c r="F511" i="45"/>
  <c r="F510" i="45"/>
  <c r="F509" i="45"/>
  <c r="F508" i="45"/>
  <c r="F507" i="45"/>
  <c r="F506" i="45"/>
  <c r="F505" i="45"/>
  <c r="F504" i="45"/>
  <c r="F503" i="45"/>
  <c r="F502" i="45"/>
  <c r="F501" i="45"/>
  <c r="F500" i="45"/>
  <c r="K500" i="45" s="1"/>
  <c r="F499" i="45"/>
  <c r="F498" i="45"/>
  <c r="F497" i="45"/>
  <c r="F496" i="45"/>
  <c r="F495" i="45"/>
  <c r="F494" i="45"/>
  <c r="F493" i="45"/>
  <c r="F492" i="45"/>
  <c r="K492" i="45" s="1"/>
  <c r="F491" i="45"/>
  <c r="F490" i="45"/>
  <c r="F489" i="45"/>
  <c r="F488" i="45"/>
  <c r="F487" i="45"/>
  <c r="F486" i="45"/>
  <c r="F485" i="45"/>
  <c r="F484" i="45"/>
  <c r="K484" i="45" s="1"/>
  <c r="F483" i="45"/>
  <c r="F482" i="45"/>
  <c r="F481" i="45"/>
  <c r="F480" i="45"/>
  <c r="F479" i="45"/>
  <c r="F478" i="45"/>
  <c r="F477" i="45"/>
  <c r="F476" i="45"/>
  <c r="F475" i="45"/>
  <c r="F474" i="45"/>
  <c r="F473" i="45"/>
  <c r="F472" i="45"/>
  <c r="F471" i="45"/>
  <c r="F470" i="45"/>
  <c r="F469" i="45"/>
  <c r="F468" i="45"/>
  <c r="K468" i="45" s="1"/>
  <c r="F467" i="45"/>
  <c r="F466" i="45"/>
  <c r="F465" i="45"/>
  <c r="F464" i="45"/>
  <c r="F463" i="45"/>
  <c r="F462" i="45"/>
  <c r="F461" i="45"/>
  <c r="F460" i="45"/>
  <c r="K460" i="45" s="1"/>
  <c r="F459" i="45"/>
  <c r="F458" i="45"/>
  <c r="F457" i="45"/>
  <c r="F456" i="45"/>
  <c r="F455" i="45"/>
  <c r="F454" i="45"/>
  <c r="F453" i="45"/>
  <c r="F452" i="45"/>
  <c r="K452" i="45" s="1"/>
  <c r="F451" i="45"/>
  <c r="F450" i="45"/>
  <c r="F449" i="45"/>
  <c r="F448" i="45"/>
  <c r="F447" i="45"/>
  <c r="F446" i="45"/>
  <c r="F445" i="45"/>
  <c r="F444" i="45"/>
  <c r="K444" i="45" s="1"/>
  <c r="F443" i="45"/>
  <c r="F442" i="45"/>
  <c r="F441" i="45"/>
  <c r="F440" i="45"/>
  <c r="F439" i="45"/>
  <c r="F438" i="45"/>
  <c r="F437" i="45"/>
  <c r="F436" i="45"/>
  <c r="F435" i="45"/>
  <c r="F434" i="45"/>
  <c r="F433" i="45"/>
  <c r="F432" i="45"/>
  <c r="F431" i="45"/>
  <c r="F430" i="45"/>
  <c r="F429" i="45"/>
  <c r="F428" i="45"/>
  <c r="K428" i="45" s="1"/>
  <c r="F427" i="45"/>
  <c r="F426" i="45"/>
  <c r="F425" i="45"/>
  <c r="F424" i="45"/>
  <c r="F423" i="45"/>
  <c r="F422" i="45"/>
  <c r="F421" i="45"/>
  <c r="F420" i="45"/>
  <c r="K420" i="45" s="1"/>
  <c r="F419" i="45"/>
  <c r="F418" i="45"/>
  <c r="F417" i="45"/>
  <c r="F416" i="45"/>
  <c r="F415" i="45"/>
  <c r="F414" i="45"/>
  <c r="F413" i="45"/>
  <c r="F412" i="45"/>
  <c r="K412" i="45" s="1"/>
  <c r="F411" i="45"/>
  <c r="F410" i="45"/>
  <c r="F409" i="45"/>
  <c r="F408" i="45"/>
  <c r="F407" i="45"/>
  <c r="F406" i="45"/>
  <c r="F405" i="45"/>
  <c r="F404" i="45"/>
  <c r="F403" i="45"/>
  <c r="F402" i="45"/>
  <c r="F401" i="45"/>
  <c r="F400" i="45"/>
  <c r="F399" i="45"/>
  <c r="F398" i="45"/>
  <c r="F397" i="45"/>
  <c r="F396" i="45"/>
  <c r="F395" i="45"/>
  <c r="F394" i="45"/>
  <c r="F393" i="45"/>
  <c r="F392" i="45"/>
  <c r="F391" i="45"/>
  <c r="F390" i="45"/>
  <c r="F389" i="45"/>
  <c r="F388" i="45"/>
  <c r="K388" i="45" s="1"/>
  <c r="F387" i="45"/>
  <c r="F386" i="45"/>
  <c r="F385" i="45"/>
  <c r="F384" i="45"/>
  <c r="F383" i="45"/>
  <c r="F382" i="45"/>
  <c r="F381" i="45"/>
  <c r="F380" i="45"/>
  <c r="K380" i="45" s="1"/>
  <c r="F379" i="45"/>
  <c r="F378" i="45"/>
  <c r="F377" i="45"/>
  <c r="F376" i="45"/>
  <c r="F375" i="45"/>
  <c r="F374" i="45"/>
  <c r="F373" i="45"/>
  <c r="F372" i="45"/>
  <c r="K372" i="45" s="1"/>
  <c r="F371" i="45"/>
  <c r="F370" i="45"/>
  <c r="F369" i="45"/>
  <c r="F368" i="45"/>
  <c r="F367" i="45"/>
  <c r="F366" i="45"/>
  <c r="F365" i="45"/>
  <c r="F364" i="45"/>
  <c r="F363" i="45"/>
  <c r="F362" i="45"/>
  <c r="F361" i="45"/>
  <c r="F360" i="45"/>
  <c r="F359" i="45"/>
  <c r="F358" i="45"/>
  <c r="F357" i="45"/>
  <c r="F356" i="45"/>
  <c r="K356" i="45" s="1"/>
  <c r="F355" i="45"/>
  <c r="F354" i="45"/>
  <c r="F353" i="45"/>
  <c r="F352" i="45"/>
  <c r="F351" i="45"/>
  <c r="F350" i="45"/>
  <c r="F349" i="45"/>
  <c r="F348" i="45"/>
  <c r="K348" i="45" s="1"/>
  <c r="F347" i="45"/>
  <c r="F346" i="45"/>
  <c r="F345" i="45"/>
  <c r="F344" i="45"/>
  <c r="F343" i="45"/>
  <c r="F342" i="45"/>
  <c r="F341" i="45"/>
  <c r="F340" i="45"/>
  <c r="K340" i="45" s="1"/>
  <c r="F339" i="45"/>
  <c r="F338" i="45"/>
  <c r="F337" i="45"/>
  <c r="F336" i="45"/>
  <c r="F335" i="45"/>
  <c r="F334" i="45"/>
  <c r="F333" i="45"/>
  <c r="F332" i="45"/>
  <c r="K332" i="45" s="1"/>
  <c r="F331" i="45"/>
  <c r="F330" i="45"/>
  <c r="F329" i="45"/>
  <c r="F328" i="45"/>
  <c r="F327" i="45"/>
  <c r="F326" i="45"/>
  <c r="F325" i="45"/>
  <c r="F324" i="45"/>
  <c r="F323" i="45"/>
  <c r="F322" i="45"/>
  <c r="F321" i="45"/>
  <c r="F320" i="45"/>
  <c r="F319" i="45"/>
  <c r="F318" i="45"/>
  <c r="F317" i="45"/>
  <c r="F316" i="45"/>
  <c r="K316" i="45" s="1"/>
  <c r="F315" i="45"/>
  <c r="F314" i="45"/>
  <c r="F313" i="45"/>
  <c r="F312" i="45"/>
  <c r="F311" i="45"/>
  <c r="F310" i="45"/>
  <c r="F309" i="45"/>
  <c r="F308" i="45"/>
  <c r="K308" i="45" s="1"/>
  <c r="F307" i="45"/>
  <c r="F306" i="45"/>
  <c r="F305" i="45"/>
  <c r="F304" i="45"/>
  <c r="F303" i="45"/>
  <c r="F302" i="45"/>
  <c r="F301" i="45"/>
  <c r="F300" i="45"/>
  <c r="K300" i="45" s="1"/>
  <c r="F299" i="45"/>
  <c r="F298" i="45"/>
  <c r="F297" i="45"/>
  <c r="F296" i="45"/>
  <c r="F295" i="45"/>
  <c r="F294" i="45"/>
  <c r="F293" i="45"/>
  <c r="F292" i="45"/>
  <c r="F291" i="45"/>
  <c r="F290" i="45"/>
  <c r="F289" i="45"/>
  <c r="F288" i="45"/>
  <c r="F287" i="45"/>
  <c r="F286" i="45"/>
  <c r="F285" i="45"/>
  <c r="F284" i="45"/>
  <c r="K284" i="45" s="1"/>
  <c r="F283" i="45"/>
  <c r="F282" i="45"/>
  <c r="F281" i="45"/>
  <c r="F280" i="45"/>
  <c r="F279" i="45"/>
  <c r="F278" i="45"/>
  <c r="F277" i="45"/>
  <c r="F276" i="45"/>
  <c r="K276" i="45" s="1"/>
  <c r="F275" i="45"/>
  <c r="F274" i="45"/>
  <c r="F273" i="45"/>
  <c r="F272" i="45"/>
  <c r="F271" i="45"/>
  <c r="F270" i="45"/>
  <c r="F269" i="45"/>
  <c r="F268" i="45"/>
  <c r="K268" i="45" s="1"/>
  <c r="F267" i="45"/>
  <c r="F266" i="45"/>
  <c r="F265" i="45"/>
  <c r="F264" i="45"/>
  <c r="F263" i="45"/>
  <c r="F262" i="45"/>
  <c r="F261" i="45"/>
  <c r="F260" i="45"/>
  <c r="K260" i="45" s="1"/>
  <c r="F259" i="45"/>
  <c r="F258" i="45"/>
  <c r="F257" i="45"/>
  <c r="F256" i="45"/>
  <c r="F255" i="45"/>
  <c r="F254" i="45"/>
  <c r="F253" i="45"/>
  <c r="F252" i="45"/>
  <c r="F251" i="45"/>
  <c r="F250" i="45"/>
  <c r="F249" i="45"/>
  <c r="F248" i="45"/>
  <c r="F247" i="45"/>
  <c r="F246" i="45"/>
  <c r="F245" i="45"/>
  <c r="F244" i="45"/>
  <c r="K244" i="45" s="1"/>
  <c r="F243" i="45"/>
  <c r="F242" i="45"/>
  <c r="F241" i="45"/>
  <c r="F240" i="45"/>
  <c r="F239" i="45"/>
  <c r="F238" i="45"/>
  <c r="F237" i="45"/>
  <c r="F236" i="45"/>
  <c r="K236" i="45" s="1"/>
  <c r="F235" i="45"/>
  <c r="F234" i="45"/>
  <c r="F233" i="45"/>
  <c r="F232" i="45"/>
  <c r="F231" i="45"/>
  <c r="F230" i="45"/>
  <c r="F229" i="45"/>
  <c r="F228" i="45"/>
  <c r="K228" i="45" s="1"/>
  <c r="F227" i="45"/>
  <c r="F226" i="45"/>
  <c r="F225" i="45"/>
  <c r="F224" i="45"/>
  <c r="F223" i="45"/>
  <c r="F222" i="45"/>
  <c r="F221" i="45"/>
  <c r="F220" i="45"/>
  <c r="F219" i="45"/>
  <c r="F218" i="45"/>
  <c r="F217" i="45"/>
  <c r="F216" i="45"/>
  <c r="F215" i="45"/>
  <c r="F214" i="45"/>
  <c r="F213" i="45"/>
  <c r="F212" i="45"/>
  <c r="K212" i="45" s="1"/>
  <c r="F211" i="45"/>
  <c r="F210" i="45"/>
  <c r="F209" i="45"/>
  <c r="F208" i="45"/>
  <c r="F207" i="45"/>
  <c r="F206" i="45"/>
  <c r="F205" i="45"/>
  <c r="F204" i="45"/>
  <c r="K204" i="45" s="1"/>
  <c r="F203" i="45"/>
  <c r="F202" i="45"/>
  <c r="F201" i="45"/>
  <c r="F200" i="45"/>
  <c r="F199" i="45"/>
  <c r="F198" i="45"/>
  <c r="F197" i="45"/>
  <c r="F196" i="45"/>
  <c r="K196" i="45" s="1"/>
  <c r="F195" i="45"/>
  <c r="F194" i="45"/>
  <c r="F193" i="45"/>
  <c r="F192" i="45"/>
  <c r="F191" i="45"/>
  <c r="F190" i="45"/>
  <c r="F189" i="45"/>
  <c r="F188" i="45"/>
  <c r="K188" i="45" s="1"/>
  <c r="F187" i="45"/>
  <c r="F186" i="45"/>
  <c r="F185" i="45"/>
  <c r="F184" i="45"/>
  <c r="F183" i="45"/>
  <c r="F182" i="45"/>
  <c r="F181" i="45"/>
  <c r="F180" i="45"/>
  <c r="F179" i="45"/>
  <c r="F178" i="45"/>
  <c r="F177" i="45"/>
  <c r="F176" i="45"/>
  <c r="F175" i="45"/>
  <c r="F174" i="45"/>
  <c r="F173" i="45"/>
  <c r="F172" i="45"/>
  <c r="K172" i="45" s="1"/>
  <c r="F171" i="45"/>
  <c r="F170" i="45"/>
  <c r="F169" i="45"/>
  <c r="F168" i="45"/>
  <c r="F167" i="45"/>
  <c r="F166" i="45"/>
  <c r="F165" i="45"/>
  <c r="F164" i="45"/>
  <c r="K164" i="45" s="1"/>
  <c r="F163" i="45"/>
  <c r="F162" i="45"/>
  <c r="F161" i="45"/>
  <c r="F160" i="45"/>
  <c r="F159" i="45"/>
  <c r="F158" i="45"/>
  <c r="F157" i="45"/>
  <c r="F156" i="45"/>
  <c r="K156" i="45" s="1"/>
  <c r="F155" i="45"/>
  <c r="F154" i="45"/>
  <c r="F153" i="45"/>
  <c r="F152" i="45"/>
  <c r="F151" i="45"/>
  <c r="F150" i="45"/>
  <c r="F149" i="45"/>
  <c r="F148" i="45"/>
  <c r="F147" i="45"/>
  <c r="F146" i="45"/>
  <c r="F145" i="45"/>
  <c r="F144" i="45"/>
  <c r="F143" i="45"/>
  <c r="F142" i="45"/>
  <c r="F141" i="45"/>
  <c r="F140" i="45"/>
  <c r="F139" i="45"/>
  <c r="F138" i="45"/>
  <c r="F137" i="45"/>
  <c r="F136" i="45"/>
  <c r="F135" i="45"/>
  <c r="F134" i="45"/>
  <c r="F133" i="45"/>
  <c r="F132" i="45"/>
  <c r="K132" i="45" s="1"/>
  <c r="F131" i="45"/>
  <c r="F130" i="45"/>
  <c r="F129" i="45"/>
  <c r="F128" i="45"/>
  <c r="F127" i="45"/>
  <c r="F126" i="45"/>
  <c r="F125" i="45"/>
  <c r="F124" i="45"/>
  <c r="K124" i="45" s="1"/>
  <c r="F123" i="45"/>
  <c r="F122" i="45"/>
  <c r="F121" i="45"/>
  <c r="F120" i="45"/>
  <c r="F119" i="45"/>
  <c r="F118" i="45"/>
  <c r="F117" i="45"/>
  <c r="F116" i="45"/>
  <c r="F115" i="45"/>
  <c r="F114" i="45"/>
  <c r="F113" i="45"/>
  <c r="F112" i="45"/>
  <c r="F111" i="45"/>
  <c r="F110" i="45"/>
  <c r="F109" i="45"/>
  <c r="F108" i="45"/>
  <c r="K108" i="45" s="1"/>
  <c r="F107" i="45"/>
  <c r="F106" i="45"/>
  <c r="F105" i="45"/>
  <c r="F104" i="45"/>
  <c r="F103" i="45"/>
  <c r="F102" i="45"/>
  <c r="F101" i="45"/>
  <c r="F100" i="45"/>
  <c r="K100" i="45" s="1"/>
  <c r="F99" i="45"/>
  <c r="F98" i="45"/>
  <c r="F97" i="45"/>
  <c r="F96" i="45"/>
  <c r="F95" i="45"/>
  <c r="F94" i="45"/>
  <c r="F93" i="45"/>
  <c r="F92" i="45"/>
  <c r="K92" i="45" s="1"/>
  <c r="F91" i="45"/>
  <c r="F90" i="45"/>
  <c r="F89" i="45"/>
  <c r="F88" i="45"/>
  <c r="F87" i="45"/>
  <c r="F86" i="45"/>
  <c r="F85" i="45"/>
  <c r="F84" i="45"/>
  <c r="F83" i="45"/>
  <c r="F82" i="45"/>
  <c r="F81" i="45"/>
  <c r="F80" i="45"/>
  <c r="F79" i="45"/>
  <c r="F78" i="45"/>
  <c r="F77" i="45"/>
  <c r="F76" i="45"/>
  <c r="F75" i="45"/>
  <c r="F74" i="45"/>
  <c r="F73" i="45"/>
  <c r="F72" i="45"/>
  <c r="F71" i="45"/>
  <c r="F70" i="45"/>
  <c r="F69" i="45"/>
  <c r="F68" i="45"/>
  <c r="K68" i="45" s="1"/>
  <c r="F67" i="45"/>
  <c r="F66" i="45"/>
  <c r="F65" i="45"/>
  <c r="F64" i="45"/>
  <c r="F63" i="45"/>
  <c r="F62" i="45"/>
  <c r="F61" i="45"/>
  <c r="F60" i="45"/>
  <c r="F59" i="45"/>
  <c r="F58" i="45"/>
  <c r="F57" i="45"/>
  <c r="F56" i="45"/>
  <c r="F55" i="45"/>
  <c r="F54" i="45"/>
  <c r="F53" i="45"/>
  <c r="F52" i="45"/>
  <c r="K52" i="45" s="1"/>
  <c r="F51" i="45"/>
  <c r="F50" i="45"/>
  <c r="F49" i="45"/>
  <c r="F48" i="45"/>
  <c r="F47" i="45"/>
  <c r="F46" i="45"/>
  <c r="F45" i="45"/>
  <c r="F44" i="45"/>
  <c r="K44" i="45" s="1"/>
  <c r="F43" i="45"/>
  <c r="F42" i="45"/>
  <c r="F41" i="45"/>
  <c r="F40" i="45"/>
  <c r="F39" i="45"/>
  <c r="F38" i="45"/>
  <c r="F37" i="45"/>
  <c r="F36" i="45"/>
  <c r="K36" i="45" s="1"/>
  <c r="F35" i="45"/>
  <c r="F34" i="45"/>
  <c r="F33" i="45"/>
  <c r="F32" i="45"/>
  <c r="F31" i="45"/>
  <c r="F30" i="45"/>
  <c r="F29" i="45"/>
  <c r="F28" i="45"/>
  <c r="K28" i="45" s="1"/>
  <c r="F27" i="45"/>
  <c r="F26" i="45"/>
  <c r="F25" i="45"/>
  <c r="F24" i="45"/>
  <c r="F23" i="45"/>
  <c r="F22" i="45"/>
  <c r="F21" i="45"/>
  <c r="F20" i="45"/>
  <c r="F19" i="45"/>
  <c r="F18" i="45"/>
  <c r="F17" i="45"/>
  <c r="F16" i="45"/>
  <c r="F15" i="45"/>
  <c r="F14" i="45"/>
  <c r="F13" i="45"/>
  <c r="I9010" i="45"/>
  <c r="I9009" i="45"/>
  <c r="I9008" i="45"/>
  <c r="I9007" i="45"/>
  <c r="I9006" i="45"/>
  <c r="I9005" i="45"/>
  <c r="I9004" i="45"/>
  <c r="I9003" i="45"/>
  <c r="I9002" i="45"/>
  <c r="I9001" i="45"/>
  <c r="I9000" i="45"/>
  <c r="I8999" i="45"/>
  <c r="I8998" i="45"/>
  <c r="I8997" i="45"/>
  <c r="I8996" i="45"/>
  <c r="I8995" i="45"/>
  <c r="I8994" i="45"/>
  <c r="I8993" i="45"/>
  <c r="I8992" i="45"/>
  <c r="I8991" i="45"/>
  <c r="I8990" i="45"/>
  <c r="I8989" i="45"/>
  <c r="I8988" i="45"/>
  <c r="I8987" i="45"/>
  <c r="I8986" i="45"/>
  <c r="I8985" i="45"/>
  <c r="I8984" i="45"/>
  <c r="I8983" i="45"/>
  <c r="I8982" i="45"/>
  <c r="I8981" i="45"/>
  <c r="I8980" i="45"/>
  <c r="I8979" i="45"/>
  <c r="I8978" i="45"/>
  <c r="I8977" i="45"/>
  <c r="I8976" i="45"/>
  <c r="I8975" i="45"/>
  <c r="I8974" i="45"/>
  <c r="I8973" i="45"/>
  <c r="I8972" i="45"/>
  <c r="I8971" i="45"/>
  <c r="I8970" i="45"/>
  <c r="I8969" i="45"/>
  <c r="I8968" i="45"/>
  <c r="I8967" i="45"/>
  <c r="I8966" i="45"/>
  <c r="I8965" i="45"/>
  <c r="I8964" i="45"/>
  <c r="I8963" i="45"/>
  <c r="I8962" i="45"/>
  <c r="I8961" i="45"/>
  <c r="I8960" i="45"/>
  <c r="I8959" i="45"/>
  <c r="I8958" i="45"/>
  <c r="I8957" i="45"/>
  <c r="I8956" i="45"/>
  <c r="I8955" i="45"/>
  <c r="I8954" i="45"/>
  <c r="I8953" i="45"/>
  <c r="I8952" i="45"/>
  <c r="I8951" i="45"/>
  <c r="I8950" i="45"/>
  <c r="I8949" i="45"/>
  <c r="I8948" i="45"/>
  <c r="I8947" i="45"/>
  <c r="I8946" i="45"/>
  <c r="I8945" i="45"/>
  <c r="I8944" i="45"/>
  <c r="I8943" i="45"/>
  <c r="I8942" i="45"/>
  <c r="I8941" i="45"/>
  <c r="I8940" i="45"/>
  <c r="I8939" i="45"/>
  <c r="I8938" i="45"/>
  <c r="I8937" i="45"/>
  <c r="I8936" i="45"/>
  <c r="I8935" i="45"/>
  <c r="I8934" i="45"/>
  <c r="I8933" i="45"/>
  <c r="I8932" i="45"/>
  <c r="I8931" i="45"/>
  <c r="I8930" i="45"/>
  <c r="I8929" i="45"/>
  <c r="I8928" i="45"/>
  <c r="I8927" i="45"/>
  <c r="I8926" i="45"/>
  <c r="I8925" i="45"/>
  <c r="I8924" i="45"/>
  <c r="I8923" i="45"/>
  <c r="I8922" i="45"/>
  <c r="I8921" i="45"/>
  <c r="I8920" i="45"/>
  <c r="I8919" i="45"/>
  <c r="I8918" i="45"/>
  <c r="I8917" i="45"/>
  <c r="I8916" i="45"/>
  <c r="I8915" i="45"/>
  <c r="I8914" i="45"/>
  <c r="I8913" i="45"/>
  <c r="I8912" i="45"/>
  <c r="I8911" i="45"/>
  <c r="I8910" i="45"/>
  <c r="I8909" i="45"/>
  <c r="I8908" i="45"/>
  <c r="I8907" i="45"/>
  <c r="I8906" i="45"/>
  <c r="I8905" i="45"/>
  <c r="I8904" i="45"/>
  <c r="I8903" i="45"/>
  <c r="I8902" i="45"/>
  <c r="I8901" i="45"/>
  <c r="I8900" i="45"/>
  <c r="I8899" i="45"/>
  <c r="I8898" i="45"/>
  <c r="I8897" i="45"/>
  <c r="I8896" i="45"/>
  <c r="I8895" i="45"/>
  <c r="I8894" i="45"/>
  <c r="I8893" i="45"/>
  <c r="I8892" i="45"/>
  <c r="I8891" i="45"/>
  <c r="I8890" i="45"/>
  <c r="I8889" i="45"/>
  <c r="I8888" i="45"/>
  <c r="I8887" i="45"/>
  <c r="I8886" i="45"/>
  <c r="I8885" i="45"/>
  <c r="I8884" i="45"/>
  <c r="I8883" i="45"/>
  <c r="I8882" i="45"/>
  <c r="I8881" i="45"/>
  <c r="I8880" i="45"/>
  <c r="I8879" i="45"/>
  <c r="I8878" i="45"/>
  <c r="I8877" i="45"/>
  <c r="I8876" i="45"/>
  <c r="I8875" i="45"/>
  <c r="I8874" i="45"/>
  <c r="I8873" i="45"/>
  <c r="I8872" i="45"/>
  <c r="I8871" i="45"/>
  <c r="I8870" i="45"/>
  <c r="I8869" i="45"/>
  <c r="I8868" i="45"/>
  <c r="I8867" i="45"/>
  <c r="I8866" i="45"/>
  <c r="I8865" i="45"/>
  <c r="I8864" i="45"/>
  <c r="I8863" i="45"/>
  <c r="I8862" i="45"/>
  <c r="I8861" i="45"/>
  <c r="I8860" i="45"/>
  <c r="I8859" i="45"/>
  <c r="I8858" i="45"/>
  <c r="I8857" i="45"/>
  <c r="I8856" i="45"/>
  <c r="I8855" i="45"/>
  <c r="I8854" i="45"/>
  <c r="I8853" i="45"/>
  <c r="I8852" i="45"/>
  <c r="I8851" i="45"/>
  <c r="I8850" i="45"/>
  <c r="I8849" i="45"/>
  <c r="I8848" i="45"/>
  <c r="I8847" i="45"/>
  <c r="I8846" i="45"/>
  <c r="I8845" i="45"/>
  <c r="I8844" i="45"/>
  <c r="I8843" i="45"/>
  <c r="I8842" i="45"/>
  <c r="I8841" i="45"/>
  <c r="I8840" i="45"/>
  <c r="I8839" i="45"/>
  <c r="I8838" i="45"/>
  <c r="I8837" i="45"/>
  <c r="I8836" i="45"/>
  <c r="I8835" i="45"/>
  <c r="I8834" i="45"/>
  <c r="I8833" i="45"/>
  <c r="I8832" i="45"/>
  <c r="I8831" i="45"/>
  <c r="I8830" i="45"/>
  <c r="I8829" i="45"/>
  <c r="I8828" i="45"/>
  <c r="I8827" i="45"/>
  <c r="I8826" i="45"/>
  <c r="I8825" i="45"/>
  <c r="I8824" i="45"/>
  <c r="I8823" i="45"/>
  <c r="I8822" i="45"/>
  <c r="I8821" i="45"/>
  <c r="I8820" i="45"/>
  <c r="I8819" i="45"/>
  <c r="I8818" i="45"/>
  <c r="I8817" i="45"/>
  <c r="I8816" i="45"/>
  <c r="I8815" i="45"/>
  <c r="I8814" i="45"/>
  <c r="I8813" i="45"/>
  <c r="I8812" i="45"/>
  <c r="I8811" i="45"/>
  <c r="I8810" i="45"/>
  <c r="I8809" i="45"/>
  <c r="I8808" i="45"/>
  <c r="I8807" i="45"/>
  <c r="I8806" i="45"/>
  <c r="I8805" i="45"/>
  <c r="I8804" i="45"/>
  <c r="I8803" i="45"/>
  <c r="I8802" i="45"/>
  <c r="I8801" i="45"/>
  <c r="I8800" i="45"/>
  <c r="I8799" i="45"/>
  <c r="I8798" i="45"/>
  <c r="I8797" i="45"/>
  <c r="I8796" i="45"/>
  <c r="I8795" i="45"/>
  <c r="I8794" i="45"/>
  <c r="I8793" i="45"/>
  <c r="I8792" i="45"/>
  <c r="I8791" i="45"/>
  <c r="I8790" i="45"/>
  <c r="I8789" i="45"/>
  <c r="I8788" i="45"/>
  <c r="I8787" i="45"/>
  <c r="I8786" i="45"/>
  <c r="I8785" i="45"/>
  <c r="I8784" i="45"/>
  <c r="I8783" i="45"/>
  <c r="I8782" i="45"/>
  <c r="I8781" i="45"/>
  <c r="I8780" i="45"/>
  <c r="I8779" i="45"/>
  <c r="I8778" i="45"/>
  <c r="I8777" i="45"/>
  <c r="I8776" i="45"/>
  <c r="I8775" i="45"/>
  <c r="I8774" i="45"/>
  <c r="I8773" i="45"/>
  <c r="I8772" i="45"/>
  <c r="I8771" i="45"/>
  <c r="I8770" i="45"/>
  <c r="I8769" i="45"/>
  <c r="I8768" i="45"/>
  <c r="I8767" i="45"/>
  <c r="I8766" i="45"/>
  <c r="I8765" i="45"/>
  <c r="I8764" i="45"/>
  <c r="I8763" i="45"/>
  <c r="I8762" i="45"/>
  <c r="I8761" i="45"/>
  <c r="I8760" i="45"/>
  <c r="I8759" i="45"/>
  <c r="I8758" i="45"/>
  <c r="I8757" i="45"/>
  <c r="I8756" i="45"/>
  <c r="I8755" i="45"/>
  <c r="I8754" i="45"/>
  <c r="I8753" i="45"/>
  <c r="I8752" i="45"/>
  <c r="I8751" i="45"/>
  <c r="I8750" i="45"/>
  <c r="I8749" i="45"/>
  <c r="I8748" i="45"/>
  <c r="I8747" i="45"/>
  <c r="I8746" i="45"/>
  <c r="I8745" i="45"/>
  <c r="I8744" i="45"/>
  <c r="I8743" i="45"/>
  <c r="I8742" i="45"/>
  <c r="I8741" i="45"/>
  <c r="I8740" i="45"/>
  <c r="I8739" i="45"/>
  <c r="I8738" i="45"/>
  <c r="I8737" i="45"/>
  <c r="I8736" i="45"/>
  <c r="I8735" i="45"/>
  <c r="I8734" i="45"/>
  <c r="I8733" i="45"/>
  <c r="I8732" i="45"/>
  <c r="I8731" i="45"/>
  <c r="I8730" i="45"/>
  <c r="I8729" i="45"/>
  <c r="I8728" i="45"/>
  <c r="I8727" i="45"/>
  <c r="I8726" i="45"/>
  <c r="I8725" i="45"/>
  <c r="I8724" i="45"/>
  <c r="I8723" i="45"/>
  <c r="I8722" i="45"/>
  <c r="I8721" i="45"/>
  <c r="I8720" i="45"/>
  <c r="I8719" i="45"/>
  <c r="I8718" i="45"/>
  <c r="I8717" i="45"/>
  <c r="I8716" i="45"/>
  <c r="I8715" i="45"/>
  <c r="I8714" i="45"/>
  <c r="I8713" i="45"/>
  <c r="I8712" i="45"/>
  <c r="I8711" i="45"/>
  <c r="I8710" i="45"/>
  <c r="I8709" i="45"/>
  <c r="I8708" i="45"/>
  <c r="I8707" i="45"/>
  <c r="I8706" i="45"/>
  <c r="I8705" i="45"/>
  <c r="I8704" i="45"/>
  <c r="I8703" i="45"/>
  <c r="I8702" i="45"/>
  <c r="I8701" i="45"/>
  <c r="I8700" i="45"/>
  <c r="I8699" i="45"/>
  <c r="I8698" i="45"/>
  <c r="I8697" i="45"/>
  <c r="I8696" i="45"/>
  <c r="I8695" i="45"/>
  <c r="I8694" i="45"/>
  <c r="I8693" i="45"/>
  <c r="I8692" i="45"/>
  <c r="I8691" i="45"/>
  <c r="I8690" i="45"/>
  <c r="I8689" i="45"/>
  <c r="I8688" i="45"/>
  <c r="I8687" i="45"/>
  <c r="I8686" i="45"/>
  <c r="I8685" i="45"/>
  <c r="I8684" i="45"/>
  <c r="I8683" i="45"/>
  <c r="I8682" i="45"/>
  <c r="I8681" i="45"/>
  <c r="I8680" i="45"/>
  <c r="I8679" i="45"/>
  <c r="I8678" i="45"/>
  <c r="I8677" i="45"/>
  <c r="I8676" i="45"/>
  <c r="I8675" i="45"/>
  <c r="I8674" i="45"/>
  <c r="I8673" i="45"/>
  <c r="I8672" i="45"/>
  <c r="I8671" i="45"/>
  <c r="I8670" i="45"/>
  <c r="I8669" i="45"/>
  <c r="I8668" i="45"/>
  <c r="I8667" i="45"/>
  <c r="I8666" i="45"/>
  <c r="I8665" i="45"/>
  <c r="I8664" i="45"/>
  <c r="I8663" i="45"/>
  <c r="I8662" i="45"/>
  <c r="I8661" i="45"/>
  <c r="I8660" i="45"/>
  <c r="I8659" i="45"/>
  <c r="I8658" i="45"/>
  <c r="I8657" i="45"/>
  <c r="I8656" i="45"/>
  <c r="I8655" i="45"/>
  <c r="I8654" i="45"/>
  <c r="I8653" i="45"/>
  <c r="I8652" i="45"/>
  <c r="I8651" i="45"/>
  <c r="I8650" i="45"/>
  <c r="I8649" i="45"/>
  <c r="I8648" i="45"/>
  <c r="I8647" i="45"/>
  <c r="I8646" i="45"/>
  <c r="I8645" i="45"/>
  <c r="I8644" i="45"/>
  <c r="I8643" i="45"/>
  <c r="I8642" i="45"/>
  <c r="I8641" i="45"/>
  <c r="I8640" i="45"/>
  <c r="I8639" i="45"/>
  <c r="I8638" i="45"/>
  <c r="I8637" i="45"/>
  <c r="I8636" i="45"/>
  <c r="I8635" i="45"/>
  <c r="I8634" i="45"/>
  <c r="I8633" i="45"/>
  <c r="I8632" i="45"/>
  <c r="I8631" i="45"/>
  <c r="I8630" i="45"/>
  <c r="I8629" i="45"/>
  <c r="I8628" i="45"/>
  <c r="I8627" i="45"/>
  <c r="I8626" i="45"/>
  <c r="I8625" i="45"/>
  <c r="I8624" i="45"/>
  <c r="I8623" i="45"/>
  <c r="I8622" i="45"/>
  <c r="I8621" i="45"/>
  <c r="I8620" i="45"/>
  <c r="I8619" i="45"/>
  <c r="I8618" i="45"/>
  <c r="I8617" i="45"/>
  <c r="I8616" i="45"/>
  <c r="I8615" i="45"/>
  <c r="I8614" i="45"/>
  <c r="I8613" i="45"/>
  <c r="I8612" i="45"/>
  <c r="I8611" i="45"/>
  <c r="I8610" i="45"/>
  <c r="I8609" i="45"/>
  <c r="I8608" i="45"/>
  <c r="I8607" i="45"/>
  <c r="I8606" i="45"/>
  <c r="I8605" i="45"/>
  <c r="I8604" i="45"/>
  <c r="I8603" i="45"/>
  <c r="I8602" i="45"/>
  <c r="I8601" i="45"/>
  <c r="I8600" i="45"/>
  <c r="I8599" i="45"/>
  <c r="I8598" i="45"/>
  <c r="I8597" i="45"/>
  <c r="I8596" i="45"/>
  <c r="I8595" i="45"/>
  <c r="I8594" i="45"/>
  <c r="I8593" i="45"/>
  <c r="I8592" i="45"/>
  <c r="I8591" i="45"/>
  <c r="I8590" i="45"/>
  <c r="I8589" i="45"/>
  <c r="I8588" i="45"/>
  <c r="I8587" i="45"/>
  <c r="I8586" i="45"/>
  <c r="I8585" i="45"/>
  <c r="I8584" i="45"/>
  <c r="I8583" i="45"/>
  <c r="I8582" i="45"/>
  <c r="I8581" i="45"/>
  <c r="I8580" i="45"/>
  <c r="I8579" i="45"/>
  <c r="I8578" i="45"/>
  <c r="I8577" i="45"/>
  <c r="I8576" i="45"/>
  <c r="I8575" i="45"/>
  <c r="I8574" i="45"/>
  <c r="I8573" i="45"/>
  <c r="I8572" i="45"/>
  <c r="I8571" i="45"/>
  <c r="I8570" i="45"/>
  <c r="I8569" i="45"/>
  <c r="I8568" i="45"/>
  <c r="I8567" i="45"/>
  <c r="I8566" i="45"/>
  <c r="I8565" i="45"/>
  <c r="I8564" i="45"/>
  <c r="I8563" i="45"/>
  <c r="I8562" i="45"/>
  <c r="I8561" i="45"/>
  <c r="I8560" i="45"/>
  <c r="I8559" i="45"/>
  <c r="I8558" i="45"/>
  <c r="I8557" i="45"/>
  <c r="I8556" i="45"/>
  <c r="I8555" i="45"/>
  <c r="I8554" i="45"/>
  <c r="I8553" i="45"/>
  <c r="I8552" i="45"/>
  <c r="I8551" i="45"/>
  <c r="I8550" i="45"/>
  <c r="I8549" i="45"/>
  <c r="I8548" i="45"/>
  <c r="I8547" i="45"/>
  <c r="I8546" i="45"/>
  <c r="I8545" i="45"/>
  <c r="I8544" i="45"/>
  <c r="I8543" i="45"/>
  <c r="I8542" i="45"/>
  <c r="I8541" i="45"/>
  <c r="I8540" i="45"/>
  <c r="I8539" i="45"/>
  <c r="I8538" i="45"/>
  <c r="I8537" i="45"/>
  <c r="I8536" i="45"/>
  <c r="I8535" i="45"/>
  <c r="I8534" i="45"/>
  <c r="I8533" i="45"/>
  <c r="I8532" i="45"/>
  <c r="I8531" i="45"/>
  <c r="I8530" i="45"/>
  <c r="I8529" i="45"/>
  <c r="I8528" i="45"/>
  <c r="I8527" i="45"/>
  <c r="I8526" i="45"/>
  <c r="I8525" i="45"/>
  <c r="I8524" i="45"/>
  <c r="I8523" i="45"/>
  <c r="I8522" i="45"/>
  <c r="I8521" i="45"/>
  <c r="I8520" i="45"/>
  <c r="I8519" i="45"/>
  <c r="I8518" i="45"/>
  <c r="I8517" i="45"/>
  <c r="I8516" i="45"/>
  <c r="I8515" i="45"/>
  <c r="I8514" i="45"/>
  <c r="I8513" i="45"/>
  <c r="I8512" i="45"/>
  <c r="I8511" i="45"/>
  <c r="I8510" i="45"/>
  <c r="I8509" i="45"/>
  <c r="I8508" i="45"/>
  <c r="I8507" i="45"/>
  <c r="I8506" i="45"/>
  <c r="I8505" i="45"/>
  <c r="I8504" i="45"/>
  <c r="I8503" i="45"/>
  <c r="I8502" i="45"/>
  <c r="I8501" i="45"/>
  <c r="I8500" i="45"/>
  <c r="I8499" i="45"/>
  <c r="I8498" i="45"/>
  <c r="I8497" i="45"/>
  <c r="I8496" i="45"/>
  <c r="I8495" i="45"/>
  <c r="I8494" i="45"/>
  <c r="I8493" i="45"/>
  <c r="I8492" i="45"/>
  <c r="I8491" i="45"/>
  <c r="I8490" i="45"/>
  <c r="I8489" i="45"/>
  <c r="I8488" i="45"/>
  <c r="I8487" i="45"/>
  <c r="I8486" i="45"/>
  <c r="I8485" i="45"/>
  <c r="I8484" i="45"/>
  <c r="I8483" i="45"/>
  <c r="I8482" i="45"/>
  <c r="I8481" i="45"/>
  <c r="I8480" i="45"/>
  <c r="I8479" i="45"/>
  <c r="I8478" i="45"/>
  <c r="I8477" i="45"/>
  <c r="I8476" i="45"/>
  <c r="I8475" i="45"/>
  <c r="I8474" i="45"/>
  <c r="I8473" i="45"/>
  <c r="I8472" i="45"/>
  <c r="I8471" i="45"/>
  <c r="I8470" i="45"/>
  <c r="I8469" i="45"/>
  <c r="I8468" i="45"/>
  <c r="I8467" i="45"/>
  <c r="I8466" i="45"/>
  <c r="I8465" i="45"/>
  <c r="I8464" i="45"/>
  <c r="I8463" i="45"/>
  <c r="I8462" i="45"/>
  <c r="I8461" i="45"/>
  <c r="I8460" i="45"/>
  <c r="I8459" i="45"/>
  <c r="I8458" i="45"/>
  <c r="I8457" i="45"/>
  <c r="I8456" i="45"/>
  <c r="I8455" i="45"/>
  <c r="I8454" i="45"/>
  <c r="I8453" i="45"/>
  <c r="I8452" i="45"/>
  <c r="I8451" i="45"/>
  <c r="I8450" i="45"/>
  <c r="I8449" i="45"/>
  <c r="I8448" i="45"/>
  <c r="I8447" i="45"/>
  <c r="I8446" i="45"/>
  <c r="I8445" i="45"/>
  <c r="I8444" i="45"/>
  <c r="I8443" i="45"/>
  <c r="I8442" i="45"/>
  <c r="I8441" i="45"/>
  <c r="I8440" i="45"/>
  <c r="I8439" i="45"/>
  <c r="I8438" i="45"/>
  <c r="I8437" i="45"/>
  <c r="I8436" i="45"/>
  <c r="I8435" i="45"/>
  <c r="I8434" i="45"/>
  <c r="I8433" i="45"/>
  <c r="I8432" i="45"/>
  <c r="I8431" i="45"/>
  <c r="I8430" i="45"/>
  <c r="I8429" i="45"/>
  <c r="I8428" i="45"/>
  <c r="I8427" i="45"/>
  <c r="I8426" i="45"/>
  <c r="I8425" i="45"/>
  <c r="I8424" i="45"/>
  <c r="I8423" i="45"/>
  <c r="I8422" i="45"/>
  <c r="I8421" i="45"/>
  <c r="I8420" i="45"/>
  <c r="I8419" i="45"/>
  <c r="I8418" i="45"/>
  <c r="I8417" i="45"/>
  <c r="I8416" i="45"/>
  <c r="I8415" i="45"/>
  <c r="I8414" i="45"/>
  <c r="I8413" i="45"/>
  <c r="I8412" i="45"/>
  <c r="I8411" i="45"/>
  <c r="I8410" i="45"/>
  <c r="I8409" i="45"/>
  <c r="I8408" i="45"/>
  <c r="I8407" i="45"/>
  <c r="I8406" i="45"/>
  <c r="I8405" i="45"/>
  <c r="I8404" i="45"/>
  <c r="I8403" i="45"/>
  <c r="I8402" i="45"/>
  <c r="I8401" i="45"/>
  <c r="I8400" i="45"/>
  <c r="I8399" i="45"/>
  <c r="I8398" i="45"/>
  <c r="I8397" i="45"/>
  <c r="I8396" i="45"/>
  <c r="I8395" i="45"/>
  <c r="I8394" i="45"/>
  <c r="I8393" i="45"/>
  <c r="I8392" i="45"/>
  <c r="I8391" i="45"/>
  <c r="I8390" i="45"/>
  <c r="I8389" i="45"/>
  <c r="I8388" i="45"/>
  <c r="I8387" i="45"/>
  <c r="I8386" i="45"/>
  <c r="I8385" i="45"/>
  <c r="I8384" i="45"/>
  <c r="I8383" i="45"/>
  <c r="I8382" i="45"/>
  <c r="I8381" i="45"/>
  <c r="I8380" i="45"/>
  <c r="I8379" i="45"/>
  <c r="I8378" i="45"/>
  <c r="I8377" i="45"/>
  <c r="I8376" i="45"/>
  <c r="I8375" i="45"/>
  <c r="I8374" i="45"/>
  <c r="I8373" i="45"/>
  <c r="I8372" i="45"/>
  <c r="I8371" i="45"/>
  <c r="I8370" i="45"/>
  <c r="I8369" i="45"/>
  <c r="I8368" i="45"/>
  <c r="I8367" i="45"/>
  <c r="I8366" i="45"/>
  <c r="I8365" i="45"/>
  <c r="I8364" i="45"/>
  <c r="I8363" i="45"/>
  <c r="I8362" i="45"/>
  <c r="I8361" i="45"/>
  <c r="I8360" i="45"/>
  <c r="I8359" i="45"/>
  <c r="I8358" i="45"/>
  <c r="I8357" i="45"/>
  <c r="I8356" i="45"/>
  <c r="I8355" i="45"/>
  <c r="I8354" i="45"/>
  <c r="I8353" i="45"/>
  <c r="I8352" i="45"/>
  <c r="I8351" i="45"/>
  <c r="I8350" i="45"/>
  <c r="I8349" i="45"/>
  <c r="I8348" i="45"/>
  <c r="I8347" i="45"/>
  <c r="I8346" i="45"/>
  <c r="I8345" i="45"/>
  <c r="I8344" i="45"/>
  <c r="I8343" i="45"/>
  <c r="I8342" i="45"/>
  <c r="I8341" i="45"/>
  <c r="I8340" i="45"/>
  <c r="I8339" i="45"/>
  <c r="I8338" i="45"/>
  <c r="I8337" i="45"/>
  <c r="I8336" i="45"/>
  <c r="I8335" i="45"/>
  <c r="I8334" i="45"/>
  <c r="I8333" i="45"/>
  <c r="I8332" i="45"/>
  <c r="I8331" i="45"/>
  <c r="I8330" i="45"/>
  <c r="I8329" i="45"/>
  <c r="I8328" i="45"/>
  <c r="I8327" i="45"/>
  <c r="I8326" i="45"/>
  <c r="I8325" i="45"/>
  <c r="I8324" i="45"/>
  <c r="I8323" i="45"/>
  <c r="I8322" i="45"/>
  <c r="I8321" i="45"/>
  <c r="I8320" i="45"/>
  <c r="I8319" i="45"/>
  <c r="I8318" i="45"/>
  <c r="I8317" i="45"/>
  <c r="I8316" i="45"/>
  <c r="I8315" i="45"/>
  <c r="I8314" i="45"/>
  <c r="I8313" i="45"/>
  <c r="I8312" i="45"/>
  <c r="I8311" i="45"/>
  <c r="I8310" i="45"/>
  <c r="I8309" i="45"/>
  <c r="I8308" i="45"/>
  <c r="I8307" i="45"/>
  <c r="I8306" i="45"/>
  <c r="I8305" i="45"/>
  <c r="I8304" i="45"/>
  <c r="I8303" i="45"/>
  <c r="I8302" i="45"/>
  <c r="I8301" i="45"/>
  <c r="I8300" i="45"/>
  <c r="I8299" i="45"/>
  <c r="I8298" i="45"/>
  <c r="I8297" i="45"/>
  <c r="I8296" i="45"/>
  <c r="I8295" i="45"/>
  <c r="I8294" i="45"/>
  <c r="I8293" i="45"/>
  <c r="I8292" i="45"/>
  <c r="I8291" i="45"/>
  <c r="I8290" i="45"/>
  <c r="I8289" i="45"/>
  <c r="I8288" i="45"/>
  <c r="I8287" i="45"/>
  <c r="I8286" i="45"/>
  <c r="I8285" i="45"/>
  <c r="I8284" i="45"/>
  <c r="I8283" i="45"/>
  <c r="I8282" i="45"/>
  <c r="I8281" i="45"/>
  <c r="I8280" i="45"/>
  <c r="I8279" i="45"/>
  <c r="I8278" i="45"/>
  <c r="I8277" i="45"/>
  <c r="I8276" i="45"/>
  <c r="I8275" i="45"/>
  <c r="I8274" i="45"/>
  <c r="I8273" i="45"/>
  <c r="I8272" i="45"/>
  <c r="I8271" i="45"/>
  <c r="I8270" i="45"/>
  <c r="I8269" i="45"/>
  <c r="I8268" i="45"/>
  <c r="I8267" i="45"/>
  <c r="I8266" i="45"/>
  <c r="I8265" i="45"/>
  <c r="I8264" i="45"/>
  <c r="I8263" i="45"/>
  <c r="I8262" i="45"/>
  <c r="I8261" i="45"/>
  <c r="I8260" i="45"/>
  <c r="I8259" i="45"/>
  <c r="I8258" i="45"/>
  <c r="I8257" i="45"/>
  <c r="I8256" i="45"/>
  <c r="I8255" i="45"/>
  <c r="I8254" i="45"/>
  <c r="I8253" i="45"/>
  <c r="I8252" i="45"/>
  <c r="I8251" i="45"/>
  <c r="I8250" i="45"/>
  <c r="I8249" i="45"/>
  <c r="I8248" i="45"/>
  <c r="I8247" i="45"/>
  <c r="I8246" i="45"/>
  <c r="I8245" i="45"/>
  <c r="I8244" i="45"/>
  <c r="I8243" i="45"/>
  <c r="I8242" i="45"/>
  <c r="I8241" i="45"/>
  <c r="I8240" i="45"/>
  <c r="I8239" i="45"/>
  <c r="I8238" i="45"/>
  <c r="I8237" i="45"/>
  <c r="I8236" i="45"/>
  <c r="I8235" i="45"/>
  <c r="I8234" i="45"/>
  <c r="I8233" i="45"/>
  <c r="I8232" i="45"/>
  <c r="I8231" i="45"/>
  <c r="I8230" i="45"/>
  <c r="I8229" i="45"/>
  <c r="I8228" i="45"/>
  <c r="I8227" i="45"/>
  <c r="I8226" i="45"/>
  <c r="I8225" i="45"/>
  <c r="I8224" i="45"/>
  <c r="I8223" i="45"/>
  <c r="I8222" i="45"/>
  <c r="I8221" i="45"/>
  <c r="I8220" i="45"/>
  <c r="I8219" i="45"/>
  <c r="I8218" i="45"/>
  <c r="I8217" i="45"/>
  <c r="I8216" i="45"/>
  <c r="I8215" i="45"/>
  <c r="I8214" i="45"/>
  <c r="I8213" i="45"/>
  <c r="I8212" i="45"/>
  <c r="I8211" i="45"/>
  <c r="I8210" i="45"/>
  <c r="I8209" i="45"/>
  <c r="I8208" i="45"/>
  <c r="I8207" i="45"/>
  <c r="I8206" i="45"/>
  <c r="I8205" i="45"/>
  <c r="I8204" i="45"/>
  <c r="I8203" i="45"/>
  <c r="I8202" i="45"/>
  <c r="I8201" i="45"/>
  <c r="I8200" i="45"/>
  <c r="I8199" i="45"/>
  <c r="I8198" i="45"/>
  <c r="I8197" i="45"/>
  <c r="I8196" i="45"/>
  <c r="I8195" i="45"/>
  <c r="I8194" i="45"/>
  <c r="I8193" i="45"/>
  <c r="I8192" i="45"/>
  <c r="I8191" i="45"/>
  <c r="I8190" i="45"/>
  <c r="I8189" i="45"/>
  <c r="I8188" i="45"/>
  <c r="I8187" i="45"/>
  <c r="I8186" i="45"/>
  <c r="I8185" i="45"/>
  <c r="I8184" i="45"/>
  <c r="I8183" i="45"/>
  <c r="I8182" i="45"/>
  <c r="I8181" i="45"/>
  <c r="I8180" i="45"/>
  <c r="I8179" i="45"/>
  <c r="I8178" i="45"/>
  <c r="I8177" i="45"/>
  <c r="I8176" i="45"/>
  <c r="I8175" i="45"/>
  <c r="I8174" i="45"/>
  <c r="I8173" i="45"/>
  <c r="I8172" i="45"/>
  <c r="I8171" i="45"/>
  <c r="I8170" i="45"/>
  <c r="I8169" i="45"/>
  <c r="I8168" i="45"/>
  <c r="I8167" i="45"/>
  <c r="I8166" i="45"/>
  <c r="I8165" i="45"/>
  <c r="I8164" i="45"/>
  <c r="I8163" i="45"/>
  <c r="I8162" i="45"/>
  <c r="I8161" i="45"/>
  <c r="I8160" i="45"/>
  <c r="I8159" i="45"/>
  <c r="I8158" i="45"/>
  <c r="I8157" i="45"/>
  <c r="I8156" i="45"/>
  <c r="I8155" i="45"/>
  <c r="I8154" i="45"/>
  <c r="I8153" i="45"/>
  <c r="I8152" i="45"/>
  <c r="I8151" i="45"/>
  <c r="I8150" i="45"/>
  <c r="I8149" i="45"/>
  <c r="I8148" i="45"/>
  <c r="I8147" i="45"/>
  <c r="I8146" i="45"/>
  <c r="I8145" i="45"/>
  <c r="I8144" i="45"/>
  <c r="I8143" i="45"/>
  <c r="I8142" i="45"/>
  <c r="I8141" i="45"/>
  <c r="I8140" i="45"/>
  <c r="I8139" i="45"/>
  <c r="I8138" i="45"/>
  <c r="I8137" i="45"/>
  <c r="I8136" i="45"/>
  <c r="I8135" i="45"/>
  <c r="I8134" i="45"/>
  <c r="I8133" i="45"/>
  <c r="I8132" i="45"/>
  <c r="I8131" i="45"/>
  <c r="I8130" i="45"/>
  <c r="I8129" i="45"/>
  <c r="I8128" i="45"/>
  <c r="I8127" i="45"/>
  <c r="I8126" i="45"/>
  <c r="I8125" i="45"/>
  <c r="I8124" i="45"/>
  <c r="I8123" i="45"/>
  <c r="I8122" i="45"/>
  <c r="I8121" i="45"/>
  <c r="I8120" i="45"/>
  <c r="I8119" i="45"/>
  <c r="I8118" i="45"/>
  <c r="I8117" i="45"/>
  <c r="I8116" i="45"/>
  <c r="I8115" i="45"/>
  <c r="I8114" i="45"/>
  <c r="I8113" i="45"/>
  <c r="I8112" i="45"/>
  <c r="I8111" i="45"/>
  <c r="I8110" i="45"/>
  <c r="I8109" i="45"/>
  <c r="I8108" i="45"/>
  <c r="I8107" i="45"/>
  <c r="I8106" i="45"/>
  <c r="I8105" i="45"/>
  <c r="I8104" i="45"/>
  <c r="I8103" i="45"/>
  <c r="I8102" i="45"/>
  <c r="I8101" i="45"/>
  <c r="I8100" i="45"/>
  <c r="I8099" i="45"/>
  <c r="I8098" i="45"/>
  <c r="I8097" i="45"/>
  <c r="I8096" i="45"/>
  <c r="I8095" i="45"/>
  <c r="I8094" i="45"/>
  <c r="I8093" i="45"/>
  <c r="I8092" i="45"/>
  <c r="I8091" i="45"/>
  <c r="I8090" i="45"/>
  <c r="I8089" i="45"/>
  <c r="I8088" i="45"/>
  <c r="I8087" i="45"/>
  <c r="I8086" i="45"/>
  <c r="I8085" i="45"/>
  <c r="I8084" i="45"/>
  <c r="I8083" i="45"/>
  <c r="I8082" i="45"/>
  <c r="I8081" i="45"/>
  <c r="I8080" i="45"/>
  <c r="I8079" i="45"/>
  <c r="I8078" i="45"/>
  <c r="I8077" i="45"/>
  <c r="I8076" i="45"/>
  <c r="I8075" i="45"/>
  <c r="I8074" i="45"/>
  <c r="I8073" i="45"/>
  <c r="I8072" i="45"/>
  <c r="I8071" i="45"/>
  <c r="I8070" i="45"/>
  <c r="I8069" i="45"/>
  <c r="I8068" i="45"/>
  <c r="I8067" i="45"/>
  <c r="I8066" i="45"/>
  <c r="I8065" i="45"/>
  <c r="I8064" i="45"/>
  <c r="I8063" i="45"/>
  <c r="I8062" i="45"/>
  <c r="I8061" i="45"/>
  <c r="I8060" i="45"/>
  <c r="I8059" i="45"/>
  <c r="I8058" i="45"/>
  <c r="I8057" i="45"/>
  <c r="I8056" i="45"/>
  <c r="I8055" i="45"/>
  <c r="I8054" i="45"/>
  <c r="I8053" i="45"/>
  <c r="I8052" i="45"/>
  <c r="I8051" i="45"/>
  <c r="I8050" i="45"/>
  <c r="I8049" i="45"/>
  <c r="I8048" i="45"/>
  <c r="I8047" i="45"/>
  <c r="I8046" i="45"/>
  <c r="I8045" i="45"/>
  <c r="I8044" i="45"/>
  <c r="I8043" i="45"/>
  <c r="I8042" i="45"/>
  <c r="I8041" i="45"/>
  <c r="I8040" i="45"/>
  <c r="I8039" i="45"/>
  <c r="I8038" i="45"/>
  <c r="I8037" i="45"/>
  <c r="I8036" i="45"/>
  <c r="I8035" i="45"/>
  <c r="I8034" i="45"/>
  <c r="I8033" i="45"/>
  <c r="I8032" i="45"/>
  <c r="I8031" i="45"/>
  <c r="I8030" i="45"/>
  <c r="I8029" i="45"/>
  <c r="I8028" i="45"/>
  <c r="I8027" i="45"/>
  <c r="I8026" i="45"/>
  <c r="I8025" i="45"/>
  <c r="I8024" i="45"/>
  <c r="I8023" i="45"/>
  <c r="I8022" i="45"/>
  <c r="I8021" i="45"/>
  <c r="I8020" i="45"/>
  <c r="I8019" i="45"/>
  <c r="I8018" i="45"/>
  <c r="I8017" i="45"/>
  <c r="I8016" i="45"/>
  <c r="I8015" i="45"/>
  <c r="I8014" i="45"/>
  <c r="I8013" i="45"/>
  <c r="I8012" i="45"/>
  <c r="I8011" i="45"/>
  <c r="I8010" i="45"/>
  <c r="I8009" i="45"/>
  <c r="I8008" i="45"/>
  <c r="I8007" i="45"/>
  <c r="I8006" i="45"/>
  <c r="I8005" i="45"/>
  <c r="I8004" i="45"/>
  <c r="I8003" i="45"/>
  <c r="I8002" i="45"/>
  <c r="I8001" i="45"/>
  <c r="I8000" i="45"/>
  <c r="I7999" i="45"/>
  <c r="I7998" i="45"/>
  <c r="I7997" i="45"/>
  <c r="I7996" i="45"/>
  <c r="I7995" i="45"/>
  <c r="I7994" i="45"/>
  <c r="I7993" i="45"/>
  <c r="I7992" i="45"/>
  <c r="I7991" i="45"/>
  <c r="I7990" i="45"/>
  <c r="I7989" i="45"/>
  <c r="I7988" i="45"/>
  <c r="I7987" i="45"/>
  <c r="I7986" i="45"/>
  <c r="I7985" i="45"/>
  <c r="I7984" i="45"/>
  <c r="I7983" i="45"/>
  <c r="I7982" i="45"/>
  <c r="I7981" i="45"/>
  <c r="I7980" i="45"/>
  <c r="I7979" i="45"/>
  <c r="I7978" i="45"/>
  <c r="I7977" i="45"/>
  <c r="I7976" i="45"/>
  <c r="I7975" i="45"/>
  <c r="I7974" i="45"/>
  <c r="I7973" i="45"/>
  <c r="I7972" i="45"/>
  <c r="I7971" i="45"/>
  <c r="I7970" i="45"/>
  <c r="I7969" i="45"/>
  <c r="I7968" i="45"/>
  <c r="I7967" i="45"/>
  <c r="I7966" i="45"/>
  <c r="I7965" i="45"/>
  <c r="I7964" i="45"/>
  <c r="I7963" i="45"/>
  <c r="I7962" i="45"/>
  <c r="I7961" i="45"/>
  <c r="I7960" i="45"/>
  <c r="I7959" i="45"/>
  <c r="I7958" i="45"/>
  <c r="I7957" i="45"/>
  <c r="I7956" i="45"/>
  <c r="I7955" i="45"/>
  <c r="I7954" i="45"/>
  <c r="I7953" i="45"/>
  <c r="I7952" i="45"/>
  <c r="I7951" i="45"/>
  <c r="I7950" i="45"/>
  <c r="I7949" i="45"/>
  <c r="I7948" i="45"/>
  <c r="I7947" i="45"/>
  <c r="I7946" i="45"/>
  <c r="I7945" i="45"/>
  <c r="I7944" i="45"/>
  <c r="I7943" i="45"/>
  <c r="I7942" i="45"/>
  <c r="I7941" i="45"/>
  <c r="I7940" i="45"/>
  <c r="I7939" i="45"/>
  <c r="I7938" i="45"/>
  <c r="I7937" i="45"/>
  <c r="I7936" i="45"/>
  <c r="I7935" i="45"/>
  <c r="I7934" i="45"/>
  <c r="I7933" i="45"/>
  <c r="I7932" i="45"/>
  <c r="I7931" i="45"/>
  <c r="I7930" i="45"/>
  <c r="I7929" i="45"/>
  <c r="I7928" i="45"/>
  <c r="I7927" i="45"/>
  <c r="I7926" i="45"/>
  <c r="I7925" i="45"/>
  <c r="I7924" i="45"/>
  <c r="I7923" i="45"/>
  <c r="I7922" i="45"/>
  <c r="I7921" i="45"/>
  <c r="I7920" i="45"/>
  <c r="I7919" i="45"/>
  <c r="I7918" i="45"/>
  <c r="I7917" i="45"/>
  <c r="I7916" i="45"/>
  <c r="I7915" i="45"/>
  <c r="I7914" i="45"/>
  <c r="I7913" i="45"/>
  <c r="I7912" i="45"/>
  <c r="I7911" i="45"/>
  <c r="I7910" i="45"/>
  <c r="I7909" i="45"/>
  <c r="I7908" i="45"/>
  <c r="I7907" i="45"/>
  <c r="I7906" i="45"/>
  <c r="I7905" i="45"/>
  <c r="I7904" i="45"/>
  <c r="I7903" i="45"/>
  <c r="I7902" i="45"/>
  <c r="I7901" i="45"/>
  <c r="I7900" i="45"/>
  <c r="I7899" i="45"/>
  <c r="I7898" i="45"/>
  <c r="I7897" i="45"/>
  <c r="I7896" i="45"/>
  <c r="I7895" i="45"/>
  <c r="I7894" i="45"/>
  <c r="I7893" i="45"/>
  <c r="I7892" i="45"/>
  <c r="I7891" i="45"/>
  <c r="I7890" i="45"/>
  <c r="I7889" i="45"/>
  <c r="I7888" i="45"/>
  <c r="I7887" i="45"/>
  <c r="I7886" i="45"/>
  <c r="I7885" i="45"/>
  <c r="I7884" i="45"/>
  <c r="I7883" i="45"/>
  <c r="I7882" i="45"/>
  <c r="I7881" i="45"/>
  <c r="I7880" i="45"/>
  <c r="I7879" i="45"/>
  <c r="I7878" i="45"/>
  <c r="I7877" i="45"/>
  <c r="I7876" i="45"/>
  <c r="I7875" i="45"/>
  <c r="I7874" i="45"/>
  <c r="I7873" i="45"/>
  <c r="I7872" i="45"/>
  <c r="I7871" i="45"/>
  <c r="I7870" i="45"/>
  <c r="I7869" i="45"/>
  <c r="I7868" i="45"/>
  <c r="I7867" i="45"/>
  <c r="I7866" i="45"/>
  <c r="I7865" i="45"/>
  <c r="I7864" i="45"/>
  <c r="I7863" i="45"/>
  <c r="I7862" i="45"/>
  <c r="I7861" i="45"/>
  <c r="I7860" i="45"/>
  <c r="I7859" i="45"/>
  <c r="I7858" i="45"/>
  <c r="I7857" i="45"/>
  <c r="I7856" i="45"/>
  <c r="I7855" i="45"/>
  <c r="I7854" i="45"/>
  <c r="I7853" i="45"/>
  <c r="I7852" i="45"/>
  <c r="I7851" i="45"/>
  <c r="I7850" i="45"/>
  <c r="I7849" i="45"/>
  <c r="I7848" i="45"/>
  <c r="I7847" i="45"/>
  <c r="I7846" i="45"/>
  <c r="I7845" i="45"/>
  <c r="I7844" i="45"/>
  <c r="I7843" i="45"/>
  <c r="I7842" i="45"/>
  <c r="I7841" i="45"/>
  <c r="I7840" i="45"/>
  <c r="I7839" i="45"/>
  <c r="I7838" i="45"/>
  <c r="I7837" i="45"/>
  <c r="I7836" i="45"/>
  <c r="I7835" i="45"/>
  <c r="I7834" i="45"/>
  <c r="I7833" i="45"/>
  <c r="I7832" i="45"/>
  <c r="I7831" i="45"/>
  <c r="I7830" i="45"/>
  <c r="I7829" i="45"/>
  <c r="I7828" i="45"/>
  <c r="I7827" i="45"/>
  <c r="I7826" i="45"/>
  <c r="I7825" i="45"/>
  <c r="I7824" i="45"/>
  <c r="I7823" i="45"/>
  <c r="I7822" i="45"/>
  <c r="I7821" i="45"/>
  <c r="I7820" i="45"/>
  <c r="I7819" i="45"/>
  <c r="I7818" i="45"/>
  <c r="I7817" i="45"/>
  <c r="I7816" i="45"/>
  <c r="I7815" i="45"/>
  <c r="I7814" i="45"/>
  <c r="I7813" i="45"/>
  <c r="I7812" i="45"/>
  <c r="I7811" i="45"/>
  <c r="I7810" i="45"/>
  <c r="I7809" i="45"/>
  <c r="I7808" i="45"/>
  <c r="I7807" i="45"/>
  <c r="I7806" i="45"/>
  <c r="I7805" i="45"/>
  <c r="I7804" i="45"/>
  <c r="I7803" i="45"/>
  <c r="I7802" i="45"/>
  <c r="I7801" i="45"/>
  <c r="I7800" i="45"/>
  <c r="I7799" i="45"/>
  <c r="I7798" i="45"/>
  <c r="I7797" i="45"/>
  <c r="I7796" i="45"/>
  <c r="I7795" i="45"/>
  <c r="I7794" i="45"/>
  <c r="I7793" i="45"/>
  <c r="I7792" i="45"/>
  <c r="I7791" i="45"/>
  <c r="I7790" i="45"/>
  <c r="I7789" i="45"/>
  <c r="I7788" i="45"/>
  <c r="I7787" i="45"/>
  <c r="I7786" i="45"/>
  <c r="I7785" i="45"/>
  <c r="I7784" i="45"/>
  <c r="I7783" i="45"/>
  <c r="I7782" i="45"/>
  <c r="I7781" i="45"/>
  <c r="I7780" i="45"/>
  <c r="I7779" i="45"/>
  <c r="I7778" i="45"/>
  <c r="I7777" i="45"/>
  <c r="I7776" i="45"/>
  <c r="I7775" i="45"/>
  <c r="I7774" i="45"/>
  <c r="I7773" i="45"/>
  <c r="I7772" i="45"/>
  <c r="I7771" i="45"/>
  <c r="I7770" i="45"/>
  <c r="I7769" i="45"/>
  <c r="I7768" i="45"/>
  <c r="I7767" i="45"/>
  <c r="I7766" i="45"/>
  <c r="I7765" i="45"/>
  <c r="I7764" i="45"/>
  <c r="I7763" i="45"/>
  <c r="I7762" i="45"/>
  <c r="I7761" i="45"/>
  <c r="I7760" i="45"/>
  <c r="I7759" i="45"/>
  <c r="I7758" i="45"/>
  <c r="I7757" i="45"/>
  <c r="I7756" i="45"/>
  <c r="I7755" i="45"/>
  <c r="I7754" i="45"/>
  <c r="I7753" i="45"/>
  <c r="I7752" i="45"/>
  <c r="I7751" i="45"/>
  <c r="I7750" i="45"/>
  <c r="I7749" i="45"/>
  <c r="I7748" i="45"/>
  <c r="I7747" i="45"/>
  <c r="I7746" i="45"/>
  <c r="I7745" i="45"/>
  <c r="I7744" i="45"/>
  <c r="I7743" i="45"/>
  <c r="I7742" i="45"/>
  <c r="I7741" i="45"/>
  <c r="I7740" i="45"/>
  <c r="I7739" i="45"/>
  <c r="I7738" i="45"/>
  <c r="I7737" i="45"/>
  <c r="I7736" i="45"/>
  <c r="I7735" i="45"/>
  <c r="I7734" i="45"/>
  <c r="I7733" i="45"/>
  <c r="I7732" i="45"/>
  <c r="I7731" i="45"/>
  <c r="I7730" i="45"/>
  <c r="I7729" i="45"/>
  <c r="I7728" i="45"/>
  <c r="I7727" i="45"/>
  <c r="I7726" i="45"/>
  <c r="I7725" i="45"/>
  <c r="I7724" i="45"/>
  <c r="I7723" i="45"/>
  <c r="I7722" i="45"/>
  <c r="I7721" i="45"/>
  <c r="I7720" i="45"/>
  <c r="I7719" i="45"/>
  <c r="I7718" i="45"/>
  <c r="I7717" i="45"/>
  <c r="I7716" i="45"/>
  <c r="I7715" i="45"/>
  <c r="I7714" i="45"/>
  <c r="I7713" i="45"/>
  <c r="I7712" i="45"/>
  <c r="I7711" i="45"/>
  <c r="I7710" i="45"/>
  <c r="I7709" i="45"/>
  <c r="I7708" i="45"/>
  <c r="I7707" i="45"/>
  <c r="I7706" i="45"/>
  <c r="I7705" i="45"/>
  <c r="I7704" i="45"/>
  <c r="I7703" i="45"/>
  <c r="I7702" i="45"/>
  <c r="I7701" i="45"/>
  <c r="I7700" i="45"/>
  <c r="I7699" i="45"/>
  <c r="I7698" i="45"/>
  <c r="I7697" i="45"/>
  <c r="I7696" i="45"/>
  <c r="I7695" i="45"/>
  <c r="I7694" i="45"/>
  <c r="I7693" i="45"/>
  <c r="I7692" i="45"/>
  <c r="I7691" i="45"/>
  <c r="I7690" i="45"/>
  <c r="I7689" i="45"/>
  <c r="I7688" i="45"/>
  <c r="I7687" i="45"/>
  <c r="I7686" i="45"/>
  <c r="I7685" i="45"/>
  <c r="I7684" i="45"/>
  <c r="I7683" i="45"/>
  <c r="I7682" i="45"/>
  <c r="I7681" i="45"/>
  <c r="I7680" i="45"/>
  <c r="I7679" i="45"/>
  <c r="I7678" i="45"/>
  <c r="I7677" i="45"/>
  <c r="I7676" i="45"/>
  <c r="I7675" i="45"/>
  <c r="I7674" i="45"/>
  <c r="I7673" i="45"/>
  <c r="I7672" i="45"/>
  <c r="I7671" i="45"/>
  <c r="I7670" i="45"/>
  <c r="I7669" i="45"/>
  <c r="I7668" i="45"/>
  <c r="I7667" i="45"/>
  <c r="I7666" i="45"/>
  <c r="I7665" i="45"/>
  <c r="I7664" i="45"/>
  <c r="I7663" i="45"/>
  <c r="I7662" i="45"/>
  <c r="I7661" i="45"/>
  <c r="I7660" i="45"/>
  <c r="I7659" i="45"/>
  <c r="I7658" i="45"/>
  <c r="I7657" i="45"/>
  <c r="I7656" i="45"/>
  <c r="I7655" i="45"/>
  <c r="I7654" i="45"/>
  <c r="I7653" i="45"/>
  <c r="I7652" i="45"/>
  <c r="I7651" i="45"/>
  <c r="I7650" i="45"/>
  <c r="I7649" i="45"/>
  <c r="I7648" i="45"/>
  <c r="I7647" i="45"/>
  <c r="I7646" i="45"/>
  <c r="I7645" i="45"/>
  <c r="I7644" i="45"/>
  <c r="I7643" i="45"/>
  <c r="I7642" i="45"/>
  <c r="I7641" i="45"/>
  <c r="I7640" i="45"/>
  <c r="I7639" i="45"/>
  <c r="I7638" i="45"/>
  <c r="I7637" i="45"/>
  <c r="I7636" i="45"/>
  <c r="I7635" i="45"/>
  <c r="I7634" i="45"/>
  <c r="I7633" i="45"/>
  <c r="I7632" i="45"/>
  <c r="I7631" i="45"/>
  <c r="I7630" i="45"/>
  <c r="I7629" i="45"/>
  <c r="I7628" i="45"/>
  <c r="I7627" i="45"/>
  <c r="I7626" i="45"/>
  <c r="I7625" i="45"/>
  <c r="I7624" i="45"/>
  <c r="I7623" i="45"/>
  <c r="I7622" i="45"/>
  <c r="I7621" i="45"/>
  <c r="I7620" i="45"/>
  <c r="I7619" i="45"/>
  <c r="I7618" i="45"/>
  <c r="I7617" i="45"/>
  <c r="I7616" i="45"/>
  <c r="I7615" i="45"/>
  <c r="I7614" i="45"/>
  <c r="I7613" i="45"/>
  <c r="I7612" i="45"/>
  <c r="I7611" i="45"/>
  <c r="I7610" i="45"/>
  <c r="I7609" i="45"/>
  <c r="I7608" i="45"/>
  <c r="I7607" i="45"/>
  <c r="I7606" i="45"/>
  <c r="I7605" i="45"/>
  <c r="I7604" i="45"/>
  <c r="I7603" i="45"/>
  <c r="I7602" i="45"/>
  <c r="I7601" i="45"/>
  <c r="I7600" i="45"/>
  <c r="I7599" i="45"/>
  <c r="I7598" i="45"/>
  <c r="I7597" i="45"/>
  <c r="I7596" i="45"/>
  <c r="I7595" i="45"/>
  <c r="I7594" i="45"/>
  <c r="I7593" i="45"/>
  <c r="I7592" i="45"/>
  <c r="I7591" i="45"/>
  <c r="I7590" i="45"/>
  <c r="I7589" i="45"/>
  <c r="I7588" i="45"/>
  <c r="I7587" i="45"/>
  <c r="I7586" i="45"/>
  <c r="I7585" i="45"/>
  <c r="I7584" i="45"/>
  <c r="I7583" i="45"/>
  <c r="I7582" i="45"/>
  <c r="I7581" i="45"/>
  <c r="I7580" i="45"/>
  <c r="I7579" i="45"/>
  <c r="I7578" i="45"/>
  <c r="I7577" i="45"/>
  <c r="I7576" i="45"/>
  <c r="I7575" i="45"/>
  <c r="I7574" i="45"/>
  <c r="I7573" i="45"/>
  <c r="I7572" i="45"/>
  <c r="I7571" i="45"/>
  <c r="I7570" i="45"/>
  <c r="I7569" i="45"/>
  <c r="I7568" i="45"/>
  <c r="I7567" i="45"/>
  <c r="I7566" i="45"/>
  <c r="I7565" i="45"/>
  <c r="I7564" i="45"/>
  <c r="I7563" i="45"/>
  <c r="I7562" i="45"/>
  <c r="I7561" i="45"/>
  <c r="I7560" i="45"/>
  <c r="I7559" i="45"/>
  <c r="I7558" i="45"/>
  <c r="I7557" i="45"/>
  <c r="I7556" i="45"/>
  <c r="I7555" i="45"/>
  <c r="I7554" i="45"/>
  <c r="I7553" i="45"/>
  <c r="I7552" i="45"/>
  <c r="I7551" i="45"/>
  <c r="I7550" i="45"/>
  <c r="I7549" i="45"/>
  <c r="I7548" i="45"/>
  <c r="I7547" i="45"/>
  <c r="I7546" i="45"/>
  <c r="I7545" i="45"/>
  <c r="I7544" i="45"/>
  <c r="I7543" i="45"/>
  <c r="I7542" i="45"/>
  <c r="I7541" i="45"/>
  <c r="I7540" i="45"/>
  <c r="I7539" i="45"/>
  <c r="I7538" i="45"/>
  <c r="I7537" i="45"/>
  <c r="I7536" i="45"/>
  <c r="I7535" i="45"/>
  <c r="I7534" i="45"/>
  <c r="I7533" i="45"/>
  <c r="I7532" i="45"/>
  <c r="I7531" i="45"/>
  <c r="I7530" i="45"/>
  <c r="I7529" i="45"/>
  <c r="I7528" i="45"/>
  <c r="I7527" i="45"/>
  <c r="I7526" i="45"/>
  <c r="I7525" i="45"/>
  <c r="I7524" i="45"/>
  <c r="I7523" i="45"/>
  <c r="I7522" i="45"/>
  <c r="I7521" i="45"/>
  <c r="I7520" i="45"/>
  <c r="I7519" i="45"/>
  <c r="I7518" i="45"/>
  <c r="I7517" i="45"/>
  <c r="I7516" i="45"/>
  <c r="I7515" i="45"/>
  <c r="I7514" i="45"/>
  <c r="I7513" i="45"/>
  <c r="I7512" i="45"/>
  <c r="I7511" i="45"/>
  <c r="I7510" i="45"/>
  <c r="I7509" i="45"/>
  <c r="I7508" i="45"/>
  <c r="I7507" i="45"/>
  <c r="I7506" i="45"/>
  <c r="I7505" i="45"/>
  <c r="I7504" i="45"/>
  <c r="I7503" i="45"/>
  <c r="I7502" i="45"/>
  <c r="I7501" i="45"/>
  <c r="I7500" i="45"/>
  <c r="I7499" i="45"/>
  <c r="I7498" i="45"/>
  <c r="I7497" i="45"/>
  <c r="I7496" i="45"/>
  <c r="I7495" i="45"/>
  <c r="I7494" i="45"/>
  <c r="I7493" i="45"/>
  <c r="I7492" i="45"/>
  <c r="I7491" i="45"/>
  <c r="I7490" i="45"/>
  <c r="I7489" i="45"/>
  <c r="I7488" i="45"/>
  <c r="I7487" i="45"/>
  <c r="I7486" i="45"/>
  <c r="I7485" i="45"/>
  <c r="I7484" i="45"/>
  <c r="I7483" i="45"/>
  <c r="I7482" i="45"/>
  <c r="I7481" i="45"/>
  <c r="I7480" i="45"/>
  <c r="I7479" i="45"/>
  <c r="I7478" i="45"/>
  <c r="I7477" i="45"/>
  <c r="I7476" i="45"/>
  <c r="I7475" i="45"/>
  <c r="I7474" i="45"/>
  <c r="I7473" i="45"/>
  <c r="I7472" i="45"/>
  <c r="I7471" i="45"/>
  <c r="I7470" i="45"/>
  <c r="I7469" i="45"/>
  <c r="I7468" i="45"/>
  <c r="I7467" i="45"/>
  <c r="I7466" i="45"/>
  <c r="I7465" i="45"/>
  <c r="I7464" i="45"/>
  <c r="I7463" i="45"/>
  <c r="I7462" i="45"/>
  <c r="I7461" i="45"/>
  <c r="I7460" i="45"/>
  <c r="I7459" i="45"/>
  <c r="I7458" i="45"/>
  <c r="I7457" i="45"/>
  <c r="I7456" i="45"/>
  <c r="I7455" i="45"/>
  <c r="I7454" i="45"/>
  <c r="I7453" i="45"/>
  <c r="I7452" i="45"/>
  <c r="I7451" i="45"/>
  <c r="I7450" i="45"/>
  <c r="I7449" i="45"/>
  <c r="I7448" i="45"/>
  <c r="I7447" i="45"/>
  <c r="I7446" i="45"/>
  <c r="I7445" i="45"/>
  <c r="I7444" i="45"/>
  <c r="I7443" i="45"/>
  <c r="I7442" i="45"/>
  <c r="I7441" i="45"/>
  <c r="I7440" i="45"/>
  <c r="I7439" i="45"/>
  <c r="I7438" i="45"/>
  <c r="I7437" i="45"/>
  <c r="I7436" i="45"/>
  <c r="I7435" i="45"/>
  <c r="I7434" i="45"/>
  <c r="I7433" i="45"/>
  <c r="I7432" i="45"/>
  <c r="I7431" i="45"/>
  <c r="I7430" i="45"/>
  <c r="I7429" i="45"/>
  <c r="I7428" i="45"/>
  <c r="I7427" i="45"/>
  <c r="I7426" i="45"/>
  <c r="I7425" i="45"/>
  <c r="I7424" i="45"/>
  <c r="I7423" i="45"/>
  <c r="I7422" i="45"/>
  <c r="I7421" i="45"/>
  <c r="I7420" i="45"/>
  <c r="I7419" i="45"/>
  <c r="I7418" i="45"/>
  <c r="I7417" i="45"/>
  <c r="I7416" i="45"/>
  <c r="I7415" i="45"/>
  <c r="I7414" i="45"/>
  <c r="I7413" i="45"/>
  <c r="I7412" i="45"/>
  <c r="I7411" i="45"/>
  <c r="I7410" i="45"/>
  <c r="I7409" i="45"/>
  <c r="I7408" i="45"/>
  <c r="I7407" i="45"/>
  <c r="I7406" i="45"/>
  <c r="I7405" i="45"/>
  <c r="I7404" i="45"/>
  <c r="I7403" i="45"/>
  <c r="I7402" i="45"/>
  <c r="I7401" i="45"/>
  <c r="I7400" i="45"/>
  <c r="I7399" i="45"/>
  <c r="I7398" i="45"/>
  <c r="I7397" i="45"/>
  <c r="I7396" i="45"/>
  <c r="I7395" i="45"/>
  <c r="I7394" i="45"/>
  <c r="I7393" i="45"/>
  <c r="I7392" i="45"/>
  <c r="I7391" i="45"/>
  <c r="I7390" i="45"/>
  <c r="I7389" i="45"/>
  <c r="I7388" i="45"/>
  <c r="I7387" i="45"/>
  <c r="I7386" i="45"/>
  <c r="I7385" i="45"/>
  <c r="I7384" i="45"/>
  <c r="I7383" i="45"/>
  <c r="I7382" i="45"/>
  <c r="I7381" i="45"/>
  <c r="I7380" i="45"/>
  <c r="I7379" i="45"/>
  <c r="I7378" i="45"/>
  <c r="I7377" i="45"/>
  <c r="I7376" i="45"/>
  <c r="I7375" i="45"/>
  <c r="I7374" i="45"/>
  <c r="I7373" i="45"/>
  <c r="I7372" i="45"/>
  <c r="I7371" i="45"/>
  <c r="I7370" i="45"/>
  <c r="I7369" i="45"/>
  <c r="I7368" i="45"/>
  <c r="I7367" i="45"/>
  <c r="I7366" i="45"/>
  <c r="I7365" i="45"/>
  <c r="I7364" i="45"/>
  <c r="I7363" i="45"/>
  <c r="I7362" i="45"/>
  <c r="I7361" i="45"/>
  <c r="I7360" i="45"/>
  <c r="I7359" i="45"/>
  <c r="I7358" i="45"/>
  <c r="I7357" i="45"/>
  <c r="I7356" i="45"/>
  <c r="I7355" i="45"/>
  <c r="I7354" i="45"/>
  <c r="I7353" i="45"/>
  <c r="I7352" i="45"/>
  <c r="I7351" i="45"/>
  <c r="I7350" i="45"/>
  <c r="I7349" i="45"/>
  <c r="I7348" i="45"/>
  <c r="I7347" i="45"/>
  <c r="I7346" i="45"/>
  <c r="I7345" i="45"/>
  <c r="I7344" i="45"/>
  <c r="I7343" i="45"/>
  <c r="I7342" i="45"/>
  <c r="I7341" i="45"/>
  <c r="I7340" i="45"/>
  <c r="I7339" i="45"/>
  <c r="I7338" i="45"/>
  <c r="I7337" i="45"/>
  <c r="I7336" i="45"/>
  <c r="I7335" i="45"/>
  <c r="I7334" i="45"/>
  <c r="I7333" i="45"/>
  <c r="I7332" i="45"/>
  <c r="I7331" i="45"/>
  <c r="I7330" i="45"/>
  <c r="I7329" i="45"/>
  <c r="I7328" i="45"/>
  <c r="I7327" i="45"/>
  <c r="I7326" i="45"/>
  <c r="I7325" i="45"/>
  <c r="I7324" i="45"/>
  <c r="I7323" i="45"/>
  <c r="I7322" i="45"/>
  <c r="I7321" i="45"/>
  <c r="I7320" i="45"/>
  <c r="I7319" i="45"/>
  <c r="I7318" i="45"/>
  <c r="I7317" i="45"/>
  <c r="I7316" i="45"/>
  <c r="I7315" i="45"/>
  <c r="I7314" i="45"/>
  <c r="I7313" i="45"/>
  <c r="I7312" i="45"/>
  <c r="I7311" i="45"/>
  <c r="I7310" i="45"/>
  <c r="I7309" i="45"/>
  <c r="I7308" i="45"/>
  <c r="I7307" i="45"/>
  <c r="I7306" i="45"/>
  <c r="I7305" i="45"/>
  <c r="I7304" i="45"/>
  <c r="I7303" i="45"/>
  <c r="I7302" i="45"/>
  <c r="I7301" i="45"/>
  <c r="I7300" i="45"/>
  <c r="I7299" i="45"/>
  <c r="I7298" i="45"/>
  <c r="I7297" i="45"/>
  <c r="I7296" i="45"/>
  <c r="I7295" i="45"/>
  <c r="I7294" i="45"/>
  <c r="I7293" i="45"/>
  <c r="I7292" i="45"/>
  <c r="I7291" i="45"/>
  <c r="I7290" i="45"/>
  <c r="I7289" i="45"/>
  <c r="I7288" i="45"/>
  <c r="I7287" i="45"/>
  <c r="I7286" i="45"/>
  <c r="I7285" i="45"/>
  <c r="I7284" i="45"/>
  <c r="I7283" i="45"/>
  <c r="I7282" i="45"/>
  <c r="I7281" i="45"/>
  <c r="I7280" i="45"/>
  <c r="I7279" i="45"/>
  <c r="I7278" i="45"/>
  <c r="I7277" i="45"/>
  <c r="I7276" i="45"/>
  <c r="I7275" i="45"/>
  <c r="I7274" i="45"/>
  <c r="I7273" i="45"/>
  <c r="I7272" i="45"/>
  <c r="I7271" i="45"/>
  <c r="I7270" i="45"/>
  <c r="I7269" i="45"/>
  <c r="I7268" i="45"/>
  <c r="I7267" i="45"/>
  <c r="I7266" i="45"/>
  <c r="I7265" i="45"/>
  <c r="I7264" i="45"/>
  <c r="I7263" i="45"/>
  <c r="I7262" i="45"/>
  <c r="I7261" i="45"/>
  <c r="I7260" i="45"/>
  <c r="I7259" i="45"/>
  <c r="I7258" i="45"/>
  <c r="I7257" i="45"/>
  <c r="I7256" i="45"/>
  <c r="I7255" i="45"/>
  <c r="I7254" i="45"/>
  <c r="I7253" i="45"/>
  <c r="I7252" i="45"/>
  <c r="I7251" i="45"/>
  <c r="I7250" i="45"/>
  <c r="I7249" i="45"/>
  <c r="I7248" i="45"/>
  <c r="I7247" i="45"/>
  <c r="I7246" i="45"/>
  <c r="I7245" i="45"/>
  <c r="I7244" i="45"/>
  <c r="I7243" i="45"/>
  <c r="I7242" i="45"/>
  <c r="I7241" i="45"/>
  <c r="I7240" i="45"/>
  <c r="I7239" i="45"/>
  <c r="I7238" i="45"/>
  <c r="I7237" i="45"/>
  <c r="I7236" i="45"/>
  <c r="I7235" i="45"/>
  <c r="I7234" i="45"/>
  <c r="I7233" i="45"/>
  <c r="I7232" i="45"/>
  <c r="I7231" i="45"/>
  <c r="I7230" i="45"/>
  <c r="I7229" i="45"/>
  <c r="I7228" i="45"/>
  <c r="I7227" i="45"/>
  <c r="I7226" i="45"/>
  <c r="I7225" i="45"/>
  <c r="I7224" i="45"/>
  <c r="I7223" i="45"/>
  <c r="I7222" i="45"/>
  <c r="I7221" i="45"/>
  <c r="I7220" i="45"/>
  <c r="I7219" i="45"/>
  <c r="I7218" i="45"/>
  <c r="I7217" i="45"/>
  <c r="I7216" i="45"/>
  <c r="I7215" i="45"/>
  <c r="I7214" i="45"/>
  <c r="I7213" i="45"/>
  <c r="I7212" i="45"/>
  <c r="I7211" i="45"/>
  <c r="I7210" i="45"/>
  <c r="I7209" i="45"/>
  <c r="I7208" i="45"/>
  <c r="I7207" i="45"/>
  <c r="I7206" i="45"/>
  <c r="I7205" i="45"/>
  <c r="I7204" i="45"/>
  <c r="I7203" i="45"/>
  <c r="I7202" i="45"/>
  <c r="I7201" i="45"/>
  <c r="I7200" i="45"/>
  <c r="I7199" i="45"/>
  <c r="I7198" i="45"/>
  <c r="I7197" i="45"/>
  <c r="I7196" i="45"/>
  <c r="I7195" i="45"/>
  <c r="I7194" i="45"/>
  <c r="I7193" i="45"/>
  <c r="I7192" i="45"/>
  <c r="I7191" i="45"/>
  <c r="I7190" i="45"/>
  <c r="I7189" i="45"/>
  <c r="I7188" i="45"/>
  <c r="I7187" i="45"/>
  <c r="I7186" i="45"/>
  <c r="I7185" i="45"/>
  <c r="I7184" i="45"/>
  <c r="I7183" i="45"/>
  <c r="I7182" i="45"/>
  <c r="I7181" i="45"/>
  <c r="I7180" i="45"/>
  <c r="I7179" i="45"/>
  <c r="I7178" i="45"/>
  <c r="I7177" i="45"/>
  <c r="I7176" i="45"/>
  <c r="I7175" i="45"/>
  <c r="I7174" i="45"/>
  <c r="I7173" i="45"/>
  <c r="I7172" i="45"/>
  <c r="I7171" i="45"/>
  <c r="I7170" i="45"/>
  <c r="I7169" i="45"/>
  <c r="I7168" i="45"/>
  <c r="I7167" i="45"/>
  <c r="I7166" i="45"/>
  <c r="I7165" i="45"/>
  <c r="I7164" i="45"/>
  <c r="I7163" i="45"/>
  <c r="I7162" i="45"/>
  <c r="I7161" i="45"/>
  <c r="I7160" i="45"/>
  <c r="I7159" i="45"/>
  <c r="I7158" i="45"/>
  <c r="I7157" i="45"/>
  <c r="I7156" i="45"/>
  <c r="I7155" i="45"/>
  <c r="I7154" i="45"/>
  <c r="I7153" i="45"/>
  <c r="I7152" i="45"/>
  <c r="I7151" i="45"/>
  <c r="I7150" i="45"/>
  <c r="I7149" i="45"/>
  <c r="I7148" i="45"/>
  <c r="I7147" i="45"/>
  <c r="I7146" i="45"/>
  <c r="I7145" i="45"/>
  <c r="I7144" i="45"/>
  <c r="I7143" i="45"/>
  <c r="I7142" i="45"/>
  <c r="I7141" i="45"/>
  <c r="I7140" i="45"/>
  <c r="I7139" i="45"/>
  <c r="I7138" i="45"/>
  <c r="I7137" i="45"/>
  <c r="I7136" i="45"/>
  <c r="I7135" i="45"/>
  <c r="I7134" i="45"/>
  <c r="I7133" i="45"/>
  <c r="I7132" i="45"/>
  <c r="I7131" i="45"/>
  <c r="I7130" i="45"/>
  <c r="I7129" i="45"/>
  <c r="I7128" i="45"/>
  <c r="I7127" i="45"/>
  <c r="I7126" i="45"/>
  <c r="I7125" i="45"/>
  <c r="I7124" i="45"/>
  <c r="I7123" i="45"/>
  <c r="I7122" i="45"/>
  <c r="I7121" i="45"/>
  <c r="I7120" i="45"/>
  <c r="I7119" i="45"/>
  <c r="I7118" i="45"/>
  <c r="I7117" i="45"/>
  <c r="I7116" i="45"/>
  <c r="I7115" i="45"/>
  <c r="I7114" i="45"/>
  <c r="I7113" i="45"/>
  <c r="I7112" i="45"/>
  <c r="I7111" i="45"/>
  <c r="I7110" i="45"/>
  <c r="I7109" i="45"/>
  <c r="I7108" i="45"/>
  <c r="I7107" i="45"/>
  <c r="I7106" i="45"/>
  <c r="I7105" i="45"/>
  <c r="I7104" i="45"/>
  <c r="I7103" i="45"/>
  <c r="I7102" i="45"/>
  <c r="I7101" i="45"/>
  <c r="I7100" i="45"/>
  <c r="I7099" i="45"/>
  <c r="I7098" i="45"/>
  <c r="I7097" i="45"/>
  <c r="I7096" i="45"/>
  <c r="I7095" i="45"/>
  <c r="I7094" i="45"/>
  <c r="I7093" i="45"/>
  <c r="I7092" i="45"/>
  <c r="I7091" i="45"/>
  <c r="I7090" i="45"/>
  <c r="I7089" i="45"/>
  <c r="I7088" i="45"/>
  <c r="I7087" i="45"/>
  <c r="I7086" i="45"/>
  <c r="I7085" i="45"/>
  <c r="I7084" i="45"/>
  <c r="I7083" i="45"/>
  <c r="I7082" i="45"/>
  <c r="I7081" i="45"/>
  <c r="I7080" i="45"/>
  <c r="I7079" i="45"/>
  <c r="I7078" i="45"/>
  <c r="I7077" i="45"/>
  <c r="I7076" i="45"/>
  <c r="I7075" i="45"/>
  <c r="I7074" i="45"/>
  <c r="I7073" i="45"/>
  <c r="I7072" i="45"/>
  <c r="I7071" i="45"/>
  <c r="I7070" i="45"/>
  <c r="I7069" i="45"/>
  <c r="I7068" i="45"/>
  <c r="I7067" i="45"/>
  <c r="I7066" i="45"/>
  <c r="I7065" i="45"/>
  <c r="I7064" i="45"/>
  <c r="I7063" i="45"/>
  <c r="I7062" i="45"/>
  <c r="I7061" i="45"/>
  <c r="I7060" i="45"/>
  <c r="I7059" i="45"/>
  <c r="I7058" i="45"/>
  <c r="I7057" i="45"/>
  <c r="I7056" i="45"/>
  <c r="I7055" i="45"/>
  <c r="I7054" i="45"/>
  <c r="I7053" i="45"/>
  <c r="I7052" i="45"/>
  <c r="I7051" i="45"/>
  <c r="I7050" i="45"/>
  <c r="I7049" i="45"/>
  <c r="I7048" i="45"/>
  <c r="I7047" i="45"/>
  <c r="I7046" i="45"/>
  <c r="I7045" i="45"/>
  <c r="I7044" i="45"/>
  <c r="I7043" i="45"/>
  <c r="I7042" i="45"/>
  <c r="I7041" i="45"/>
  <c r="I7040" i="45"/>
  <c r="I7039" i="45"/>
  <c r="I7038" i="45"/>
  <c r="I7037" i="45"/>
  <c r="I7036" i="45"/>
  <c r="I7035" i="45"/>
  <c r="I7034" i="45"/>
  <c r="I7033" i="45"/>
  <c r="I7032" i="45"/>
  <c r="I7031" i="45"/>
  <c r="I7030" i="45"/>
  <c r="I7029" i="45"/>
  <c r="I7028" i="45"/>
  <c r="I7027" i="45"/>
  <c r="I7026" i="45"/>
  <c r="I7025" i="45"/>
  <c r="I7024" i="45"/>
  <c r="I7023" i="45"/>
  <c r="I7022" i="45"/>
  <c r="I7021" i="45"/>
  <c r="I7020" i="45"/>
  <c r="I7019" i="45"/>
  <c r="I7018" i="45"/>
  <c r="I7017" i="45"/>
  <c r="I7016" i="45"/>
  <c r="I7015" i="45"/>
  <c r="I7014" i="45"/>
  <c r="I7013" i="45"/>
  <c r="I7012" i="45"/>
  <c r="I7011" i="45"/>
  <c r="I7010" i="45"/>
  <c r="I7009" i="45"/>
  <c r="I7008" i="45"/>
  <c r="I7007" i="45"/>
  <c r="I7006" i="45"/>
  <c r="I7005" i="45"/>
  <c r="I7004" i="45"/>
  <c r="I7003" i="45"/>
  <c r="I7002" i="45"/>
  <c r="I7001" i="45"/>
  <c r="I7000" i="45"/>
  <c r="I6999" i="45"/>
  <c r="I6998" i="45"/>
  <c r="I6997" i="45"/>
  <c r="I6996" i="45"/>
  <c r="I6995" i="45"/>
  <c r="I6994" i="45"/>
  <c r="I6993" i="45"/>
  <c r="I6992" i="45"/>
  <c r="I6991" i="45"/>
  <c r="I6990" i="45"/>
  <c r="I6989" i="45"/>
  <c r="I6988" i="45"/>
  <c r="I6987" i="45"/>
  <c r="I6986" i="45"/>
  <c r="I6985" i="45"/>
  <c r="I6984" i="45"/>
  <c r="I6983" i="45"/>
  <c r="I6982" i="45"/>
  <c r="I6981" i="45"/>
  <c r="I6980" i="45"/>
  <c r="I6979" i="45"/>
  <c r="I6978" i="45"/>
  <c r="I6977" i="45"/>
  <c r="I6976" i="45"/>
  <c r="I6975" i="45"/>
  <c r="I6974" i="45"/>
  <c r="I6973" i="45"/>
  <c r="I6972" i="45"/>
  <c r="I6971" i="45"/>
  <c r="I6970" i="45"/>
  <c r="I6969" i="45"/>
  <c r="I6968" i="45"/>
  <c r="I6967" i="45"/>
  <c r="I6966" i="45"/>
  <c r="I6965" i="45"/>
  <c r="I6964" i="45"/>
  <c r="I6963" i="45"/>
  <c r="I6962" i="45"/>
  <c r="I6961" i="45"/>
  <c r="I6960" i="45"/>
  <c r="I6959" i="45"/>
  <c r="I6958" i="45"/>
  <c r="I6957" i="45"/>
  <c r="I6956" i="45"/>
  <c r="I6955" i="45"/>
  <c r="I6954" i="45"/>
  <c r="I6953" i="45"/>
  <c r="I6952" i="45"/>
  <c r="I6951" i="45"/>
  <c r="I6950" i="45"/>
  <c r="I6949" i="45"/>
  <c r="I6948" i="45"/>
  <c r="I6947" i="45"/>
  <c r="I6946" i="45"/>
  <c r="I6945" i="45"/>
  <c r="I6944" i="45"/>
  <c r="I6943" i="45"/>
  <c r="I6942" i="45"/>
  <c r="I6941" i="45"/>
  <c r="I6940" i="45"/>
  <c r="I6939" i="45"/>
  <c r="I6938" i="45"/>
  <c r="I6937" i="45"/>
  <c r="I6936" i="45"/>
  <c r="I6935" i="45"/>
  <c r="I6934" i="45"/>
  <c r="I6933" i="45"/>
  <c r="I6932" i="45"/>
  <c r="I6931" i="45"/>
  <c r="I6930" i="45"/>
  <c r="I6929" i="45"/>
  <c r="I6928" i="45"/>
  <c r="I6927" i="45"/>
  <c r="I6926" i="45"/>
  <c r="I6925" i="45"/>
  <c r="I6924" i="45"/>
  <c r="I6923" i="45"/>
  <c r="I6922" i="45"/>
  <c r="I6921" i="45"/>
  <c r="I6920" i="45"/>
  <c r="I6919" i="45"/>
  <c r="I6918" i="45"/>
  <c r="I6917" i="45"/>
  <c r="I6916" i="45"/>
  <c r="I6915" i="45"/>
  <c r="I6914" i="45"/>
  <c r="I6913" i="45"/>
  <c r="I6912" i="45"/>
  <c r="I6911" i="45"/>
  <c r="I6910" i="45"/>
  <c r="I6909" i="45"/>
  <c r="I6908" i="45"/>
  <c r="I6907" i="45"/>
  <c r="I6906" i="45"/>
  <c r="I6905" i="45"/>
  <c r="I6904" i="45"/>
  <c r="I6903" i="45"/>
  <c r="I6902" i="45"/>
  <c r="I6901" i="45"/>
  <c r="I6900" i="45"/>
  <c r="I6899" i="45"/>
  <c r="I6898" i="45"/>
  <c r="I6897" i="45"/>
  <c r="I6896" i="45"/>
  <c r="I6895" i="45"/>
  <c r="I6894" i="45"/>
  <c r="I6893" i="45"/>
  <c r="I6892" i="45"/>
  <c r="I6891" i="45"/>
  <c r="I6890" i="45"/>
  <c r="I6889" i="45"/>
  <c r="I6888" i="45"/>
  <c r="I6887" i="45"/>
  <c r="I6886" i="45"/>
  <c r="I6885" i="45"/>
  <c r="I6884" i="45"/>
  <c r="I6883" i="45"/>
  <c r="I6882" i="45"/>
  <c r="I6881" i="45"/>
  <c r="I6880" i="45"/>
  <c r="I6879" i="45"/>
  <c r="I6878" i="45"/>
  <c r="I6877" i="45"/>
  <c r="I6876" i="45"/>
  <c r="I6875" i="45"/>
  <c r="I6874" i="45"/>
  <c r="I6873" i="45"/>
  <c r="I6872" i="45"/>
  <c r="I6871" i="45"/>
  <c r="I6870" i="45"/>
  <c r="I6869" i="45"/>
  <c r="I6868" i="45"/>
  <c r="I6867" i="45"/>
  <c r="I6866" i="45"/>
  <c r="I6865" i="45"/>
  <c r="I6864" i="45"/>
  <c r="I6863" i="45"/>
  <c r="I6862" i="45"/>
  <c r="I6861" i="45"/>
  <c r="I6860" i="45"/>
  <c r="I6859" i="45"/>
  <c r="I6858" i="45"/>
  <c r="I6857" i="45"/>
  <c r="I6856" i="45"/>
  <c r="I6855" i="45"/>
  <c r="I6854" i="45"/>
  <c r="I6853" i="45"/>
  <c r="I6852" i="45"/>
  <c r="I6851" i="45"/>
  <c r="I6850" i="45"/>
  <c r="I6849" i="45"/>
  <c r="I6848" i="45"/>
  <c r="I6847" i="45"/>
  <c r="I6846" i="45"/>
  <c r="I6845" i="45"/>
  <c r="I6844" i="45"/>
  <c r="I6843" i="45"/>
  <c r="I6842" i="45"/>
  <c r="I6841" i="45"/>
  <c r="I6840" i="45"/>
  <c r="I6839" i="45"/>
  <c r="I6838" i="45"/>
  <c r="I6837" i="45"/>
  <c r="I6836" i="45"/>
  <c r="I6835" i="45"/>
  <c r="I6834" i="45"/>
  <c r="I6833" i="45"/>
  <c r="I6832" i="45"/>
  <c r="I6831" i="45"/>
  <c r="I6830" i="45"/>
  <c r="I6829" i="45"/>
  <c r="I6828" i="45"/>
  <c r="I6827" i="45"/>
  <c r="I6826" i="45"/>
  <c r="I6825" i="45"/>
  <c r="I6824" i="45"/>
  <c r="I6823" i="45"/>
  <c r="I6822" i="45"/>
  <c r="I6821" i="45"/>
  <c r="I6820" i="45"/>
  <c r="I6819" i="45"/>
  <c r="I6818" i="45"/>
  <c r="I6817" i="45"/>
  <c r="I6816" i="45"/>
  <c r="I6815" i="45"/>
  <c r="I6814" i="45"/>
  <c r="I6813" i="45"/>
  <c r="I6812" i="45"/>
  <c r="I6811" i="45"/>
  <c r="I6810" i="45"/>
  <c r="I6809" i="45"/>
  <c r="I6808" i="45"/>
  <c r="I6807" i="45"/>
  <c r="I6806" i="45"/>
  <c r="I6805" i="45"/>
  <c r="I6804" i="45"/>
  <c r="I6803" i="45"/>
  <c r="I6802" i="45"/>
  <c r="I6801" i="45"/>
  <c r="I6800" i="45"/>
  <c r="I6799" i="45"/>
  <c r="I6798" i="45"/>
  <c r="I6797" i="45"/>
  <c r="I6796" i="45"/>
  <c r="I6795" i="45"/>
  <c r="I6794" i="45"/>
  <c r="I6793" i="45"/>
  <c r="I6792" i="45"/>
  <c r="I6791" i="45"/>
  <c r="I6790" i="45"/>
  <c r="I6789" i="45"/>
  <c r="I6788" i="45"/>
  <c r="I6787" i="45"/>
  <c r="I6786" i="45"/>
  <c r="I6785" i="45"/>
  <c r="I6784" i="45"/>
  <c r="I6783" i="45"/>
  <c r="I6782" i="45"/>
  <c r="I6781" i="45"/>
  <c r="I6780" i="45"/>
  <c r="I6779" i="45"/>
  <c r="I6778" i="45"/>
  <c r="I6777" i="45"/>
  <c r="I6776" i="45"/>
  <c r="I6775" i="45"/>
  <c r="I6774" i="45"/>
  <c r="I6773" i="45"/>
  <c r="I6772" i="45"/>
  <c r="I6771" i="45"/>
  <c r="I6770" i="45"/>
  <c r="I6769" i="45"/>
  <c r="I6768" i="45"/>
  <c r="I6767" i="45"/>
  <c r="I6766" i="45"/>
  <c r="I6765" i="45"/>
  <c r="I6764" i="45"/>
  <c r="I6763" i="45"/>
  <c r="I6762" i="45"/>
  <c r="I6761" i="45"/>
  <c r="I6760" i="45"/>
  <c r="I6759" i="45"/>
  <c r="I6758" i="45"/>
  <c r="I6757" i="45"/>
  <c r="I6756" i="45"/>
  <c r="I6755" i="45"/>
  <c r="I6754" i="45"/>
  <c r="I6753" i="45"/>
  <c r="I6752" i="45"/>
  <c r="I6751" i="45"/>
  <c r="I6750" i="45"/>
  <c r="I6749" i="45"/>
  <c r="I6748" i="45"/>
  <c r="I6747" i="45"/>
  <c r="I6746" i="45"/>
  <c r="I6745" i="45"/>
  <c r="I6744" i="45"/>
  <c r="I6743" i="45"/>
  <c r="I6742" i="45"/>
  <c r="I6741" i="45"/>
  <c r="I6740" i="45"/>
  <c r="I6739" i="45"/>
  <c r="I6738" i="45"/>
  <c r="I6737" i="45"/>
  <c r="I6736" i="45"/>
  <c r="I6735" i="45"/>
  <c r="I6734" i="45"/>
  <c r="I6733" i="45"/>
  <c r="I6732" i="45"/>
  <c r="I6731" i="45"/>
  <c r="I6730" i="45"/>
  <c r="I6729" i="45"/>
  <c r="I6728" i="45"/>
  <c r="I6727" i="45"/>
  <c r="I6726" i="45"/>
  <c r="I6725" i="45"/>
  <c r="I6724" i="45"/>
  <c r="I6723" i="45"/>
  <c r="I6722" i="45"/>
  <c r="I6721" i="45"/>
  <c r="I6720" i="45"/>
  <c r="I6719" i="45"/>
  <c r="I6718" i="45"/>
  <c r="I6717" i="45"/>
  <c r="I6716" i="45"/>
  <c r="I6715" i="45"/>
  <c r="I6714" i="45"/>
  <c r="I6713" i="45"/>
  <c r="I6712" i="45"/>
  <c r="I6711" i="45"/>
  <c r="I6710" i="45"/>
  <c r="I6709" i="45"/>
  <c r="I6708" i="45"/>
  <c r="I6707" i="45"/>
  <c r="I6706" i="45"/>
  <c r="I6705" i="45"/>
  <c r="I6704" i="45"/>
  <c r="I6703" i="45"/>
  <c r="I6702" i="45"/>
  <c r="I6701" i="45"/>
  <c r="I6700" i="45"/>
  <c r="I6699" i="45"/>
  <c r="I6698" i="45"/>
  <c r="I6697" i="45"/>
  <c r="I6696" i="45"/>
  <c r="I6695" i="45"/>
  <c r="I6694" i="45"/>
  <c r="I6693" i="45"/>
  <c r="I6692" i="45"/>
  <c r="I6691" i="45"/>
  <c r="I6690" i="45"/>
  <c r="I6689" i="45"/>
  <c r="I6688" i="45"/>
  <c r="I6687" i="45"/>
  <c r="I6686" i="45"/>
  <c r="I6685" i="45"/>
  <c r="I6684" i="45"/>
  <c r="I6683" i="45"/>
  <c r="I6682" i="45"/>
  <c r="I6681" i="45"/>
  <c r="I6680" i="45"/>
  <c r="I6679" i="45"/>
  <c r="I6678" i="45"/>
  <c r="I6677" i="45"/>
  <c r="I6676" i="45"/>
  <c r="I6675" i="45"/>
  <c r="I6674" i="45"/>
  <c r="I6673" i="45"/>
  <c r="I6672" i="45"/>
  <c r="I6671" i="45"/>
  <c r="I6670" i="45"/>
  <c r="I6669" i="45"/>
  <c r="I6668" i="45"/>
  <c r="I6667" i="45"/>
  <c r="I6666" i="45"/>
  <c r="I6665" i="45"/>
  <c r="I6664" i="45"/>
  <c r="I6663" i="45"/>
  <c r="I6662" i="45"/>
  <c r="I6661" i="45"/>
  <c r="I6660" i="45"/>
  <c r="I6659" i="45"/>
  <c r="I6658" i="45"/>
  <c r="I6657" i="45"/>
  <c r="I6656" i="45"/>
  <c r="I6655" i="45"/>
  <c r="I6654" i="45"/>
  <c r="I6653" i="45"/>
  <c r="I6652" i="45"/>
  <c r="I6651" i="45"/>
  <c r="I6650" i="45"/>
  <c r="I6649" i="45"/>
  <c r="I6648" i="45"/>
  <c r="I6647" i="45"/>
  <c r="I6646" i="45"/>
  <c r="I6645" i="45"/>
  <c r="I6644" i="45"/>
  <c r="I6643" i="45"/>
  <c r="I6642" i="45"/>
  <c r="I6641" i="45"/>
  <c r="I6640" i="45"/>
  <c r="I6639" i="45"/>
  <c r="I6638" i="45"/>
  <c r="I6637" i="45"/>
  <c r="I6636" i="45"/>
  <c r="I6635" i="45"/>
  <c r="I6634" i="45"/>
  <c r="I6633" i="45"/>
  <c r="I6632" i="45"/>
  <c r="I6631" i="45"/>
  <c r="I6630" i="45"/>
  <c r="I6629" i="45"/>
  <c r="I6628" i="45"/>
  <c r="I6627" i="45"/>
  <c r="I6626" i="45"/>
  <c r="I6625" i="45"/>
  <c r="I6624" i="45"/>
  <c r="I6623" i="45"/>
  <c r="I6622" i="45"/>
  <c r="I6621" i="45"/>
  <c r="I6620" i="45"/>
  <c r="I6619" i="45"/>
  <c r="I6618" i="45"/>
  <c r="I6617" i="45"/>
  <c r="I6616" i="45"/>
  <c r="I6615" i="45"/>
  <c r="I6614" i="45"/>
  <c r="I6613" i="45"/>
  <c r="I6612" i="45"/>
  <c r="I6611" i="45"/>
  <c r="I6610" i="45"/>
  <c r="I6609" i="45"/>
  <c r="I6608" i="45"/>
  <c r="I6607" i="45"/>
  <c r="I6606" i="45"/>
  <c r="I6605" i="45"/>
  <c r="I6604" i="45"/>
  <c r="I6603" i="45"/>
  <c r="I6602" i="45"/>
  <c r="I6601" i="45"/>
  <c r="I6600" i="45"/>
  <c r="I6599" i="45"/>
  <c r="I6598" i="45"/>
  <c r="I6597" i="45"/>
  <c r="I6596" i="45"/>
  <c r="I6595" i="45"/>
  <c r="I6594" i="45"/>
  <c r="I6593" i="45"/>
  <c r="I6592" i="45"/>
  <c r="I6591" i="45"/>
  <c r="I6590" i="45"/>
  <c r="I6589" i="45"/>
  <c r="I6588" i="45"/>
  <c r="I6587" i="45"/>
  <c r="I6586" i="45"/>
  <c r="I6585" i="45"/>
  <c r="I6584" i="45"/>
  <c r="I6583" i="45"/>
  <c r="I6582" i="45"/>
  <c r="I6581" i="45"/>
  <c r="I6580" i="45"/>
  <c r="I6579" i="45"/>
  <c r="I6578" i="45"/>
  <c r="I6577" i="45"/>
  <c r="I6576" i="45"/>
  <c r="I6575" i="45"/>
  <c r="I6574" i="45"/>
  <c r="I6573" i="45"/>
  <c r="I6572" i="45"/>
  <c r="I6571" i="45"/>
  <c r="I6570" i="45"/>
  <c r="I6569" i="45"/>
  <c r="I6568" i="45"/>
  <c r="I6567" i="45"/>
  <c r="I6566" i="45"/>
  <c r="I6565" i="45"/>
  <c r="I6564" i="45"/>
  <c r="I6563" i="45"/>
  <c r="I6562" i="45"/>
  <c r="I6561" i="45"/>
  <c r="I6560" i="45"/>
  <c r="I6559" i="45"/>
  <c r="I6558" i="45"/>
  <c r="I6557" i="45"/>
  <c r="I6556" i="45"/>
  <c r="I6555" i="45"/>
  <c r="I6554" i="45"/>
  <c r="I6553" i="45"/>
  <c r="I6552" i="45"/>
  <c r="I6551" i="45"/>
  <c r="I6550" i="45"/>
  <c r="I6549" i="45"/>
  <c r="I6548" i="45"/>
  <c r="I6547" i="45"/>
  <c r="I6546" i="45"/>
  <c r="I6545" i="45"/>
  <c r="I6544" i="45"/>
  <c r="I6543" i="45"/>
  <c r="I6542" i="45"/>
  <c r="I6541" i="45"/>
  <c r="I6540" i="45"/>
  <c r="I6539" i="45"/>
  <c r="I6538" i="45"/>
  <c r="I6537" i="45"/>
  <c r="I6536" i="45"/>
  <c r="I6535" i="45"/>
  <c r="I6534" i="45"/>
  <c r="I6533" i="45"/>
  <c r="I6532" i="45"/>
  <c r="I6531" i="45"/>
  <c r="I6530" i="45"/>
  <c r="I6529" i="45"/>
  <c r="I6528" i="45"/>
  <c r="I6527" i="45"/>
  <c r="I6526" i="45"/>
  <c r="I6525" i="45"/>
  <c r="I6524" i="45"/>
  <c r="I6523" i="45"/>
  <c r="I6522" i="45"/>
  <c r="I6521" i="45"/>
  <c r="I6520" i="45"/>
  <c r="I6519" i="45"/>
  <c r="I6518" i="45"/>
  <c r="I6517" i="45"/>
  <c r="I6516" i="45"/>
  <c r="I6515" i="45"/>
  <c r="I6514" i="45"/>
  <c r="I6513" i="45"/>
  <c r="I6512" i="45"/>
  <c r="I6511" i="45"/>
  <c r="I6510" i="45"/>
  <c r="I6509" i="45"/>
  <c r="I6508" i="45"/>
  <c r="I6507" i="45"/>
  <c r="I6506" i="45"/>
  <c r="I6505" i="45"/>
  <c r="I6504" i="45"/>
  <c r="I6503" i="45"/>
  <c r="I6502" i="45"/>
  <c r="I6501" i="45"/>
  <c r="I6500" i="45"/>
  <c r="I6499" i="45"/>
  <c r="I6498" i="45"/>
  <c r="I6497" i="45"/>
  <c r="I6496" i="45"/>
  <c r="I6495" i="45"/>
  <c r="I6494" i="45"/>
  <c r="I6493" i="45"/>
  <c r="I6492" i="45"/>
  <c r="I6491" i="45"/>
  <c r="I6490" i="45"/>
  <c r="I6489" i="45"/>
  <c r="I6488" i="45"/>
  <c r="I6487" i="45"/>
  <c r="I6486" i="45"/>
  <c r="I6485" i="45"/>
  <c r="I6484" i="45"/>
  <c r="I6483" i="45"/>
  <c r="I6482" i="45"/>
  <c r="I6481" i="45"/>
  <c r="I6480" i="45"/>
  <c r="I6479" i="45"/>
  <c r="I6478" i="45"/>
  <c r="I6477" i="45"/>
  <c r="I6476" i="45"/>
  <c r="I6475" i="45"/>
  <c r="I6474" i="45"/>
  <c r="I6473" i="45"/>
  <c r="I6472" i="45"/>
  <c r="I6471" i="45"/>
  <c r="I6470" i="45"/>
  <c r="I6469" i="45"/>
  <c r="I6468" i="45"/>
  <c r="I6467" i="45"/>
  <c r="I6466" i="45"/>
  <c r="I6465" i="45"/>
  <c r="I6464" i="45"/>
  <c r="I6463" i="45"/>
  <c r="I6462" i="45"/>
  <c r="I6461" i="45"/>
  <c r="I6460" i="45"/>
  <c r="I6459" i="45"/>
  <c r="I6458" i="45"/>
  <c r="I6457" i="45"/>
  <c r="I6456" i="45"/>
  <c r="I6455" i="45"/>
  <c r="I6454" i="45"/>
  <c r="I6453" i="45"/>
  <c r="I6452" i="45"/>
  <c r="I6451" i="45"/>
  <c r="I6450" i="45"/>
  <c r="I6449" i="45"/>
  <c r="I6448" i="45"/>
  <c r="I6447" i="45"/>
  <c r="I6446" i="45"/>
  <c r="I6445" i="45"/>
  <c r="I6444" i="45"/>
  <c r="I6443" i="45"/>
  <c r="I6442" i="45"/>
  <c r="I6441" i="45"/>
  <c r="I6440" i="45"/>
  <c r="I6439" i="45"/>
  <c r="I6438" i="45"/>
  <c r="I6437" i="45"/>
  <c r="I6436" i="45"/>
  <c r="I6435" i="45"/>
  <c r="I6434" i="45"/>
  <c r="I6433" i="45"/>
  <c r="I6432" i="45"/>
  <c r="I6431" i="45"/>
  <c r="I6430" i="45"/>
  <c r="I6429" i="45"/>
  <c r="I6428" i="45"/>
  <c r="I6427" i="45"/>
  <c r="I6426" i="45"/>
  <c r="I6425" i="45"/>
  <c r="I6424" i="45"/>
  <c r="I6423" i="45"/>
  <c r="I6422" i="45"/>
  <c r="I6421" i="45"/>
  <c r="I6420" i="45"/>
  <c r="I6419" i="45"/>
  <c r="I6418" i="45"/>
  <c r="I6417" i="45"/>
  <c r="I6416" i="45"/>
  <c r="I6415" i="45"/>
  <c r="I6414" i="45"/>
  <c r="I6413" i="45"/>
  <c r="I6412" i="45"/>
  <c r="I6411" i="45"/>
  <c r="I6410" i="45"/>
  <c r="I6409" i="45"/>
  <c r="I6408" i="45"/>
  <c r="I6407" i="45"/>
  <c r="I6406" i="45"/>
  <c r="I6405" i="45"/>
  <c r="I6404" i="45"/>
  <c r="I6403" i="45"/>
  <c r="I6402" i="45"/>
  <c r="I6401" i="45"/>
  <c r="I6400" i="45"/>
  <c r="I6399" i="45"/>
  <c r="I6398" i="45"/>
  <c r="I6397" i="45"/>
  <c r="I6396" i="45"/>
  <c r="I6395" i="45"/>
  <c r="I6394" i="45"/>
  <c r="I6393" i="45"/>
  <c r="I6392" i="45"/>
  <c r="I6391" i="45"/>
  <c r="I6390" i="45"/>
  <c r="I6389" i="45"/>
  <c r="I6388" i="45"/>
  <c r="I6387" i="45"/>
  <c r="I6386" i="45"/>
  <c r="I6385" i="45"/>
  <c r="I6384" i="45"/>
  <c r="I6383" i="45"/>
  <c r="I6382" i="45"/>
  <c r="I6381" i="45"/>
  <c r="I6380" i="45"/>
  <c r="I6379" i="45"/>
  <c r="I6378" i="45"/>
  <c r="I6377" i="45"/>
  <c r="I6376" i="45"/>
  <c r="I6375" i="45"/>
  <c r="I6374" i="45"/>
  <c r="I6373" i="45"/>
  <c r="I6372" i="45"/>
  <c r="I6371" i="45"/>
  <c r="I6370" i="45"/>
  <c r="I6369" i="45"/>
  <c r="I6368" i="45"/>
  <c r="I6367" i="45"/>
  <c r="I6366" i="45"/>
  <c r="I6365" i="45"/>
  <c r="I6364" i="45"/>
  <c r="I6363" i="45"/>
  <c r="I6362" i="45"/>
  <c r="I6361" i="45"/>
  <c r="I6360" i="45"/>
  <c r="I6359" i="45"/>
  <c r="I6358" i="45"/>
  <c r="I6357" i="45"/>
  <c r="I6356" i="45"/>
  <c r="I6355" i="45"/>
  <c r="I6354" i="45"/>
  <c r="I6353" i="45"/>
  <c r="I6352" i="45"/>
  <c r="I6351" i="45"/>
  <c r="I6350" i="45"/>
  <c r="I6349" i="45"/>
  <c r="I6348" i="45"/>
  <c r="I6347" i="45"/>
  <c r="I6346" i="45"/>
  <c r="I6345" i="45"/>
  <c r="I6344" i="45"/>
  <c r="I6343" i="45"/>
  <c r="I6342" i="45"/>
  <c r="I6341" i="45"/>
  <c r="I6340" i="45"/>
  <c r="I6339" i="45"/>
  <c r="I6338" i="45"/>
  <c r="I6337" i="45"/>
  <c r="I6336" i="45"/>
  <c r="I6335" i="45"/>
  <c r="I6334" i="45"/>
  <c r="I6333" i="45"/>
  <c r="I6332" i="45"/>
  <c r="I6331" i="45"/>
  <c r="I6330" i="45"/>
  <c r="I6329" i="45"/>
  <c r="I6328" i="45"/>
  <c r="I6327" i="45"/>
  <c r="I6326" i="45"/>
  <c r="I6325" i="45"/>
  <c r="I6324" i="45"/>
  <c r="I6323" i="45"/>
  <c r="I6322" i="45"/>
  <c r="I6321" i="45"/>
  <c r="I6320" i="45"/>
  <c r="I6319" i="45"/>
  <c r="I6318" i="45"/>
  <c r="I6317" i="45"/>
  <c r="I6316" i="45"/>
  <c r="I6315" i="45"/>
  <c r="I6314" i="45"/>
  <c r="I6313" i="45"/>
  <c r="I6312" i="45"/>
  <c r="I6311" i="45"/>
  <c r="I6310" i="45"/>
  <c r="I6309" i="45"/>
  <c r="I6308" i="45"/>
  <c r="I6307" i="45"/>
  <c r="I6306" i="45"/>
  <c r="I6305" i="45"/>
  <c r="I6304" i="45"/>
  <c r="I6303" i="45"/>
  <c r="I6302" i="45"/>
  <c r="I6301" i="45"/>
  <c r="I6300" i="45"/>
  <c r="I6299" i="45"/>
  <c r="I6298" i="45"/>
  <c r="I6297" i="45"/>
  <c r="I6296" i="45"/>
  <c r="I6295" i="45"/>
  <c r="I6294" i="45"/>
  <c r="I6293" i="45"/>
  <c r="I6292" i="45"/>
  <c r="I6291" i="45"/>
  <c r="I6290" i="45"/>
  <c r="I6289" i="45"/>
  <c r="I6288" i="45"/>
  <c r="I6287" i="45"/>
  <c r="I6286" i="45"/>
  <c r="I6285" i="45"/>
  <c r="I6284" i="45"/>
  <c r="I6283" i="45"/>
  <c r="I6282" i="45"/>
  <c r="I6281" i="45"/>
  <c r="I6280" i="45"/>
  <c r="I6279" i="45"/>
  <c r="I6278" i="45"/>
  <c r="I6277" i="45"/>
  <c r="I6276" i="45"/>
  <c r="I6275" i="45"/>
  <c r="I6274" i="45"/>
  <c r="I6273" i="45"/>
  <c r="I6272" i="45"/>
  <c r="I6271" i="45"/>
  <c r="I6270" i="45"/>
  <c r="I6269" i="45"/>
  <c r="I6268" i="45"/>
  <c r="I6267" i="45"/>
  <c r="I6266" i="45"/>
  <c r="I6265" i="45"/>
  <c r="I6264" i="45"/>
  <c r="I6263" i="45"/>
  <c r="I6262" i="45"/>
  <c r="I6261" i="45"/>
  <c r="I6260" i="45"/>
  <c r="I6259" i="45"/>
  <c r="I6258" i="45"/>
  <c r="I6257" i="45"/>
  <c r="I6256" i="45"/>
  <c r="I6255" i="45"/>
  <c r="I6254" i="45"/>
  <c r="I6253" i="45"/>
  <c r="I6252" i="45"/>
  <c r="I6251" i="45"/>
  <c r="I6250" i="45"/>
  <c r="I6249" i="45"/>
  <c r="I6248" i="45"/>
  <c r="I6247" i="45"/>
  <c r="I6246" i="45"/>
  <c r="I6245" i="45"/>
  <c r="I6244" i="45"/>
  <c r="I6243" i="45"/>
  <c r="I6242" i="45"/>
  <c r="I6241" i="45"/>
  <c r="I6240" i="45"/>
  <c r="I6239" i="45"/>
  <c r="I6238" i="45"/>
  <c r="I6237" i="45"/>
  <c r="I6236" i="45"/>
  <c r="I6235" i="45"/>
  <c r="I6234" i="45"/>
  <c r="I6233" i="45"/>
  <c r="I6232" i="45"/>
  <c r="I6231" i="45"/>
  <c r="I6230" i="45"/>
  <c r="I6229" i="45"/>
  <c r="I6228" i="45"/>
  <c r="I6227" i="45"/>
  <c r="I6226" i="45"/>
  <c r="I6225" i="45"/>
  <c r="I6224" i="45"/>
  <c r="I6223" i="45"/>
  <c r="I6222" i="45"/>
  <c r="I6221" i="45"/>
  <c r="I6220" i="45"/>
  <c r="I6219" i="45"/>
  <c r="I6218" i="45"/>
  <c r="I6217" i="45"/>
  <c r="I6216" i="45"/>
  <c r="I6215" i="45"/>
  <c r="I6214" i="45"/>
  <c r="I6213" i="45"/>
  <c r="I6212" i="45"/>
  <c r="I6211" i="45"/>
  <c r="I6210" i="45"/>
  <c r="I6209" i="45"/>
  <c r="I6208" i="45"/>
  <c r="I6207" i="45"/>
  <c r="I6206" i="45"/>
  <c r="I6205" i="45"/>
  <c r="I6204" i="45"/>
  <c r="I6203" i="45"/>
  <c r="I6202" i="45"/>
  <c r="I6201" i="45"/>
  <c r="I6200" i="45"/>
  <c r="I6199" i="45"/>
  <c r="I6198" i="45"/>
  <c r="I6197" i="45"/>
  <c r="I6196" i="45"/>
  <c r="I6195" i="45"/>
  <c r="I6194" i="45"/>
  <c r="I6193" i="45"/>
  <c r="I6192" i="45"/>
  <c r="I6191" i="45"/>
  <c r="I6190" i="45"/>
  <c r="I6189" i="45"/>
  <c r="I6188" i="45"/>
  <c r="I6187" i="45"/>
  <c r="I6186" i="45"/>
  <c r="I6185" i="45"/>
  <c r="I6184" i="45"/>
  <c r="I6183" i="45"/>
  <c r="I6182" i="45"/>
  <c r="I6181" i="45"/>
  <c r="I6180" i="45"/>
  <c r="I6179" i="45"/>
  <c r="I6178" i="45"/>
  <c r="I6177" i="45"/>
  <c r="I6176" i="45"/>
  <c r="I6175" i="45"/>
  <c r="I6174" i="45"/>
  <c r="I6173" i="45"/>
  <c r="I6172" i="45"/>
  <c r="I6171" i="45"/>
  <c r="I6170" i="45"/>
  <c r="I6169" i="45"/>
  <c r="I6168" i="45"/>
  <c r="I6167" i="45"/>
  <c r="I6166" i="45"/>
  <c r="I6165" i="45"/>
  <c r="I6164" i="45"/>
  <c r="I6163" i="45"/>
  <c r="I6162" i="45"/>
  <c r="I6161" i="45"/>
  <c r="I6160" i="45"/>
  <c r="I6159" i="45"/>
  <c r="I6158" i="45"/>
  <c r="I6157" i="45"/>
  <c r="I6156" i="45"/>
  <c r="I6155" i="45"/>
  <c r="I6154" i="45"/>
  <c r="I6153" i="45"/>
  <c r="I6152" i="45"/>
  <c r="I6151" i="45"/>
  <c r="I6150" i="45"/>
  <c r="I6149" i="45"/>
  <c r="I6148" i="45"/>
  <c r="I6147" i="45"/>
  <c r="I6146" i="45"/>
  <c r="I6145" i="45"/>
  <c r="I6144" i="45"/>
  <c r="I6143" i="45"/>
  <c r="I6142" i="45"/>
  <c r="I6141" i="45"/>
  <c r="I6140" i="45"/>
  <c r="I6139" i="45"/>
  <c r="I6138" i="45"/>
  <c r="I6137" i="45"/>
  <c r="I6136" i="45"/>
  <c r="I6135" i="45"/>
  <c r="I6134" i="45"/>
  <c r="I6133" i="45"/>
  <c r="I6132" i="45"/>
  <c r="I6131" i="45"/>
  <c r="I6130" i="45"/>
  <c r="I6129" i="45"/>
  <c r="I6128" i="45"/>
  <c r="I6127" i="45"/>
  <c r="I6126" i="45"/>
  <c r="I6125" i="45"/>
  <c r="I6124" i="45"/>
  <c r="I6123" i="45"/>
  <c r="I6122" i="45"/>
  <c r="I6121" i="45"/>
  <c r="I6120" i="45"/>
  <c r="I6119" i="45"/>
  <c r="I6118" i="45"/>
  <c r="I6117" i="45"/>
  <c r="I6116" i="45"/>
  <c r="I6115" i="45"/>
  <c r="I6114" i="45"/>
  <c r="I6113" i="45"/>
  <c r="I6112" i="45"/>
  <c r="I6111" i="45"/>
  <c r="I6110" i="45"/>
  <c r="I6109" i="45"/>
  <c r="I6108" i="45"/>
  <c r="I6107" i="45"/>
  <c r="I6106" i="45"/>
  <c r="I6105" i="45"/>
  <c r="I6104" i="45"/>
  <c r="I6103" i="45"/>
  <c r="I6102" i="45"/>
  <c r="I6101" i="45"/>
  <c r="I6100" i="45"/>
  <c r="I6099" i="45"/>
  <c r="I6098" i="45"/>
  <c r="I6097" i="45"/>
  <c r="I6096" i="45"/>
  <c r="I6095" i="45"/>
  <c r="I6094" i="45"/>
  <c r="I6093" i="45"/>
  <c r="I6092" i="45"/>
  <c r="I6091" i="45"/>
  <c r="I6090" i="45"/>
  <c r="I6089" i="45"/>
  <c r="I6088" i="45"/>
  <c r="I6087" i="45"/>
  <c r="I6086" i="45"/>
  <c r="I6085" i="45"/>
  <c r="I6084" i="45"/>
  <c r="I6083" i="45"/>
  <c r="I6082" i="45"/>
  <c r="I6081" i="45"/>
  <c r="I6080" i="45"/>
  <c r="I6079" i="45"/>
  <c r="I6078" i="45"/>
  <c r="I6077" i="45"/>
  <c r="I6076" i="45"/>
  <c r="I6075" i="45"/>
  <c r="I6074" i="45"/>
  <c r="I6073" i="45"/>
  <c r="I6072" i="45"/>
  <c r="I6071" i="45"/>
  <c r="I6070" i="45"/>
  <c r="I6069" i="45"/>
  <c r="I6068" i="45"/>
  <c r="I6067" i="45"/>
  <c r="I6066" i="45"/>
  <c r="I6065" i="45"/>
  <c r="I6064" i="45"/>
  <c r="I6063" i="45"/>
  <c r="I6062" i="45"/>
  <c r="I6061" i="45"/>
  <c r="I6060" i="45"/>
  <c r="I6059" i="45"/>
  <c r="I6058" i="45"/>
  <c r="I6057" i="45"/>
  <c r="I6056" i="45"/>
  <c r="I6055" i="45"/>
  <c r="I6054" i="45"/>
  <c r="I6053" i="45"/>
  <c r="I6052" i="45"/>
  <c r="I6051" i="45"/>
  <c r="I6050" i="45"/>
  <c r="I6049" i="45"/>
  <c r="I6048" i="45"/>
  <c r="I6047" i="45"/>
  <c r="I6046" i="45"/>
  <c r="I6045" i="45"/>
  <c r="I6044" i="45"/>
  <c r="I6043" i="45"/>
  <c r="I6042" i="45"/>
  <c r="I6041" i="45"/>
  <c r="I6040" i="45"/>
  <c r="I6039" i="45"/>
  <c r="I6038" i="45"/>
  <c r="I6037" i="45"/>
  <c r="I6036" i="45"/>
  <c r="I6035" i="45"/>
  <c r="I6034" i="45"/>
  <c r="I6033" i="45"/>
  <c r="I6032" i="45"/>
  <c r="I6031" i="45"/>
  <c r="I6030" i="45"/>
  <c r="I6029" i="45"/>
  <c r="I6028" i="45"/>
  <c r="I6027" i="45"/>
  <c r="I6026" i="45"/>
  <c r="I6025" i="45"/>
  <c r="I6024" i="45"/>
  <c r="I6023" i="45"/>
  <c r="I6022" i="45"/>
  <c r="I6021" i="45"/>
  <c r="I6020" i="45"/>
  <c r="I6019" i="45"/>
  <c r="I6018" i="45"/>
  <c r="I6017" i="45"/>
  <c r="I6016" i="45"/>
  <c r="I6015" i="45"/>
  <c r="I6014" i="45"/>
  <c r="I6013" i="45"/>
  <c r="I6012" i="45"/>
  <c r="I6011" i="45"/>
  <c r="I6010" i="45"/>
  <c r="I6009" i="45"/>
  <c r="I6008" i="45"/>
  <c r="I6007" i="45"/>
  <c r="I6006" i="45"/>
  <c r="I6005" i="45"/>
  <c r="I6004" i="45"/>
  <c r="I6003" i="45"/>
  <c r="I6002" i="45"/>
  <c r="I6001" i="45"/>
  <c r="I6000" i="45"/>
  <c r="I5999" i="45"/>
  <c r="I5998" i="45"/>
  <c r="I5997" i="45"/>
  <c r="I5996" i="45"/>
  <c r="I5995" i="45"/>
  <c r="I5994" i="45"/>
  <c r="I5993" i="45"/>
  <c r="I5992" i="45"/>
  <c r="I5991" i="45"/>
  <c r="I5990" i="45"/>
  <c r="I5989" i="45"/>
  <c r="I5988" i="45"/>
  <c r="I5987" i="45"/>
  <c r="I5986" i="45"/>
  <c r="I5985" i="45"/>
  <c r="I5984" i="45"/>
  <c r="I5983" i="45"/>
  <c r="I5982" i="45"/>
  <c r="I5981" i="45"/>
  <c r="I5980" i="45"/>
  <c r="I5979" i="45"/>
  <c r="I5978" i="45"/>
  <c r="I5977" i="45"/>
  <c r="I5976" i="45"/>
  <c r="I5975" i="45"/>
  <c r="I5974" i="45"/>
  <c r="I5973" i="45"/>
  <c r="I5972" i="45"/>
  <c r="I5971" i="45"/>
  <c r="I5970" i="45"/>
  <c r="I5969" i="45"/>
  <c r="I5968" i="45"/>
  <c r="I5967" i="45"/>
  <c r="I5966" i="45"/>
  <c r="I5965" i="45"/>
  <c r="I5964" i="45"/>
  <c r="I5963" i="45"/>
  <c r="I5962" i="45"/>
  <c r="I5961" i="45"/>
  <c r="I5960" i="45"/>
  <c r="I5959" i="45"/>
  <c r="I5958" i="45"/>
  <c r="I5957" i="45"/>
  <c r="I5956" i="45"/>
  <c r="I5955" i="45"/>
  <c r="I5954" i="45"/>
  <c r="I5953" i="45"/>
  <c r="I5952" i="45"/>
  <c r="I5951" i="45"/>
  <c r="I5950" i="45"/>
  <c r="I5949" i="45"/>
  <c r="I5948" i="45"/>
  <c r="I5947" i="45"/>
  <c r="I5946" i="45"/>
  <c r="I5945" i="45"/>
  <c r="I5944" i="45"/>
  <c r="I5943" i="45"/>
  <c r="I5942" i="45"/>
  <c r="I5941" i="45"/>
  <c r="I5940" i="45"/>
  <c r="I5939" i="45"/>
  <c r="I5938" i="45"/>
  <c r="I5937" i="45"/>
  <c r="I5936" i="45"/>
  <c r="I5935" i="45"/>
  <c r="I5934" i="45"/>
  <c r="I5933" i="45"/>
  <c r="I5932" i="45"/>
  <c r="I5931" i="45"/>
  <c r="I5930" i="45"/>
  <c r="I5929" i="45"/>
  <c r="I5928" i="45"/>
  <c r="I5927" i="45"/>
  <c r="I5926" i="45"/>
  <c r="I5925" i="45"/>
  <c r="I5924" i="45"/>
  <c r="I5923" i="45"/>
  <c r="I5922" i="45"/>
  <c r="I5921" i="45"/>
  <c r="I5920" i="45"/>
  <c r="I5919" i="45"/>
  <c r="I5918" i="45"/>
  <c r="I5917" i="45"/>
  <c r="I5916" i="45"/>
  <c r="I5915" i="45"/>
  <c r="I5914" i="45"/>
  <c r="I5913" i="45"/>
  <c r="I5912" i="45"/>
  <c r="I5911" i="45"/>
  <c r="I5910" i="45"/>
  <c r="I5909" i="45"/>
  <c r="I5908" i="45"/>
  <c r="I5907" i="45"/>
  <c r="I5906" i="45"/>
  <c r="I5905" i="45"/>
  <c r="I5904" i="45"/>
  <c r="I5903" i="45"/>
  <c r="I5902" i="45"/>
  <c r="I5901" i="45"/>
  <c r="I5900" i="45"/>
  <c r="I5899" i="45"/>
  <c r="I5898" i="45"/>
  <c r="I5897" i="45"/>
  <c r="I5896" i="45"/>
  <c r="I5895" i="45"/>
  <c r="I5894" i="45"/>
  <c r="I5893" i="45"/>
  <c r="I5892" i="45"/>
  <c r="I5891" i="45"/>
  <c r="I5890" i="45"/>
  <c r="I5889" i="45"/>
  <c r="I5888" i="45"/>
  <c r="I5887" i="45"/>
  <c r="I5886" i="45"/>
  <c r="I5885" i="45"/>
  <c r="I5884" i="45"/>
  <c r="I5883" i="45"/>
  <c r="I5882" i="45"/>
  <c r="I5881" i="45"/>
  <c r="I5880" i="45"/>
  <c r="I5879" i="45"/>
  <c r="I5878" i="45"/>
  <c r="I5877" i="45"/>
  <c r="I5876" i="45"/>
  <c r="I5875" i="45"/>
  <c r="I5874" i="45"/>
  <c r="I5873" i="45"/>
  <c r="I5872" i="45"/>
  <c r="I5871" i="45"/>
  <c r="I5870" i="45"/>
  <c r="I5869" i="45"/>
  <c r="I5868" i="45"/>
  <c r="I5867" i="45"/>
  <c r="I5866" i="45"/>
  <c r="I5865" i="45"/>
  <c r="I5864" i="45"/>
  <c r="I5863" i="45"/>
  <c r="I5862" i="45"/>
  <c r="I5861" i="45"/>
  <c r="I5860" i="45"/>
  <c r="I5859" i="45"/>
  <c r="I5858" i="45"/>
  <c r="I5857" i="45"/>
  <c r="I5856" i="45"/>
  <c r="I5855" i="45"/>
  <c r="I5854" i="45"/>
  <c r="I5853" i="45"/>
  <c r="I5852" i="45"/>
  <c r="I5851" i="45"/>
  <c r="I5850" i="45"/>
  <c r="I5849" i="45"/>
  <c r="I5848" i="45"/>
  <c r="I5847" i="45"/>
  <c r="I5846" i="45"/>
  <c r="I5845" i="45"/>
  <c r="I5844" i="45"/>
  <c r="I5843" i="45"/>
  <c r="I5842" i="45"/>
  <c r="I5841" i="45"/>
  <c r="I5840" i="45"/>
  <c r="I5839" i="45"/>
  <c r="I5838" i="45"/>
  <c r="I5837" i="45"/>
  <c r="I5836" i="45"/>
  <c r="I5835" i="45"/>
  <c r="I5834" i="45"/>
  <c r="I5833" i="45"/>
  <c r="I5832" i="45"/>
  <c r="I5831" i="45"/>
  <c r="I5830" i="45"/>
  <c r="I5829" i="45"/>
  <c r="I5828" i="45"/>
  <c r="I5827" i="45"/>
  <c r="I5826" i="45"/>
  <c r="I5825" i="45"/>
  <c r="I5824" i="45"/>
  <c r="I5823" i="45"/>
  <c r="I5822" i="45"/>
  <c r="I5821" i="45"/>
  <c r="I5820" i="45"/>
  <c r="I5819" i="45"/>
  <c r="I5818" i="45"/>
  <c r="I5817" i="45"/>
  <c r="I5816" i="45"/>
  <c r="I5815" i="45"/>
  <c r="I5814" i="45"/>
  <c r="I5813" i="45"/>
  <c r="I5812" i="45"/>
  <c r="I5811" i="45"/>
  <c r="I5810" i="45"/>
  <c r="I5809" i="45"/>
  <c r="I5808" i="45"/>
  <c r="I5807" i="45"/>
  <c r="I5806" i="45"/>
  <c r="I5805" i="45"/>
  <c r="I5804" i="45"/>
  <c r="I5803" i="45"/>
  <c r="I5802" i="45"/>
  <c r="I5801" i="45"/>
  <c r="I5800" i="45"/>
  <c r="I5799" i="45"/>
  <c r="I5798" i="45"/>
  <c r="I5797" i="45"/>
  <c r="I5796" i="45"/>
  <c r="I5795" i="45"/>
  <c r="I5794" i="45"/>
  <c r="I5793" i="45"/>
  <c r="I5792" i="45"/>
  <c r="I5791" i="45"/>
  <c r="I5790" i="45"/>
  <c r="I5789" i="45"/>
  <c r="I5788" i="45"/>
  <c r="I5787" i="45"/>
  <c r="I5786" i="45"/>
  <c r="I5785" i="45"/>
  <c r="I5784" i="45"/>
  <c r="I5783" i="45"/>
  <c r="I5782" i="45"/>
  <c r="I5781" i="45"/>
  <c r="I5780" i="45"/>
  <c r="I5779" i="45"/>
  <c r="I5778" i="45"/>
  <c r="I5777" i="45"/>
  <c r="I5776" i="45"/>
  <c r="I5775" i="45"/>
  <c r="I5774" i="45"/>
  <c r="I5773" i="45"/>
  <c r="I5772" i="45"/>
  <c r="I5771" i="45"/>
  <c r="I5770" i="45"/>
  <c r="I5769" i="45"/>
  <c r="I5768" i="45"/>
  <c r="I5767" i="45"/>
  <c r="I5766" i="45"/>
  <c r="I5765" i="45"/>
  <c r="I5764" i="45"/>
  <c r="I5763" i="45"/>
  <c r="I5762" i="45"/>
  <c r="I5761" i="45"/>
  <c r="I5760" i="45"/>
  <c r="I5759" i="45"/>
  <c r="I5758" i="45"/>
  <c r="I5757" i="45"/>
  <c r="I5756" i="45"/>
  <c r="I5755" i="45"/>
  <c r="I5754" i="45"/>
  <c r="I5753" i="45"/>
  <c r="I5752" i="45"/>
  <c r="I5751" i="45"/>
  <c r="I5750" i="45"/>
  <c r="I5749" i="45"/>
  <c r="I5748" i="45"/>
  <c r="I5747" i="45"/>
  <c r="I5746" i="45"/>
  <c r="I5745" i="45"/>
  <c r="I5744" i="45"/>
  <c r="I5743" i="45"/>
  <c r="I5742" i="45"/>
  <c r="I5741" i="45"/>
  <c r="I5740" i="45"/>
  <c r="I5739" i="45"/>
  <c r="I5738" i="45"/>
  <c r="I5737" i="45"/>
  <c r="I5736" i="45"/>
  <c r="I5735" i="45"/>
  <c r="I5734" i="45"/>
  <c r="I5733" i="45"/>
  <c r="I5732" i="45"/>
  <c r="I5731" i="45"/>
  <c r="I5730" i="45"/>
  <c r="I5729" i="45"/>
  <c r="I5728" i="45"/>
  <c r="I5727" i="45"/>
  <c r="I5726" i="45"/>
  <c r="I5725" i="45"/>
  <c r="I5724" i="45"/>
  <c r="I5723" i="45"/>
  <c r="I5722" i="45"/>
  <c r="I5721" i="45"/>
  <c r="I5720" i="45"/>
  <c r="I5719" i="45"/>
  <c r="I5718" i="45"/>
  <c r="I5717" i="45"/>
  <c r="I5716" i="45"/>
  <c r="I5715" i="45"/>
  <c r="I5714" i="45"/>
  <c r="I5713" i="45"/>
  <c r="I5712" i="45"/>
  <c r="I5711" i="45"/>
  <c r="I5710" i="45"/>
  <c r="I5709" i="45"/>
  <c r="I5708" i="45"/>
  <c r="I5707" i="45"/>
  <c r="I5706" i="45"/>
  <c r="I5705" i="45"/>
  <c r="I5704" i="45"/>
  <c r="I5703" i="45"/>
  <c r="I5702" i="45"/>
  <c r="I5701" i="45"/>
  <c r="I5700" i="45"/>
  <c r="I5699" i="45"/>
  <c r="I5698" i="45"/>
  <c r="I5697" i="45"/>
  <c r="I5696" i="45"/>
  <c r="I5695" i="45"/>
  <c r="I5694" i="45"/>
  <c r="I5693" i="45"/>
  <c r="I5692" i="45"/>
  <c r="I5691" i="45"/>
  <c r="I5690" i="45"/>
  <c r="I5689" i="45"/>
  <c r="I5688" i="45"/>
  <c r="I5687" i="45"/>
  <c r="I5686" i="45"/>
  <c r="I5685" i="45"/>
  <c r="I5684" i="45"/>
  <c r="I5683" i="45"/>
  <c r="I5682" i="45"/>
  <c r="I5681" i="45"/>
  <c r="I5680" i="45"/>
  <c r="I5679" i="45"/>
  <c r="I5678" i="45"/>
  <c r="I5677" i="45"/>
  <c r="I5676" i="45"/>
  <c r="I5675" i="45"/>
  <c r="I5674" i="45"/>
  <c r="I5673" i="45"/>
  <c r="I5672" i="45"/>
  <c r="I5671" i="45"/>
  <c r="I5670" i="45"/>
  <c r="I5669" i="45"/>
  <c r="I5668" i="45"/>
  <c r="I5667" i="45"/>
  <c r="I5666" i="45"/>
  <c r="I5665" i="45"/>
  <c r="I5664" i="45"/>
  <c r="I5663" i="45"/>
  <c r="I5662" i="45"/>
  <c r="I5661" i="45"/>
  <c r="I5660" i="45"/>
  <c r="I5659" i="45"/>
  <c r="I5658" i="45"/>
  <c r="I5657" i="45"/>
  <c r="I5656" i="45"/>
  <c r="I5655" i="45"/>
  <c r="I5654" i="45"/>
  <c r="I5653" i="45"/>
  <c r="I5652" i="45"/>
  <c r="I5651" i="45"/>
  <c r="I5650" i="45"/>
  <c r="I5649" i="45"/>
  <c r="I5648" i="45"/>
  <c r="I5647" i="45"/>
  <c r="I5646" i="45"/>
  <c r="I5645" i="45"/>
  <c r="I5644" i="45"/>
  <c r="I5643" i="45"/>
  <c r="I5642" i="45"/>
  <c r="I5641" i="45"/>
  <c r="I5640" i="45"/>
  <c r="I5639" i="45"/>
  <c r="I5638" i="45"/>
  <c r="I5637" i="45"/>
  <c r="I5636" i="45"/>
  <c r="I5635" i="45"/>
  <c r="I5634" i="45"/>
  <c r="I5633" i="45"/>
  <c r="I5632" i="45"/>
  <c r="I5631" i="45"/>
  <c r="I5630" i="45"/>
  <c r="I5629" i="45"/>
  <c r="I5628" i="45"/>
  <c r="I5627" i="45"/>
  <c r="I5626" i="45"/>
  <c r="I5625" i="45"/>
  <c r="I5624" i="45"/>
  <c r="I5623" i="45"/>
  <c r="I5622" i="45"/>
  <c r="I5621" i="45"/>
  <c r="I5620" i="45"/>
  <c r="I5619" i="45"/>
  <c r="I5618" i="45"/>
  <c r="I5617" i="45"/>
  <c r="I5616" i="45"/>
  <c r="I5615" i="45"/>
  <c r="I5614" i="45"/>
  <c r="I5613" i="45"/>
  <c r="I5612" i="45"/>
  <c r="I5611" i="45"/>
  <c r="I5610" i="45"/>
  <c r="I5609" i="45"/>
  <c r="I5608" i="45"/>
  <c r="I5607" i="45"/>
  <c r="I5606" i="45"/>
  <c r="I5605" i="45"/>
  <c r="I5604" i="45"/>
  <c r="I5603" i="45"/>
  <c r="I5602" i="45"/>
  <c r="I5601" i="45"/>
  <c r="I5600" i="45"/>
  <c r="I5599" i="45"/>
  <c r="I5598" i="45"/>
  <c r="I5597" i="45"/>
  <c r="I5596" i="45"/>
  <c r="I5595" i="45"/>
  <c r="I5594" i="45"/>
  <c r="I5593" i="45"/>
  <c r="I5592" i="45"/>
  <c r="I5591" i="45"/>
  <c r="I5590" i="45"/>
  <c r="I5589" i="45"/>
  <c r="I5588" i="45"/>
  <c r="I5587" i="45"/>
  <c r="I5586" i="45"/>
  <c r="I5585" i="45"/>
  <c r="I5584" i="45"/>
  <c r="I5583" i="45"/>
  <c r="I5582" i="45"/>
  <c r="I5581" i="45"/>
  <c r="I5580" i="45"/>
  <c r="I5579" i="45"/>
  <c r="I5578" i="45"/>
  <c r="I5577" i="45"/>
  <c r="I5576" i="45"/>
  <c r="I5575" i="45"/>
  <c r="I5574" i="45"/>
  <c r="I5573" i="45"/>
  <c r="I5572" i="45"/>
  <c r="I5571" i="45"/>
  <c r="I5570" i="45"/>
  <c r="I5569" i="45"/>
  <c r="I5568" i="45"/>
  <c r="I5567" i="45"/>
  <c r="I5566" i="45"/>
  <c r="I5565" i="45"/>
  <c r="I5564" i="45"/>
  <c r="I5563" i="45"/>
  <c r="I5562" i="45"/>
  <c r="I5561" i="45"/>
  <c r="I5560" i="45"/>
  <c r="I5559" i="45"/>
  <c r="I5558" i="45"/>
  <c r="I5557" i="45"/>
  <c r="I5556" i="45"/>
  <c r="I5555" i="45"/>
  <c r="I5554" i="45"/>
  <c r="I5553" i="45"/>
  <c r="I5552" i="45"/>
  <c r="I5551" i="45"/>
  <c r="I5550" i="45"/>
  <c r="I5549" i="45"/>
  <c r="I5548" i="45"/>
  <c r="I5547" i="45"/>
  <c r="I5546" i="45"/>
  <c r="I5545" i="45"/>
  <c r="I5544" i="45"/>
  <c r="I5543" i="45"/>
  <c r="I5542" i="45"/>
  <c r="I5541" i="45"/>
  <c r="I5540" i="45"/>
  <c r="I5539" i="45"/>
  <c r="I5538" i="45"/>
  <c r="I5537" i="45"/>
  <c r="I5536" i="45"/>
  <c r="I5535" i="45"/>
  <c r="I5534" i="45"/>
  <c r="I5533" i="45"/>
  <c r="I5532" i="45"/>
  <c r="I5531" i="45"/>
  <c r="I5530" i="45"/>
  <c r="I5529" i="45"/>
  <c r="I5528" i="45"/>
  <c r="I5527" i="45"/>
  <c r="I5526" i="45"/>
  <c r="I5525" i="45"/>
  <c r="I5524" i="45"/>
  <c r="I5523" i="45"/>
  <c r="I5522" i="45"/>
  <c r="I5521" i="45"/>
  <c r="I5520" i="45"/>
  <c r="I5519" i="45"/>
  <c r="I5518" i="45"/>
  <c r="I5517" i="45"/>
  <c r="I5516" i="45"/>
  <c r="I5515" i="45"/>
  <c r="I5514" i="45"/>
  <c r="I5513" i="45"/>
  <c r="I5512" i="45"/>
  <c r="I5511" i="45"/>
  <c r="I5510" i="45"/>
  <c r="I5509" i="45"/>
  <c r="I5508" i="45"/>
  <c r="I5507" i="45"/>
  <c r="I5506" i="45"/>
  <c r="I5505" i="45"/>
  <c r="I5504" i="45"/>
  <c r="I5503" i="45"/>
  <c r="I5502" i="45"/>
  <c r="I5501" i="45"/>
  <c r="I5500" i="45"/>
  <c r="I5499" i="45"/>
  <c r="I5498" i="45"/>
  <c r="I5497" i="45"/>
  <c r="I5496" i="45"/>
  <c r="I5495" i="45"/>
  <c r="I5494" i="45"/>
  <c r="I5493" i="45"/>
  <c r="I5492" i="45"/>
  <c r="I5491" i="45"/>
  <c r="I5490" i="45"/>
  <c r="I5489" i="45"/>
  <c r="I5488" i="45"/>
  <c r="I5487" i="45"/>
  <c r="I5486" i="45"/>
  <c r="I5485" i="45"/>
  <c r="I5484" i="45"/>
  <c r="I5483" i="45"/>
  <c r="I5482" i="45"/>
  <c r="I5481" i="45"/>
  <c r="I5480" i="45"/>
  <c r="I5479" i="45"/>
  <c r="I5478" i="45"/>
  <c r="I5477" i="45"/>
  <c r="I5476" i="45"/>
  <c r="I5475" i="45"/>
  <c r="I5474" i="45"/>
  <c r="I5473" i="45"/>
  <c r="I5472" i="45"/>
  <c r="I5471" i="45"/>
  <c r="I5470" i="45"/>
  <c r="I5469" i="45"/>
  <c r="I5468" i="45"/>
  <c r="I5467" i="45"/>
  <c r="I5466" i="45"/>
  <c r="I5465" i="45"/>
  <c r="I5464" i="45"/>
  <c r="I5463" i="45"/>
  <c r="I5462" i="45"/>
  <c r="I5461" i="45"/>
  <c r="I5460" i="45"/>
  <c r="I5459" i="45"/>
  <c r="I5458" i="45"/>
  <c r="I5457" i="45"/>
  <c r="I5456" i="45"/>
  <c r="I5455" i="45"/>
  <c r="I5454" i="45"/>
  <c r="I5453" i="45"/>
  <c r="I5452" i="45"/>
  <c r="I5451" i="45"/>
  <c r="I5450" i="45"/>
  <c r="I5449" i="45"/>
  <c r="I5448" i="45"/>
  <c r="I5447" i="45"/>
  <c r="I5446" i="45"/>
  <c r="I5445" i="45"/>
  <c r="I5444" i="45"/>
  <c r="I5443" i="45"/>
  <c r="I5442" i="45"/>
  <c r="I5441" i="45"/>
  <c r="I5440" i="45"/>
  <c r="I5439" i="45"/>
  <c r="I5438" i="45"/>
  <c r="I5437" i="45"/>
  <c r="I5436" i="45"/>
  <c r="I5435" i="45"/>
  <c r="I5434" i="45"/>
  <c r="I5433" i="45"/>
  <c r="I5432" i="45"/>
  <c r="I5431" i="45"/>
  <c r="I5430" i="45"/>
  <c r="I5429" i="45"/>
  <c r="I5428" i="45"/>
  <c r="I5427" i="45"/>
  <c r="I5426" i="45"/>
  <c r="I5425" i="45"/>
  <c r="I5424" i="45"/>
  <c r="I5423" i="45"/>
  <c r="I5422" i="45"/>
  <c r="I5421" i="45"/>
  <c r="I5420" i="45"/>
  <c r="I5419" i="45"/>
  <c r="I5418" i="45"/>
  <c r="I5417" i="45"/>
  <c r="I5416" i="45"/>
  <c r="I5415" i="45"/>
  <c r="I5414" i="45"/>
  <c r="I5413" i="45"/>
  <c r="I5412" i="45"/>
  <c r="I5411" i="45"/>
  <c r="I5410" i="45"/>
  <c r="I5409" i="45"/>
  <c r="I5408" i="45"/>
  <c r="I5407" i="45"/>
  <c r="I5406" i="45"/>
  <c r="I5405" i="45"/>
  <c r="I5404" i="45"/>
  <c r="I5403" i="45"/>
  <c r="I5402" i="45"/>
  <c r="I5401" i="45"/>
  <c r="I5400" i="45"/>
  <c r="I5399" i="45"/>
  <c r="I5398" i="45"/>
  <c r="I5397" i="45"/>
  <c r="I5396" i="45"/>
  <c r="I5395" i="45"/>
  <c r="I5394" i="45"/>
  <c r="I5393" i="45"/>
  <c r="I5392" i="45"/>
  <c r="I5391" i="45"/>
  <c r="I5390" i="45"/>
  <c r="I5389" i="45"/>
  <c r="I5388" i="45"/>
  <c r="I5387" i="45"/>
  <c r="I5386" i="45"/>
  <c r="I5385" i="45"/>
  <c r="I5384" i="45"/>
  <c r="I5383" i="45"/>
  <c r="I5382" i="45"/>
  <c r="I5381" i="45"/>
  <c r="I5380" i="45"/>
  <c r="I5379" i="45"/>
  <c r="I5378" i="45"/>
  <c r="I5377" i="45"/>
  <c r="I5376" i="45"/>
  <c r="I5375" i="45"/>
  <c r="I5374" i="45"/>
  <c r="I5373" i="45"/>
  <c r="I5372" i="45"/>
  <c r="I5371" i="45"/>
  <c r="I5370" i="45"/>
  <c r="I5369" i="45"/>
  <c r="I5368" i="45"/>
  <c r="I5367" i="45"/>
  <c r="I5366" i="45"/>
  <c r="I5365" i="45"/>
  <c r="I5364" i="45"/>
  <c r="I5363" i="45"/>
  <c r="I5362" i="45"/>
  <c r="I5361" i="45"/>
  <c r="I5360" i="45"/>
  <c r="I5359" i="45"/>
  <c r="I5358" i="45"/>
  <c r="I5357" i="45"/>
  <c r="I5356" i="45"/>
  <c r="I5355" i="45"/>
  <c r="I5354" i="45"/>
  <c r="I5353" i="45"/>
  <c r="I5352" i="45"/>
  <c r="I5351" i="45"/>
  <c r="I5350" i="45"/>
  <c r="I5349" i="45"/>
  <c r="I5348" i="45"/>
  <c r="I5347" i="45"/>
  <c r="I5346" i="45"/>
  <c r="I5345" i="45"/>
  <c r="I5344" i="45"/>
  <c r="I5343" i="45"/>
  <c r="I5342" i="45"/>
  <c r="I5341" i="45"/>
  <c r="I5340" i="45"/>
  <c r="I5339" i="45"/>
  <c r="I5338" i="45"/>
  <c r="I5337" i="45"/>
  <c r="I5336" i="45"/>
  <c r="I5335" i="45"/>
  <c r="I5334" i="45"/>
  <c r="I5333" i="45"/>
  <c r="I5332" i="45"/>
  <c r="I5331" i="45"/>
  <c r="I5330" i="45"/>
  <c r="I5329" i="45"/>
  <c r="I5328" i="45"/>
  <c r="I5327" i="45"/>
  <c r="I5326" i="45"/>
  <c r="I5325" i="45"/>
  <c r="I5324" i="45"/>
  <c r="I5323" i="45"/>
  <c r="I5322" i="45"/>
  <c r="I5321" i="45"/>
  <c r="I5320" i="45"/>
  <c r="I5319" i="45"/>
  <c r="I5318" i="45"/>
  <c r="I5317" i="45"/>
  <c r="I5316" i="45"/>
  <c r="I5315" i="45"/>
  <c r="I5314" i="45"/>
  <c r="I5313" i="45"/>
  <c r="I5312" i="45"/>
  <c r="I5311" i="45"/>
  <c r="I5310" i="45"/>
  <c r="I5309" i="45"/>
  <c r="I5308" i="45"/>
  <c r="I5307" i="45"/>
  <c r="I5306" i="45"/>
  <c r="I5305" i="45"/>
  <c r="I5304" i="45"/>
  <c r="I5303" i="45"/>
  <c r="I5302" i="45"/>
  <c r="I5301" i="45"/>
  <c r="I5300" i="45"/>
  <c r="I5299" i="45"/>
  <c r="I5298" i="45"/>
  <c r="I5297" i="45"/>
  <c r="I5296" i="45"/>
  <c r="I5295" i="45"/>
  <c r="I5294" i="45"/>
  <c r="I5293" i="45"/>
  <c r="I5292" i="45"/>
  <c r="I5291" i="45"/>
  <c r="I5290" i="45"/>
  <c r="I5289" i="45"/>
  <c r="I5288" i="45"/>
  <c r="I5287" i="45"/>
  <c r="I5286" i="45"/>
  <c r="I5285" i="45"/>
  <c r="I5284" i="45"/>
  <c r="I5283" i="45"/>
  <c r="I5282" i="45"/>
  <c r="I5281" i="45"/>
  <c r="I5280" i="45"/>
  <c r="I5279" i="45"/>
  <c r="I5278" i="45"/>
  <c r="I5277" i="45"/>
  <c r="I5276" i="45"/>
  <c r="I5275" i="45"/>
  <c r="I5274" i="45"/>
  <c r="I5273" i="45"/>
  <c r="I5272" i="45"/>
  <c r="I5271" i="45"/>
  <c r="I5270" i="45"/>
  <c r="I5269" i="45"/>
  <c r="I5268" i="45"/>
  <c r="I5267" i="45"/>
  <c r="I5266" i="45"/>
  <c r="I5265" i="45"/>
  <c r="I5264" i="45"/>
  <c r="I5263" i="45"/>
  <c r="I5262" i="45"/>
  <c r="I5261" i="45"/>
  <c r="I5260" i="45"/>
  <c r="I5259" i="45"/>
  <c r="I5258" i="45"/>
  <c r="I5257" i="45"/>
  <c r="I5256" i="45"/>
  <c r="I5255" i="45"/>
  <c r="I5254" i="45"/>
  <c r="I5253" i="45"/>
  <c r="I5252" i="45"/>
  <c r="I5251" i="45"/>
  <c r="I5250" i="45"/>
  <c r="I5249" i="45"/>
  <c r="I5248" i="45"/>
  <c r="I5247" i="45"/>
  <c r="I5246" i="45"/>
  <c r="I5245" i="45"/>
  <c r="I5244" i="45"/>
  <c r="I5243" i="45"/>
  <c r="I5242" i="45"/>
  <c r="I5241" i="45"/>
  <c r="I5240" i="45"/>
  <c r="I5239" i="45"/>
  <c r="I5238" i="45"/>
  <c r="I5237" i="45"/>
  <c r="I5236" i="45"/>
  <c r="I5235" i="45"/>
  <c r="I5234" i="45"/>
  <c r="I5233" i="45"/>
  <c r="I5232" i="45"/>
  <c r="I5231" i="45"/>
  <c r="I5230" i="45"/>
  <c r="I5229" i="45"/>
  <c r="I5228" i="45"/>
  <c r="I5227" i="45"/>
  <c r="I5226" i="45"/>
  <c r="I5225" i="45"/>
  <c r="I5224" i="45"/>
  <c r="I5223" i="45"/>
  <c r="I5222" i="45"/>
  <c r="I5221" i="45"/>
  <c r="I5220" i="45"/>
  <c r="I5219" i="45"/>
  <c r="I5218" i="45"/>
  <c r="I5217" i="45"/>
  <c r="I5216" i="45"/>
  <c r="I5215" i="45"/>
  <c r="I5214" i="45"/>
  <c r="I5213" i="45"/>
  <c r="I5212" i="45"/>
  <c r="I5211" i="45"/>
  <c r="I5210" i="45"/>
  <c r="I5209" i="45"/>
  <c r="I5208" i="45"/>
  <c r="I5207" i="45"/>
  <c r="I5206" i="45"/>
  <c r="I5205" i="45"/>
  <c r="I5204" i="45"/>
  <c r="I5203" i="45"/>
  <c r="I5202" i="45"/>
  <c r="I5201" i="45"/>
  <c r="I5200" i="45"/>
  <c r="I5199" i="45"/>
  <c r="I5198" i="45"/>
  <c r="I5197" i="45"/>
  <c r="I5196" i="45"/>
  <c r="I5195" i="45"/>
  <c r="I5194" i="45"/>
  <c r="I5193" i="45"/>
  <c r="I5192" i="45"/>
  <c r="I5191" i="45"/>
  <c r="I5190" i="45"/>
  <c r="I5189" i="45"/>
  <c r="I5188" i="45"/>
  <c r="I5187" i="45"/>
  <c r="I5186" i="45"/>
  <c r="I5185" i="45"/>
  <c r="I5184" i="45"/>
  <c r="I5183" i="45"/>
  <c r="I5182" i="45"/>
  <c r="I5181" i="45"/>
  <c r="I5180" i="45"/>
  <c r="I5179" i="45"/>
  <c r="I5178" i="45"/>
  <c r="I5177" i="45"/>
  <c r="I5176" i="45"/>
  <c r="I5175" i="45"/>
  <c r="I5174" i="45"/>
  <c r="I5173" i="45"/>
  <c r="I5172" i="45"/>
  <c r="I5171" i="45"/>
  <c r="I5170" i="45"/>
  <c r="I5169" i="45"/>
  <c r="I5168" i="45"/>
  <c r="I5167" i="45"/>
  <c r="I5166" i="45"/>
  <c r="I5165" i="45"/>
  <c r="I5164" i="45"/>
  <c r="I5163" i="45"/>
  <c r="I5162" i="45"/>
  <c r="I5161" i="45"/>
  <c r="I5160" i="45"/>
  <c r="I5159" i="45"/>
  <c r="I5158" i="45"/>
  <c r="I5157" i="45"/>
  <c r="I5156" i="45"/>
  <c r="I5155" i="45"/>
  <c r="I5154" i="45"/>
  <c r="I5153" i="45"/>
  <c r="I5152" i="45"/>
  <c r="I5151" i="45"/>
  <c r="I5150" i="45"/>
  <c r="I5149" i="45"/>
  <c r="I5148" i="45"/>
  <c r="I5147" i="45"/>
  <c r="I5146" i="45"/>
  <c r="I5145" i="45"/>
  <c r="I5144" i="45"/>
  <c r="I5143" i="45"/>
  <c r="I5142" i="45"/>
  <c r="I5141" i="45"/>
  <c r="I5140" i="45"/>
  <c r="I5139" i="45"/>
  <c r="I5138" i="45"/>
  <c r="I5137" i="45"/>
  <c r="I5136" i="45"/>
  <c r="I5135" i="45"/>
  <c r="I5134" i="45"/>
  <c r="I5133" i="45"/>
  <c r="I5132" i="45"/>
  <c r="I5131" i="45"/>
  <c r="I5130" i="45"/>
  <c r="I5129" i="45"/>
  <c r="I5128" i="45"/>
  <c r="I5127" i="45"/>
  <c r="I5126" i="45"/>
  <c r="I5125" i="45"/>
  <c r="I5124" i="45"/>
  <c r="I5123" i="45"/>
  <c r="I5122" i="45"/>
  <c r="I5121" i="45"/>
  <c r="I5120" i="45"/>
  <c r="I5119" i="45"/>
  <c r="I5118" i="45"/>
  <c r="I5117" i="45"/>
  <c r="I5116" i="45"/>
  <c r="I5115" i="45"/>
  <c r="I5114" i="45"/>
  <c r="I5113" i="45"/>
  <c r="I5112" i="45"/>
  <c r="I5111" i="45"/>
  <c r="I5110" i="45"/>
  <c r="I5109" i="45"/>
  <c r="I5108" i="45"/>
  <c r="I5107" i="45"/>
  <c r="I5106" i="45"/>
  <c r="I5105" i="45"/>
  <c r="I5104" i="45"/>
  <c r="I5103" i="45"/>
  <c r="I5102" i="45"/>
  <c r="I5101" i="45"/>
  <c r="I5100" i="45"/>
  <c r="I5099" i="45"/>
  <c r="I5098" i="45"/>
  <c r="I5097" i="45"/>
  <c r="I5096" i="45"/>
  <c r="I5095" i="45"/>
  <c r="I5094" i="45"/>
  <c r="I5093" i="45"/>
  <c r="I5092" i="45"/>
  <c r="I5091" i="45"/>
  <c r="I5090" i="45"/>
  <c r="I5089" i="45"/>
  <c r="I5088" i="45"/>
  <c r="I5087" i="45"/>
  <c r="I5086" i="45"/>
  <c r="I5085" i="45"/>
  <c r="I5084" i="45"/>
  <c r="I5083" i="45"/>
  <c r="I5082" i="45"/>
  <c r="I5081" i="45"/>
  <c r="I5080" i="45"/>
  <c r="I5079" i="45"/>
  <c r="I5078" i="45"/>
  <c r="I5077" i="45"/>
  <c r="I5076" i="45"/>
  <c r="I5075" i="45"/>
  <c r="I5074" i="45"/>
  <c r="I5073" i="45"/>
  <c r="I5072" i="45"/>
  <c r="I5071" i="45"/>
  <c r="I5070" i="45"/>
  <c r="I5069" i="45"/>
  <c r="I5068" i="45"/>
  <c r="I5067" i="45"/>
  <c r="I5066" i="45"/>
  <c r="I5065" i="45"/>
  <c r="I5064" i="45"/>
  <c r="I5063" i="45"/>
  <c r="I5062" i="45"/>
  <c r="I5061" i="45"/>
  <c r="I5060" i="45"/>
  <c r="I5059" i="45"/>
  <c r="I5058" i="45"/>
  <c r="I5057" i="45"/>
  <c r="I5056" i="45"/>
  <c r="I5055" i="45"/>
  <c r="I5054" i="45"/>
  <c r="I5053" i="45"/>
  <c r="I5052" i="45"/>
  <c r="I5051" i="45"/>
  <c r="I5050" i="45"/>
  <c r="I5049" i="45"/>
  <c r="I5048" i="45"/>
  <c r="I5047" i="45"/>
  <c r="I5046" i="45"/>
  <c r="I5045" i="45"/>
  <c r="I5044" i="45"/>
  <c r="I5043" i="45"/>
  <c r="I5042" i="45"/>
  <c r="I5041" i="45"/>
  <c r="I5040" i="45"/>
  <c r="I5039" i="45"/>
  <c r="I5038" i="45"/>
  <c r="I5037" i="45"/>
  <c r="I5036" i="45"/>
  <c r="I5035" i="45"/>
  <c r="I5034" i="45"/>
  <c r="I5033" i="45"/>
  <c r="I5032" i="45"/>
  <c r="I5031" i="45"/>
  <c r="I5030" i="45"/>
  <c r="I5029" i="45"/>
  <c r="I5028" i="45"/>
  <c r="I5027" i="45"/>
  <c r="I5026" i="45"/>
  <c r="I5025" i="45"/>
  <c r="I5024" i="45"/>
  <c r="I5023" i="45"/>
  <c r="I5022" i="45"/>
  <c r="I5021" i="45"/>
  <c r="I5020" i="45"/>
  <c r="I5019" i="45"/>
  <c r="I5018" i="45"/>
  <c r="I5017" i="45"/>
  <c r="I5016" i="45"/>
  <c r="I5015" i="45"/>
  <c r="I5014" i="45"/>
  <c r="I5013" i="45"/>
  <c r="I5012" i="45"/>
  <c r="I5011" i="45"/>
  <c r="I5010" i="45"/>
  <c r="I5009" i="45"/>
  <c r="I5008" i="45"/>
  <c r="I5007" i="45"/>
  <c r="I5006" i="45"/>
  <c r="I5005" i="45"/>
  <c r="I5004" i="45"/>
  <c r="I5003" i="45"/>
  <c r="I5002" i="45"/>
  <c r="I5001" i="45"/>
  <c r="I5000" i="45"/>
  <c r="I4999" i="45"/>
  <c r="I4998" i="45"/>
  <c r="I4997" i="45"/>
  <c r="I4996" i="45"/>
  <c r="I4995" i="45"/>
  <c r="I4994" i="45"/>
  <c r="I4993" i="45"/>
  <c r="I4992" i="45"/>
  <c r="I4991" i="45"/>
  <c r="I4990" i="45"/>
  <c r="I4989" i="45"/>
  <c r="I4988" i="45"/>
  <c r="I4987" i="45"/>
  <c r="I4986" i="45"/>
  <c r="I4985" i="45"/>
  <c r="I4984" i="45"/>
  <c r="I4983" i="45"/>
  <c r="I4982" i="45"/>
  <c r="I4981" i="45"/>
  <c r="I4980" i="45"/>
  <c r="I4979" i="45"/>
  <c r="I4978" i="45"/>
  <c r="I4977" i="45"/>
  <c r="I4976" i="45"/>
  <c r="I4975" i="45"/>
  <c r="I4974" i="45"/>
  <c r="I4973" i="45"/>
  <c r="I4972" i="45"/>
  <c r="I4971" i="45"/>
  <c r="I4970" i="45"/>
  <c r="I4969" i="45"/>
  <c r="I4968" i="45"/>
  <c r="I4967" i="45"/>
  <c r="I4966" i="45"/>
  <c r="I4965" i="45"/>
  <c r="I4964" i="45"/>
  <c r="I4963" i="45"/>
  <c r="I4962" i="45"/>
  <c r="I4961" i="45"/>
  <c r="I4960" i="45"/>
  <c r="I4959" i="45"/>
  <c r="I4958" i="45"/>
  <c r="I4957" i="45"/>
  <c r="I4956" i="45"/>
  <c r="I4955" i="45"/>
  <c r="I4954" i="45"/>
  <c r="I4953" i="45"/>
  <c r="I4952" i="45"/>
  <c r="I4951" i="45"/>
  <c r="I4950" i="45"/>
  <c r="I4949" i="45"/>
  <c r="I4948" i="45"/>
  <c r="I4947" i="45"/>
  <c r="I4946" i="45"/>
  <c r="I4945" i="45"/>
  <c r="I4944" i="45"/>
  <c r="I4943" i="45"/>
  <c r="I4942" i="45"/>
  <c r="I4941" i="45"/>
  <c r="I4940" i="45"/>
  <c r="I4939" i="45"/>
  <c r="I4938" i="45"/>
  <c r="I4937" i="45"/>
  <c r="I4936" i="45"/>
  <c r="I4935" i="45"/>
  <c r="I4934" i="45"/>
  <c r="I4933" i="45"/>
  <c r="I4932" i="45"/>
  <c r="I4931" i="45"/>
  <c r="I4930" i="45"/>
  <c r="I4929" i="45"/>
  <c r="I4928" i="45"/>
  <c r="I4927" i="45"/>
  <c r="I4926" i="45"/>
  <c r="I4925" i="45"/>
  <c r="I4924" i="45"/>
  <c r="I4923" i="45"/>
  <c r="I4922" i="45"/>
  <c r="I4921" i="45"/>
  <c r="I4920" i="45"/>
  <c r="I4919" i="45"/>
  <c r="I4918" i="45"/>
  <c r="I4917" i="45"/>
  <c r="I4916" i="45"/>
  <c r="I4915" i="45"/>
  <c r="I4914" i="45"/>
  <c r="I4913" i="45"/>
  <c r="I4912" i="45"/>
  <c r="I4911" i="45"/>
  <c r="I4910" i="45"/>
  <c r="I4909" i="45"/>
  <c r="I4908" i="45"/>
  <c r="I4907" i="45"/>
  <c r="I4906" i="45"/>
  <c r="I4905" i="45"/>
  <c r="I4904" i="45"/>
  <c r="I4903" i="45"/>
  <c r="I4902" i="45"/>
  <c r="I4901" i="45"/>
  <c r="I4900" i="45"/>
  <c r="I4899" i="45"/>
  <c r="I4898" i="45"/>
  <c r="I4897" i="45"/>
  <c r="I4896" i="45"/>
  <c r="I4895" i="45"/>
  <c r="I4894" i="45"/>
  <c r="I4893" i="45"/>
  <c r="I4892" i="45"/>
  <c r="I4891" i="45"/>
  <c r="I4890" i="45"/>
  <c r="I4889" i="45"/>
  <c r="I4888" i="45"/>
  <c r="I4887" i="45"/>
  <c r="I4886" i="45"/>
  <c r="I4885" i="45"/>
  <c r="I4884" i="45"/>
  <c r="I4883" i="45"/>
  <c r="I4882" i="45"/>
  <c r="I4881" i="45"/>
  <c r="I4880" i="45"/>
  <c r="I4879" i="45"/>
  <c r="I4878" i="45"/>
  <c r="I4877" i="45"/>
  <c r="I4876" i="45"/>
  <c r="I4875" i="45"/>
  <c r="I4874" i="45"/>
  <c r="I4873" i="45"/>
  <c r="I4872" i="45"/>
  <c r="I4871" i="45"/>
  <c r="I4870" i="45"/>
  <c r="I4869" i="45"/>
  <c r="I4868" i="45"/>
  <c r="I4867" i="45"/>
  <c r="I4866" i="45"/>
  <c r="I4865" i="45"/>
  <c r="I4864" i="45"/>
  <c r="I4863" i="45"/>
  <c r="I4862" i="45"/>
  <c r="I4861" i="45"/>
  <c r="I4860" i="45"/>
  <c r="I4859" i="45"/>
  <c r="I4858" i="45"/>
  <c r="I4857" i="45"/>
  <c r="I4856" i="45"/>
  <c r="I4855" i="45"/>
  <c r="I4854" i="45"/>
  <c r="I4853" i="45"/>
  <c r="I4852" i="45"/>
  <c r="I4851" i="45"/>
  <c r="I4850" i="45"/>
  <c r="I4849" i="45"/>
  <c r="I4848" i="45"/>
  <c r="I4847" i="45"/>
  <c r="I4846" i="45"/>
  <c r="I4845" i="45"/>
  <c r="I4844" i="45"/>
  <c r="I4843" i="45"/>
  <c r="I4842" i="45"/>
  <c r="I4841" i="45"/>
  <c r="I4840" i="45"/>
  <c r="I4839" i="45"/>
  <c r="I4838" i="45"/>
  <c r="I4837" i="45"/>
  <c r="I4836" i="45"/>
  <c r="I4835" i="45"/>
  <c r="I4834" i="45"/>
  <c r="I4833" i="45"/>
  <c r="I4832" i="45"/>
  <c r="I4831" i="45"/>
  <c r="I4830" i="45"/>
  <c r="I4829" i="45"/>
  <c r="I4828" i="45"/>
  <c r="I4827" i="45"/>
  <c r="I4826" i="45"/>
  <c r="I4825" i="45"/>
  <c r="I4824" i="45"/>
  <c r="I4823" i="45"/>
  <c r="I4822" i="45"/>
  <c r="I4821" i="45"/>
  <c r="I4820" i="45"/>
  <c r="I4819" i="45"/>
  <c r="I4818" i="45"/>
  <c r="I4817" i="45"/>
  <c r="I4816" i="45"/>
  <c r="I4815" i="45"/>
  <c r="I4814" i="45"/>
  <c r="I4813" i="45"/>
  <c r="I4812" i="45"/>
  <c r="I4811" i="45"/>
  <c r="I4810" i="45"/>
  <c r="I4809" i="45"/>
  <c r="I4808" i="45"/>
  <c r="I4807" i="45"/>
  <c r="I4806" i="45"/>
  <c r="I4805" i="45"/>
  <c r="I4804" i="45"/>
  <c r="I4803" i="45"/>
  <c r="I4802" i="45"/>
  <c r="I4801" i="45"/>
  <c r="I4800" i="45"/>
  <c r="I4799" i="45"/>
  <c r="I4798" i="45"/>
  <c r="I4797" i="45"/>
  <c r="I4796" i="45"/>
  <c r="I4795" i="45"/>
  <c r="I4794" i="45"/>
  <c r="I4793" i="45"/>
  <c r="I4792" i="45"/>
  <c r="I4791" i="45"/>
  <c r="I4790" i="45"/>
  <c r="I4789" i="45"/>
  <c r="I4788" i="45"/>
  <c r="I4787" i="45"/>
  <c r="I4786" i="45"/>
  <c r="I4785" i="45"/>
  <c r="I4784" i="45"/>
  <c r="I4783" i="45"/>
  <c r="I4782" i="45"/>
  <c r="I4781" i="45"/>
  <c r="I4780" i="45"/>
  <c r="I4779" i="45"/>
  <c r="I4778" i="45"/>
  <c r="I4777" i="45"/>
  <c r="I4776" i="45"/>
  <c r="I4775" i="45"/>
  <c r="I4774" i="45"/>
  <c r="I4773" i="45"/>
  <c r="I4772" i="45"/>
  <c r="I4771" i="45"/>
  <c r="I4770" i="45"/>
  <c r="I4769" i="45"/>
  <c r="I4768" i="45"/>
  <c r="I4767" i="45"/>
  <c r="I4766" i="45"/>
  <c r="I4765" i="45"/>
  <c r="I4764" i="45"/>
  <c r="I4763" i="45"/>
  <c r="I4762" i="45"/>
  <c r="I4761" i="45"/>
  <c r="I4760" i="45"/>
  <c r="I4759" i="45"/>
  <c r="I4758" i="45"/>
  <c r="I4757" i="45"/>
  <c r="I4756" i="45"/>
  <c r="I4755" i="45"/>
  <c r="I4754" i="45"/>
  <c r="I4753" i="45"/>
  <c r="I4752" i="45"/>
  <c r="I4751" i="45"/>
  <c r="I4750" i="45"/>
  <c r="I4749" i="45"/>
  <c r="I4748" i="45"/>
  <c r="I4747" i="45"/>
  <c r="I4746" i="45"/>
  <c r="I4745" i="45"/>
  <c r="I4744" i="45"/>
  <c r="I4743" i="45"/>
  <c r="I4742" i="45"/>
  <c r="I4741" i="45"/>
  <c r="I4740" i="45"/>
  <c r="I4739" i="45"/>
  <c r="I4738" i="45"/>
  <c r="I4737" i="45"/>
  <c r="I4736" i="45"/>
  <c r="I4735" i="45"/>
  <c r="I4734" i="45"/>
  <c r="I4733" i="45"/>
  <c r="I4732" i="45"/>
  <c r="I4731" i="45"/>
  <c r="I4730" i="45"/>
  <c r="I4729" i="45"/>
  <c r="I4728" i="45"/>
  <c r="I4727" i="45"/>
  <c r="I4726" i="45"/>
  <c r="I4725" i="45"/>
  <c r="I4724" i="45"/>
  <c r="I4723" i="45"/>
  <c r="I4722" i="45"/>
  <c r="I4721" i="45"/>
  <c r="I4720" i="45"/>
  <c r="I4719" i="45"/>
  <c r="I4718" i="45"/>
  <c r="I4717" i="45"/>
  <c r="I4716" i="45"/>
  <c r="I4715" i="45"/>
  <c r="I4714" i="45"/>
  <c r="I4713" i="45"/>
  <c r="I4712" i="45"/>
  <c r="I4711" i="45"/>
  <c r="I4710" i="45"/>
  <c r="I4709" i="45"/>
  <c r="I4708" i="45"/>
  <c r="I4707" i="45"/>
  <c r="I4706" i="45"/>
  <c r="I4705" i="45"/>
  <c r="I4704" i="45"/>
  <c r="I4703" i="45"/>
  <c r="I4702" i="45"/>
  <c r="I4701" i="45"/>
  <c r="I4700" i="45"/>
  <c r="I4699" i="45"/>
  <c r="I4698" i="45"/>
  <c r="I4697" i="45"/>
  <c r="I4696" i="45"/>
  <c r="I4695" i="45"/>
  <c r="I4694" i="45"/>
  <c r="I4693" i="45"/>
  <c r="I4692" i="45"/>
  <c r="I4691" i="45"/>
  <c r="I4690" i="45"/>
  <c r="I4689" i="45"/>
  <c r="I4688" i="45"/>
  <c r="I4687" i="45"/>
  <c r="I4686" i="45"/>
  <c r="I4685" i="45"/>
  <c r="I4684" i="45"/>
  <c r="I4683" i="45"/>
  <c r="I4682" i="45"/>
  <c r="I4681" i="45"/>
  <c r="I4680" i="45"/>
  <c r="I4679" i="45"/>
  <c r="I4678" i="45"/>
  <c r="I4677" i="45"/>
  <c r="I4676" i="45"/>
  <c r="I4675" i="45"/>
  <c r="I4674" i="45"/>
  <c r="I4673" i="45"/>
  <c r="I4672" i="45"/>
  <c r="I4671" i="45"/>
  <c r="I4670" i="45"/>
  <c r="I4669" i="45"/>
  <c r="I4668" i="45"/>
  <c r="I4667" i="45"/>
  <c r="I4666" i="45"/>
  <c r="I4665" i="45"/>
  <c r="I4664" i="45"/>
  <c r="I4663" i="45"/>
  <c r="I4662" i="45"/>
  <c r="I4661" i="45"/>
  <c r="I4660" i="45"/>
  <c r="I4659" i="45"/>
  <c r="I4658" i="45"/>
  <c r="I4657" i="45"/>
  <c r="I4656" i="45"/>
  <c r="I4655" i="45"/>
  <c r="I4654" i="45"/>
  <c r="I4653" i="45"/>
  <c r="I4652" i="45"/>
  <c r="I4651" i="45"/>
  <c r="I4650" i="45"/>
  <c r="I4649" i="45"/>
  <c r="I4648" i="45"/>
  <c r="I4647" i="45"/>
  <c r="I4646" i="45"/>
  <c r="I4645" i="45"/>
  <c r="I4644" i="45"/>
  <c r="I4643" i="45"/>
  <c r="I4642" i="45"/>
  <c r="I4641" i="45"/>
  <c r="I4640" i="45"/>
  <c r="I4639" i="45"/>
  <c r="I4638" i="45"/>
  <c r="I4637" i="45"/>
  <c r="I4636" i="45"/>
  <c r="I4635" i="45"/>
  <c r="I4634" i="45"/>
  <c r="I4633" i="45"/>
  <c r="I4632" i="45"/>
  <c r="I4631" i="45"/>
  <c r="I4630" i="45"/>
  <c r="I4629" i="45"/>
  <c r="I4628" i="45"/>
  <c r="I4627" i="45"/>
  <c r="I4626" i="45"/>
  <c r="I4625" i="45"/>
  <c r="I4624" i="45"/>
  <c r="I4623" i="45"/>
  <c r="I4622" i="45"/>
  <c r="I4621" i="45"/>
  <c r="I4620" i="45"/>
  <c r="I4619" i="45"/>
  <c r="I4618" i="45"/>
  <c r="I4617" i="45"/>
  <c r="I4616" i="45"/>
  <c r="I4615" i="45"/>
  <c r="I4614" i="45"/>
  <c r="I4613" i="45"/>
  <c r="I4612" i="45"/>
  <c r="I4611" i="45"/>
  <c r="I4610" i="45"/>
  <c r="I4609" i="45"/>
  <c r="I4608" i="45"/>
  <c r="I4607" i="45"/>
  <c r="I4606" i="45"/>
  <c r="I4605" i="45"/>
  <c r="I4604" i="45"/>
  <c r="I4603" i="45"/>
  <c r="I4602" i="45"/>
  <c r="I4601" i="45"/>
  <c r="I4600" i="45"/>
  <c r="I4599" i="45"/>
  <c r="I4598" i="45"/>
  <c r="I4597" i="45"/>
  <c r="I4596" i="45"/>
  <c r="I4595" i="45"/>
  <c r="I4594" i="45"/>
  <c r="I4593" i="45"/>
  <c r="I4592" i="45"/>
  <c r="I4591" i="45"/>
  <c r="I4590" i="45"/>
  <c r="I4589" i="45"/>
  <c r="I4588" i="45"/>
  <c r="I4587" i="45"/>
  <c r="I4586" i="45"/>
  <c r="I4585" i="45"/>
  <c r="I4584" i="45"/>
  <c r="I4583" i="45"/>
  <c r="I4582" i="45"/>
  <c r="I4581" i="45"/>
  <c r="I4580" i="45"/>
  <c r="I4579" i="45"/>
  <c r="I4578" i="45"/>
  <c r="I4577" i="45"/>
  <c r="I4576" i="45"/>
  <c r="I4575" i="45"/>
  <c r="I4574" i="45"/>
  <c r="I4573" i="45"/>
  <c r="I4572" i="45"/>
  <c r="I4571" i="45"/>
  <c r="I4570" i="45"/>
  <c r="I4569" i="45"/>
  <c r="I4568" i="45"/>
  <c r="I4567" i="45"/>
  <c r="I4566" i="45"/>
  <c r="I4565" i="45"/>
  <c r="I4564" i="45"/>
  <c r="I4563" i="45"/>
  <c r="I4562" i="45"/>
  <c r="I4561" i="45"/>
  <c r="I4560" i="45"/>
  <c r="I4559" i="45"/>
  <c r="I4558" i="45"/>
  <c r="I4557" i="45"/>
  <c r="I4556" i="45"/>
  <c r="I4555" i="45"/>
  <c r="I4554" i="45"/>
  <c r="I4553" i="45"/>
  <c r="I4552" i="45"/>
  <c r="I4551" i="45"/>
  <c r="I4550" i="45"/>
  <c r="I4549" i="45"/>
  <c r="I4548" i="45"/>
  <c r="I4547" i="45"/>
  <c r="I4546" i="45"/>
  <c r="I4545" i="45"/>
  <c r="I4544" i="45"/>
  <c r="I4543" i="45"/>
  <c r="I4542" i="45"/>
  <c r="I4541" i="45"/>
  <c r="I4540" i="45"/>
  <c r="I4539" i="45"/>
  <c r="I4538" i="45"/>
  <c r="I4537" i="45"/>
  <c r="I4536" i="45"/>
  <c r="I4535" i="45"/>
  <c r="I4534" i="45"/>
  <c r="I4533" i="45"/>
  <c r="I4532" i="45"/>
  <c r="I4531" i="45"/>
  <c r="I4530" i="45"/>
  <c r="I4529" i="45"/>
  <c r="I4528" i="45"/>
  <c r="I4527" i="45"/>
  <c r="I4526" i="45"/>
  <c r="I4525" i="45"/>
  <c r="I4524" i="45"/>
  <c r="I4523" i="45"/>
  <c r="I4522" i="45"/>
  <c r="I4521" i="45"/>
  <c r="I4520" i="45"/>
  <c r="I4519" i="45"/>
  <c r="I4518" i="45"/>
  <c r="I4517" i="45"/>
  <c r="I4516" i="45"/>
  <c r="I4515" i="45"/>
  <c r="I4514" i="45"/>
  <c r="I4513" i="45"/>
  <c r="I4512" i="45"/>
  <c r="I4511" i="45"/>
  <c r="I4510" i="45"/>
  <c r="I4509" i="45"/>
  <c r="I4508" i="45"/>
  <c r="I4507" i="45"/>
  <c r="I4506" i="45"/>
  <c r="I4505" i="45"/>
  <c r="I4504" i="45"/>
  <c r="I4503" i="45"/>
  <c r="I4502" i="45"/>
  <c r="I4501" i="45"/>
  <c r="I4500" i="45"/>
  <c r="I4499" i="45"/>
  <c r="I4498" i="45"/>
  <c r="I4497" i="45"/>
  <c r="I4496" i="45"/>
  <c r="I4495" i="45"/>
  <c r="I4494" i="45"/>
  <c r="I4493" i="45"/>
  <c r="I4492" i="45"/>
  <c r="I4491" i="45"/>
  <c r="I4490" i="45"/>
  <c r="I4489" i="45"/>
  <c r="I4488" i="45"/>
  <c r="I4487" i="45"/>
  <c r="I4486" i="45"/>
  <c r="I4485" i="45"/>
  <c r="I4484" i="45"/>
  <c r="I4483" i="45"/>
  <c r="I4482" i="45"/>
  <c r="I4481" i="45"/>
  <c r="I4480" i="45"/>
  <c r="I4479" i="45"/>
  <c r="I4478" i="45"/>
  <c r="I4477" i="45"/>
  <c r="I4476" i="45"/>
  <c r="I4475" i="45"/>
  <c r="I4474" i="45"/>
  <c r="I4473" i="45"/>
  <c r="I4472" i="45"/>
  <c r="I4471" i="45"/>
  <c r="I4470" i="45"/>
  <c r="I4469" i="45"/>
  <c r="I4468" i="45"/>
  <c r="I4467" i="45"/>
  <c r="I4466" i="45"/>
  <c r="I4465" i="45"/>
  <c r="I4464" i="45"/>
  <c r="I4463" i="45"/>
  <c r="I4462" i="45"/>
  <c r="I4461" i="45"/>
  <c r="I4460" i="45"/>
  <c r="I4459" i="45"/>
  <c r="I4458" i="45"/>
  <c r="I4457" i="45"/>
  <c r="I4456" i="45"/>
  <c r="I4455" i="45"/>
  <c r="I4454" i="45"/>
  <c r="I4453" i="45"/>
  <c r="I4452" i="45"/>
  <c r="I4451" i="45"/>
  <c r="I4450" i="45"/>
  <c r="I4449" i="45"/>
  <c r="I4448" i="45"/>
  <c r="I4447" i="45"/>
  <c r="I4446" i="45"/>
  <c r="I4445" i="45"/>
  <c r="I4444" i="45"/>
  <c r="I4443" i="45"/>
  <c r="I4442" i="45"/>
  <c r="I4441" i="45"/>
  <c r="I4440" i="45"/>
  <c r="I4439" i="45"/>
  <c r="I4438" i="45"/>
  <c r="I4437" i="45"/>
  <c r="I4436" i="45"/>
  <c r="I4435" i="45"/>
  <c r="I4434" i="45"/>
  <c r="I4433" i="45"/>
  <c r="I4432" i="45"/>
  <c r="I4431" i="45"/>
  <c r="I4430" i="45"/>
  <c r="I4429" i="45"/>
  <c r="I4428" i="45"/>
  <c r="I4427" i="45"/>
  <c r="I4426" i="45"/>
  <c r="I4425" i="45"/>
  <c r="I4424" i="45"/>
  <c r="I4423" i="45"/>
  <c r="I4422" i="45"/>
  <c r="I4421" i="45"/>
  <c r="I4420" i="45"/>
  <c r="I4419" i="45"/>
  <c r="I4418" i="45"/>
  <c r="I4417" i="45"/>
  <c r="I4416" i="45"/>
  <c r="I4415" i="45"/>
  <c r="I4414" i="45"/>
  <c r="I4413" i="45"/>
  <c r="I4412" i="45"/>
  <c r="I4411" i="45"/>
  <c r="I4410" i="45"/>
  <c r="I4409" i="45"/>
  <c r="I4408" i="45"/>
  <c r="I4407" i="45"/>
  <c r="I4406" i="45"/>
  <c r="I4405" i="45"/>
  <c r="I4404" i="45"/>
  <c r="I4403" i="45"/>
  <c r="I4402" i="45"/>
  <c r="I4401" i="45"/>
  <c r="I4400" i="45"/>
  <c r="I4399" i="45"/>
  <c r="I4398" i="45"/>
  <c r="I4397" i="45"/>
  <c r="I4396" i="45"/>
  <c r="I4395" i="45"/>
  <c r="I4394" i="45"/>
  <c r="I4393" i="45"/>
  <c r="I4392" i="45"/>
  <c r="I4391" i="45"/>
  <c r="I4390" i="45"/>
  <c r="I4389" i="45"/>
  <c r="I4388" i="45"/>
  <c r="I4387" i="45"/>
  <c r="I4386" i="45"/>
  <c r="I4385" i="45"/>
  <c r="I4384" i="45"/>
  <c r="I4383" i="45"/>
  <c r="I4382" i="45"/>
  <c r="I4381" i="45"/>
  <c r="I4380" i="45"/>
  <c r="I4379" i="45"/>
  <c r="I4378" i="45"/>
  <c r="I4377" i="45"/>
  <c r="I4376" i="45"/>
  <c r="I4375" i="45"/>
  <c r="I4374" i="45"/>
  <c r="I4373" i="45"/>
  <c r="I4372" i="45"/>
  <c r="I4371" i="45"/>
  <c r="I4370" i="45"/>
  <c r="I4369" i="45"/>
  <c r="I4368" i="45"/>
  <c r="I4367" i="45"/>
  <c r="I4366" i="45"/>
  <c r="I4365" i="45"/>
  <c r="I4364" i="45"/>
  <c r="I4363" i="45"/>
  <c r="I4362" i="45"/>
  <c r="I4361" i="45"/>
  <c r="I4360" i="45"/>
  <c r="I4359" i="45"/>
  <c r="I4358" i="45"/>
  <c r="I4357" i="45"/>
  <c r="I4356" i="45"/>
  <c r="I4355" i="45"/>
  <c r="I4354" i="45"/>
  <c r="I4353" i="45"/>
  <c r="I4352" i="45"/>
  <c r="I4351" i="45"/>
  <c r="I4350" i="45"/>
  <c r="I4349" i="45"/>
  <c r="I4348" i="45"/>
  <c r="I4347" i="45"/>
  <c r="I4346" i="45"/>
  <c r="I4345" i="45"/>
  <c r="I4344" i="45"/>
  <c r="I4343" i="45"/>
  <c r="I4342" i="45"/>
  <c r="I4341" i="45"/>
  <c r="I4340" i="45"/>
  <c r="I4339" i="45"/>
  <c r="I4338" i="45"/>
  <c r="I4337" i="45"/>
  <c r="I4336" i="45"/>
  <c r="I4335" i="45"/>
  <c r="I4334" i="45"/>
  <c r="I4333" i="45"/>
  <c r="I4332" i="45"/>
  <c r="I4331" i="45"/>
  <c r="I4330" i="45"/>
  <c r="I4329" i="45"/>
  <c r="I4328" i="45"/>
  <c r="I4327" i="45"/>
  <c r="I4326" i="45"/>
  <c r="I4325" i="45"/>
  <c r="I4324" i="45"/>
  <c r="I4323" i="45"/>
  <c r="I4322" i="45"/>
  <c r="I4321" i="45"/>
  <c r="I4320" i="45"/>
  <c r="I4319" i="45"/>
  <c r="I4318" i="45"/>
  <c r="I4317" i="45"/>
  <c r="I4316" i="45"/>
  <c r="I4315" i="45"/>
  <c r="I4314" i="45"/>
  <c r="I4313" i="45"/>
  <c r="I4312" i="45"/>
  <c r="I4311" i="45"/>
  <c r="I4310" i="45"/>
  <c r="I4309" i="45"/>
  <c r="I4308" i="45"/>
  <c r="I4307" i="45"/>
  <c r="I4306" i="45"/>
  <c r="I4305" i="45"/>
  <c r="I4304" i="45"/>
  <c r="I4303" i="45"/>
  <c r="I4302" i="45"/>
  <c r="I4301" i="45"/>
  <c r="I4300" i="45"/>
  <c r="I4299" i="45"/>
  <c r="I4298" i="45"/>
  <c r="I4297" i="45"/>
  <c r="I4296" i="45"/>
  <c r="I4295" i="45"/>
  <c r="I4294" i="45"/>
  <c r="I4293" i="45"/>
  <c r="I4292" i="45"/>
  <c r="I4291" i="45"/>
  <c r="I4290" i="45"/>
  <c r="I4289" i="45"/>
  <c r="I4288" i="45"/>
  <c r="I4287" i="45"/>
  <c r="I4286" i="45"/>
  <c r="I4285" i="45"/>
  <c r="I4284" i="45"/>
  <c r="I4283" i="45"/>
  <c r="I4282" i="45"/>
  <c r="I4281" i="45"/>
  <c r="I4280" i="45"/>
  <c r="I4279" i="45"/>
  <c r="I4278" i="45"/>
  <c r="I4277" i="45"/>
  <c r="I4276" i="45"/>
  <c r="I4275" i="45"/>
  <c r="I4274" i="45"/>
  <c r="I4273" i="45"/>
  <c r="I4272" i="45"/>
  <c r="I4271" i="45"/>
  <c r="I4270" i="45"/>
  <c r="I4269" i="45"/>
  <c r="I4268" i="45"/>
  <c r="I4267" i="45"/>
  <c r="I4266" i="45"/>
  <c r="I4265" i="45"/>
  <c r="I4264" i="45"/>
  <c r="I4263" i="45"/>
  <c r="I4262" i="45"/>
  <c r="I4261" i="45"/>
  <c r="I4260" i="45"/>
  <c r="I4259" i="45"/>
  <c r="I4258" i="45"/>
  <c r="I4257" i="45"/>
  <c r="I4256" i="45"/>
  <c r="I4255" i="45"/>
  <c r="I4254" i="45"/>
  <c r="I4253" i="45"/>
  <c r="I4252" i="45"/>
  <c r="I4251" i="45"/>
  <c r="I4250" i="45"/>
  <c r="I4249" i="45"/>
  <c r="I4248" i="45"/>
  <c r="I4247" i="45"/>
  <c r="I4246" i="45"/>
  <c r="I4245" i="45"/>
  <c r="I4244" i="45"/>
  <c r="I4243" i="45"/>
  <c r="I4242" i="45"/>
  <c r="I4241" i="45"/>
  <c r="I4240" i="45"/>
  <c r="I4239" i="45"/>
  <c r="I4238" i="45"/>
  <c r="I4237" i="45"/>
  <c r="I4236" i="45"/>
  <c r="I4235" i="45"/>
  <c r="I4234" i="45"/>
  <c r="I4233" i="45"/>
  <c r="I4232" i="45"/>
  <c r="I4231" i="45"/>
  <c r="I4230" i="45"/>
  <c r="I4229" i="45"/>
  <c r="I4228" i="45"/>
  <c r="I4227" i="45"/>
  <c r="I4226" i="45"/>
  <c r="I4225" i="45"/>
  <c r="I4224" i="45"/>
  <c r="I4223" i="45"/>
  <c r="I4222" i="45"/>
  <c r="I4221" i="45"/>
  <c r="I4220" i="45"/>
  <c r="I4219" i="45"/>
  <c r="I4218" i="45"/>
  <c r="I4217" i="45"/>
  <c r="I4216" i="45"/>
  <c r="I4215" i="45"/>
  <c r="I4214" i="45"/>
  <c r="I4213" i="45"/>
  <c r="I4212" i="45"/>
  <c r="I4211" i="45"/>
  <c r="I4210" i="45"/>
  <c r="I4209" i="45"/>
  <c r="I4208" i="45"/>
  <c r="I4207" i="45"/>
  <c r="I4206" i="45"/>
  <c r="I4205" i="45"/>
  <c r="I4204" i="45"/>
  <c r="I4203" i="45"/>
  <c r="I4202" i="45"/>
  <c r="I4201" i="45"/>
  <c r="I4200" i="45"/>
  <c r="I4199" i="45"/>
  <c r="I4198" i="45"/>
  <c r="I4197" i="45"/>
  <c r="I4196" i="45"/>
  <c r="I4195" i="45"/>
  <c r="I4194" i="45"/>
  <c r="I4193" i="45"/>
  <c r="I4192" i="45"/>
  <c r="I4191" i="45"/>
  <c r="I4190" i="45"/>
  <c r="I4189" i="45"/>
  <c r="I4188" i="45"/>
  <c r="I4187" i="45"/>
  <c r="I4186" i="45"/>
  <c r="I4185" i="45"/>
  <c r="I4184" i="45"/>
  <c r="I4183" i="45"/>
  <c r="I4182" i="45"/>
  <c r="I4181" i="45"/>
  <c r="I4180" i="45"/>
  <c r="I4179" i="45"/>
  <c r="I4178" i="45"/>
  <c r="I4177" i="45"/>
  <c r="I4176" i="45"/>
  <c r="I4175" i="45"/>
  <c r="I4174" i="45"/>
  <c r="I4173" i="45"/>
  <c r="I4172" i="45"/>
  <c r="I4171" i="45"/>
  <c r="I4170" i="45"/>
  <c r="I4169" i="45"/>
  <c r="I4168" i="45"/>
  <c r="I4167" i="45"/>
  <c r="I4166" i="45"/>
  <c r="I4165" i="45"/>
  <c r="I4164" i="45"/>
  <c r="I4163" i="45"/>
  <c r="I4162" i="45"/>
  <c r="I4161" i="45"/>
  <c r="I4160" i="45"/>
  <c r="I4159" i="45"/>
  <c r="I4158" i="45"/>
  <c r="I4157" i="45"/>
  <c r="I4156" i="45"/>
  <c r="I4155" i="45"/>
  <c r="I4154" i="45"/>
  <c r="I4153" i="45"/>
  <c r="I4152" i="45"/>
  <c r="I4151" i="45"/>
  <c r="I4150" i="45"/>
  <c r="I4149" i="45"/>
  <c r="I4148" i="45"/>
  <c r="I4147" i="45"/>
  <c r="I4146" i="45"/>
  <c r="I4145" i="45"/>
  <c r="I4144" i="45"/>
  <c r="I4143" i="45"/>
  <c r="I4142" i="45"/>
  <c r="I4141" i="45"/>
  <c r="I4140" i="45"/>
  <c r="I4139" i="45"/>
  <c r="I4138" i="45"/>
  <c r="I4137" i="45"/>
  <c r="I4136" i="45"/>
  <c r="I4135" i="45"/>
  <c r="I4134" i="45"/>
  <c r="I4133" i="45"/>
  <c r="I4132" i="45"/>
  <c r="I4131" i="45"/>
  <c r="I4130" i="45"/>
  <c r="I4129" i="45"/>
  <c r="I4128" i="45"/>
  <c r="I4127" i="45"/>
  <c r="I4126" i="45"/>
  <c r="I4125" i="45"/>
  <c r="I4124" i="45"/>
  <c r="I4123" i="45"/>
  <c r="I4122" i="45"/>
  <c r="I4121" i="45"/>
  <c r="I4120" i="45"/>
  <c r="I4119" i="45"/>
  <c r="I4118" i="45"/>
  <c r="I4117" i="45"/>
  <c r="I4116" i="45"/>
  <c r="I4115" i="45"/>
  <c r="I4114" i="45"/>
  <c r="I4113" i="45"/>
  <c r="I4112" i="45"/>
  <c r="I4111" i="45"/>
  <c r="I4110" i="45"/>
  <c r="I4109" i="45"/>
  <c r="I4108" i="45"/>
  <c r="I4107" i="45"/>
  <c r="I4106" i="45"/>
  <c r="I4105" i="45"/>
  <c r="I4104" i="45"/>
  <c r="I4103" i="45"/>
  <c r="I4102" i="45"/>
  <c r="I4101" i="45"/>
  <c r="I4100" i="45"/>
  <c r="I4099" i="45"/>
  <c r="I4098" i="45"/>
  <c r="I4097" i="45"/>
  <c r="I4096" i="45"/>
  <c r="I4095" i="45"/>
  <c r="I4094" i="45"/>
  <c r="I4093" i="45"/>
  <c r="I4092" i="45"/>
  <c r="I4091" i="45"/>
  <c r="I4090" i="45"/>
  <c r="I4089" i="45"/>
  <c r="I4088" i="45"/>
  <c r="I4087" i="45"/>
  <c r="I4086" i="45"/>
  <c r="I4085" i="45"/>
  <c r="I4084" i="45"/>
  <c r="I4083" i="45"/>
  <c r="I4082" i="45"/>
  <c r="I4081" i="45"/>
  <c r="I4080" i="45"/>
  <c r="I4079" i="45"/>
  <c r="I4078" i="45"/>
  <c r="I4077" i="45"/>
  <c r="I4076" i="45"/>
  <c r="I4075" i="45"/>
  <c r="I4074" i="45"/>
  <c r="I4073" i="45"/>
  <c r="I4072" i="45"/>
  <c r="I4071" i="45"/>
  <c r="I4070" i="45"/>
  <c r="I4069" i="45"/>
  <c r="I4068" i="45"/>
  <c r="I4067" i="45"/>
  <c r="I4066" i="45"/>
  <c r="I4065" i="45"/>
  <c r="I4064" i="45"/>
  <c r="I4063" i="45"/>
  <c r="I4062" i="45"/>
  <c r="I4061" i="45"/>
  <c r="I4060" i="45"/>
  <c r="I4059" i="45"/>
  <c r="I4058" i="45"/>
  <c r="I4057" i="45"/>
  <c r="I4056" i="45"/>
  <c r="I4055" i="45"/>
  <c r="I4054" i="45"/>
  <c r="I4053" i="45"/>
  <c r="I4052" i="45"/>
  <c r="I4051" i="45"/>
  <c r="I4050" i="45"/>
  <c r="I4049" i="45"/>
  <c r="I4048" i="45"/>
  <c r="I4047" i="45"/>
  <c r="I4046" i="45"/>
  <c r="I4045" i="45"/>
  <c r="I4044" i="45"/>
  <c r="I4043" i="45"/>
  <c r="I4042" i="45"/>
  <c r="I4041" i="45"/>
  <c r="I4040" i="45"/>
  <c r="I4039" i="45"/>
  <c r="I4038" i="45"/>
  <c r="I4037" i="45"/>
  <c r="I4036" i="45"/>
  <c r="I4035" i="45"/>
  <c r="I4034" i="45"/>
  <c r="I4033" i="45"/>
  <c r="I4032" i="45"/>
  <c r="I4031" i="45"/>
  <c r="I4030" i="45"/>
  <c r="I4029" i="45"/>
  <c r="I4028" i="45"/>
  <c r="I4027" i="45"/>
  <c r="I4026" i="45"/>
  <c r="I4025" i="45"/>
  <c r="I4024" i="45"/>
  <c r="I4023" i="45"/>
  <c r="I4022" i="45"/>
  <c r="I4021" i="45"/>
  <c r="I4020" i="45"/>
  <c r="I4019" i="45"/>
  <c r="I4018" i="45"/>
  <c r="I4017" i="45"/>
  <c r="I4016" i="45"/>
  <c r="I4015" i="45"/>
  <c r="I4014" i="45"/>
  <c r="I4013" i="45"/>
  <c r="I4012" i="45"/>
  <c r="I4011" i="45"/>
  <c r="I4010" i="45"/>
  <c r="I4009" i="45"/>
  <c r="I4008" i="45"/>
  <c r="I4007" i="45"/>
  <c r="I4006" i="45"/>
  <c r="I4005" i="45"/>
  <c r="I4004" i="45"/>
  <c r="I4003" i="45"/>
  <c r="I4002" i="45"/>
  <c r="I4001" i="45"/>
  <c r="I4000" i="45"/>
  <c r="I3999" i="45"/>
  <c r="I3998" i="45"/>
  <c r="I3997" i="45"/>
  <c r="I3996" i="45"/>
  <c r="I3995" i="45"/>
  <c r="I3994" i="45"/>
  <c r="I3993" i="45"/>
  <c r="I3992" i="45"/>
  <c r="I3991" i="45"/>
  <c r="I3990" i="45"/>
  <c r="I3989" i="45"/>
  <c r="I3988" i="45"/>
  <c r="I3987" i="45"/>
  <c r="I3986" i="45"/>
  <c r="I3985" i="45"/>
  <c r="I3984" i="45"/>
  <c r="I3983" i="45"/>
  <c r="I3982" i="45"/>
  <c r="I3981" i="45"/>
  <c r="I3980" i="45"/>
  <c r="I3979" i="45"/>
  <c r="I3978" i="45"/>
  <c r="I3977" i="45"/>
  <c r="I3976" i="45"/>
  <c r="I3975" i="45"/>
  <c r="I3974" i="45"/>
  <c r="I3973" i="45"/>
  <c r="I3972" i="45"/>
  <c r="I3971" i="45"/>
  <c r="I3970" i="45"/>
  <c r="I3969" i="45"/>
  <c r="I3968" i="45"/>
  <c r="I3967" i="45"/>
  <c r="I3966" i="45"/>
  <c r="I3965" i="45"/>
  <c r="I3964" i="45"/>
  <c r="I3963" i="45"/>
  <c r="I3962" i="45"/>
  <c r="I3961" i="45"/>
  <c r="I3960" i="45"/>
  <c r="I3959" i="45"/>
  <c r="I3958" i="45"/>
  <c r="I3957" i="45"/>
  <c r="I3956" i="45"/>
  <c r="I3955" i="45"/>
  <c r="I3954" i="45"/>
  <c r="I3953" i="45"/>
  <c r="I3952" i="45"/>
  <c r="I3951" i="45"/>
  <c r="I3950" i="45"/>
  <c r="I3949" i="45"/>
  <c r="I3948" i="45"/>
  <c r="I3947" i="45"/>
  <c r="I3946" i="45"/>
  <c r="I3945" i="45"/>
  <c r="I3944" i="45"/>
  <c r="I3943" i="45"/>
  <c r="I3942" i="45"/>
  <c r="I3941" i="45"/>
  <c r="I3940" i="45"/>
  <c r="I3939" i="45"/>
  <c r="I3938" i="45"/>
  <c r="I3937" i="45"/>
  <c r="I3936" i="45"/>
  <c r="I3935" i="45"/>
  <c r="I3934" i="45"/>
  <c r="I3933" i="45"/>
  <c r="I3932" i="45"/>
  <c r="I3931" i="45"/>
  <c r="I3930" i="45"/>
  <c r="I3929" i="45"/>
  <c r="I3928" i="45"/>
  <c r="I3927" i="45"/>
  <c r="I3926" i="45"/>
  <c r="I3925" i="45"/>
  <c r="I3924" i="45"/>
  <c r="I3923" i="45"/>
  <c r="I3922" i="45"/>
  <c r="I3921" i="45"/>
  <c r="I3920" i="45"/>
  <c r="I3919" i="45"/>
  <c r="I3918" i="45"/>
  <c r="I3917" i="45"/>
  <c r="I3916" i="45"/>
  <c r="I3915" i="45"/>
  <c r="I3914" i="45"/>
  <c r="I3913" i="45"/>
  <c r="I3912" i="45"/>
  <c r="I3911" i="45"/>
  <c r="I3910" i="45"/>
  <c r="I3909" i="45"/>
  <c r="I3908" i="45"/>
  <c r="I3907" i="45"/>
  <c r="I3906" i="45"/>
  <c r="I3905" i="45"/>
  <c r="I3904" i="45"/>
  <c r="I3903" i="45"/>
  <c r="I3902" i="45"/>
  <c r="I3901" i="45"/>
  <c r="I3900" i="45"/>
  <c r="I3899" i="45"/>
  <c r="I3898" i="45"/>
  <c r="I3897" i="45"/>
  <c r="I3896" i="45"/>
  <c r="I3895" i="45"/>
  <c r="I3894" i="45"/>
  <c r="I3893" i="45"/>
  <c r="I3892" i="45"/>
  <c r="I3891" i="45"/>
  <c r="I3890" i="45"/>
  <c r="I3889" i="45"/>
  <c r="I3888" i="45"/>
  <c r="I3887" i="45"/>
  <c r="I3886" i="45"/>
  <c r="I3885" i="45"/>
  <c r="I3884" i="45"/>
  <c r="I3883" i="45"/>
  <c r="I3882" i="45"/>
  <c r="I3881" i="45"/>
  <c r="I3880" i="45"/>
  <c r="I3879" i="45"/>
  <c r="I3878" i="45"/>
  <c r="I3877" i="45"/>
  <c r="I3876" i="45"/>
  <c r="I3875" i="45"/>
  <c r="I3874" i="45"/>
  <c r="I3873" i="45"/>
  <c r="I3872" i="45"/>
  <c r="I3871" i="45"/>
  <c r="I3870" i="45"/>
  <c r="I3869" i="45"/>
  <c r="I3868" i="45"/>
  <c r="I3867" i="45"/>
  <c r="I3866" i="45"/>
  <c r="I3865" i="45"/>
  <c r="I3864" i="45"/>
  <c r="I3863" i="45"/>
  <c r="I3862" i="45"/>
  <c r="I3861" i="45"/>
  <c r="I3860" i="45"/>
  <c r="I3859" i="45"/>
  <c r="I3858" i="45"/>
  <c r="I3857" i="45"/>
  <c r="I3856" i="45"/>
  <c r="I3855" i="45"/>
  <c r="I3854" i="45"/>
  <c r="I3853" i="45"/>
  <c r="I3852" i="45"/>
  <c r="I3851" i="45"/>
  <c r="I3850" i="45"/>
  <c r="I3849" i="45"/>
  <c r="I3848" i="45"/>
  <c r="I3847" i="45"/>
  <c r="I3846" i="45"/>
  <c r="I3845" i="45"/>
  <c r="I3844" i="45"/>
  <c r="I3843" i="45"/>
  <c r="I3842" i="45"/>
  <c r="I3841" i="45"/>
  <c r="I3840" i="45"/>
  <c r="I3839" i="45"/>
  <c r="I3838" i="45"/>
  <c r="I3837" i="45"/>
  <c r="I3836" i="45"/>
  <c r="I3835" i="45"/>
  <c r="I3834" i="45"/>
  <c r="I3833" i="45"/>
  <c r="I3832" i="45"/>
  <c r="I3831" i="45"/>
  <c r="I3830" i="45"/>
  <c r="I3829" i="45"/>
  <c r="I3828" i="45"/>
  <c r="I3827" i="45"/>
  <c r="I3826" i="45"/>
  <c r="I3825" i="45"/>
  <c r="I3824" i="45"/>
  <c r="I3823" i="45"/>
  <c r="I3822" i="45"/>
  <c r="I3821" i="45"/>
  <c r="I3820" i="45"/>
  <c r="I3819" i="45"/>
  <c r="I3818" i="45"/>
  <c r="I3817" i="45"/>
  <c r="I3816" i="45"/>
  <c r="I3815" i="45"/>
  <c r="I3814" i="45"/>
  <c r="I3813" i="45"/>
  <c r="I3812" i="45"/>
  <c r="I3811" i="45"/>
  <c r="I3810" i="45"/>
  <c r="I3809" i="45"/>
  <c r="I3808" i="45"/>
  <c r="I3807" i="45"/>
  <c r="I3806" i="45"/>
  <c r="I3805" i="45"/>
  <c r="I3804" i="45"/>
  <c r="I3803" i="45"/>
  <c r="I3802" i="45"/>
  <c r="I3801" i="45"/>
  <c r="I3800" i="45"/>
  <c r="I3799" i="45"/>
  <c r="I3798" i="45"/>
  <c r="I3797" i="45"/>
  <c r="I3796" i="45"/>
  <c r="I3795" i="45"/>
  <c r="I3794" i="45"/>
  <c r="I3793" i="45"/>
  <c r="I3792" i="45"/>
  <c r="I3791" i="45"/>
  <c r="I3790" i="45"/>
  <c r="I3789" i="45"/>
  <c r="I3788" i="45"/>
  <c r="I3787" i="45"/>
  <c r="I3786" i="45"/>
  <c r="I3785" i="45"/>
  <c r="I3784" i="45"/>
  <c r="I3783" i="45"/>
  <c r="I3782" i="45"/>
  <c r="I3781" i="45"/>
  <c r="I3780" i="45"/>
  <c r="I3779" i="45"/>
  <c r="I3778" i="45"/>
  <c r="I3777" i="45"/>
  <c r="I3776" i="45"/>
  <c r="I3775" i="45"/>
  <c r="I3774" i="45"/>
  <c r="I3773" i="45"/>
  <c r="I3772" i="45"/>
  <c r="I3771" i="45"/>
  <c r="I3770" i="45"/>
  <c r="I3769" i="45"/>
  <c r="I3768" i="45"/>
  <c r="I3767" i="45"/>
  <c r="I3766" i="45"/>
  <c r="I3765" i="45"/>
  <c r="I3764" i="45"/>
  <c r="I3763" i="45"/>
  <c r="I3762" i="45"/>
  <c r="I3761" i="45"/>
  <c r="I3760" i="45"/>
  <c r="I3759" i="45"/>
  <c r="I3758" i="45"/>
  <c r="I3757" i="45"/>
  <c r="I3756" i="45"/>
  <c r="I3755" i="45"/>
  <c r="I3754" i="45"/>
  <c r="I3753" i="45"/>
  <c r="I3752" i="45"/>
  <c r="I3751" i="45"/>
  <c r="I3750" i="45"/>
  <c r="I3749" i="45"/>
  <c r="I3748" i="45"/>
  <c r="I3747" i="45"/>
  <c r="I3746" i="45"/>
  <c r="I3745" i="45"/>
  <c r="I3744" i="45"/>
  <c r="I3743" i="45"/>
  <c r="I3742" i="45"/>
  <c r="I3741" i="45"/>
  <c r="I3740" i="45"/>
  <c r="I3739" i="45"/>
  <c r="I3738" i="45"/>
  <c r="I3737" i="45"/>
  <c r="I3736" i="45"/>
  <c r="I3735" i="45"/>
  <c r="I3734" i="45"/>
  <c r="I3733" i="45"/>
  <c r="I3732" i="45"/>
  <c r="I3731" i="45"/>
  <c r="I3730" i="45"/>
  <c r="I3729" i="45"/>
  <c r="I3728" i="45"/>
  <c r="I3727" i="45"/>
  <c r="I3726" i="45"/>
  <c r="I3725" i="45"/>
  <c r="I3724" i="45"/>
  <c r="I3723" i="45"/>
  <c r="I3722" i="45"/>
  <c r="I3721" i="45"/>
  <c r="I3720" i="45"/>
  <c r="I3719" i="45"/>
  <c r="I3718" i="45"/>
  <c r="I3717" i="45"/>
  <c r="I3716" i="45"/>
  <c r="I3715" i="45"/>
  <c r="I3714" i="45"/>
  <c r="I3713" i="45"/>
  <c r="I3712" i="45"/>
  <c r="I3711" i="45"/>
  <c r="I3710" i="45"/>
  <c r="I3709" i="45"/>
  <c r="I3708" i="45"/>
  <c r="I3707" i="45"/>
  <c r="I3706" i="45"/>
  <c r="I3705" i="45"/>
  <c r="I3704" i="45"/>
  <c r="I3703" i="45"/>
  <c r="I3702" i="45"/>
  <c r="I3701" i="45"/>
  <c r="I3700" i="45"/>
  <c r="I3699" i="45"/>
  <c r="I3698" i="45"/>
  <c r="I3697" i="45"/>
  <c r="I3696" i="45"/>
  <c r="I3695" i="45"/>
  <c r="I3694" i="45"/>
  <c r="I3693" i="45"/>
  <c r="I3692" i="45"/>
  <c r="I3691" i="45"/>
  <c r="I3690" i="45"/>
  <c r="I3689" i="45"/>
  <c r="I3688" i="45"/>
  <c r="I3687" i="45"/>
  <c r="I3686" i="45"/>
  <c r="I3685" i="45"/>
  <c r="I3684" i="45"/>
  <c r="I3683" i="45"/>
  <c r="I3682" i="45"/>
  <c r="I3681" i="45"/>
  <c r="I3680" i="45"/>
  <c r="I3679" i="45"/>
  <c r="I3678" i="45"/>
  <c r="I3677" i="45"/>
  <c r="I3676" i="45"/>
  <c r="I3675" i="45"/>
  <c r="I3674" i="45"/>
  <c r="I3673" i="45"/>
  <c r="I3672" i="45"/>
  <c r="I3671" i="45"/>
  <c r="I3670" i="45"/>
  <c r="I3669" i="45"/>
  <c r="I3668" i="45"/>
  <c r="I3667" i="45"/>
  <c r="I3666" i="45"/>
  <c r="I3665" i="45"/>
  <c r="I3664" i="45"/>
  <c r="I3663" i="45"/>
  <c r="I3662" i="45"/>
  <c r="I3661" i="45"/>
  <c r="I3660" i="45"/>
  <c r="I3659" i="45"/>
  <c r="I3658" i="45"/>
  <c r="I3657" i="45"/>
  <c r="I3656" i="45"/>
  <c r="I3655" i="45"/>
  <c r="I3654" i="45"/>
  <c r="I3653" i="45"/>
  <c r="I3652" i="45"/>
  <c r="I3651" i="45"/>
  <c r="I3650" i="45"/>
  <c r="I3649" i="45"/>
  <c r="I3648" i="45"/>
  <c r="I3647" i="45"/>
  <c r="I3646" i="45"/>
  <c r="I3645" i="45"/>
  <c r="I3644" i="45"/>
  <c r="I3643" i="45"/>
  <c r="I3642" i="45"/>
  <c r="I3641" i="45"/>
  <c r="I3640" i="45"/>
  <c r="I3639" i="45"/>
  <c r="I3638" i="45"/>
  <c r="I3637" i="45"/>
  <c r="I3636" i="45"/>
  <c r="I3635" i="45"/>
  <c r="I3634" i="45"/>
  <c r="I3633" i="45"/>
  <c r="I3632" i="45"/>
  <c r="I3631" i="45"/>
  <c r="I3630" i="45"/>
  <c r="I3629" i="45"/>
  <c r="I3628" i="45"/>
  <c r="I3627" i="45"/>
  <c r="I3626" i="45"/>
  <c r="I3625" i="45"/>
  <c r="I3624" i="45"/>
  <c r="I3623" i="45"/>
  <c r="I3622" i="45"/>
  <c r="I3621" i="45"/>
  <c r="I3620" i="45"/>
  <c r="I3619" i="45"/>
  <c r="I3618" i="45"/>
  <c r="I3617" i="45"/>
  <c r="I3616" i="45"/>
  <c r="I3615" i="45"/>
  <c r="I3614" i="45"/>
  <c r="I3613" i="45"/>
  <c r="I3612" i="45"/>
  <c r="I3611" i="45"/>
  <c r="I3610" i="45"/>
  <c r="I3609" i="45"/>
  <c r="I3608" i="45"/>
  <c r="I3607" i="45"/>
  <c r="I3606" i="45"/>
  <c r="I3605" i="45"/>
  <c r="I3604" i="45"/>
  <c r="I3603" i="45"/>
  <c r="I3602" i="45"/>
  <c r="I3601" i="45"/>
  <c r="I3600" i="45"/>
  <c r="I3599" i="45"/>
  <c r="I3598" i="45"/>
  <c r="I3597" i="45"/>
  <c r="I3596" i="45"/>
  <c r="I3595" i="45"/>
  <c r="I3594" i="45"/>
  <c r="I3593" i="45"/>
  <c r="I3592" i="45"/>
  <c r="I3591" i="45"/>
  <c r="I3590" i="45"/>
  <c r="I3589" i="45"/>
  <c r="I3588" i="45"/>
  <c r="I3587" i="45"/>
  <c r="I3586" i="45"/>
  <c r="I3585" i="45"/>
  <c r="I3584" i="45"/>
  <c r="I3583" i="45"/>
  <c r="I3582" i="45"/>
  <c r="I3581" i="45"/>
  <c r="I3580" i="45"/>
  <c r="I3579" i="45"/>
  <c r="I3578" i="45"/>
  <c r="I3577" i="45"/>
  <c r="I3576" i="45"/>
  <c r="I3575" i="45"/>
  <c r="I3574" i="45"/>
  <c r="I3573" i="45"/>
  <c r="I3572" i="45"/>
  <c r="I3571" i="45"/>
  <c r="I3570" i="45"/>
  <c r="I3569" i="45"/>
  <c r="I3568" i="45"/>
  <c r="I3567" i="45"/>
  <c r="I3566" i="45"/>
  <c r="I3565" i="45"/>
  <c r="I3564" i="45"/>
  <c r="I3563" i="45"/>
  <c r="I3562" i="45"/>
  <c r="I3561" i="45"/>
  <c r="I3560" i="45"/>
  <c r="I3559" i="45"/>
  <c r="I3558" i="45"/>
  <c r="I3557" i="45"/>
  <c r="I3556" i="45"/>
  <c r="I3555" i="45"/>
  <c r="I3554" i="45"/>
  <c r="I3553" i="45"/>
  <c r="I3552" i="45"/>
  <c r="I3551" i="45"/>
  <c r="I3550" i="45"/>
  <c r="I3549" i="45"/>
  <c r="I3548" i="45"/>
  <c r="I3547" i="45"/>
  <c r="I3546" i="45"/>
  <c r="I3545" i="45"/>
  <c r="I3544" i="45"/>
  <c r="I3543" i="45"/>
  <c r="I3542" i="45"/>
  <c r="I3541" i="45"/>
  <c r="I3540" i="45"/>
  <c r="I3539" i="45"/>
  <c r="I3538" i="45"/>
  <c r="I3537" i="45"/>
  <c r="I3536" i="45"/>
  <c r="I3535" i="45"/>
  <c r="I3534" i="45"/>
  <c r="I3533" i="45"/>
  <c r="I3532" i="45"/>
  <c r="I3531" i="45"/>
  <c r="I3530" i="45"/>
  <c r="I3529" i="45"/>
  <c r="I3528" i="45"/>
  <c r="I3527" i="45"/>
  <c r="I3526" i="45"/>
  <c r="I3525" i="45"/>
  <c r="I3524" i="45"/>
  <c r="I3523" i="45"/>
  <c r="I3522" i="45"/>
  <c r="I3521" i="45"/>
  <c r="I3520" i="45"/>
  <c r="I3519" i="45"/>
  <c r="I3518" i="45"/>
  <c r="I3517" i="45"/>
  <c r="I3516" i="45"/>
  <c r="I3515" i="45"/>
  <c r="I3514" i="45"/>
  <c r="I3513" i="45"/>
  <c r="I3512" i="45"/>
  <c r="I3511" i="45"/>
  <c r="I3510" i="45"/>
  <c r="I3509" i="45"/>
  <c r="I3508" i="45"/>
  <c r="I3507" i="45"/>
  <c r="I3506" i="45"/>
  <c r="I3505" i="45"/>
  <c r="I3504" i="45"/>
  <c r="I3503" i="45"/>
  <c r="I3502" i="45"/>
  <c r="I3501" i="45"/>
  <c r="I3500" i="45"/>
  <c r="I3499" i="45"/>
  <c r="I3498" i="45"/>
  <c r="I3497" i="45"/>
  <c r="I3496" i="45"/>
  <c r="I3495" i="45"/>
  <c r="I3494" i="45"/>
  <c r="I3493" i="45"/>
  <c r="I3492" i="45"/>
  <c r="I3491" i="45"/>
  <c r="I3490" i="45"/>
  <c r="I3489" i="45"/>
  <c r="I3488" i="45"/>
  <c r="I3487" i="45"/>
  <c r="I3486" i="45"/>
  <c r="I3485" i="45"/>
  <c r="I3484" i="45"/>
  <c r="I3483" i="45"/>
  <c r="I3482" i="45"/>
  <c r="I3481" i="45"/>
  <c r="I3480" i="45"/>
  <c r="I3479" i="45"/>
  <c r="I3478" i="45"/>
  <c r="I3477" i="45"/>
  <c r="I3476" i="45"/>
  <c r="I3475" i="45"/>
  <c r="I3474" i="45"/>
  <c r="I3473" i="45"/>
  <c r="I3472" i="45"/>
  <c r="I3471" i="45"/>
  <c r="I3470" i="45"/>
  <c r="I3469" i="45"/>
  <c r="I3468" i="45"/>
  <c r="I3467" i="45"/>
  <c r="I3466" i="45"/>
  <c r="I3465" i="45"/>
  <c r="I3464" i="45"/>
  <c r="I3463" i="45"/>
  <c r="I3462" i="45"/>
  <c r="I3461" i="45"/>
  <c r="I3460" i="45"/>
  <c r="I3459" i="45"/>
  <c r="I3458" i="45"/>
  <c r="I3457" i="45"/>
  <c r="I3456" i="45"/>
  <c r="I3455" i="45"/>
  <c r="I3454" i="45"/>
  <c r="I3453" i="45"/>
  <c r="I3452" i="45"/>
  <c r="I3451" i="45"/>
  <c r="I3450" i="45"/>
  <c r="I3449" i="45"/>
  <c r="I3448" i="45"/>
  <c r="I3447" i="45"/>
  <c r="I3446" i="45"/>
  <c r="I3445" i="45"/>
  <c r="I3444" i="45"/>
  <c r="I3443" i="45"/>
  <c r="I3442" i="45"/>
  <c r="I3441" i="45"/>
  <c r="I3440" i="45"/>
  <c r="I3439" i="45"/>
  <c r="I3438" i="45"/>
  <c r="I3437" i="45"/>
  <c r="I3436" i="45"/>
  <c r="I3435" i="45"/>
  <c r="I3434" i="45"/>
  <c r="I3433" i="45"/>
  <c r="I3432" i="45"/>
  <c r="I3431" i="45"/>
  <c r="I3430" i="45"/>
  <c r="I3429" i="45"/>
  <c r="I3428" i="45"/>
  <c r="I3427" i="45"/>
  <c r="I3426" i="45"/>
  <c r="I3425" i="45"/>
  <c r="I3424" i="45"/>
  <c r="I3423" i="45"/>
  <c r="I3422" i="45"/>
  <c r="I3421" i="45"/>
  <c r="I3420" i="45"/>
  <c r="I3419" i="45"/>
  <c r="I3418" i="45"/>
  <c r="I3417" i="45"/>
  <c r="I3416" i="45"/>
  <c r="I3415" i="45"/>
  <c r="I3414" i="45"/>
  <c r="I3413" i="45"/>
  <c r="I3412" i="45"/>
  <c r="I3411" i="45"/>
  <c r="I3410" i="45"/>
  <c r="I3409" i="45"/>
  <c r="I3408" i="45"/>
  <c r="I3407" i="45"/>
  <c r="I3406" i="45"/>
  <c r="I3405" i="45"/>
  <c r="I3404" i="45"/>
  <c r="I3403" i="45"/>
  <c r="I3402" i="45"/>
  <c r="I3401" i="45"/>
  <c r="I3400" i="45"/>
  <c r="I3399" i="45"/>
  <c r="I3398" i="45"/>
  <c r="I3397" i="45"/>
  <c r="I3396" i="45"/>
  <c r="I3395" i="45"/>
  <c r="I3394" i="45"/>
  <c r="I3393" i="45"/>
  <c r="I3392" i="45"/>
  <c r="I3391" i="45"/>
  <c r="I3390" i="45"/>
  <c r="I3389" i="45"/>
  <c r="I3388" i="45"/>
  <c r="I3387" i="45"/>
  <c r="I3386" i="45"/>
  <c r="I3385" i="45"/>
  <c r="I3384" i="45"/>
  <c r="I3383" i="45"/>
  <c r="I3382" i="45"/>
  <c r="I3381" i="45"/>
  <c r="I3380" i="45"/>
  <c r="I3379" i="45"/>
  <c r="I3378" i="45"/>
  <c r="I3377" i="45"/>
  <c r="I3376" i="45"/>
  <c r="I3375" i="45"/>
  <c r="I3374" i="45"/>
  <c r="I3373" i="45"/>
  <c r="I3372" i="45"/>
  <c r="I3371" i="45"/>
  <c r="I3370" i="45"/>
  <c r="I3369" i="45"/>
  <c r="I3368" i="45"/>
  <c r="I3367" i="45"/>
  <c r="I3366" i="45"/>
  <c r="I3365" i="45"/>
  <c r="I3364" i="45"/>
  <c r="I3363" i="45"/>
  <c r="I3362" i="45"/>
  <c r="I3361" i="45"/>
  <c r="I3360" i="45"/>
  <c r="I3359" i="45"/>
  <c r="I3358" i="45"/>
  <c r="I3357" i="45"/>
  <c r="I3356" i="45"/>
  <c r="I3355" i="45"/>
  <c r="I3354" i="45"/>
  <c r="I3353" i="45"/>
  <c r="I3352" i="45"/>
  <c r="I3351" i="45"/>
  <c r="I3350" i="45"/>
  <c r="I3349" i="45"/>
  <c r="I3348" i="45"/>
  <c r="I3347" i="45"/>
  <c r="I3346" i="45"/>
  <c r="I3345" i="45"/>
  <c r="I3344" i="45"/>
  <c r="I3343" i="45"/>
  <c r="I3342" i="45"/>
  <c r="I3341" i="45"/>
  <c r="I3340" i="45"/>
  <c r="I3339" i="45"/>
  <c r="I3338" i="45"/>
  <c r="I3337" i="45"/>
  <c r="I3336" i="45"/>
  <c r="I3335" i="45"/>
  <c r="I3334" i="45"/>
  <c r="I3333" i="45"/>
  <c r="I3332" i="45"/>
  <c r="I3331" i="45"/>
  <c r="I3330" i="45"/>
  <c r="I3329" i="45"/>
  <c r="I3328" i="45"/>
  <c r="I3327" i="45"/>
  <c r="I3326" i="45"/>
  <c r="I3325" i="45"/>
  <c r="I3324" i="45"/>
  <c r="I3323" i="45"/>
  <c r="I3322" i="45"/>
  <c r="I3321" i="45"/>
  <c r="I3320" i="45"/>
  <c r="I3319" i="45"/>
  <c r="I3318" i="45"/>
  <c r="I3317" i="45"/>
  <c r="I3316" i="45"/>
  <c r="I3315" i="45"/>
  <c r="I3314" i="45"/>
  <c r="I3313" i="45"/>
  <c r="I3312" i="45"/>
  <c r="I3311" i="45"/>
  <c r="I3310" i="45"/>
  <c r="I3309" i="45"/>
  <c r="I3308" i="45"/>
  <c r="I3307" i="45"/>
  <c r="I3306" i="45"/>
  <c r="I3305" i="45"/>
  <c r="I3304" i="45"/>
  <c r="I3303" i="45"/>
  <c r="I3302" i="45"/>
  <c r="I3301" i="45"/>
  <c r="I3300" i="45"/>
  <c r="I3299" i="45"/>
  <c r="I3298" i="45"/>
  <c r="I3297" i="45"/>
  <c r="I3296" i="45"/>
  <c r="I3295" i="45"/>
  <c r="I3294" i="45"/>
  <c r="I3293" i="45"/>
  <c r="I3292" i="45"/>
  <c r="I3291" i="45"/>
  <c r="I3290" i="45"/>
  <c r="I3289" i="45"/>
  <c r="I3288" i="45"/>
  <c r="I3287" i="45"/>
  <c r="I3286" i="45"/>
  <c r="I3285" i="45"/>
  <c r="I3284" i="45"/>
  <c r="I3283" i="45"/>
  <c r="I3282" i="45"/>
  <c r="I3281" i="45"/>
  <c r="I3280" i="45"/>
  <c r="I3279" i="45"/>
  <c r="I3278" i="45"/>
  <c r="I3277" i="45"/>
  <c r="I3276" i="45"/>
  <c r="I3275" i="45"/>
  <c r="I3274" i="45"/>
  <c r="I3273" i="45"/>
  <c r="I3272" i="45"/>
  <c r="I3271" i="45"/>
  <c r="I3270" i="45"/>
  <c r="I3269" i="45"/>
  <c r="I3268" i="45"/>
  <c r="I3267" i="45"/>
  <c r="I3266" i="45"/>
  <c r="I3265" i="45"/>
  <c r="I3264" i="45"/>
  <c r="I3263" i="45"/>
  <c r="I3262" i="45"/>
  <c r="I3261" i="45"/>
  <c r="I3260" i="45"/>
  <c r="I3259" i="45"/>
  <c r="I3258" i="45"/>
  <c r="I3257" i="45"/>
  <c r="I3256" i="45"/>
  <c r="I3255" i="45"/>
  <c r="I3254" i="45"/>
  <c r="I3253" i="45"/>
  <c r="I3252" i="45"/>
  <c r="I3251" i="45"/>
  <c r="I3250" i="45"/>
  <c r="I3249" i="45"/>
  <c r="I3248" i="45"/>
  <c r="I3247" i="45"/>
  <c r="I3246" i="45"/>
  <c r="I3245" i="45"/>
  <c r="I3244" i="45"/>
  <c r="I3243" i="45"/>
  <c r="I3242" i="45"/>
  <c r="I3241" i="45"/>
  <c r="I3240" i="45"/>
  <c r="I3239" i="45"/>
  <c r="I3238" i="45"/>
  <c r="I3237" i="45"/>
  <c r="I3236" i="45"/>
  <c r="I3235" i="45"/>
  <c r="I3234" i="45"/>
  <c r="I3233" i="45"/>
  <c r="I3232" i="45"/>
  <c r="I3231" i="45"/>
  <c r="I3230" i="45"/>
  <c r="I3229" i="45"/>
  <c r="I3228" i="45"/>
  <c r="I3227" i="45"/>
  <c r="I3226" i="45"/>
  <c r="I3225" i="45"/>
  <c r="I3224" i="45"/>
  <c r="I3223" i="45"/>
  <c r="I3222" i="45"/>
  <c r="I3221" i="45"/>
  <c r="I3220" i="45"/>
  <c r="I3219" i="45"/>
  <c r="I3218" i="45"/>
  <c r="I3217" i="45"/>
  <c r="I3216" i="45"/>
  <c r="I3215" i="45"/>
  <c r="I3214" i="45"/>
  <c r="I3213" i="45"/>
  <c r="I3212" i="45"/>
  <c r="I3211" i="45"/>
  <c r="I3210" i="45"/>
  <c r="I3209" i="45"/>
  <c r="I3208" i="45"/>
  <c r="I3207" i="45"/>
  <c r="I3206" i="45"/>
  <c r="I3205" i="45"/>
  <c r="I3204" i="45"/>
  <c r="I3203" i="45"/>
  <c r="I3202" i="45"/>
  <c r="I3201" i="45"/>
  <c r="I3200" i="45"/>
  <c r="I3199" i="45"/>
  <c r="I3198" i="45"/>
  <c r="I3197" i="45"/>
  <c r="I3196" i="45"/>
  <c r="I3195" i="45"/>
  <c r="I3194" i="45"/>
  <c r="I3193" i="45"/>
  <c r="I3192" i="45"/>
  <c r="I3191" i="45"/>
  <c r="I3190" i="45"/>
  <c r="I3189" i="45"/>
  <c r="I3188" i="45"/>
  <c r="I3187" i="45"/>
  <c r="I3186" i="45"/>
  <c r="I3185" i="45"/>
  <c r="I3184" i="45"/>
  <c r="I3183" i="45"/>
  <c r="I3182" i="45"/>
  <c r="I3181" i="45"/>
  <c r="I3180" i="45"/>
  <c r="I3179" i="45"/>
  <c r="I3178" i="45"/>
  <c r="I3177" i="45"/>
  <c r="I3176" i="45"/>
  <c r="I3175" i="45"/>
  <c r="I3174" i="45"/>
  <c r="I3173" i="45"/>
  <c r="I3172" i="45"/>
  <c r="I3171" i="45"/>
  <c r="I3170" i="45"/>
  <c r="I3169" i="45"/>
  <c r="I3168" i="45"/>
  <c r="I3167" i="45"/>
  <c r="I3166" i="45"/>
  <c r="I3165" i="45"/>
  <c r="I3164" i="45"/>
  <c r="I3163" i="45"/>
  <c r="I3162" i="45"/>
  <c r="I3161" i="45"/>
  <c r="I3160" i="45"/>
  <c r="I3159" i="45"/>
  <c r="I3158" i="45"/>
  <c r="I3157" i="45"/>
  <c r="I3156" i="45"/>
  <c r="I3155" i="45"/>
  <c r="I3154" i="45"/>
  <c r="I3153" i="45"/>
  <c r="I3152" i="45"/>
  <c r="I3151" i="45"/>
  <c r="I3150" i="45"/>
  <c r="I3149" i="45"/>
  <c r="I3148" i="45"/>
  <c r="I3147" i="45"/>
  <c r="I3146" i="45"/>
  <c r="I3145" i="45"/>
  <c r="I3144" i="45"/>
  <c r="I3143" i="45"/>
  <c r="I3142" i="45"/>
  <c r="I3141" i="45"/>
  <c r="I3140" i="45"/>
  <c r="I3139" i="45"/>
  <c r="I3138" i="45"/>
  <c r="I3137" i="45"/>
  <c r="I3136" i="45"/>
  <c r="I3135" i="45"/>
  <c r="I3134" i="45"/>
  <c r="I3133" i="45"/>
  <c r="I3132" i="45"/>
  <c r="I3131" i="45"/>
  <c r="I3130" i="45"/>
  <c r="I3129" i="45"/>
  <c r="I3128" i="45"/>
  <c r="I3127" i="45"/>
  <c r="I3126" i="45"/>
  <c r="I3125" i="45"/>
  <c r="I3124" i="45"/>
  <c r="I3123" i="45"/>
  <c r="I3122" i="45"/>
  <c r="I3121" i="45"/>
  <c r="I3120" i="45"/>
  <c r="I3119" i="45"/>
  <c r="I3118" i="45"/>
  <c r="I3117" i="45"/>
  <c r="I3116" i="45"/>
  <c r="I3115" i="45"/>
  <c r="I3114" i="45"/>
  <c r="I3113" i="45"/>
  <c r="I3112" i="45"/>
  <c r="I3111" i="45"/>
  <c r="I3110" i="45"/>
  <c r="I3109" i="45"/>
  <c r="I3108" i="45"/>
  <c r="I3107" i="45"/>
  <c r="I3106" i="45"/>
  <c r="I3105" i="45"/>
  <c r="I3104" i="45"/>
  <c r="I3103" i="45"/>
  <c r="I3102" i="45"/>
  <c r="I3101" i="45"/>
  <c r="I3100" i="45"/>
  <c r="I3099" i="45"/>
  <c r="I3098" i="45"/>
  <c r="I3097" i="45"/>
  <c r="I3096" i="45"/>
  <c r="I3095" i="45"/>
  <c r="I3094" i="45"/>
  <c r="I3093" i="45"/>
  <c r="I3092" i="45"/>
  <c r="I3091" i="45"/>
  <c r="I3090" i="45"/>
  <c r="I3089" i="45"/>
  <c r="I3088" i="45"/>
  <c r="I3087" i="45"/>
  <c r="I3086" i="45"/>
  <c r="I3085" i="45"/>
  <c r="I3084" i="45"/>
  <c r="I3083" i="45"/>
  <c r="I3082" i="45"/>
  <c r="I3081" i="45"/>
  <c r="I3080" i="45"/>
  <c r="I3079" i="45"/>
  <c r="I3078" i="45"/>
  <c r="I3077" i="45"/>
  <c r="I3076" i="45"/>
  <c r="I3075" i="45"/>
  <c r="I3074" i="45"/>
  <c r="I3073" i="45"/>
  <c r="I3072" i="45"/>
  <c r="I3071" i="45"/>
  <c r="I3070" i="45"/>
  <c r="I3069" i="45"/>
  <c r="I3068" i="45"/>
  <c r="I3067" i="45"/>
  <c r="I3066" i="45"/>
  <c r="I3065" i="45"/>
  <c r="I3064" i="45"/>
  <c r="I3063" i="45"/>
  <c r="I3062" i="45"/>
  <c r="I3061" i="45"/>
  <c r="I3060" i="45"/>
  <c r="I3059" i="45"/>
  <c r="I3058" i="45"/>
  <c r="I3057" i="45"/>
  <c r="I3056" i="45"/>
  <c r="I3055" i="45"/>
  <c r="I3054" i="45"/>
  <c r="I3053" i="45"/>
  <c r="I3052" i="45"/>
  <c r="I3051" i="45"/>
  <c r="I3050" i="45"/>
  <c r="I3049" i="45"/>
  <c r="I3048" i="45"/>
  <c r="I3047" i="45"/>
  <c r="I3046" i="45"/>
  <c r="I3045" i="45"/>
  <c r="I3044" i="45"/>
  <c r="I3043" i="45"/>
  <c r="I3042" i="45"/>
  <c r="I3041" i="45"/>
  <c r="I3040" i="45"/>
  <c r="I3039" i="45"/>
  <c r="I3038" i="45"/>
  <c r="I3037" i="45"/>
  <c r="I3036" i="45"/>
  <c r="I3035" i="45"/>
  <c r="I3034" i="45"/>
  <c r="I3033" i="45"/>
  <c r="I3032" i="45"/>
  <c r="I3031" i="45"/>
  <c r="I3030" i="45"/>
  <c r="I3029" i="45"/>
  <c r="I3028" i="45"/>
  <c r="I3027" i="45"/>
  <c r="I3026" i="45"/>
  <c r="I3025" i="45"/>
  <c r="I3024" i="45"/>
  <c r="I3023" i="45"/>
  <c r="I3022" i="45"/>
  <c r="I3021" i="45"/>
  <c r="I3020" i="45"/>
  <c r="I3019" i="45"/>
  <c r="I3018" i="45"/>
  <c r="I3017" i="45"/>
  <c r="I3016" i="45"/>
  <c r="I3015" i="45"/>
  <c r="I3014" i="45"/>
  <c r="I3013" i="45"/>
  <c r="I3012" i="45"/>
  <c r="I3011" i="45"/>
  <c r="I3010" i="45"/>
  <c r="I3009" i="45"/>
  <c r="I3008" i="45"/>
  <c r="I3007" i="45"/>
  <c r="I3006" i="45"/>
  <c r="I3005" i="45"/>
  <c r="I3004" i="45"/>
  <c r="I3003" i="45"/>
  <c r="I3002" i="45"/>
  <c r="I3001" i="45"/>
  <c r="I3000" i="45"/>
  <c r="I2999" i="45"/>
  <c r="I2998" i="45"/>
  <c r="I2997" i="45"/>
  <c r="I2996" i="45"/>
  <c r="I2995" i="45"/>
  <c r="I2994" i="45"/>
  <c r="I2993" i="45"/>
  <c r="I2992" i="45"/>
  <c r="I2991" i="45"/>
  <c r="I2990" i="45"/>
  <c r="I2989" i="45"/>
  <c r="I2988" i="45"/>
  <c r="I2987" i="45"/>
  <c r="I2986" i="45"/>
  <c r="I2985" i="45"/>
  <c r="I2984" i="45"/>
  <c r="I2983" i="45"/>
  <c r="I2982" i="45"/>
  <c r="I2981" i="45"/>
  <c r="I2980" i="45"/>
  <c r="I2979" i="45"/>
  <c r="I2978" i="45"/>
  <c r="I2977" i="45"/>
  <c r="I2976" i="45"/>
  <c r="I2975" i="45"/>
  <c r="I2974" i="45"/>
  <c r="I2973" i="45"/>
  <c r="I2972" i="45"/>
  <c r="I2971" i="45"/>
  <c r="I2970" i="45"/>
  <c r="I2969" i="45"/>
  <c r="I2968" i="45"/>
  <c r="I2967" i="45"/>
  <c r="I2966" i="45"/>
  <c r="I2965" i="45"/>
  <c r="I2964" i="45"/>
  <c r="I2963" i="45"/>
  <c r="I2962" i="45"/>
  <c r="I2961" i="45"/>
  <c r="I2960" i="45"/>
  <c r="I2959" i="45"/>
  <c r="I2958" i="45"/>
  <c r="I2957" i="45"/>
  <c r="I2956" i="45"/>
  <c r="I2955" i="45"/>
  <c r="I2954" i="45"/>
  <c r="I2953" i="45"/>
  <c r="I2952" i="45"/>
  <c r="I2951" i="45"/>
  <c r="I2950" i="45"/>
  <c r="I2949" i="45"/>
  <c r="I2948" i="45"/>
  <c r="I2947" i="45"/>
  <c r="I2946" i="45"/>
  <c r="I2945" i="45"/>
  <c r="I2944" i="45"/>
  <c r="I2943" i="45"/>
  <c r="I2942" i="45"/>
  <c r="I2941" i="45"/>
  <c r="I2940" i="45"/>
  <c r="I2939" i="45"/>
  <c r="I2938" i="45"/>
  <c r="I2937" i="45"/>
  <c r="I2936" i="45"/>
  <c r="I2935" i="45"/>
  <c r="I2934" i="45"/>
  <c r="I2933" i="45"/>
  <c r="I2932" i="45"/>
  <c r="I2931" i="45"/>
  <c r="I2930" i="45"/>
  <c r="I2929" i="45"/>
  <c r="I2928" i="45"/>
  <c r="I2927" i="45"/>
  <c r="I2926" i="45"/>
  <c r="I2925" i="45"/>
  <c r="I2924" i="45"/>
  <c r="I2923" i="45"/>
  <c r="I2922" i="45"/>
  <c r="I2921" i="45"/>
  <c r="I2920" i="45"/>
  <c r="I2919" i="45"/>
  <c r="I2918" i="45"/>
  <c r="I2917" i="45"/>
  <c r="I2916" i="45"/>
  <c r="I2915" i="45"/>
  <c r="I2914" i="45"/>
  <c r="I2913" i="45"/>
  <c r="I2912" i="45"/>
  <c r="I2911" i="45"/>
  <c r="I2910" i="45"/>
  <c r="I2909" i="45"/>
  <c r="I2908" i="45"/>
  <c r="I2907" i="45"/>
  <c r="I2906" i="45"/>
  <c r="I2905" i="45"/>
  <c r="I2904" i="45"/>
  <c r="I2903" i="45"/>
  <c r="I2902" i="45"/>
  <c r="I2901" i="45"/>
  <c r="I2900" i="45"/>
  <c r="I2899" i="45"/>
  <c r="I2898" i="45"/>
  <c r="I2897" i="45"/>
  <c r="I2896" i="45"/>
  <c r="I2895" i="45"/>
  <c r="I2894" i="45"/>
  <c r="I2893" i="45"/>
  <c r="I2892" i="45"/>
  <c r="I2891" i="45"/>
  <c r="I2890" i="45"/>
  <c r="I2889" i="45"/>
  <c r="I2888" i="45"/>
  <c r="I2887" i="45"/>
  <c r="I2886" i="45"/>
  <c r="I2885" i="45"/>
  <c r="I2884" i="45"/>
  <c r="I2883" i="45"/>
  <c r="I2882" i="45"/>
  <c r="I2881" i="45"/>
  <c r="I2880" i="45"/>
  <c r="I2879" i="45"/>
  <c r="I2878" i="45"/>
  <c r="I2877" i="45"/>
  <c r="I2876" i="45"/>
  <c r="I2875" i="45"/>
  <c r="I2874" i="45"/>
  <c r="I2873" i="45"/>
  <c r="I2872" i="45"/>
  <c r="I2871" i="45"/>
  <c r="I2870" i="45"/>
  <c r="I2869" i="45"/>
  <c r="I2868" i="45"/>
  <c r="I2867" i="45"/>
  <c r="I2866" i="45"/>
  <c r="I2865" i="45"/>
  <c r="I2864" i="45"/>
  <c r="I2863" i="45"/>
  <c r="I2862" i="45"/>
  <c r="I2861" i="45"/>
  <c r="I2860" i="45"/>
  <c r="I2859" i="45"/>
  <c r="I2858" i="45"/>
  <c r="I2857" i="45"/>
  <c r="I2856" i="45"/>
  <c r="I2855" i="45"/>
  <c r="I2854" i="45"/>
  <c r="I2853" i="45"/>
  <c r="I2852" i="45"/>
  <c r="I2851" i="45"/>
  <c r="I2850" i="45"/>
  <c r="I2849" i="45"/>
  <c r="I2848" i="45"/>
  <c r="I2847" i="45"/>
  <c r="I2846" i="45"/>
  <c r="I2845" i="45"/>
  <c r="I2844" i="45"/>
  <c r="I2843" i="45"/>
  <c r="I2842" i="45"/>
  <c r="I2841" i="45"/>
  <c r="I2840" i="45"/>
  <c r="I2839" i="45"/>
  <c r="I2838" i="45"/>
  <c r="I2837" i="45"/>
  <c r="I2836" i="45"/>
  <c r="I2835" i="45"/>
  <c r="I2834" i="45"/>
  <c r="I2833" i="45"/>
  <c r="I2832" i="45"/>
  <c r="I2831" i="45"/>
  <c r="I2830" i="45"/>
  <c r="I2829" i="45"/>
  <c r="I2828" i="45"/>
  <c r="I2827" i="45"/>
  <c r="I2826" i="45"/>
  <c r="I2825" i="45"/>
  <c r="I2824" i="45"/>
  <c r="I2823" i="45"/>
  <c r="I2822" i="45"/>
  <c r="I2821" i="45"/>
  <c r="I2820" i="45"/>
  <c r="I2819" i="45"/>
  <c r="I2818" i="45"/>
  <c r="I2817" i="45"/>
  <c r="I2816" i="45"/>
  <c r="I2815" i="45"/>
  <c r="I2814" i="45"/>
  <c r="I2813" i="45"/>
  <c r="I2812" i="45"/>
  <c r="I2811" i="45"/>
  <c r="I2810" i="45"/>
  <c r="I2809" i="45"/>
  <c r="I2808" i="45"/>
  <c r="I2807" i="45"/>
  <c r="I2806" i="45"/>
  <c r="I2805" i="45"/>
  <c r="I2804" i="45"/>
  <c r="I2803" i="45"/>
  <c r="I2802" i="45"/>
  <c r="I2801" i="45"/>
  <c r="I2800" i="45"/>
  <c r="I2799" i="45"/>
  <c r="I2798" i="45"/>
  <c r="I2797" i="45"/>
  <c r="I2796" i="45"/>
  <c r="I2795" i="45"/>
  <c r="I2794" i="45"/>
  <c r="I2793" i="45"/>
  <c r="I2792" i="45"/>
  <c r="I2791" i="45"/>
  <c r="I2790" i="45"/>
  <c r="I2789" i="45"/>
  <c r="I2788" i="45"/>
  <c r="I2787" i="45"/>
  <c r="I2786" i="45"/>
  <c r="I2785" i="45"/>
  <c r="I2784" i="45"/>
  <c r="I2783" i="45"/>
  <c r="I2782" i="45"/>
  <c r="I2781" i="45"/>
  <c r="I2780" i="45"/>
  <c r="I2779" i="45"/>
  <c r="I2778" i="45"/>
  <c r="I2777" i="45"/>
  <c r="I2776" i="45"/>
  <c r="I2775" i="45"/>
  <c r="I2774" i="45"/>
  <c r="I2773" i="45"/>
  <c r="I2772" i="45"/>
  <c r="I2771" i="45"/>
  <c r="I2770" i="45"/>
  <c r="I2769" i="45"/>
  <c r="I2768" i="45"/>
  <c r="I2767" i="45"/>
  <c r="I2766" i="45"/>
  <c r="I2765" i="45"/>
  <c r="I2764" i="45"/>
  <c r="I2763" i="45"/>
  <c r="I2762" i="45"/>
  <c r="I2761" i="45"/>
  <c r="I2760" i="45"/>
  <c r="I2759" i="45"/>
  <c r="I2758" i="45"/>
  <c r="I2757" i="45"/>
  <c r="I2756" i="45"/>
  <c r="I2755" i="45"/>
  <c r="I2754" i="45"/>
  <c r="I2753" i="45"/>
  <c r="I2752" i="45"/>
  <c r="I2751" i="45"/>
  <c r="I2750" i="45"/>
  <c r="I2749" i="45"/>
  <c r="I2748" i="45"/>
  <c r="I2747" i="45"/>
  <c r="I2746" i="45"/>
  <c r="I2745" i="45"/>
  <c r="I2744" i="45"/>
  <c r="I2743" i="45"/>
  <c r="I2742" i="45"/>
  <c r="I2741" i="45"/>
  <c r="I2740" i="45"/>
  <c r="I2739" i="45"/>
  <c r="I2738" i="45"/>
  <c r="I2737" i="45"/>
  <c r="I2736" i="45"/>
  <c r="I2735" i="45"/>
  <c r="I2734" i="45"/>
  <c r="I2733" i="45"/>
  <c r="I2732" i="45"/>
  <c r="I2731" i="45"/>
  <c r="I2730" i="45"/>
  <c r="I2729" i="45"/>
  <c r="I2728" i="45"/>
  <c r="I2727" i="45"/>
  <c r="I2726" i="45"/>
  <c r="I2725" i="45"/>
  <c r="I2724" i="45"/>
  <c r="I2723" i="45"/>
  <c r="I2722" i="45"/>
  <c r="I2721" i="45"/>
  <c r="I2720" i="45"/>
  <c r="I2719" i="45"/>
  <c r="I2718" i="45"/>
  <c r="I2717" i="45"/>
  <c r="I2716" i="45"/>
  <c r="I2715" i="45"/>
  <c r="I2714" i="45"/>
  <c r="I2713" i="45"/>
  <c r="I2712" i="45"/>
  <c r="I2711" i="45"/>
  <c r="I2710" i="45"/>
  <c r="I2709" i="45"/>
  <c r="I2708" i="45"/>
  <c r="I2707" i="45"/>
  <c r="I2706" i="45"/>
  <c r="I2705" i="45"/>
  <c r="I2704" i="45"/>
  <c r="I2703" i="45"/>
  <c r="I2702" i="45"/>
  <c r="I2701" i="45"/>
  <c r="I2700" i="45"/>
  <c r="I2699" i="45"/>
  <c r="I2698" i="45"/>
  <c r="I2697" i="45"/>
  <c r="I2696" i="45"/>
  <c r="I2695" i="45"/>
  <c r="I2694" i="45"/>
  <c r="I2693" i="45"/>
  <c r="I2692" i="45"/>
  <c r="I2691" i="45"/>
  <c r="I2690" i="45"/>
  <c r="I2689" i="45"/>
  <c r="I2688" i="45"/>
  <c r="I2687" i="45"/>
  <c r="I2686" i="45"/>
  <c r="I2685" i="45"/>
  <c r="I2684" i="45"/>
  <c r="I2683" i="45"/>
  <c r="I2682" i="45"/>
  <c r="I2681" i="45"/>
  <c r="I2680" i="45"/>
  <c r="I2679" i="45"/>
  <c r="I2678" i="45"/>
  <c r="I2677" i="45"/>
  <c r="I2676" i="45"/>
  <c r="I2675" i="45"/>
  <c r="I2674" i="45"/>
  <c r="I2673" i="45"/>
  <c r="I2672" i="45"/>
  <c r="I2671" i="45"/>
  <c r="I2670" i="45"/>
  <c r="I2669" i="45"/>
  <c r="I2668" i="45"/>
  <c r="I2667" i="45"/>
  <c r="I2666" i="45"/>
  <c r="I2665" i="45"/>
  <c r="I2664" i="45"/>
  <c r="I2663" i="45"/>
  <c r="I2662" i="45"/>
  <c r="I2661" i="45"/>
  <c r="I2660" i="45"/>
  <c r="I2659" i="45"/>
  <c r="I2658" i="45"/>
  <c r="I2657" i="45"/>
  <c r="I2656" i="45"/>
  <c r="I2655" i="45"/>
  <c r="I2654" i="45"/>
  <c r="I2653" i="45"/>
  <c r="I2652" i="45"/>
  <c r="I2651" i="45"/>
  <c r="I2650" i="45"/>
  <c r="I2649" i="45"/>
  <c r="I2648" i="45"/>
  <c r="I2647" i="45"/>
  <c r="I2646" i="45"/>
  <c r="I2645" i="45"/>
  <c r="I2644" i="45"/>
  <c r="I2643" i="45"/>
  <c r="I2642" i="45"/>
  <c r="I2641" i="45"/>
  <c r="I2640" i="45"/>
  <c r="I2639" i="45"/>
  <c r="I2638" i="45"/>
  <c r="I2637" i="45"/>
  <c r="I2636" i="45"/>
  <c r="I2635" i="45"/>
  <c r="I2634" i="45"/>
  <c r="I2633" i="45"/>
  <c r="I2632" i="45"/>
  <c r="I2631" i="45"/>
  <c r="I2630" i="45"/>
  <c r="I2629" i="45"/>
  <c r="I2628" i="45"/>
  <c r="I2627" i="45"/>
  <c r="I2626" i="45"/>
  <c r="I2625" i="45"/>
  <c r="I2624" i="45"/>
  <c r="I2623" i="45"/>
  <c r="I2622" i="45"/>
  <c r="I2621" i="45"/>
  <c r="I2620" i="45"/>
  <c r="I2619" i="45"/>
  <c r="I2618" i="45"/>
  <c r="I2617" i="45"/>
  <c r="I2616" i="45"/>
  <c r="I2615" i="45"/>
  <c r="I2614" i="45"/>
  <c r="I2613" i="45"/>
  <c r="I2612" i="45"/>
  <c r="I2611" i="45"/>
  <c r="I2610" i="45"/>
  <c r="I2609" i="45"/>
  <c r="I2608" i="45"/>
  <c r="I2607" i="45"/>
  <c r="I2606" i="45"/>
  <c r="I2605" i="45"/>
  <c r="I2604" i="45"/>
  <c r="I2603" i="45"/>
  <c r="I2602" i="45"/>
  <c r="I2601" i="45"/>
  <c r="I2600" i="45"/>
  <c r="I2599" i="45"/>
  <c r="I2598" i="45"/>
  <c r="I2597" i="45"/>
  <c r="I2596" i="45"/>
  <c r="I2595" i="45"/>
  <c r="I2594" i="45"/>
  <c r="I2593" i="45"/>
  <c r="I2592" i="45"/>
  <c r="I2591" i="45"/>
  <c r="I2590" i="45"/>
  <c r="I2589" i="45"/>
  <c r="I2588" i="45"/>
  <c r="I2587" i="45"/>
  <c r="I2586" i="45"/>
  <c r="I2585" i="45"/>
  <c r="I2584" i="45"/>
  <c r="I2583" i="45"/>
  <c r="I2582" i="45"/>
  <c r="I2581" i="45"/>
  <c r="I2580" i="45"/>
  <c r="I2579" i="45"/>
  <c r="I2578" i="45"/>
  <c r="I2577" i="45"/>
  <c r="I2576" i="45"/>
  <c r="I2575" i="45"/>
  <c r="I2574" i="45"/>
  <c r="I2573" i="45"/>
  <c r="I2572" i="45"/>
  <c r="I2571" i="45"/>
  <c r="I2570" i="45"/>
  <c r="I2569" i="45"/>
  <c r="I2568" i="45"/>
  <c r="I2567" i="45"/>
  <c r="I2566" i="45"/>
  <c r="I2565" i="45"/>
  <c r="I2564" i="45"/>
  <c r="I2563" i="45"/>
  <c r="I2562" i="45"/>
  <c r="I2561" i="45"/>
  <c r="I2560" i="45"/>
  <c r="I2559" i="45"/>
  <c r="I2558" i="45"/>
  <c r="I2557" i="45"/>
  <c r="I2556" i="45"/>
  <c r="I2555" i="45"/>
  <c r="I2554" i="45"/>
  <c r="I2553" i="45"/>
  <c r="I2552" i="45"/>
  <c r="I2551" i="45"/>
  <c r="I2550" i="45"/>
  <c r="I2549" i="45"/>
  <c r="I2548" i="45"/>
  <c r="I2547" i="45"/>
  <c r="I2546" i="45"/>
  <c r="I2545" i="45"/>
  <c r="I2544" i="45"/>
  <c r="I2543" i="45"/>
  <c r="I2542" i="45"/>
  <c r="I2541" i="45"/>
  <c r="I2540" i="45"/>
  <c r="I2539" i="45"/>
  <c r="I2538" i="45"/>
  <c r="I2537" i="45"/>
  <c r="I2536" i="45"/>
  <c r="I2535" i="45"/>
  <c r="I2534" i="45"/>
  <c r="I2533" i="45"/>
  <c r="I2532" i="45"/>
  <c r="I2531" i="45"/>
  <c r="I2530" i="45"/>
  <c r="I2529" i="45"/>
  <c r="I2528" i="45"/>
  <c r="I2527" i="45"/>
  <c r="I2526" i="45"/>
  <c r="I2525" i="45"/>
  <c r="I2524" i="45"/>
  <c r="I2523" i="45"/>
  <c r="I2522" i="45"/>
  <c r="I2521" i="45"/>
  <c r="I2520" i="45"/>
  <c r="I2519" i="45"/>
  <c r="I2518" i="45"/>
  <c r="I2517" i="45"/>
  <c r="I2516" i="45"/>
  <c r="I2515" i="45"/>
  <c r="I2514" i="45"/>
  <c r="I2513" i="45"/>
  <c r="I2512" i="45"/>
  <c r="I2511" i="45"/>
  <c r="I2510" i="45"/>
  <c r="I2509" i="45"/>
  <c r="I2508" i="45"/>
  <c r="I2507" i="45"/>
  <c r="I2506" i="45"/>
  <c r="I2505" i="45"/>
  <c r="I2504" i="45"/>
  <c r="I2503" i="45"/>
  <c r="I2502" i="45"/>
  <c r="I2501" i="45"/>
  <c r="I2500" i="45"/>
  <c r="I2499" i="45"/>
  <c r="I2498" i="45"/>
  <c r="I2497" i="45"/>
  <c r="I2496" i="45"/>
  <c r="I2495" i="45"/>
  <c r="I2494" i="45"/>
  <c r="I2493" i="45"/>
  <c r="I2492" i="45"/>
  <c r="I2491" i="45"/>
  <c r="I2490" i="45"/>
  <c r="I2489" i="45"/>
  <c r="I2488" i="45"/>
  <c r="I2487" i="45"/>
  <c r="I2486" i="45"/>
  <c r="I2485" i="45"/>
  <c r="I2484" i="45"/>
  <c r="I2483" i="45"/>
  <c r="I2482" i="45"/>
  <c r="I2481" i="45"/>
  <c r="I2480" i="45"/>
  <c r="I2479" i="45"/>
  <c r="I2478" i="45"/>
  <c r="I2477" i="45"/>
  <c r="I2476" i="45"/>
  <c r="I2475" i="45"/>
  <c r="I2474" i="45"/>
  <c r="I2473" i="45"/>
  <c r="I2472" i="45"/>
  <c r="I2471" i="45"/>
  <c r="I2470" i="45"/>
  <c r="I2469" i="45"/>
  <c r="I2468" i="45"/>
  <c r="I2467" i="45"/>
  <c r="I2466" i="45"/>
  <c r="I2465" i="45"/>
  <c r="I2464" i="45"/>
  <c r="I2463" i="45"/>
  <c r="I2462" i="45"/>
  <c r="I2461" i="45"/>
  <c r="I2460" i="45"/>
  <c r="I2459" i="45"/>
  <c r="I2458" i="45"/>
  <c r="I2457" i="45"/>
  <c r="I2456" i="45"/>
  <c r="I2455" i="45"/>
  <c r="I2454" i="45"/>
  <c r="I2453" i="45"/>
  <c r="I2452" i="45"/>
  <c r="I2451" i="45"/>
  <c r="I2450" i="45"/>
  <c r="I2449" i="45"/>
  <c r="I2448" i="45"/>
  <c r="I2447" i="45"/>
  <c r="I2446" i="45"/>
  <c r="I2445" i="45"/>
  <c r="I2444" i="45"/>
  <c r="I2443" i="45"/>
  <c r="I2442" i="45"/>
  <c r="I2441" i="45"/>
  <c r="I2440" i="45"/>
  <c r="I2439" i="45"/>
  <c r="I2438" i="45"/>
  <c r="I2437" i="45"/>
  <c r="I2436" i="45"/>
  <c r="I2435" i="45"/>
  <c r="I2434" i="45"/>
  <c r="I2433" i="45"/>
  <c r="I2432" i="45"/>
  <c r="I2431" i="45"/>
  <c r="I2430" i="45"/>
  <c r="I2429" i="45"/>
  <c r="I2428" i="45"/>
  <c r="I2427" i="45"/>
  <c r="I2426" i="45"/>
  <c r="I2425" i="45"/>
  <c r="I2424" i="45"/>
  <c r="I2423" i="45"/>
  <c r="I2422" i="45"/>
  <c r="I2421" i="45"/>
  <c r="I2420" i="45"/>
  <c r="I2419" i="45"/>
  <c r="I2418" i="45"/>
  <c r="I2417" i="45"/>
  <c r="I2416" i="45"/>
  <c r="I2415" i="45"/>
  <c r="I2414" i="45"/>
  <c r="I2413" i="45"/>
  <c r="I2412" i="45"/>
  <c r="I2411" i="45"/>
  <c r="I2410" i="45"/>
  <c r="I2409" i="45"/>
  <c r="I2408" i="45"/>
  <c r="I2407" i="45"/>
  <c r="I2406" i="45"/>
  <c r="I2405" i="45"/>
  <c r="I2404" i="45"/>
  <c r="I2403" i="45"/>
  <c r="I2402" i="45"/>
  <c r="I2401" i="45"/>
  <c r="I2400" i="45"/>
  <c r="I2399" i="45"/>
  <c r="I2398" i="45"/>
  <c r="I2397" i="45"/>
  <c r="I2396" i="45"/>
  <c r="I2395" i="45"/>
  <c r="I2394" i="45"/>
  <c r="I2393" i="45"/>
  <c r="I2392" i="45"/>
  <c r="I2391" i="45"/>
  <c r="I2390" i="45"/>
  <c r="I2389" i="45"/>
  <c r="I2388" i="45"/>
  <c r="I2387" i="45"/>
  <c r="I2386" i="45"/>
  <c r="I2385" i="45"/>
  <c r="I2384" i="45"/>
  <c r="I2383" i="45"/>
  <c r="I2382" i="45"/>
  <c r="I2381" i="45"/>
  <c r="I2380" i="45"/>
  <c r="I2379" i="45"/>
  <c r="I2378" i="45"/>
  <c r="I2377" i="45"/>
  <c r="I2376" i="45"/>
  <c r="I2375" i="45"/>
  <c r="I2374" i="45"/>
  <c r="I2373" i="45"/>
  <c r="I2372" i="45"/>
  <c r="I2371" i="45"/>
  <c r="I2370" i="45"/>
  <c r="I2369" i="45"/>
  <c r="I2368" i="45"/>
  <c r="I2367" i="45"/>
  <c r="I2366" i="45"/>
  <c r="I2365" i="45"/>
  <c r="I2364" i="45"/>
  <c r="I2363" i="45"/>
  <c r="I2362" i="45"/>
  <c r="I2361" i="45"/>
  <c r="I2360" i="45"/>
  <c r="I2359" i="45"/>
  <c r="I2358" i="45"/>
  <c r="I2357" i="45"/>
  <c r="I2356" i="45"/>
  <c r="I2355" i="45"/>
  <c r="I2354" i="45"/>
  <c r="I2353" i="45"/>
  <c r="I2352" i="45"/>
  <c r="I2351" i="45"/>
  <c r="I2350" i="45"/>
  <c r="I2349" i="45"/>
  <c r="I2348" i="45"/>
  <c r="I2347" i="45"/>
  <c r="I2346" i="45"/>
  <c r="I2345" i="45"/>
  <c r="I2344" i="45"/>
  <c r="I2343" i="45"/>
  <c r="I2342" i="45"/>
  <c r="I2341" i="45"/>
  <c r="I2340" i="45"/>
  <c r="I2339" i="45"/>
  <c r="I2338" i="45"/>
  <c r="I2337" i="45"/>
  <c r="I2336" i="45"/>
  <c r="I2335" i="45"/>
  <c r="I2334" i="45"/>
  <c r="I2333" i="45"/>
  <c r="I2332" i="45"/>
  <c r="I2331" i="45"/>
  <c r="I2330" i="45"/>
  <c r="I2329" i="45"/>
  <c r="I2328" i="45"/>
  <c r="I2327" i="45"/>
  <c r="I2326" i="45"/>
  <c r="I2325" i="45"/>
  <c r="I2324" i="45"/>
  <c r="I2323" i="45"/>
  <c r="I2322" i="45"/>
  <c r="I2321" i="45"/>
  <c r="I2320" i="45"/>
  <c r="I2319" i="45"/>
  <c r="I2318" i="45"/>
  <c r="I2317" i="45"/>
  <c r="I2316" i="45"/>
  <c r="I2315" i="45"/>
  <c r="I2314" i="45"/>
  <c r="I2313" i="45"/>
  <c r="I2312" i="45"/>
  <c r="I2311" i="45"/>
  <c r="I2310" i="45"/>
  <c r="I2309" i="45"/>
  <c r="I2308" i="45"/>
  <c r="I2307" i="45"/>
  <c r="I2306" i="45"/>
  <c r="I2305" i="45"/>
  <c r="I2304" i="45"/>
  <c r="I2303" i="45"/>
  <c r="I2302" i="45"/>
  <c r="I2301" i="45"/>
  <c r="I2300" i="45"/>
  <c r="I2299" i="45"/>
  <c r="I2298" i="45"/>
  <c r="I2297" i="45"/>
  <c r="I2296" i="45"/>
  <c r="I2295" i="45"/>
  <c r="I2294" i="45"/>
  <c r="I2293" i="45"/>
  <c r="I2292" i="45"/>
  <c r="I2291" i="45"/>
  <c r="I2290" i="45"/>
  <c r="I2289" i="45"/>
  <c r="I2288" i="45"/>
  <c r="I2287" i="45"/>
  <c r="I2286" i="45"/>
  <c r="I2285" i="45"/>
  <c r="I2284" i="45"/>
  <c r="I2283" i="45"/>
  <c r="I2282" i="45"/>
  <c r="I2281" i="45"/>
  <c r="I2280" i="45"/>
  <c r="I2279" i="45"/>
  <c r="I2278" i="45"/>
  <c r="I2277" i="45"/>
  <c r="I2276" i="45"/>
  <c r="I2275" i="45"/>
  <c r="I2274" i="45"/>
  <c r="I2273" i="45"/>
  <c r="I2272" i="45"/>
  <c r="I2271" i="45"/>
  <c r="I2270" i="45"/>
  <c r="I2269" i="45"/>
  <c r="I2268" i="45"/>
  <c r="I2267" i="45"/>
  <c r="I2266" i="45"/>
  <c r="I2265" i="45"/>
  <c r="I2264" i="45"/>
  <c r="I2263" i="45"/>
  <c r="I2262" i="45"/>
  <c r="I2261" i="45"/>
  <c r="I2260" i="45"/>
  <c r="I2259" i="45"/>
  <c r="I2258" i="45"/>
  <c r="I2257" i="45"/>
  <c r="I2256" i="45"/>
  <c r="I2255" i="45"/>
  <c r="I2254" i="45"/>
  <c r="I2253" i="45"/>
  <c r="I2252" i="45"/>
  <c r="I2251" i="45"/>
  <c r="I2250" i="45"/>
  <c r="I2249" i="45"/>
  <c r="I2248" i="45"/>
  <c r="I2247" i="45"/>
  <c r="I2246" i="45"/>
  <c r="I2245" i="45"/>
  <c r="I2244" i="45"/>
  <c r="I2243" i="45"/>
  <c r="I2242" i="45"/>
  <c r="I2241" i="45"/>
  <c r="I2240" i="45"/>
  <c r="I2239" i="45"/>
  <c r="I2238" i="45"/>
  <c r="I2237" i="45"/>
  <c r="I2236" i="45"/>
  <c r="I2235" i="45"/>
  <c r="I2234" i="45"/>
  <c r="I2233" i="45"/>
  <c r="I2232" i="45"/>
  <c r="I2231" i="45"/>
  <c r="I2230" i="45"/>
  <c r="I2229" i="45"/>
  <c r="I2228" i="45"/>
  <c r="I2227" i="45"/>
  <c r="I2226" i="45"/>
  <c r="I2225" i="45"/>
  <c r="I2224" i="45"/>
  <c r="I2223" i="45"/>
  <c r="I2222" i="45"/>
  <c r="I2221" i="45"/>
  <c r="I2220" i="45"/>
  <c r="I2219" i="45"/>
  <c r="I2218" i="45"/>
  <c r="I2217" i="45"/>
  <c r="I2216" i="45"/>
  <c r="I2215" i="45"/>
  <c r="I2214" i="45"/>
  <c r="I2213" i="45"/>
  <c r="I2212" i="45"/>
  <c r="I2211" i="45"/>
  <c r="I2210" i="45"/>
  <c r="I2209" i="45"/>
  <c r="I2208" i="45"/>
  <c r="I2207" i="45"/>
  <c r="I2206" i="45"/>
  <c r="I2205" i="45"/>
  <c r="I2204" i="45"/>
  <c r="I2203" i="45"/>
  <c r="I2202" i="45"/>
  <c r="I2201" i="45"/>
  <c r="I2200" i="45"/>
  <c r="I2199" i="45"/>
  <c r="I2198" i="45"/>
  <c r="I2197" i="45"/>
  <c r="I2196" i="45"/>
  <c r="I2195" i="45"/>
  <c r="I2194" i="45"/>
  <c r="I2193" i="45"/>
  <c r="I2192" i="45"/>
  <c r="I2191" i="45"/>
  <c r="I2190" i="45"/>
  <c r="I2189" i="45"/>
  <c r="I2188" i="45"/>
  <c r="I2187" i="45"/>
  <c r="I2186" i="45"/>
  <c r="I2185" i="45"/>
  <c r="I2184" i="45"/>
  <c r="I2183" i="45"/>
  <c r="I2182" i="45"/>
  <c r="I2181" i="45"/>
  <c r="I2180" i="45"/>
  <c r="I2179" i="45"/>
  <c r="I2178" i="45"/>
  <c r="I2177" i="45"/>
  <c r="I2176" i="45"/>
  <c r="I2175" i="45"/>
  <c r="I2174" i="45"/>
  <c r="I2173" i="45"/>
  <c r="I2172" i="45"/>
  <c r="I2171" i="45"/>
  <c r="I2170" i="45"/>
  <c r="I2169" i="45"/>
  <c r="I2168" i="45"/>
  <c r="I2167" i="45"/>
  <c r="I2166" i="45"/>
  <c r="I2165" i="45"/>
  <c r="I2164" i="45"/>
  <c r="I2163" i="45"/>
  <c r="I2162" i="45"/>
  <c r="I2161" i="45"/>
  <c r="I2160" i="45"/>
  <c r="I2159" i="45"/>
  <c r="I2158" i="45"/>
  <c r="I2157" i="45"/>
  <c r="I2156" i="45"/>
  <c r="I2155" i="45"/>
  <c r="I2154" i="45"/>
  <c r="I2153" i="45"/>
  <c r="I2152" i="45"/>
  <c r="I2151" i="45"/>
  <c r="I2150" i="45"/>
  <c r="I2149" i="45"/>
  <c r="I2148" i="45"/>
  <c r="I2147" i="45"/>
  <c r="I2146" i="45"/>
  <c r="I2145" i="45"/>
  <c r="I2144" i="45"/>
  <c r="I2143" i="45"/>
  <c r="I2142" i="45"/>
  <c r="I2141" i="45"/>
  <c r="I2140" i="45"/>
  <c r="I2139" i="45"/>
  <c r="I2138" i="45"/>
  <c r="I2137" i="45"/>
  <c r="I2136" i="45"/>
  <c r="I2135" i="45"/>
  <c r="I2134" i="45"/>
  <c r="I2133" i="45"/>
  <c r="I2132" i="45"/>
  <c r="I2131" i="45"/>
  <c r="I2130" i="45"/>
  <c r="I2129" i="45"/>
  <c r="I2128" i="45"/>
  <c r="I2127" i="45"/>
  <c r="I2126" i="45"/>
  <c r="I2125" i="45"/>
  <c r="I2124" i="45"/>
  <c r="I2123" i="45"/>
  <c r="I2122" i="45"/>
  <c r="I2121" i="45"/>
  <c r="I2120" i="45"/>
  <c r="I2119" i="45"/>
  <c r="I2118" i="45"/>
  <c r="I2117" i="45"/>
  <c r="I2116" i="45"/>
  <c r="I2115" i="45"/>
  <c r="I2114" i="45"/>
  <c r="I2113" i="45"/>
  <c r="I2112" i="45"/>
  <c r="I2111" i="45"/>
  <c r="I2110" i="45"/>
  <c r="I2109" i="45"/>
  <c r="I2108" i="45"/>
  <c r="I2107" i="45"/>
  <c r="I2106" i="45"/>
  <c r="I2105" i="45"/>
  <c r="I2104" i="45"/>
  <c r="I2103" i="45"/>
  <c r="I2102" i="45"/>
  <c r="I2101" i="45"/>
  <c r="I2100" i="45"/>
  <c r="I2099" i="45"/>
  <c r="I2098" i="45"/>
  <c r="I2097" i="45"/>
  <c r="I2096" i="45"/>
  <c r="I2095" i="45"/>
  <c r="I2094" i="45"/>
  <c r="I2093" i="45"/>
  <c r="I2092" i="45"/>
  <c r="I2091" i="45"/>
  <c r="I2090" i="45"/>
  <c r="I2089" i="45"/>
  <c r="I2088" i="45"/>
  <c r="I2087" i="45"/>
  <c r="I2086" i="45"/>
  <c r="I2085" i="45"/>
  <c r="I2084" i="45"/>
  <c r="I2083" i="45"/>
  <c r="I2082" i="45"/>
  <c r="I2081" i="45"/>
  <c r="I2080" i="45"/>
  <c r="I2079" i="45"/>
  <c r="I2078" i="45"/>
  <c r="I2077" i="45"/>
  <c r="I2076" i="45"/>
  <c r="I2075" i="45"/>
  <c r="I2074" i="45"/>
  <c r="I2073" i="45"/>
  <c r="I2072" i="45"/>
  <c r="I2071" i="45"/>
  <c r="I2070" i="45"/>
  <c r="I2069" i="45"/>
  <c r="I2068" i="45"/>
  <c r="I2067" i="45"/>
  <c r="I2066" i="45"/>
  <c r="I2065" i="45"/>
  <c r="I2064" i="45"/>
  <c r="I2063" i="45"/>
  <c r="I2062" i="45"/>
  <c r="I2061" i="45"/>
  <c r="I2060" i="45"/>
  <c r="I2059" i="45"/>
  <c r="I2058" i="45"/>
  <c r="I2057" i="45"/>
  <c r="I2056" i="45"/>
  <c r="I2055" i="45"/>
  <c r="I2054" i="45"/>
  <c r="I2053" i="45"/>
  <c r="I2052" i="45"/>
  <c r="I2051" i="45"/>
  <c r="I2050" i="45"/>
  <c r="I2049" i="45"/>
  <c r="I2048" i="45"/>
  <c r="I2047" i="45"/>
  <c r="I2046" i="45"/>
  <c r="I2045" i="45"/>
  <c r="I2044" i="45"/>
  <c r="I2043" i="45"/>
  <c r="I2042" i="45"/>
  <c r="I2041" i="45"/>
  <c r="I2040" i="45"/>
  <c r="I2039" i="45"/>
  <c r="I2038" i="45"/>
  <c r="I2037" i="45"/>
  <c r="I2036" i="45"/>
  <c r="I2035" i="45"/>
  <c r="I2034" i="45"/>
  <c r="I2033" i="45"/>
  <c r="I2032" i="45"/>
  <c r="I2031" i="45"/>
  <c r="I2030" i="45"/>
  <c r="I2029" i="45"/>
  <c r="I2028" i="45"/>
  <c r="I2027" i="45"/>
  <c r="I2026" i="45"/>
  <c r="I2025" i="45"/>
  <c r="I2024" i="45"/>
  <c r="I2023" i="45"/>
  <c r="I2022" i="45"/>
  <c r="I2021" i="45"/>
  <c r="I2020" i="45"/>
  <c r="I2019" i="45"/>
  <c r="I2018" i="45"/>
  <c r="I2017" i="45"/>
  <c r="I2016" i="45"/>
  <c r="I2015" i="45"/>
  <c r="I2014" i="45"/>
  <c r="I2013" i="45"/>
  <c r="I2012" i="45"/>
  <c r="I2011" i="45"/>
  <c r="I2010" i="45"/>
  <c r="I2009" i="45"/>
  <c r="I2008" i="45"/>
  <c r="I2007" i="45"/>
  <c r="I2006" i="45"/>
  <c r="I2005" i="45"/>
  <c r="I2004" i="45"/>
  <c r="I2003" i="45"/>
  <c r="I2002" i="45"/>
  <c r="I2001" i="45"/>
  <c r="I2000" i="45"/>
  <c r="I1999" i="45"/>
  <c r="I1998" i="45"/>
  <c r="I1997" i="45"/>
  <c r="I1996" i="45"/>
  <c r="I1995" i="45"/>
  <c r="I1994" i="45"/>
  <c r="I1993" i="45"/>
  <c r="I1992" i="45"/>
  <c r="I1991" i="45"/>
  <c r="I1990" i="45"/>
  <c r="I1989" i="45"/>
  <c r="I1988" i="45"/>
  <c r="I1987" i="45"/>
  <c r="I1986" i="45"/>
  <c r="I1985" i="45"/>
  <c r="I1984" i="45"/>
  <c r="I1983" i="45"/>
  <c r="I1982" i="45"/>
  <c r="I1981" i="45"/>
  <c r="I1980" i="45"/>
  <c r="I1979" i="45"/>
  <c r="I1978" i="45"/>
  <c r="I1977" i="45"/>
  <c r="I1976" i="45"/>
  <c r="I1975" i="45"/>
  <c r="I1974" i="45"/>
  <c r="I1973" i="45"/>
  <c r="I1972" i="45"/>
  <c r="I1971" i="45"/>
  <c r="I1970" i="45"/>
  <c r="I1969" i="45"/>
  <c r="I1968" i="45"/>
  <c r="I1967" i="45"/>
  <c r="I1966" i="45"/>
  <c r="I1965" i="45"/>
  <c r="I1964" i="45"/>
  <c r="I1963" i="45"/>
  <c r="I1962" i="45"/>
  <c r="I1961" i="45"/>
  <c r="I1960" i="45"/>
  <c r="I1959" i="45"/>
  <c r="I1958" i="45"/>
  <c r="I1957" i="45"/>
  <c r="I1956" i="45"/>
  <c r="I1955" i="45"/>
  <c r="I1954" i="45"/>
  <c r="I1953" i="45"/>
  <c r="I1952" i="45"/>
  <c r="I1951" i="45"/>
  <c r="I1950" i="45"/>
  <c r="I1949" i="45"/>
  <c r="I1948" i="45"/>
  <c r="I1947" i="45"/>
  <c r="I1946" i="45"/>
  <c r="I1945" i="45"/>
  <c r="I1944" i="45"/>
  <c r="I1943" i="45"/>
  <c r="I1942" i="45"/>
  <c r="I1941" i="45"/>
  <c r="I1940" i="45"/>
  <c r="I1939" i="45"/>
  <c r="I1938" i="45"/>
  <c r="I1937" i="45"/>
  <c r="I1936" i="45"/>
  <c r="I1935" i="45"/>
  <c r="I1934" i="45"/>
  <c r="I1933" i="45"/>
  <c r="I1932" i="45"/>
  <c r="I1931" i="45"/>
  <c r="I1930" i="45"/>
  <c r="I1929" i="45"/>
  <c r="I1928" i="45"/>
  <c r="I1927" i="45"/>
  <c r="I1926" i="45"/>
  <c r="I1925" i="45"/>
  <c r="I1924" i="45"/>
  <c r="I1923" i="45"/>
  <c r="I1922" i="45"/>
  <c r="I1921" i="45"/>
  <c r="I1920" i="45"/>
  <c r="I1919" i="45"/>
  <c r="I1918" i="45"/>
  <c r="I1917" i="45"/>
  <c r="I1916" i="45"/>
  <c r="I1915" i="45"/>
  <c r="I1914" i="45"/>
  <c r="I1913" i="45"/>
  <c r="I1912" i="45"/>
  <c r="I1911" i="45"/>
  <c r="I1910" i="45"/>
  <c r="I1909" i="45"/>
  <c r="I1908" i="45"/>
  <c r="I1907" i="45"/>
  <c r="I1906" i="45"/>
  <c r="I1905" i="45"/>
  <c r="I1904" i="45"/>
  <c r="I1903" i="45"/>
  <c r="I1902" i="45"/>
  <c r="I1901" i="45"/>
  <c r="I1900" i="45"/>
  <c r="I1899" i="45"/>
  <c r="I1898" i="45"/>
  <c r="I1897" i="45"/>
  <c r="I1896" i="45"/>
  <c r="I1895" i="45"/>
  <c r="I1894" i="45"/>
  <c r="I1893" i="45"/>
  <c r="I1892" i="45"/>
  <c r="I1891" i="45"/>
  <c r="I1890" i="45"/>
  <c r="I1889" i="45"/>
  <c r="I1888" i="45"/>
  <c r="I1887" i="45"/>
  <c r="I1886" i="45"/>
  <c r="I1885" i="45"/>
  <c r="I1884" i="45"/>
  <c r="I1883" i="45"/>
  <c r="I1882" i="45"/>
  <c r="I1881" i="45"/>
  <c r="I1880" i="45"/>
  <c r="I1879" i="45"/>
  <c r="I1878" i="45"/>
  <c r="I1877" i="45"/>
  <c r="I1876" i="45"/>
  <c r="I1875" i="45"/>
  <c r="I1874" i="45"/>
  <c r="I1873" i="45"/>
  <c r="I1872" i="45"/>
  <c r="I1871" i="45"/>
  <c r="I1870" i="45"/>
  <c r="I1869" i="45"/>
  <c r="I1868" i="45"/>
  <c r="I1867" i="45"/>
  <c r="I1866" i="45"/>
  <c r="I1865" i="45"/>
  <c r="I1864" i="45"/>
  <c r="I1863" i="45"/>
  <c r="I1862" i="45"/>
  <c r="I1861" i="45"/>
  <c r="I1860" i="45"/>
  <c r="I1859" i="45"/>
  <c r="I1858" i="45"/>
  <c r="I1857" i="45"/>
  <c r="I1856" i="45"/>
  <c r="I1855" i="45"/>
  <c r="I1854" i="45"/>
  <c r="I1853" i="45"/>
  <c r="I1852" i="45"/>
  <c r="I1851" i="45"/>
  <c r="I1850" i="45"/>
  <c r="I1849" i="45"/>
  <c r="I1848" i="45"/>
  <c r="I1847" i="45"/>
  <c r="I1846" i="45"/>
  <c r="I1845" i="45"/>
  <c r="I1844" i="45"/>
  <c r="I1843" i="45"/>
  <c r="I1842" i="45"/>
  <c r="I1841" i="45"/>
  <c r="I1840" i="45"/>
  <c r="I1839" i="45"/>
  <c r="I1838" i="45"/>
  <c r="I1837" i="45"/>
  <c r="I1836" i="45"/>
  <c r="I1835" i="45"/>
  <c r="I1834" i="45"/>
  <c r="I1833" i="45"/>
  <c r="I1832" i="45"/>
  <c r="I1831" i="45"/>
  <c r="I1830" i="45"/>
  <c r="I1829" i="45"/>
  <c r="I1828" i="45"/>
  <c r="I1827" i="45"/>
  <c r="I1826" i="45"/>
  <c r="I1825" i="45"/>
  <c r="I1824" i="45"/>
  <c r="I1823" i="45"/>
  <c r="I1822" i="45"/>
  <c r="I1821" i="45"/>
  <c r="I1820" i="45"/>
  <c r="I1819" i="45"/>
  <c r="I1818" i="45"/>
  <c r="I1817" i="45"/>
  <c r="I1816" i="45"/>
  <c r="I1815" i="45"/>
  <c r="I1814" i="45"/>
  <c r="I1813" i="45"/>
  <c r="I1812" i="45"/>
  <c r="I1811" i="45"/>
  <c r="I1810" i="45"/>
  <c r="I1809" i="45"/>
  <c r="I1808" i="45"/>
  <c r="I1807" i="45"/>
  <c r="I1806" i="45"/>
  <c r="I1805" i="45"/>
  <c r="I1804" i="45"/>
  <c r="I1803" i="45"/>
  <c r="I1802" i="45"/>
  <c r="I1801" i="45"/>
  <c r="I1800" i="45"/>
  <c r="I1799" i="45"/>
  <c r="I1798" i="45"/>
  <c r="I1797" i="45"/>
  <c r="I1796" i="45"/>
  <c r="I1795" i="45"/>
  <c r="I1794" i="45"/>
  <c r="I1793" i="45"/>
  <c r="I1792" i="45"/>
  <c r="I1791" i="45"/>
  <c r="I1790" i="45"/>
  <c r="I1789" i="45"/>
  <c r="I1788" i="45"/>
  <c r="I1787" i="45"/>
  <c r="I1786" i="45"/>
  <c r="I1785" i="45"/>
  <c r="I1784" i="45"/>
  <c r="I1783" i="45"/>
  <c r="I1782" i="45"/>
  <c r="I1781" i="45"/>
  <c r="I1780" i="45"/>
  <c r="I1779" i="45"/>
  <c r="I1778" i="45"/>
  <c r="I1777" i="45"/>
  <c r="I1776" i="45"/>
  <c r="I1775" i="45"/>
  <c r="I1774" i="45"/>
  <c r="I1773" i="45"/>
  <c r="I1772" i="45"/>
  <c r="I1771" i="45"/>
  <c r="I1770" i="45"/>
  <c r="I1769" i="45"/>
  <c r="I1768" i="45"/>
  <c r="I1767" i="45"/>
  <c r="I1766" i="45"/>
  <c r="I1765" i="45"/>
  <c r="I1764" i="45"/>
  <c r="I1763" i="45"/>
  <c r="I1762" i="45"/>
  <c r="I1761" i="45"/>
  <c r="I1760" i="45"/>
  <c r="I1759" i="45"/>
  <c r="I1758" i="45"/>
  <c r="I1757" i="45"/>
  <c r="I1756" i="45"/>
  <c r="I1755" i="45"/>
  <c r="I1754" i="45"/>
  <c r="I1753" i="45"/>
  <c r="I1752" i="45"/>
  <c r="I1751" i="45"/>
  <c r="I1750" i="45"/>
  <c r="I1749" i="45"/>
  <c r="I1748" i="45"/>
  <c r="I1747" i="45"/>
  <c r="I1746" i="45"/>
  <c r="I1745" i="45"/>
  <c r="I1744" i="45"/>
  <c r="I1743" i="45"/>
  <c r="I1742" i="45"/>
  <c r="I1741" i="45"/>
  <c r="I1740" i="45"/>
  <c r="I1739" i="45"/>
  <c r="I1738" i="45"/>
  <c r="I1737" i="45"/>
  <c r="I1736" i="45"/>
  <c r="I1735" i="45"/>
  <c r="I1734" i="45"/>
  <c r="I1733" i="45"/>
  <c r="I1732" i="45"/>
  <c r="I1731" i="45"/>
  <c r="I1730" i="45"/>
  <c r="I1729" i="45"/>
  <c r="I1728" i="45"/>
  <c r="I1727" i="45"/>
  <c r="I1726" i="45"/>
  <c r="I1725" i="45"/>
  <c r="I1724" i="45"/>
  <c r="I1723" i="45"/>
  <c r="I1722" i="45"/>
  <c r="I1721" i="45"/>
  <c r="I1720" i="45"/>
  <c r="I1719" i="45"/>
  <c r="I1718" i="45"/>
  <c r="I1717" i="45"/>
  <c r="I1716" i="45"/>
  <c r="I1715" i="45"/>
  <c r="I1714" i="45"/>
  <c r="I1713" i="45"/>
  <c r="I1712" i="45"/>
  <c r="I1711" i="45"/>
  <c r="I1710" i="45"/>
  <c r="I1709" i="45"/>
  <c r="I1708" i="45"/>
  <c r="I1707" i="45"/>
  <c r="I1706" i="45"/>
  <c r="I1705" i="45"/>
  <c r="I1704" i="45"/>
  <c r="I1703" i="45"/>
  <c r="I1702" i="45"/>
  <c r="I1701" i="45"/>
  <c r="I1700" i="45"/>
  <c r="I1699" i="45"/>
  <c r="I1698" i="45"/>
  <c r="I1697" i="45"/>
  <c r="I1696" i="45"/>
  <c r="I1695" i="45"/>
  <c r="I1694" i="45"/>
  <c r="I1693" i="45"/>
  <c r="I1692" i="45"/>
  <c r="I1691" i="45"/>
  <c r="I1690" i="45"/>
  <c r="I1689" i="45"/>
  <c r="I1688" i="45"/>
  <c r="I1687" i="45"/>
  <c r="I1686" i="45"/>
  <c r="I1685" i="45"/>
  <c r="I1684" i="45"/>
  <c r="I1683" i="45"/>
  <c r="I1682" i="45"/>
  <c r="I1681" i="45"/>
  <c r="I1680" i="45"/>
  <c r="I1679" i="45"/>
  <c r="I1678" i="45"/>
  <c r="I1677" i="45"/>
  <c r="I1676" i="45"/>
  <c r="I1675" i="45"/>
  <c r="I1674" i="45"/>
  <c r="I1673" i="45"/>
  <c r="I1672" i="45"/>
  <c r="I1671" i="45"/>
  <c r="I1670" i="45"/>
  <c r="I1669" i="45"/>
  <c r="I1668" i="45"/>
  <c r="I1667" i="45"/>
  <c r="I1666" i="45"/>
  <c r="I1665" i="45"/>
  <c r="I1664" i="45"/>
  <c r="I1663" i="45"/>
  <c r="I1662" i="45"/>
  <c r="I1661" i="45"/>
  <c r="I1660" i="45"/>
  <c r="I1659" i="45"/>
  <c r="I1658" i="45"/>
  <c r="I1657" i="45"/>
  <c r="I1656" i="45"/>
  <c r="I1655" i="45"/>
  <c r="I1654" i="45"/>
  <c r="I1653" i="45"/>
  <c r="I1652" i="45"/>
  <c r="I1651" i="45"/>
  <c r="I1650" i="45"/>
  <c r="I1649" i="45"/>
  <c r="I1648" i="45"/>
  <c r="I1647" i="45"/>
  <c r="I1646" i="45"/>
  <c r="I1645" i="45"/>
  <c r="I1644" i="45"/>
  <c r="I1643" i="45"/>
  <c r="I1642" i="45"/>
  <c r="I1641" i="45"/>
  <c r="I1640" i="45"/>
  <c r="I1639" i="45"/>
  <c r="I1638" i="45"/>
  <c r="I1637" i="45"/>
  <c r="I1636" i="45"/>
  <c r="I1635" i="45"/>
  <c r="I1634" i="45"/>
  <c r="I1633" i="45"/>
  <c r="I1632" i="45"/>
  <c r="I1631" i="45"/>
  <c r="I1630" i="45"/>
  <c r="I1629" i="45"/>
  <c r="I1628" i="45"/>
  <c r="I1627" i="45"/>
  <c r="I1626" i="45"/>
  <c r="I1625" i="45"/>
  <c r="I1624" i="45"/>
  <c r="I1623" i="45"/>
  <c r="I1622" i="45"/>
  <c r="I1621" i="45"/>
  <c r="I1620" i="45"/>
  <c r="I1619" i="45"/>
  <c r="I1618" i="45"/>
  <c r="I1617" i="45"/>
  <c r="I1616" i="45"/>
  <c r="I1615" i="45"/>
  <c r="I1614" i="45"/>
  <c r="I1613" i="45"/>
  <c r="I1612" i="45"/>
  <c r="I1611" i="45"/>
  <c r="I1610" i="45"/>
  <c r="I1609" i="45"/>
  <c r="I1608" i="45"/>
  <c r="I1607" i="45"/>
  <c r="I1606" i="45"/>
  <c r="I1605" i="45"/>
  <c r="I1604" i="45"/>
  <c r="I1603" i="45"/>
  <c r="I1602" i="45"/>
  <c r="I1601" i="45"/>
  <c r="I1600" i="45"/>
  <c r="I1599" i="45"/>
  <c r="I1598" i="45"/>
  <c r="I1597" i="45"/>
  <c r="I1596" i="45"/>
  <c r="I1595" i="45"/>
  <c r="I1594" i="45"/>
  <c r="I1593" i="45"/>
  <c r="I1592" i="45"/>
  <c r="I1591" i="45"/>
  <c r="I1590" i="45"/>
  <c r="I1589" i="45"/>
  <c r="I1588" i="45"/>
  <c r="I1587" i="45"/>
  <c r="I1586" i="45"/>
  <c r="I1585" i="45"/>
  <c r="I1584" i="45"/>
  <c r="I1583" i="45"/>
  <c r="I1582" i="45"/>
  <c r="I1581" i="45"/>
  <c r="I1580" i="45"/>
  <c r="I1579" i="45"/>
  <c r="I1578" i="45"/>
  <c r="I1577" i="45"/>
  <c r="I1576" i="45"/>
  <c r="I1575" i="45"/>
  <c r="I1574" i="45"/>
  <c r="I1573" i="45"/>
  <c r="I1572" i="45"/>
  <c r="I1571" i="45"/>
  <c r="I1570" i="45"/>
  <c r="I1569" i="45"/>
  <c r="I1568" i="45"/>
  <c r="I1567" i="45"/>
  <c r="I1566" i="45"/>
  <c r="I1565" i="45"/>
  <c r="I1564" i="45"/>
  <c r="I1563" i="45"/>
  <c r="I1562" i="45"/>
  <c r="I1561" i="45"/>
  <c r="I1560" i="45"/>
  <c r="I1559" i="45"/>
  <c r="I1558" i="45"/>
  <c r="I1557" i="45"/>
  <c r="I1556" i="45"/>
  <c r="I1555" i="45"/>
  <c r="I1554" i="45"/>
  <c r="I1553" i="45"/>
  <c r="I1552" i="45"/>
  <c r="I1551" i="45"/>
  <c r="I1550" i="45"/>
  <c r="I1549" i="45"/>
  <c r="I1548" i="45"/>
  <c r="I1547" i="45"/>
  <c r="I1546" i="45"/>
  <c r="I1545" i="45"/>
  <c r="I1544" i="45"/>
  <c r="I1543" i="45"/>
  <c r="I1542" i="45"/>
  <c r="I1541" i="45"/>
  <c r="I1540" i="45"/>
  <c r="I1539" i="45"/>
  <c r="I1538" i="45"/>
  <c r="I1537" i="45"/>
  <c r="I1536" i="45"/>
  <c r="I1535" i="45"/>
  <c r="I1534" i="45"/>
  <c r="I1533" i="45"/>
  <c r="I1532" i="45"/>
  <c r="I1531" i="45"/>
  <c r="I1530" i="45"/>
  <c r="I1529" i="45"/>
  <c r="I1528" i="45"/>
  <c r="I1527" i="45"/>
  <c r="I1526" i="45"/>
  <c r="I1525" i="45"/>
  <c r="I1524" i="45"/>
  <c r="I1523" i="45"/>
  <c r="I1522" i="45"/>
  <c r="I1521" i="45"/>
  <c r="I1520" i="45"/>
  <c r="I1519" i="45"/>
  <c r="I1518" i="45"/>
  <c r="I1517" i="45"/>
  <c r="I1516" i="45"/>
  <c r="I1515" i="45"/>
  <c r="I1514" i="45"/>
  <c r="I1513" i="45"/>
  <c r="I1512" i="45"/>
  <c r="I1511" i="45"/>
  <c r="I1510" i="45"/>
  <c r="I1509" i="45"/>
  <c r="I1508" i="45"/>
  <c r="I1507" i="45"/>
  <c r="I1506" i="45"/>
  <c r="I1505" i="45"/>
  <c r="I1504" i="45"/>
  <c r="I1503" i="45"/>
  <c r="I1502" i="45"/>
  <c r="I1501" i="45"/>
  <c r="I1500" i="45"/>
  <c r="I1499" i="45"/>
  <c r="I1498" i="45"/>
  <c r="I1497" i="45"/>
  <c r="I1496" i="45"/>
  <c r="I1495" i="45"/>
  <c r="I1494" i="45"/>
  <c r="I1493" i="45"/>
  <c r="I1492" i="45"/>
  <c r="I1491" i="45"/>
  <c r="I1490" i="45"/>
  <c r="I1489" i="45"/>
  <c r="I1488" i="45"/>
  <c r="I1487" i="45"/>
  <c r="I1486" i="45"/>
  <c r="I1485" i="45"/>
  <c r="I1484" i="45"/>
  <c r="I1483" i="45"/>
  <c r="I1482" i="45"/>
  <c r="I1481" i="45"/>
  <c r="I1480" i="45"/>
  <c r="I1479" i="45"/>
  <c r="I1478" i="45"/>
  <c r="I1477" i="45"/>
  <c r="I1476" i="45"/>
  <c r="I1475" i="45"/>
  <c r="I1474" i="45"/>
  <c r="I1473" i="45"/>
  <c r="I1472" i="45"/>
  <c r="I1471" i="45"/>
  <c r="I1470" i="45"/>
  <c r="I1469" i="45"/>
  <c r="I1468" i="45"/>
  <c r="I1467" i="45"/>
  <c r="I1466" i="45"/>
  <c r="I1465" i="45"/>
  <c r="I1464" i="45"/>
  <c r="I1463" i="45"/>
  <c r="I1462" i="45"/>
  <c r="I1461" i="45"/>
  <c r="I1460" i="45"/>
  <c r="I1459" i="45"/>
  <c r="I1458" i="45"/>
  <c r="I1457" i="45"/>
  <c r="I1456" i="45"/>
  <c r="I1455" i="45"/>
  <c r="I1454" i="45"/>
  <c r="I1453" i="45"/>
  <c r="I1452" i="45"/>
  <c r="I1451" i="45"/>
  <c r="I1450" i="45"/>
  <c r="I1449" i="45"/>
  <c r="I1448" i="45"/>
  <c r="I1447" i="45"/>
  <c r="I1446" i="45"/>
  <c r="I1445" i="45"/>
  <c r="I1444" i="45"/>
  <c r="I1443" i="45"/>
  <c r="I1442" i="45"/>
  <c r="I1441" i="45"/>
  <c r="I1440" i="45"/>
  <c r="I1439" i="45"/>
  <c r="I1438" i="45"/>
  <c r="I1437" i="45"/>
  <c r="I1436" i="45"/>
  <c r="I1435" i="45"/>
  <c r="I1434" i="45"/>
  <c r="I1433" i="45"/>
  <c r="I1432" i="45"/>
  <c r="I1431" i="45"/>
  <c r="I1430" i="45"/>
  <c r="I1429" i="45"/>
  <c r="I1428" i="45"/>
  <c r="I1427" i="45"/>
  <c r="I1426" i="45"/>
  <c r="I1425" i="45"/>
  <c r="I1424" i="45"/>
  <c r="I1423" i="45"/>
  <c r="I1422" i="45"/>
  <c r="I1421" i="45"/>
  <c r="I1420" i="45"/>
  <c r="I1419" i="45"/>
  <c r="I1418" i="45"/>
  <c r="I1417" i="45"/>
  <c r="I1416" i="45"/>
  <c r="I1415" i="45"/>
  <c r="I1414" i="45"/>
  <c r="I1413" i="45"/>
  <c r="I1412" i="45"/>
  <c r="I1411" i="45"/>
  <c r="I1410" i="45"/>
  <c r="I1409" i="45"/>
  <c r="I1408" i="45"/>
  <c r="I1407" i="45"/>
  <c r="I1406" i="45"/>
  <c r="I1405" i="45"/>
  <c r="I1404" i="45"/>
  <c r="I1403" i="45"/>
  <c r="I1402" i="45"/>
  <c r="I1401" i="45"/>
  <c r="I1400" i="45"/>
  <c r="I1399" i="45"/>
  <c r="I1398" i="45"/>
  <c r="I1397" i="45"/>
  <c r="I1396" i="45"/>
  <c r="I1395" i="45"/>
  <c r="I1394" i="45"/>
  <c r="I1393" i="45"/>
  <c r="I1392" i="45"/>
  <c r="I1391" i="45"/>
  <c r="I1390" i="45"/>
  <c r="I1389" i="45"/>
  <c r="I1388" i="45"/>
  <c r="I1387" i="45"/>
  <c r="I1386" i="45"/>
  <c r="I1385" i="45"/>
  <c r="I1384" i="45"/>
  <c r="I1383" i="45"/>
  <c r="I1382" i="45"/>
  <c r="I1381" i="45"/>
  <c r="I1380" i="45"/>
  <c r="I1379" i="45"/>
  <c r="I1378" i="45"/>
  <c r="I1377" i="45"/>
  <c r="I1376" i="45"/>
  <c r="I1375" i="45"/>
  <c r="I1374" i="45"/>
  <c r="I1373" i="45"/>
  <c r="I1372" i="45"/>
  <c r="I1371" i="45"/>
  <c r="I1370" i="45"/>
  <c r="I1369" i="45"/>
  <c r="I1368" i="45"/>
  <c r="I1367" i="45"/>
  <c r="I1366" i="45"/>
  <c r="I1365" i="45"/>
  <c r="I1364" i="45"/>
  <c r="I1363" i="45"/>
  <c r="I1362" i="45"/>
  <c r="I1361" i="45"/>
  <c r="I1360" i="45"/>
  <c r="I1359" i="45"/>
  <c r="I1358" i="45"/>
  <c r="I1357" i="45"/>
  <c r="I1356" i="45"/>
  <c r="I1355" i="45"/>
  <c r="I1354" i="45"/>
  <c r="I1353" i="45"/>
  <c r="I1352" i="45"/>
  <c r="I1351" i="45"/>
  <c r="I1350" i="45"/>
  <c r="I1349" i="45"/>
  <c r="I1348" i="45"/>
  <c r="I1347" i="45"/>
  <c r="I1346" i="45"/>
  <c r="I1345" i="45"/>
  <c r="I1344" i="45"/>
  <c r="I1343" i="45"/>
  <c r="I1342" i="45"/>
  <c r="I1341" i="45"/>
  <c r="I1340" i="45"/>
  <c r="I1339" i="45"/>
  <c r="I1338" i="45"/>
  <c r="I1337" i="45"/>
  <c r="I1336" i="45"/>
  <c r="I1335" i="45"/>
  <c r="I1334" i="45"/>
  <c r="I1333" i="45"/>
  <c r="I1332" i="45"/>
  <c r="I1331" i="45"/>
  <c r="I1330" i="45"/>
  <c r="I1329" i="45"/>
  <c r="I1328" i="45"/>
  <c r="I1327" i="45"/>
  <c r="I1326" i="45"/>
  <c r="I1325" i="45"/>
  <c r="I1324" i="45"/>
  <c r="I1323" i="45"/>
  <c r="I1322" i="45"/>
  <c r="I1321" i="45"/>
  <c r="I1320" i="45"/>
  <c r="I1319" i="45"/>
  <c r="I1318" i="45"/>
  <c r="I1317" i="45"/>
  <c r="I1316" i="45"/>
  <c r="I1315" i="45"/>
  <c r="I1314" i="45"/>
  <c r="I1313" i="45"/>
  <c r="I1312" i="45"/>
  <c r="I1311" i="45"/>
  <c r="I1310" i="45"/>
  <c r="I1309" i="45"/>
  <c r="I1308" i="45"/>
  <c r="I1307" i="45"/>
  <c r="I1306" i="45"/>
  <c r="I1305" i="45"/>
  <c r="I1304" i="45"/>
  <c r="I1303" i="45"/>
  <c r="I1302" i="45"/>
  <c r="I1301" i="45"/>
  <c r="I1300" i="45"/>
  <c r="I1299" i="45"/>
  <c r="I1298" i="45"/>
  <c r="I1297" i="45"/>
  <c r="I1296" i="45"/>
  <c r="I1295" i="45"/>
  <c r="I1294" i="45"/>
  <c r="I1293" i="45"/>
  <c r="I1292" i="45"/>
  <c r="I1291" i="45"/>
  <c r="I1290" i="45"/>
  <c r="I1289" i="45"/>
  <c r="I1288" i="45"/>
  <c r="I1287" i="45"/>
  <c r="I1286" i="45"/>
  <c r="I1285" i="45"/>
  <c r="I1284" i="45"/>
  <c r="I1283" i="45"/>
  <c r="I1282" i="45"/>
  <c r="I1281" i="45"/>
  <c r="I1280" i="45"/>
  <c r="I1279" i="45"/>
  <c r="I1278" i="45"/>
  <c r="I1277" i="45"/>
  <c r="I1276" i="45"/>
  <c r="I1275" i="45"/>
  <c r="I1274" i="45"/>
  <c r="I1273" i="45"/>
  <c r="I1272" i="45"/>
  <c r="I1271" i="45"/>
  <c r="I1270" i="45"/>
  <c r="I1269" i="45"/>
  <c r="I1268" i="45"/>
  <c r="I1267" i="45"/>
  <c r="I1266" i="45"/>
  <c r="I1265" i="45"/>
  <c r="I1264" i="45"/>
  <c r="I1263" i="45"/>
  <c r="I1262" i="45"/>
  <c r="I1261" i="45"/>
  <c r="I1260" i="45"/>
  <c r="I1259" i="45"/>
  <c r="I1258" i="45"/>
  <c r="I1257" i="45"/>
  <c r="I1256" i="45"/>
  <c r="I1255" i="45"/>
  <c r="I1254" i="45"/>
  <c r="I1253" i="45"/>
  <c r="I1252" i="45"/>
  <c r="I1251" i="45"/>
  <c r="I1250" i="45"/>
  <c r="I1249" i="45"/>
  <c r="I1248" i="45"/>
  <c r="I1247" i="45"/>
  <c r="I1246" i="45"/>
  <c r="I1245" i="45"/>
  <c r="I1244" i="45"/>
  <c r="I1243" i="45"/>
  <c r="I1242" i="45"/>
  <c r="I1241" i="45"/>
  <c r="I1240" i="45"/>
  <c r="I1239" i="45"/>
  <c r="I1238" i="45"/>
  <c r="I1237" i="45"/>
  <c r="I1236" i="45"/>
  <c r="I1235" i="45"/>
  <c r="I1234" i="45"/>
  <c r="I1233" i="45"/>
  <c r="I1232" i="45"/>
  <c r="I1231" i="45"/>
  <c r="I1230" i="45"/>
  <c r="I1229" i="45"/>
  <c r="I1228" i="45"/>
  <c r="I1227" i="45"/>
  <c r="I1226" i="45"/>
  <c r="I1225" i="45"/>
  <c r="I1224" i="45"/>
  <c r="I1223" i="45"/>
  <c r="I1222" i="45"/>
  <c r="I1221" i="45"/>
  <c r="I1220" i="45"/>
  <c r="I1219" i="45"/>
  <c r="I1218" i="45"/>
  <c r="I1217" i="45"/>
  <c r="I1216" i="45"/>
  <c r="I1215" i="45"/>
  <c r="I1214" i="45"/>
  <c r="I1213" i="45"/>
  <c r="I1212" i="45"/>
  <c r="I1211" i="45"/>
  <c r="I1210" i="45"/>
  <c r="I1209" i="45"/>
  <c r="I1208" i="45"/>
  <c r="I1207" i="45"/>
  <c r="I1206" i="45"/>
  <c r="I1205" i="45"/>
  <c r="I1204" i="45"/>
  <c r="I1203" i="45"/>
  <c r="I1202" i="45"/>
  <c r="I1201" i="45"/>
  <c r="I1200" i="45"/>
  <c r="I1199" i="45"/>
  <c r="I1198" i="45"/>
  <c r="I1197" i="45"/>
  <c r="I1196" i="45"/>
  <c r="I1195" i="45"/>
  <c r="I1194" i="45"/>
  <c r="I1193" i="45"/>
  <c r="I1192" i="45"/>
  <c r="I1191" i="45"/>
  <c r="I1190" i="45"/>
  <c r="I1189" i="45"/>
  <c r="I1188" i="45"/>
  <c r="I1187" i="45"/>
  <c r="I1186" i="45"/>
  <c r="I1185" i="45"/>
  <c r="I1184" i="45"/>
  <c r="I1183" i="45"/>
  <c r="I1182" i="45"/>
  <c r="I1181" i="45"/>
  <c r="I1180" i="45"/>
  <c r="I1179" i="45"/>
  <c r="I1178" i="45"/>
  <c r="I1177" i="45"/>
  <c r="I1176" i="45"/>
  <c r="I1175" i="45"/>
  <c r="I1174" i="45"/>
  <c r="I1173" i="45"/>
  <c r="I1172" i="45"/>
  <c r="I1171" i="45"/>
  <c r="I1170" i="45"/>
  <c r="I1169" i="45"/>
  <c r="I1168" i="45"/>
  <c r="I1167" i="45"/>
  <c r="I1166" i="45"/>
  <c r="I1165" i="45"/>
  <c r="I1164" i="45"/>
  <c r="I1163" i="45"/>
  <c r="I1162" i="45"/>
  <c r="I1161" i="45"/>
  <c r="I1160" i="45"/>
  <c r="I1159" i="45"/>
  <c r="I1158" i="45"/>
  <c r="I1157" i="45"/>
  <c r="I1156" i="45"/>
  <c r="I1155" i="45"/>
  <c r="I1154" i="45"/>
  <c r="I1153" i="45"/>
  <c r="I1152" i="45"/>
  <c r="I1151" i="45"/>
  <c r="I1150" i="45"/>
  <c r="I1149" i="45"/>
  <c r="I1148" i="45"/>
  <c r="I1147" i="45"/>
  <c r="I1146" i="45"/>
  <c r="I1145" i="45"/>
  <c r="I1144" i="45"/>
  <c r="I1143" i="45"/>
  <c r="I1142" i="45"/>
  <c r="I1141" i="45"/>
  <c r="I1140" i="45"/>
  <c r="I1139" i="45"/>
  <c r="I1138" i="45"/>
  <c r="I1137" i="45"/>
  <c r="I1136" i="45"/>
  <c r="I1135" i="45"/>
  <c r="I1134" i="45"/>
  <c r="I1133" i="45"/>
  <c r="I1132" i="45"/>
  <c r="I1131" i="45"/>
  <c r="I1130" i="45"/>
  <c r="I1129" i="45"/>
  <c r="I1128" i="45"/>
  <c r="I1127" i="45"/>
  <c r="I1126" i="45"/>
  <c r="I1125" i="45"/>
  <c r="I1124" i="45"/>
  <c r="I1123" i="45"/>
  <c r="I1122" i="45"/>
  <c r="I1121" i="45"/>
  <c r="I1120" i="45"/>
  <c r="I1119" i="45"/>
  <c r="I1118" i="45"/>
  <c r="I1117" i="45"/>
  <c r="I1116" i="45"/>
  <c r="I1115" i="45"/>
  <c r="K1115" i="45" s="1"/>
  <c r="I1114" i="45"/>
  <c r="I1113" i="45"/>
  <c r="I1112" i="45"/>
  <c r="I1111" i="45"/>
  <c r="I1110" i="45"/>
  <c r="I1109" i="45"/>
  <c r="I1108" i="45"/>
  <c r="I1107" i="45"/>
  <c r="K1107" i="45" s="1"/>
  <c r="I1106" i="45"/>
  <c r="I1105" i="45"/>
  <c r="I1104" i="45"/>
  <c r="I1103" i="45"/>
  <c r="I1102" i="45"/>
  <c r="I1101" i="45"/>
  <c r="I1100" i="45"/>
  <c r="I1099" i="45"/>
  <c r="I1098" i="45"/>
  <c r="I1097" i="45"/>
  <c r="I1096" i="45"/>
  <c r="I1095" i="45"/>
  <c r="I1094" i="45"/>
  <c r="I1093" i="45"/>
  <c r="I1092" i="45"/>
  <c r="I1091" i="45"/>
  <c r="I1090" i="45"/>
  <c r="I1089" i="45"/>
  <c r="I1088" i="45"/>
  <c r="I1087" i="45"/>
  <c r="I1086" i="45"/>
  <c r="I1085" i="45"/>
  <c r="I1084" i="45"/>
  <c r="I1083" i="45"/>
  <c r="K1083" i="45" s="1"/>
  <c r="I1082" i="45"/>
  <c r="I1081" i="45"/>
  <c r="I1080" i="45"/>
  <c r="I1079" i="45"/>
  <c r="I1078" i="45"/>
  <c r="I1077" i="45"/>
  <c r="I1076" i="45"/>
  <c r="I1075" i="45"/>
  <c r="K1075" i="45" s="1"/>
  <c r="I1074" i="45"/>
  <c r="I1073" i="45"/>
  <c r="I1072" i="45"/>
  <c r="I1071" i="45"/>
  <c r="I1070" i="45"/>
  <c r="I1069" i="45"/>
  <c r="I1068" i="45"/>
  <c r="I1067" i="45"/>
  <c r="I1066" i="45"/>
  <c r="I1065" i="45"/>
  <c r="I1064" i="45"/>
  <c r="I1063" i="45"/>
  <c r="I1062" i="45"/>
  <c r="I1061" i="45"/>
  <c r="I1060" i="45"/>
  <c r="I1059" i="45"/>
  <c r="K1059" i="45" s="1"/>
  <c r="I1058" i="45"/>
  <c r="I1057" i="45"/>
  <c r="I1056" i="45"/>
  <c r="I1055" i="45"/>
  <c r="I1054" i="45"/>
  <c r="I1053" i="45"/>
  <c r="I1052" i="45"/>
  <c r="I1051" i="45"/>
  <c r="K1051" i="45" s="1"/>
  <c r="I1050" i="45"/>
  <c r="I1049" i="45"/>
  <c r="I1048" i="45"/>
  <c r="I1047" i="45"/>
  <c r="I1046" i="45"/>
  <c r="I1045" i="45"/>
  <c r="I1044" i="45"/>
  <c r="I1043" i="45"/>
  <c r="K1043" i="45" s="1"/>
  <c r="I1042" i="45"/>
  <c r="I1041" i="45"/>
  <c r="I1040" i="45"/>
  <c r="I1039" i="45"/>
  <c r="I1038" i="45"/>
  <c r="I1037" i="45"/>
  <c r="I1036" i="45"/>
  <c r="I1035" i="45"/>
  <c r="K1035" i="45" s="1"/>
  <c r="I1034" i="45"/>
  <c r="I1033" i="45"/>
  <c r="I1032" i="45"/>
  <c r="I1031" i="45"/>
  <c r="I1030" i="45"/>
  <c r="I1029" i="45"/>
  <c r="I1028" i="45"/>
  <c r="I1027" i="45"/>
  <c r="K1027" i="45" s="1"/>
  <c r="I1026" i="45"/>
  <c r="I1025" i="45"/>
  <c r="I1024" i="45"/>
  <c r="I1023" i="45"/>
  <c r="I1022" i="45"/>
  <c r="I1021" i="45"/>
  <c r="I1020" i="45"/>
  <c r="I1019" i="45"/>
  <c r="K1019" i="45" s="1"/>
  <c r="I1018" i="45"/>
  <c r="I1017" i="45"/>
  <c r="I1016" i="45"/>
  <c r="I1015" i="45"/>
  <c r="I1014" i="45"/>
  <c r="I1013" i="45"/>
  <c r="I1012" i="45"/>
  <c r="I1011" i="45"/>
  <c r="K1011" i="45" s="1"/>
  <c r="I1010" i="45"/>
  <c r="I1009" i="45"/>
  <c r="I1008" i="45"/>
  <c r="I1007" i="45"/>
  <c r="I1006" i="45"/>
  <c r="I1005" i="45"/>
  <c r="I1004" i="45"/>
  <c r="I1003" i="45"/>
  <c r="K1003" i="45" s="1"/>
  <c r="I1002" i="45"/>
  <c r="I1001" i="45"/>
  <c r="I1000" i="45"/>
  <c r="I999" i="45"/>
  <c r="I998" i="45"/>
  <c r="I997" i="45"/>
  <c r="I996" i="45"/>
  <c r="I995" i="45"/>
  <c r="K995" i="45" s="1"/>
  <c r="I994" i="45"/>
  <c r="I993" i="45"/>
  <c r="I992" i="45"/>
  <c r="I991" i="45"/>
  <c r="I990" i="45"/>
  <c r="I989" i="45"/>
  <c r="I988" i="45"/>
  <c r="I987" i="45"/>
  <c r="K987" i="45" s="1"/>
  <c r="I986" i="45"/>
  <c r="I985" i="45"/>
  <c r="I984" i="45"/>
  <c r="I983" i="45"/>
  <c r="I982" i="45"/>
  <c r="I981" i="45"/>
  <c r="I980" i="45"/>
  <c r="I979" i="45"/>
  <c r="K979" i="45" s="1"/>
  <c r="I978" i="45"/>
  <c r="I977" i="45"/>
  <c r="I976" i="45"/>
  <c r="I975" i="45"/>
  <c r="I974" i="45"/>
  <c r="I973" i="45"/>
  <c r="I972" i="45"/>
  <c r="I971" i="45"/>
  <c r="K971" i="45" s="1"/>
  <c r="I970" i="45"/>
  <c r="I969" i="45"/>
  <c r="I968" i="45"/>
  <c r="I967" i="45"/>
  <c r="I966" i="45"/>
  <c r="I965" i="45"/>
  <c r="I964" i="45"/>
  <c r="I963" i="45"/>
  <c r="K963" i="45" s="1"/>
  <c r="I962" i="45"/>
  <c r="I961" i="45"/>
  <c r="I960" i="45"/>
  <c r="I959" i="45"/>
  <c r="I958" i="45"/>
  <c r="I957" i="45"/>
  <c r="I956" i="45"/>
  <c r="I955" i="45"/>
  <c r="K955" i="45" s="1"/>
  <c r="I954" i="45"/>
  <c r="I953" i="45"/>
  <c r="I952" i="45"/>
  <c r="I951" i="45"/>
  <c r="I950" i="45"/>
  <c r="I949" i="45"/>
  <c r="I948" i="45"/>
  <c r="I947" i="45"/>
  <c r="K947" i="45" s="1"/>
  <c r="I946" i="45"/>
  <c r="I945" i="45"/>
  <c r="I944" i="45"/>
  <c r="I943" i="45"/>
  <c r="I942" i="45"/>
  <c r="I941" i="45"/>
  <c r="I940" i="45"/>
  <c r="I939" i="45"/>
  <c r="K939" i="45" s="1"/>
  <c r="I938" i="45"/>
  <c r="I937" i="45"/>
  <c r="I936" i="45"/>
  <c r="I935" i="45"/>
  <c r="I934" i="45"/>
  <c r="I933" i="45"/>
  <c r="I932" i="45"/>
  <c r="I931" i="45"/>
  <c r="K931" i="45" s="1"/>
  <c r="I930" i="45"/>
  <c r="I929" i="45"/>
  <c r="I928" i="45"/>
  <c r="I927" i="45"/>
  <c r="I926" i="45"/>
  <c r="I925" i="45"/>
  <c r="I924" i="45"/>
  <c r="I923" i="45"/>
  <c r="K923" i="45" s="1"/>
  <c r="I922" i="45"/>
  <c r="I921" i="45"/>
  <c r="I920" i="45"/>
  <c r="I919" i="45"/>
  <c r="I918" i="45"/>
  <c r="I917" i="45"/>
  <c r="I916" i="45"/>
  <c r="I915" i="45"/>
  <c r="K915" i="45" s="1"/>
  <c r="I914" i="45"/>
  <c r="I913" i="45"/>
  <c r="I912" i="45"/>
  <c r="I911" i="45"/>
  <c r="I910" i="45"/>
  <c r="I909" i="45"/>
  <c r="I908" i="45"/>
  <c r="I907" i="45"/>
  <c r="K907" i="45" s="1"/>
  <c r="I906" i="45"/>
  <c r="I905" i="45"/>
  <c r="I904" i="45"/>
  <c r="I903" i="45"/>
  <c r="I902" i="45"/>
  <c r="I901" i="45"/>
  <c r="I900" i="45"/>
  <c r="I899" i="45"/>
  <c r="K899" i="45" s="1"/>
  <c r="I898" i="45"/>
  <c r="I897" i="45"/>
  <c r="I896" i="45"/>
  <c r="I895" i="45"/>
  <c r="I894" i="45"/>
  <c r="I893" i="45"/>
  <c r="I892" i="45"/>
  <c r="I891" i="45"/>
  <c r="I890" i="45"/>
  <c r="I889" i="45"/>
  <c r="I888" i="45"/>
  <c r="I887" i="45"/>
  <c r="I886" i="45"/>
  <c r="I885" i="45"/>
  <c r="I884" i="45"/>
  <c r="I883" i="45"/>
  <c r="K883" i="45" s="1"/>
  <c r="I882" i="45"/>
  <c r="I881" i="45"/>
  <c r="I880" i="45"/>
  <c r="I879" i="45"/>
  <c r="I878" i="45"/>
  <c r="I877" i="45"/>
  <c r="I876" i="45"/>
  <c r="I875" i="45"/>
  <c r="K875" i="45" s="1"/>
  <c r="I874" i="45"/>
  <c r="I873" i="45"/>
  <c r="I872" i="45"/>
  <c r="I871" i="45"/>
  <c r="I870" i="45"/>
  <c r="I869" i="45"/>
  <c r="I868" i="45"/>
  <c r="I867" i="45"/>
  <c r="I866" i="45"/>
  <c r="I865" i="45"/>
  <c r="I864" i="45"/>
  <c r="I863" i="45"/>
  <c r="I862" i="45"/>
  <c r="I861" i="45"/>
  <c r="I860" i="45"/>
  <c r="I859" i="45"/>
  <c r="K859" i="45" s="1"/>
  <c r="I858" i="45"/>
  <c r="I857" i="45"/>
  <c r="I856" i="45"/>
  <c r="I855" i="45"/>
  <c r="I854" i="45"/>
  <c r="I853" i="45"/>
  <c r="I852" i="45"/>
  <c r="I851" i="45"/>
  <c r="K851" i="45" s="1"/>
  <c r="I850" i="45"/>
  <c r="I849" i="45"/>
  <c r="I848" i="45"/>
  <c r="I847" i="45"/>
  <c r="I846" i="45"/>
  <c r="I845" i="45"/>
  <c r="I844" i="45"/>
  <c r="I843" i="45"/>
  <c r="K843" i="45" s="1"/>
  <c r="I842" i="45"/>
  <c r="I841" i="45"/>
  <c r="I840" i="45"/>
  <c r="I839" i="45"/>
  <c r="I838" i="45"/>
  <c r="I837" i="45"/>
  <c r="I836" i="45"/>
  <c r="I835" i="45"/>
  <c r="K835" i="45" s="1"/>
  <c r="I834" i="45"/>
  <c r="I833" i="45"/>
  <c r="I832" i="45"/>
  <c r="I831" i="45"/>
  <c r="I830" i="45"/>
  <c r="I829" i="45"/>
  <c r="I828" i="45"/>
  <c r="I827" i="45"/>
  <c r="K827" i="45" s="1"/>
  <c r="I826" i="45"/>
  <c r="I825" i="45"/>
  <c r="I824" i="45"/>
  <c r="I823" i="45"/>
  <c r="I822" i="45"/>
  <c r="I821" i="45"/>
  <c r="I820" i="45"/>
  <c r="I819" i="45"/>
  <c r="I818" i="45"/>
  <c r="I817" i="45"/>
  <c r="I816" i="45"/>
  <c r="I815" i="45"/>
  <c r="I814" i="45"/>
  <c r="I813" i="45"/>
  <c r="I812" i="45"/>
  <c r="I811" i="45"/>
  <c r="K811" i="45" s="1"/>
  <c r="I810" i="45"/>
  <c r="I809" i="45"/>
  <c r="I808" i="45"/>
  <c r="I807" i="45"/>
  <c r="I806" i="45"/>
  <c r="I805" i="45"/>
  <c r="I804" i="45"/>
  <c r="I803" i="45"/>
  <c r="K803" i="45" s="1"/>
  <c r="I802" i="45"/>
  <c r="I801" i="45"/>
  <c r="I800" i="45"/>
  <c r="I799" i="45"/>
  <c r="I798" i="45"/>
  <c r="I797" i="45"/>
  <c r="I796" i="45"/>
  <c r="I795" i="45"/>
  <c r="K795" i="45" s="1"/>
  <c r="I794" i="45"/>
  <c r="I793" i="45"/>
  <c r="I792" i="45"/>
  <c r="I791" i="45"/>
  <c r="I790" i="45"/>
  <c r="I789" i="45"/>
  <c r="I788" i="45"/>
  <c r="I787" i="45"/>
  <c r="K787" i="45" s="1"/>
  <c r="I786" i="45"/>
  <c r="I785" i="45"/>
  <c r="I784" i="45"/>
  <c r="I783" i="45"/>
  <c r="I782" i="45"/>
  <c r="I781" i="45"/>
  <c r="I780" i="45"/>
  <c r="I779" i="45"/>
  <c r="K779" i="45" s="1"/>
  <c r="I778" i="45"/>
  <c r="I777" i="45"/>
  <c r="I776" i="45"/>
  <c r="I775" i="45"/>
  <c r="I774" i="45"/>
  <c r="I773" i="45"/>
  <c r="I772" i="45"/>
  <c r="I771" i="45"/>
  <c r="K771" i="45" s="1"/>
  <c r="I770" i="45"/>
  <c r="I769" i="45"/>
  <c r="I768" i="45"/>
  <c r="I767" i="45"/>
  <c r="I766" i="45"/>
  <c r="I765" i="45"/>
  <c r="I764" i="45"/>
  <c r="I763" i="45"/>
  <c r="K763" i="45" s="1"/>
  <c r="I762" i="45"/>
  <c r="I761" i="45"/>
  <c r="I760" i="45"/>
  <c r="I759" i="45"/>
  <c r="I758" i="45"/>
  <c r="I757" i="45"/>
  <c r="I756" i="45"/>
  <c r="I755" i="45"/>
  <c r="K755" i="45" s="1"/>
  <c r="I754" i="45"/>
  <c r="I753" i="45"/>
  <c r="I752" i="45"/>
  <c r="I751" i="45"/>
  <c r="I750" i="45"/>
  <c r="I749" i="45"/>
  <c r="I748" i="45"/>
  <c r="I747" i="45"/>
  <c r="I746" i="45"/>
  <c r="I745" i="45"/>
  <c r="I744" i="45"/>
  <c r="I743" i="45"/>
  <c r="I742" i="45"/>
  <c r="I741" i="45"/>
  <c r="I740" i="45"/>
  <c r="I739" i="45"/>
  <c r="K739" i="45" s="1"/>
  <c r="I738" i="45"/>
  <c r="I737" i="45"/>
  <c r="I736" i="45"/>
  <c r="I735" i="45"/>
  <c r="I734" i="45"/>
  <c r="I733" i="45"/>
  <c r="I732" i="45"/>
  <c r="I731" i="45"/>
  <c r="K731" i="45" s="1"/>
  <c r="I730" i="45"/>
  <c r="I729" i="45"/>
  <c r="I728" i="45"/>
  <c r="I727" i="45"/>
  <c r="I726" i="45"/>
  <c r="I725" i="45"/>
  <c r="I724" i="45"/>
  <c r="I723" i="45"/>
  <c r="I722" i="45"/>
  <c r="I721" i="45"/>
  <c r="I720" i="45"/>
  <c r="I719" i="45"/>
  <c r="I718" i="45"/>
  <c r="I717" i="45"/>
  <c r="I716" i="45"/>
  <c r="I715" i="45"/>
  <c r="K715" i="45" s="1"/>
  <c r="I714" i="45"/>
  <c r="I713" i="45"/>
  <c r="I712" i="45"/>
  <c r="I711" i="45"/>
  <c r="I710" i="45"/>
  <c r="I709" i="45"/>
  <c r="I708" i="45"/>
  <c r="I707" i="45"/>
  <c r="K707" i="45" s="1"/>
  <c r="I706" i="45"/>
  <c r="I705" i="45"/>
  <c r="I704" i="45"/>
  <c r="I703" i="45"/>
  <c r="I702" i="45"/>
  <c r="I701" i="45"/>
  <c r="I700" i="45"/>
  <c r="I699" i="45"/>
  <c r="I698" i="45"/>
  <c r="I697" i="45"/>
  <c r="I696" i="45"/>
  <c r="I695" i="45"/>
  <c r="I694" i="45"/>
  <c r="I693" i="45"/>
  <c r="I692" i="45"/>
  <c r="I691" i="45"/>
  <c r="K691" i="45" s="1"/>
  <c r="I690" i="45"/>
  <c r="I689" i="45"/>
  <c r="I688" i="45"/>
  <c r="I687" i="45"/>
  <c r="I686" i="45"/>
  <c r="I685" i="45"/>
  <c r="I684" i="45"/>
  <c r="I683" i="45"/>
  <c r="K683" i="45" s="1"/>
  <c r="I682" i="45"/>
  <c r="I681" i="45"/>
  <c r="I680" i="45"/>
  <c r="I679" i="45"/>
  <c r="I678" i="45"/>
  <c r="I677" i="45"/>
  <c r="I676" i="45"/>
  <c r="I675" i="45"/>
  <c r="K675" i="45" s="1"/>
  <c r="I674" i="45"/>
  <c r="I673" i="45"/>
  <c r="I672" i="45"/>
  <c r="I671" i="45"/>
  <c r="I670" i="45"/>
  <c r="I669" i="45"/>
  <c r="I668" i="45"/>
  <c r="I667" i="45"/>
  <c r="K667" i="45" s="1"/>
  <c r="I666" i="45"/>
  <c r="I665" i="45"/>
  <c r="I664" i="45"/>
  <c r="I663" i="45"/>
  <c r="I662" i="45"/>
  <c r="I661" i="45"/>
  <c r="I660" i="45"/>
  <c r="I659" i="45"/>
  <c r="K659" i="45" s="1"/>
  <c r="I658" i="45"/>
  <c r="I657" i="45"/>
  <c r="I656" i="45"/>
  <c r="I655" i="45"/>
  <c r="I654" i="45"/>
  <c r="I653" i="45"/>
  <c r="I652" i="45"/>
  <c r="I651" i="45"/>
  <c r="I650" i="45"/>
  <c r="I649" i="45"/>
  <c r="I648" i="45"/>
  <c r="I647" i="45"/>
  <c r="I646" i="45"/>
  <c r="I645" i="45"/>
  <c r="I644" i="45"/>
  <c r="I643" i="45"/>
  <c r="K643" i="45" s="1"/>
  <c r="I642" i="45"/>
  <c r="I641" i="45"/>
  <c r="I640" i="45"/>
  <c r="I639" i="45"/>
  <c r="I638" i="45"/>
  <c r="I637" i="45"/>
  <c r="I636" i="45"/>
  <c r="I635" i="45"/>
  <c r="K635" i="45" s="1"/>
  <c r="I634" i="45"/>
  <c r="I633" i="45"/>
  <c r="I632" i="45"/>
  <c r="I631" i="45"/>
  <c r="I630" i="45"/>
  <c r="I629" i="45"/>
  <c r="I628" i="45"/>
  <c r="I627" i="45"/>
  <c r="K627" i="45" s="1"/>
  <c r="I626" i="45"/>
  <c r="I625" i="45"/>
  <c r="I624" i="45"/>
  <c r="I623" i="45"/>
  <c r="I622" i="45"/>
  <c r="I621" i="45"/>
  <c r="I620" i="45"/>
  <c r="I619" i="45"/>
  <c r="K619" i="45" s="1"/>
  <c r="I618" i="45"/>
  <c r="I617" i="45"/>
  <c r="I616" i="45"/>
  <c r="I615" i="45"/>
  <c r="I614" i="45"/>
  <c r="I613" i="45"/>
  <c r="I612" i="45"/>
  <c r="I611" i="45"/>
  <c r="K611" i="45" s="1"/>
  <c r="I610" i="45"/>
  <c r="I609" i="45"/>
  <c r="I608" i="45"/>
  <c r="I607" i="45"/>
  <c r="I606" i="45"/>
  <c r="I605" i="45"/>
  <c r="I604" i="45"/>
  <c r="I603" i="45"/>
  <c r="K603" i="45" s="1"/>
  <c r="I602" i="45"/>
  <c r="I601" i="45"/>
  <c r="I600" i="45"/>
  <c r="I599" i="45"/>
  <c r="I598" i="45"/>
  <c r="I597" i="45"/>
  <c r="I596" i="45"/>
  <c r="I595" i="45"/>
  <c r="K595" i="45" s="1"/>
  <c r="I594" i="45"/>
  <c r="I593" i="45"/>
  <c r="I592" i="45"/>
  <c r="I591" i="45"/>
  <c r="I590" i="45"/>
  <c r="I589" i="45"/>
  <c r="I588" i="45"/>
  <c r="I587" i="45"/>
  <c r="K587" i="45" s="1"/>
  <c r="I586" i="45"/>
  <c r="I585" i="45"/>
  <c r="I584" i="45"/>
  <c r="I583" i="45"/>
  <c r="I582" i="45"/>
  <c r="I581" i="45"/>
  <c r="I580" i="45"/>
  <c r="I579" i="45"/>
  <c r="K579" i="45" s="1"/>
  <c r="I578" i="45"/>
  <c r="I577" i="45"/>
  <c r="I576" i="45"/>
  <c r="I575" i="45"/>
  <c r="I574" i="45"/>
  <c r="I573" i="45"/>
  <c r="I572" i="45"/>
  <c r="I571" i="45"/>
  <c r="K571" i="45" s="1"/>
  <c r="I570" i="45"/>
  <c r="I569" i="45"/>
  <c r="I568" i="45"/>
  <c r="I567" i="45"/>
  <c r="I566" i="45"/>
  <c r="I565" i="45"/>
  <c r="I564" i="45"/>
  <c r="I563" i="45"/>
  <c r="K563" i="45" s="1"/>
  <c r="I562" i="45"/>
  <c r="I561" i="45"/>
  <c r="I560" i="45"/>
  <c r="I559" i="45"/>
  <c r="I558" i="45"/>
  <c r="I557" i="45"/>
  <c r="I556" i="45"/>
  <c r="I555" i="45"/>
  <c r="K555" i="45" s="1"/>
  <c r="I554" i="45"/>
  <c r="I553" i="45"/>
  <c r="I552" i="45"/>
  <c r="I551" i="45"/>
  <c r="I550" i="45"/>
  <c r="I549" i="45"/>
  <c r="I548" i="45"/>
  <c r="I547" i="45"/>
  <c r="K547" i="45" s="1"/>
  <c r="I546" i="45"/>
  <c r="I545" i="45"/>
  <c r="I544" i="45"/>
  <c r="I543" i="45"/>
  <c r="I542" i="45"/>
  <c r="I541" i="45"/>
  <c r="I540" i="45"/>
  <c r="I539" i="45"/>
  <c r="K539" i="45" s="1"/>
  <c r="I538" i="45"/>
  <c r="I537" i="45"/>
  <c r="I536" i="45"/>
  <c r="I535" i="45"/>
  <c r="I534" i="45"/>
  <c r="I533" i="45"/>
  <c r="I532" i="45"/>
  <c r="I531" i="45"/>
  <c r="K531" i="45" s="1"/>
  <c r="I530" i="45"/>
  <c r="I529" i="45"/>
  <c r="I528" i="45"/>
  <c r="I527" i="45"/>
  <c r="I526" i="45"/>
  <c r="I525" i="45"/>
  <c r="I524" i="45"/>
  <c r="I523" i="45"/>
  <c r="K523" i="45" s="1"/>
  <c r="I522" i="45"/>
  <c r="I521" i="45"/>
  <c r="I520" i="45"/>
  <c r="I519" i="45"/>
  <c r="I518" i="45"/>
  <c r="I517" i="45"/>
  <c r="I516" i="45"/>
  <c r="I515" i="45"/>
  <c r="K515" i="45" s="1"/>
  <c r="I514" i="45"/>
  <c r="I513" i="45"/>
  <c r="I512" i="45"/>
  <c r="I511" i="45"/>
  <c r="I510" i="45"/>
  <c r="I509" i="45"/>
  <c r="I508" i="45"/>
  <c r="I507" i="45"/>
  <c r="K507" i="45" s="1"/>
  <c r="I506" i="45"/>
  <c r="I505" i="45"/>
  <c r="I504" i="45"/>
  <c r="I503" i="45"/>
  <c r="I502" i="45"/>
  <c r="I501" i="45"/>
  <c r="I500" i="45"/>
  <c r="I499" i="45"/>
  <c r="K499" i="45" s="1"/>
  <c r="I498" i="45"/>
  <c r="I497" i="45"/>
  <c r="I496" i="45"/>
  <c r="I495" i="45"/>
  <c r="I494" i="45"/>
  <c r="I493" i="45"/>
  <c r="I492" i="45"/>
  <c r="I491" i="45"/>
  <c r="I490" i="45"/>
  <c r="I489" i="45"/>
  <c r="I488" i="45"/>
  <c r="I487" i="45"/>
  <c r="I486" i="45"/>
  <c r="I485" i="45"/>
  <c r="I484" i="45"/>
  <c r="I483" i="45"/>
  <c r="K483" i="45" s="1"/>
  <c r="I482" i="45"/>
  <c r="I481" i="45"/>
  <c r="I480" i="45"/>
  <c r="I479" i="45"/>
  <c r="I478" i="45"/>
  <c r="I477" i="45"/>
  <c r="I476" i="45"/>
  <c r="I475" i="45"/>
  <c r="K475" i="45" s="1"/>
  <c r="I474" i="45"/>
  <c r="I473" i="45"/>
  <c r="I472" i="45"/>
  <c r="I471" i="45"/>
  <c r="I470" i="45"/>
  <c r="I469" i="45"/>
  <c r="I468" i="45"/>
  <c r="I467" i="45"/>
  <c r="I466" i="45"/>
  <c r="I465" i="45"/>
  <c r="I464" i="45"/>
  <c r="I463" i="45"/>
  <c r="I462" i="45"/>
  <c r="I461" i="45"/>
  <c r="I460" i="45"/>
  <c r="I459" i="45"/>
  <c r="K459" i="45" s="1"/>
  <c r="I458" i="45"/>
  <c r="I457" i="45"/>
  <c r="I456" i="45"/>
  <c r="I455" i="45"/>
  <c r="I454" i="45"/>
  <c r="I453" i="45"/>
  <c r="I452" i="45"/>
  <c r="I451" i="45"/>
  <c r="K451" i="45" s="1"/>
  <c r="I450" i="45"/>
  <c r="I449" i="45"/>
  <c r="I448" i="45"/>
  <c r="I447" i="45"/>
  <c r="I446" i="45"/>
  <c r="I445" i="45"/>
  <c r="I444" i="45"/>
  <c r="I443" i="45"/>
  <c r="I442" i="45"/>
  <c r="I441" i="45"/>
  <c r="I440" i="45"/>
  <c r="I439" i="45"/>
  <c r="I438" i="45"/>
  <c r="I437" i="45"/>
  <c r="I436" i="45"/>
  <c r="I435" i="45"/>
  <c r="K435" i="45" s="1"/>
  <c r="I434" i="45"/>
  <c r="I433" i="45"/>
  <c r="I432" i="45"/>
  <c r="I431" i="45"/>
  <c r="I430" i="45"/>
  <c r="I429" i="45"/>
  <c r="I428" i="45"/>
  <c r="I427" i="45"/>
  <c r="K427" i="45" s="1"/>
  <c r="I426" i="45"/>
  <c r="I425" i="45"/>
  <c r="I424" i="45"/>
  <c r="I423" i="45"/>
  <c r="I422" i="45"/>
  <c r="I421" i="45"/>
  <c r="I420" i="45"/>
  <c r="I419" i="45"/>
  <c r="K419" i="45" s="1"/>
  <c r="I418" i="45"/>
  <c r="I417" i="45"/>
  <c r="I416" i="45"/>
  <c r="I415" i="45"/>
  <c r="I414" i="45"/>
  <c r="I413" i="45"/>
  <c r="I412" i="45"/>
  <c r="I411" i="45"/>
  <c r="K411" i="45" s="1"/>
  <c r="I410" i="45"/>
  <c r="I409" i="45"/>
  <c r="I408" i="45"/>
  <c r="I407" i="45"/>
  <c r="I406" i="45"/>
  <c r="I405" i="45"/>
  <c r="I404" i="45"/>
  <c r="I403" i="45"/>
  <c r="K403" i="45" s="1"/>
  <c r="I402" i="45"/>
  <c r="I401" i="45"/>
  <c r="I400" i="45"/>
  <c r="I399" i="45"/>
  <c r="I398" i="45"/>
  <c r="I397" i="45"/>
  <c r="I396" i="45"/>
  <c r="I395" i="45"/>
  <c r="I394" i="45"/>
  <c r="I393" i="45"/>
  <c r="I392" i="45"/>
  <c r="I391" i="45"/>
  <c r="I390" i="45"/>
  <c r="I389" i="45"/>
  <c r="I388" i="45"/>
  <c r="I387" i="45"/>
  <c r="K387" i="45" s="1"/>
  <c r="I386" i="45"/>
  <c r="I385" i="45"/>
  <c r="I384" i="45"/>
  <c r="I383" i="45"/>
  <c r="I382" i="45"/>
  <c r="I381" i="45"/>
  <c r="I380" i="45"/>
  <c r="I379" i="45"/>
  <c r="K379" i="45" s="1"/>
  <c r="I378" i="45"/>
  <c r="I377" i="45"/>
  <c r="I376" i="45"/>
  <c r="I375" i="45"/>
  <c r="I374" i="45"/>
  <c r="I373" i="45"/>
  <c r="I372" i="45"/>
  <c r="I371" i="45"/>
  <c r="K371" i="45" s="1"/>
  <c r="I370" i="45"/>
  <c r="I369" i="45"/>
  <c r="I368" i="45"/>
  <c r="I367" i="45"/>
  <c r="I366" i="45"/>
  <c r="I365" i="45"/>
  <c r="I364" i="45"/>
  <c r="I363" i="45"/>
  <c r="K363" i="45" s="1"/>
  <c r="I362" i="45"/>
  <c r="I361" i="45"/>
  <c r="I360" i="45"/>
  <c r="I359" i="45"/>
  <c r="I358" i="45"/>
  <c r="I357" i="45"/>
  <c r="I356" i="45"/>
  <c r="I355" i="45"/>
  <c r="K355" i="45" s="1"/>
  <c r="I354" i="45"/>
  <c r="I353" i="45"/>
  <c r="I352" i="45"/>
  <c r="I351" i="45"/>
  <c r="I350" i="45"/>
  <c r="I349" i="45"/>
  <c r="I348" i="45"/>
  <c r="I347" i="45"/>
  <c r="K347" i="45" s="1"/>
  <c r="I346" i="45"/>
  <c r="I345" i="45"/>
  <c r="I344" i="45"/>
  <c r="I343" i="45"/>
  <c r="I342" i="45"/>
  <c r="I341" i="45"/>
  <c r="I340" i="45"/>
  <c r="I339" i="45"/>
  <c r="K339" i="45" s="1"/>
  <c r="I338" i="45"/>
  <c r="I337" i="45"/>
  <c r="I336" i="45"/>
  <c r="I335" i="45"/>
  <c r="I334" i="45"/>
  <c r="I333" i="45"/>
  <c r="I332" i="45"/>
  <c r="I331" i="45"/>
  <c r="K331" i="45" s="1"/>
  <c r="I330" i="45"/>
  <c r="I329" i="45"/>
  <c r="I328" i="45"/>
  <c r="I327" i="45"/>
  <c r="I326" i="45"/>
  <c r="I325" i="45"/>
  <c r="I324" i="45"/>
  <c r="I323" i="45"/>
  <c r="K323" i="45" s="1"/>
  <c r="I322" i="45"/>
  <c r="I321" i="45"/>
  <c r="I320" i="45"/>
  <c r="I319" i="45"/>
  <c r="I318" i="45"/>
  <c r="I317" i="45"/>
  <c r="I316" i="45"/>
  <c r="I315" i="45"/>
  <c r="K315" i="45" s="1"/>
  <c r="I314" i="45"/>
  <c r="I313" i="45"/>
  <c r="I312" i="45"/>
  <c r="I311" i="45"/>
  <c r="I310" i="45"/>
  <c r="I309" i="45"/>
  <c r="I308" i="45"/>
  <c r="I307" i="45"/>
  <c r="K307" i="45" s="1"/>
  <c r="I306" i="45"/>
  <c r="I305" i="45"/>
  <c r="I304" i="45"/>
  <c r="I303" i="45"/>
  <c r="I302" i="45"/>
  <c r="I301" i="45"/>
  <c r="I300" i="45"/>
  <c r="I299" i="45"/>
  <c r="K299" i="45" s="1"/>
  <c r="I298" i="45"/>
  <c r="I297" i="45"/>
  <c r="I296" i="45"/>
  <c r="I295" i="45"/>
  <c r="I294" i="45"/>
  <c r="I293" i="45"/>
  <c r="I292" i="45"/>
  <c r="I291" i="45"/>
  <c r="K291" i="45" s="1"/>
  <c r="I290" i="45"/>
  <c r="I289" i="45"/>
  <c r="I288" i="45"/>
  <c r="I287" i="45"/>
  <c r="I286" i="45"/>
  <c r="I285" i="45"/>
  <c r="I284" i="45"/>
  <c r="I283" i="45"/>
  <c r="K283" i="45" s="1"/>
  <c r="I282" i="45"/>
  <c r="I281" i="45"/>
  <c r="I280" i="45"/>
  <c r="I279" i="45"/>
  <c r="I278" i="45"/>
  <c r="I277" i="45"/>
  <c r="I276" i="45"/>
  <c r="I275" i="45"/>
  <c r="K275" i="45" s="1"/>
  <c r="I274" i="45"/>
  <c r="I273" i="45"/>
  <c r="I272" i="45"/>
  <c r="I271" i="45"/>
  <c r="I270" i="45"/>
  <c r="I269" i="45"/>
  <c r="I268" i="45"/>
  <c r="I267" i="45"/>
  <c r="K267" i="45" s="1"/>
  <c r="I266" i="45"/>
  <c r="I265" i="45"/>
  <c r="I264" i="45"/>
  <c r="I263" i="45"/>
  <c r="I262" i="45"/>
  <c r="I261" i="45"/>
  <c r="I260" i="45"/>
  <c r="I259" i="45"/>
  <c r="K259" i="45" s="1"/>
  <c r="I258" i="45"/>
  <c r="I257" i="45"/>
  <c r="I256" i="45"/>
  <c r="I255" i="45"/>
  <c r="I254" i="45"/>
  <c r="I253" i="45"/>
  <c r="I252" i="45"/>
  <c r="I251" i="45"/>
  <c r="K251" i="45" s="1"/>
  <c r="I250" i="45"/>
  <c r="I249" i="45"/>
  <c r="I248" i="45"/>
  <c r="I247" i="45"/>
  <c r="I246" i="45"/>
  <c r="I245" i="45"/>
  <c r="I244" i="45"/>
  <c r="I243" i="45"/>
  <c r="K243" i="45" s="1"/>
  <c r="I242" i="45"/>
  <c r="I241" i="45"/>
  <c r="I240" i="45"/>
  <c r="I239" i="45"/>
  <c r="I238" i="45"/>
  <c r="I237" i="45"/>
  <c r="I236" i="45"/>
  <c r="I235" i="45"/>
  <c r="I234" i="45"/>
  <c r="I233" i="45"/>
  <c r="I232" i="45"/>
  <c r="I231" i="45"/>
  <c r="I230" i="45"/>
  <c r="I229" i="45"/>
  <c r="I228" i="45"/>
  <c r="I227" i="45"/>
  <c r="K227" i="45" s="1"/>
  <c r="I226" i="45"/>
  <c r="I225" i="45"/>
  <c r="I224" i="45"/>
  <c r="I223" i="45"/>
  <c r="I222" i="45"/>
  <c r="I221" i="45"/>
  <c r="I220" i="45"/>
  <c r="I219" i="45"/>
  <c r="K219" i="45" s="1"/>
  <c r="I218" i="45"/>
  <c r="I217" i="45"/>
  <c r="I216" i="45"/>
  <c r="I215" i="45"/>
  <c r="I214" i="45"/>
  <c r="I213" i="45"/>
  <c r="I212" i="45"/>
  <c r="I211" i="45"/>
  <c r="I210" i="45"/>
  <c r="I209" i="45"/>
  <c r="I208" i="45"/>
  <c r="I207" i="45"/>
  <c r="I206" i="45"/>
  <c r="I205" i="45"/>
  <c r="I204" i="45"/>
  <c r="I203" i="45"/>
  <c r="K203" i="45" s="1"/>
  <c r="I202" i="45"/>
  <c r="I201" i="45"/>
  <c r="I200" i="45"/>
  <c r="I199" i="45"/>
  <c r="I198" i="45"/>
  <c r="I197" i="45"/>
  <c r="I196" i="45"/>
  <c r="I195" i="45"/>
  <c r="K195" i="45" s="1"/>
  <c r="I194" i="45"/>
  <c r="I193" i="45"/>
  <c r="I192" i="45"/>
  <c r="I191" i="45"/>
  <c r="I190" i="45"/>
  <c r="I189" i="45"/>
  <c r="I188" i="45"/>
  <c r="I187" i="45"/>
  <c r="I186" i="45"/>
  <c r="I185" i="45"/>
  <c r="I184" i="45"/>
  <c r="I183" i="45"/>
  <c r="I182" i="45"/>
  <c r="I181" i="45"/>
  <c r="I180" i="45"/>
  <c r="I179" i="45"/>
  <c r="K179" i="45" s="1"/>
  <c r="I178" i="45"/>
  <c r="I177" i="45"/>
  <c r="I176" i="45"/>
  <c r="I175" i="45"/>
  <c r="I174" i="45"/>
  <c r="I173" i="45"/>
  <c r="I172" i="45"/>
  <c r="I171" i="45"/>
  <c r="K171" i="45" s="1"/>
  <c r="I170" i="45"/>
  <c r="I169" i="45"/>
  <c r="I168" i="45"/>
  <c r="I167" i="45"/>
  <c r="I166" i="45"/>
  <c r="I165" i="45"/>
  <c r="I164" i="45"/>
  <c r="I163" i="45"/>
  <c r="K163" i="45" s="1"/>
  <c r="I162" i="45"/>
  <c r="I161" i="45"/>
  <c r="I160" i="45"/>
  <c r="I159" i="45"/>
  <c r="I158" i="45"/>
  <c r="I157" i="45"/>
  <c r="I156" i="45"/>
  <c r="I155" i="45"/>
  <c r="K155" i="45" s="1"/>
  <c r="I154" i="45"/>
  <c r="I153" i="45"/>
  <c r="I152" i="45"/>
  <c r="I151" i="45"/>
  <c r="I150" i="45"/>
  <c r="I149" i="45"/>
  <c r="I148" i="45"/>
  <c r="I147" i="45"/>
  <c r="K147" i="45" s="1"/>
  <c r="I146" i="45"/>
  <c r="I145" i="45"/>
  <c r="I144" i="45"/>
  <c r="I143" i="45"/>
  <c r="I142" i="45"/>
  <c r="I141" i="45"/>
  <c r="I140" i="45"/>
  <c r="I139" i="45"/>
  <c r="I138" i="45"/>
  <c r="I137" i="45"/>
  <c r="I136" i="45"/>
  <c r="I135" i="45"/>
  <c r="I134" i="45"/>
  <c r="I133" i="45"/>
  <c r="I132" i="45"/>
  <c r="I131" i="45"/>
  <c r="K131" i="45" s="1"/>
  <c r="I130" i="45"/>
  <c r="I129" i="45"/>
  <c r="I128" i="45"/>
  <c r="I127" i="45"/>
  <c r="I126" i="45"/>
  <c r="I125" i="45"/>
  <c r="I124" i="45"/>
  <c r="I123" i="45"/>
  <c r="K123" i="45" s="1"/>
  <c r="I122" i="45"/>
  <c r="I121" i="45"/>
  <c r="I120" i="45"/>
  <c r="I119" i="45"/>
  <c r="I118" i="45"/>
  <c r="I117" i="45"/>
  <c r="I116" i="45"/>
  <c r="I115" i="45"/>
  <c r="K115" i="45" s="1"/>
  <c r="I114" i="45"/>
  <c r="I113" i="45"/>
  <c r="I112" i="45"/>
  <c r="I111" i="45"/>
  <c r="I110" i="45"/>
  <c r="I109" i="45"/>
  <c r="I108" i="45"/>
  <c r="I107" i="45"/>
  <c r="K107" i="45" s="1"/>
  <c r="I106" i="45"/>
  <c r="I105" i="45"/>
  <c r="I104" i="45"/>
  <c r="I103" i="45"/>
  <c r="I102" i="45"/>
  <c r="I101" i="45"/>
  <c r="I100" i="45"/>
  <c r="I99" i="45"/>
  <c r="K99" i="45" s="1"/>
  <c r="I98" i="45"/>
  <c r="I97" i="45"/>
  <c r="I96" i="45"/>
  <c r="I95" i="45"/>
  <c r="I94" i="45"/>
  <c r="I93" i="45"/>
  <c r="I92" i="45"/>
  <c r="I91" i="45"/>
  <c r="K91" i="45" s="1"/>
  <c r="I90" i="45"/>
  <c r="I89" i="45"/>
  <c r="I88" i="45"/>
  <c r="I87" i="45"/>
  <c r="I86" i="45"/>
  <c r="I85" i="45"/>
  <c r="I84" i="45"/>
  <c r="I83" i="45"/>
  <c r="K83" i="45" s="1"/>
  <c r="I82" i="45"/>
  <c r="I81" i="45"/>
  <c r="I80" i="45"/>
  <c r="I79" i="45"/>
  <c r="I78" i="45"/>
  <c r="I77" i="45"/>
  <c r="I76" i="45"/>
  <c r="I75" i="45"/>
  <c r="K75" i="45" s="1"/>
  <c r="I74" i="45"/>
  <c r="I73" i="45"/>
  <c r="I72" i="45"/>
  <c r="I71" i="45"/>
  <c r="I70" i="45"/>
  <c r="I69" i="45"/>
  <c r="I68" i="45"/>
  <c r="I67" i="45"/>
  <c r="K67" i="45" s="1"/>
  <c r="I66" i="45"/>
  <c r="I65" i="45"/>
  <c r="I64" i="45"/>
  <c r="I63" i="45"/>
  <c r="I62" i="45"/>
  <c r="I61" i="45"/>
  <c r="I60" i="45"/>
  <c r="I59" i="45"/>
  <c r="K59" i="45" s="1"/>
  <c r="I58" i="45"/>
  <c r="I57" i="45"/>
  <c r="I56" i="45"/>
  <c r="I55" i="45"/>
  <c r="I54" i="45"/>
  <c r="I53" i="45"/>
  <c r="I52" i="45"/>
  <c r="I51" i="45"/>
  <c r="K51" i="45" s="1"/>
  <c r="I50" i="45"/>
  <c r="I49" i="45"/>
  <c r="I48" i="45"/>
  <c r="I47" i="45"/>
  <c r="I46" i="45"/>
  <c r="I45" i="45"/>
  <c r="I44" i="45"/>
  <c r="I43" i="45"/>
  <c r="K43" i="45" s="1"/>
  <c r="I42" i="45"/>
  <c r="I41" i="45"/>
  <c r="I40" i="45"/>
  <c r="I39" i="45"/>
  <c r="I38" i="45"/>
  <c r="I37" i="45"/>
  <c r="I36" i="45"/>
  <c r="I35" i="45"/>
  <c r="I34" i="45"/>
  <c r="I33" i="45"/>
  <c r="I32" i="45"/>
  <c r="I31" i="45"/>
  <c r="I30" i="45"/>
  <c r="I29" i="45"/>
  <c r="I28" i="45"/>
  <c r="I27" i="45"/>
  <c r="K27" i="45" s="1"/>
  <c r="I26" i="45"/>
  <c r="I25" i="45"/>
  <c r="I24" i="45"/>
  <c r="I23" i="45"/>
  <c r="I22" i="45"/>
  <c r="I21" i="45"/>
  <c r="I20" i="45"/>
  <c r="I19" i="45"/>
  <c r="K19" i="45" s="1"/>
  <c r="I18" i="45"/>
  <c r="I17" i="45"/>
  <c r="I16" i="45"/>
  <c r="I15" i="45"/>
  <c r="I14" i="45"/>
  <c r="I13" i="45"/>
  <c r="K2324" i="45"/>
  <c r="K2316" i="45"/>
  <c r="K2260" i="45"/>
  <c r="K2252" i="45"/>
  <c r="K2196" i="45"/>
  <c r="K2188" i="45"/>
  <c r="K2132" i="45"/>
  <c r="K2124" i="45"/>
  <c r="K2068" i="45"/>
  <c r="K2060" i="45"/>
  <c r="K2004" i="45"/>
  <c r="K1996" i="45"/>
  <c r="K1932" i="45"/>
  <c r="K1924" i="45"/>
  <c r="K1908" i="45"/>
  <c r="K1876" i="45"/>
  <c r="K1868" i="45"/>
  <c r="K1852" i="45"/>
  <c r="K1836" i="45"/>
  <c r="K1804" i="45"/>
  <c r="K1796" i="45"/>
  <c r="K1788" i="45"/>
  <c r="K1772" i="45"/>
  <c r="K1732" i="45"/>
  <c r="K1724" i="45"/>
  <c r="K1668" i="45"/>
  <c r="K1660" i="45"/>
  <c r="K1596" i="45"/>
  <c r="K1588" i="45"/>
  <c r="K1532" i="45"/>
  <c r="K1524" i="45"/>
  <c r="K1460" i="45"/>
  <c r="K1452" i="45"/>
  <c r="K1396" i="45"/>
  <c r="K1388" i="45"/>
  <c r="K1332" i="45"/>
  <c r="K1324" i="45"/>
  <c r="K1268" i="45"/>
  <c r="K1260" i="45"/>
  <c r="K1196" i="45"/>
  <c r="K1188" i="45"/>
  <c r="K1142" i="45"/>
  <c r="K1140" i="45"/>
  <c r="K1134" i="45"/>
  <c r="K1110" i="45"/>
  <c r="K1094" i="45"/>
  <c r="K1084" i="45"/>
  <c r="K1078" i="45"/>
  <c r="K1070" i="45"/>
  <c r="K1046" i="45"/>
  <c r="K1044" i="45"/>
  <c r="K1030" i="45"/>
  <c r="K1022" i="45"/>
  <c r="K1014" i="45"/>
  <c r="K1012" i="45"/>
  <c r="K1006" i="45"/>
  <c r="K982" i="45"/>
  <c r="K966" i="45"/>
  <c r="K964" i="45"/>
  <c r="K958" i="45"/>
  <c r="K950" i="45"/>
  <c r="K942" i="45"/>
  <c r="K932" i="45"/>
  <c r="K924" i="45"/>
  <c r="K918" i="45"/>
  <c r="K902" i="45"/>
  <c r="K894" i="45"/>
  <c r="K886" i="45"/>
  <c r="K884" i="45"/>
  <c r="K878" i="45"/>
  <c r="K854" i="45"/>
  <c r="K844" i="45"/>
  <c r="K838" i="45"/>
  <c r="K830" i="45"/>
  <c r="K822" i="45"/>
  <c r="K814" i="45"/>
  <c r="K812" i="45"/>
  <c r="K804" i="45"/>
  <c r="K790" i="45"/>
  <c r="K774" i="45"/>
  <c r="K766" i="45"/>
  <c r="K764" i="45"/>
  <c r="K758" i="45"/>
  <c r="K750" i="45"/>
  <c r="K742" i="45"/>
  <c r="K732" i="45"/>
  <c r="K726" i="45"/>
  <c r="K710" i="45"/>
  <c r="K702" i="45"/>
  <c r="K694" i="45"/>
  <c r="K692" i="45"/>
  <c r="K686" i="45"/>
  <c r="K678" i="45"/>
  <c r="K662" i="45"/>
  <c r="K660" i="45"/>
  <c r="K652" i="45"/>
  <c r="K646" i="45"/>
  <c r="K638" i="45"/>
  <c r="K630" i="45"/>
  <c r="K622" i="45"/>
  <c r="K620" i="45"/>
  <c r="K614" i="45"/>
  <c r="K598" i="45"/>
  <c r="K582" i="45"/>
  <c r="K580" i="45"/>
  <c r="K574" i="45"/>
  <c r="K566" i="45"/>
  <c r="K558" i="45"/>
  <c r="K550" i="45"/>
  <c r="K548" i="45"/>
  <c r="K534" i="45"/>
  <c r="K518" i="45"/>
  <c r="K510" i="45"/>
  <c r="K508" i="45"/>
  <c r="K502" i="45"/>
  <c r="K494" i="45"/>
  <c r="K486" i="45"/>
  <c r="K476" i="45"/>
  <c r="K470" i="45"/>
  <c r="K454" i="45"/>
  <c r="K446" i="45"/>
  <c r="K438" i="45"/>
  <c r="K436" i="45"/>
  <c r="K430" i="45"/>
  <c r="K422" i="45"/>
  <c r="K406" i="45"/>
  <c r="K404" i="45"/>
  <c r="K396" i="45"/>
  <c r="K390" i="45"/>
  <c r="K382" i="45"/>
  <c r="K374" i="45"/>
  <c r="K366" i="45"/>
  <c r="K364" i="45"/>
  <c r="K358" i="45"/>
  <c r="K342" i="45"/>
  <c r="K326" i="45"/>
  <c r="K324" i="45"/>
  <c r="K318" i="45"/>
  <c r="K310" i="45"/>
  <c r="K302" i="45"/>
  <c r="K294" i="45"/>
  <c r="K292" i="45"/>
  <c r="K278" i="45"/>
  <c r="K262" i="45"/>
  <c r="K254" i="45"/>
  <c r="K252" i="45"/>
  <c r="K246" i="45"/>
  <c r="K238" i="45"/>
  <c r="K230" i="45"/>
  <c r="K220" i="45"/>
  <c r="K214" i="45"/>
  <c r="K198" i="45"/>
  <c r="K190" i="45"/>
  <c r="K182" i="45"/>
  <c r="K180" i="45"/>
  <c r="K174" i="45"/>
  <c r="K166" i="45"/>
  <c r="K150" i="45"/>
  <c r="K148" i="45"/>
  <c r="K140" i="45"/>
  <c r="K134" i="45"/>
  <c r="K126" i="45"/>
  <c r="K125" i="45"/>
  <c r="K118" i="45"/>
  <c r="K116" i="45"/>
  <c r="K110" i="45"/>
  <c r="K102" i="45"/>
  <c r="K101" i="45"/>
  <c r="K86" i="45"/>
  <c r="K84" i="45"/>
  <c r="K76" i="45"/>
  <c r="K71" i="45"/>
  <c r="K70" i="45"/>
  <c r="K63" i="45"/>
  <c r="K62" i="45"/>
  <c r="K61" i="45"/>
  <c r="K60" i="45"/>
  <c r="K55" i="45"/>
  <c r="K54" i="45"/>
  <c r="K53" i="45"/>
  <c r="K46" i="45"/>
  <c r="K45" i="45"/>
  <c r="K38" i="45"/>
  <c r="K37" i="45"/>
  <c r="K31" i="45"/>
  <c r="K22" i="45"/>
  <c r="K15" i="45"/>
  <c r="K14" i="45"/>
  <c r="K21" i="45"/>
  <c r="K29" i="45"/>
  <c r="K69" i="45"/>
  <c r="K77" i="45"/>
  <c r="K85" i="45"/>
  <c r="K93" i="45"/>
  <c r="K109" i="45"/>
  <c r="K117" i="45"/>
  <c r="K133" i="45"/>
  <c r="K141" i="45"/>
  <c r="K149" i="45"/>
  <c r="K157" i="45"/>
  <c r="K165" i="45"/>
  <c r="K173" i="45"/>
  <c r="K181" i="45"/>
  <c r="K189" i="45"/>
  <c r="K197" i="45"/>
  <c r="K205" i="45"/>
  <c r="K213" i="45"/>
  <c r="K221" i="45"/>
  <c r="K229" i="45"/>
  <c r="K237" i="45"/>
  <c r="K245" i="45"/>
  <c r="K253" i="45"/>
  <c r="K261" i="45"/>
  <c r="K269" i="45"/>
  <c r="K277" i="45"/>
  <c r="K285" i="45"/>
  <c r="K293" i="45"/>
  <c r="K301" i="45"/>
  <c r="K309" i="45"/>
  <c r="K317" i="45"/>
  <c r="K325" i="45"/>
  <c r="K333" i="45"/>
  <c r="K341" i="45"/>
  <c r="K349" i="45"/>
  <c r="K357" i="45"/>
  <c r="K365" i="45"/>
  <c r="K373" i="45"/>
  <c r="K381" i="45"/>
  <c r="K389" i="45"/>
  <c r="K397" i="45"/>
  <c r="K405" i="45"/>
  <c r="K413" i="45"/>
  <c r="K421" i="45"/>
  <c r="K429" i="45"/>
  <c r="K437" i="45"/>
  <c r="K445" i="45"/>
  <c r="K453" i="45"/>
  <c r="K461" i="45"/>
  <c r="K469" i="45"/>
  <c r="K477" i="45"/>
  <c r="K485" i="45"/>
  <c r="K493" i="45"/>
  <c r="K501" i="45"/>
  <c r="K509" i="45"/>
  <c r="K517" i="45"/>
  <c r="K525" i="45"/>
  <c r="K533" i="45"/>
  <c r="K541" i="45"/>
  <c r="K549" i="45"/>
  <c r="K557" i="45"/>
  <c r="K565" i="45"/>
  <c r="K573" i="45"/>
  <c r="K581" i="45"/>
  <c r="K589" i="45"/>
  <c r="K597" i="45"/>
  <c r="K605" i="45"/>
  <c r="K613" i="45"/>
  <c r="K621" i="45"/>
  <c r="K629" i="45"/>
  <c r="K637" i="45"/>
  <c r="K645" i="45"/>
  <c r="K653" i="45"/>
  <c r="K661" i="45"/>
  <c r="K669" i="45"/>
  <c r="K677" i="45"/>
  <c r="K685" i="45"/>
  <c r="K693" i="45"/>
  <c r="K701" i="45"/>
  <c r="K709" i="45"/>
  <c r="K717" i="45"/>
  <c r="K725" i="45"/>
  <c r="K733" i="45"/>
  <c r="K741" i="45"/>
  <c r="K749" i="45"/>
  <c r="K757" i="45"/>
  <c r="K765" i="45"/>
  <c r="K773" i="45"/>
  <c r="K781" i="45"/>
  <c r="K789" i="45"/>
  <c r="K797" i="45"/>
  <c r="K805" i="45"/>
  <c r="K813" i="45"/>
  <c r="K821" i="45"/>
  <c r="K829" i="45"/>
  <c r="K837" i="45"/>
  <c r="K845" i="45"/>
  <c r="K853" i="45"/>
  <c r="K861" i="45"/>
  <c r="K869" i="45"/>
  <c r="K877" i="45"/>
  <c r="K885" i="45"/>
  <c r="K893" i="45"/>
  <c r="K901" i="45"/>
  <c r="K909" i="45"/>
  <c r="K917" i="45"/>
  <c r="K925" i="45"/>
  <c r="K933" i="45"/>
  <c r="K941" i="45"/>
  <c r="K949" i="45"/>
  <c r="K957" i="45"/>
  <c r="K965" i="45"/>
  <c r="K973" i="45"/>
  <c r="K981" i="45"/>
  <c r="K989" i="45"/>
  <c r="K997" i="45"/>
  <c r="K1005" i="45"/>
  <c r="K1013" i="45"/>
  <c r="K1021" i="45"/>
  <c r="K1029" i="45"/>
  <c r="K1037" i="45"/>
  <c r="K1045" i="45"/>
  <c r="K1053" i="45"/>
  <c r="K1061" i="45"/>
  <c r="K1069" i="45"/>
  <c r="K1077" i="45"/>
  <c r="K1085" i="45"/>
  <c r="K1093" i="45"/>
  <c r="K1101" i="45"/>
  <c r="K1109" i="45"/>
  <c r="K1117" i="45"/>
  <c r="K1125" i="45"/>
  <c r="K1133" i="45"/>
  <c r="K1141" i="45"/>
  <c r="K1149" i="45"/>
  <c r="K1157" i="45"/>
  <c r="K1165" i="45"/>
  <c r="K1173" i="45"/>
  <c r="K1181" i="45"/>
  <c r="K1189" i="45"/>
  <c r="K1197" i="45"/>
  <c r="K1205" i="45"/>
  <c r="K1213" i="45"/>
  <c r="K1221" i="45"/>
  <c r="K1229" i="45"/>
  <c r="K1237" i="45"/>
  <c r="K1245" i="45"/>
  <c r="K1253" i="45"/>
  <c r="K1261" i="45"/>
  <c r="K1269" i="45"/>
  <c r="K1277" i="45"/>
  <c r="K1285" i="45"/>
  <c r="K1293" i="45"/>
  <c r="K1301" i="45"/>
  <c r="K1309" i="45"/>
  <c r="K1317" i="45"/>
  <c r="K1325" i="45"/>
  <c r="K1333" i="45"/>
  <c r="K1341" i="45"/>
  <c r="K1349" i="45"/>
  <c r="K1357" i="45"/>
  <c r="K1365" i="45"/>
  <c r="K1373" i="45"/>
  <c r="K1381" i="45"/>
  <c r="K1389" i="45"/>
  <c r="K1397" i="45"/>
  <c r="K1405" i="45"/>
  <c r="K1413" i="45"/>
  <c r="K1421" i="45"/>
  <c r="K1429" i="45"/>
  <c r="K1437" i="45"/>
  <c r="K1445" i="45"/>
  <c r="K1453" i="45"/>
  <c r="K1461" i="45"/>
  <c r="K1469" i="45"/>
  <c r="K1477" i="45"/>
  <c r="K1485" i="45"/>
  <c r="K1493" i="45"/>
  <c r="K1501" i="45"/>
  <c r="K1509" i="45"/>
  <c r="K1517" i="45"/>
  <c r="K1525" i="45"/>
  <c r="K1533" i="45"/>
  <c r="K1541" i="45"/>
  <c r="K1549" i="45"/>
  <c r="K1557" i="45"/>
  <c r="K1565" i="45"/>
  <c r="K1573" i="45"/>
  <c r="K1581" i="45"/>
  <c r="K1589" i="45"/>
  <c r="K1597" i="45"/>
  <c r="K1605" i="45"/>
  <c r="K1613" i="45"/>
  <c r="K1621" i="45"/>
  <c r="K1629" i="45"/>
  <c r="K1637" i="45"/>
  <c r="K1645" i="45"/>
  <c r="K1653" i="45"/>
  <c r="K1661" i="45"/>
  <c r="K1669" i="45"/>
  <c r="K1677" i="45"/>
  <c r="K1685" i="45"/>
  <c r="K1693" i="45"/>
  <c r="K1701" i="45"/>
  <c r="K1709" i="45"/>
  <c r="K1717" i="45"/>
  <c r="K1725" i="45"/>
  <c r="K1733" i="45"/>
  <c r="K1741" i="45"/>
  <c r="K1749" i="45"/>
  <c r="K1757" i="45"/>
  <c r="K1765" i="45"/>
  <c r="K1773" i="45"/>
  <c r="K1781" i="45"/>
  <c r="K1789" i="45"/>
  <c r="K1797" i="45"/>
  <c r="K1805" i="45"/>
  <c r="K1813" i="45"/>
  <c r="K1821" i="45"/>
  <c r="K1829" i="45"/>
  <c r="K1837" i="45"/>
  <c r="K1845" i="45"/>
  <c r="K1853" i="45"/>
  <c r="K1861" i="45"/>
  <c r="K1869" i="45"/>
  <c r="K1877" i="45"/>
  <c r="K1885" i="45"/>
  <c r="K1893" i="45"/>
  <c r="K1901" i="45"/>
  <c r="K1909" i="45"/>
  <c r="K1917" i="45"/>
  <c r="K1925" i="45"/>
  <c r="K1933" i="45"/>
  <c r="K1941" i="45"/>
  <c r="K1949" i="45"/>
  <c r="K1957" i="45"/>
  <c r="K1965" i="45"/>
  <c r="K1973" i="45"/>
  <c r="K1981" i="45"/>
  <c r="K1989" i="45"/>
  <c r="K1997" i="45"/>
  <c r="K2005" i="45"/>
  <c r="K2013" i="45"/>
  <c r="K2021" i="45"/>
  <c r="K2029" i="45"/>
  <c r="K2037" i="45"/>
  <c r="K2045" i="45"/>
  <c r="K2053" i="45"/>
  <c r="K20" i="45"/>
  <c r="K9011" i="45"/>
  <c r="K16" i="45"/>
  <c r="K17" i="45"/>
  <c r="K18" i="45"/>
  <c r="K23" i="45"/>
  <c r="K24" i="45"/>
  <c r="K25" i="45"/>
  <c r="K26" i="45"/>
  <c r="K30" i="45"/>
  <c r="K32" i="45"/>
  <c r="K33" i="45"/>
  <c r="K34" i="45"/>
  <c r="K35" i="45"/>
  <c r="K39" i="45"/>
  <c r="K40" i="45"/>
  <c r="K41" i="45"/>
  <c r="K42" i="45"/>
  <c r="K47" i="45"/>
  <c r="K48" i="45"/>
  <c r="K49" i="45"/>
  <c r="K50" i="45"/>
  <c r="K56" i="45"/>
  <c r="K57" i="45"/>
  <c r="K58" i="45"/>
  <c r="K64" i="45"/>
  <c r="K65" i="45"/>
  <c r="K66" i="45"/>
  <c r="K72" i="45"/>
  <c r="K73" i="45"/>
  <c r="K74" i="45"/>
  <c r="K78" i="45"/>
  <c r="K79" i="45"/>
  <c r="K80" i="45"/>
  <c r="K81" i="45"/>
  <c r="K82" i="45"/>
  <c r="K87" i="45"/>
  <c r="K88" i="45"/>
  <c r="K89" i="45"/>
  <c r="K90" i="45"/>
  <c r="K94" i="45"/>
  <c r="K95" i="45"/>
  <c r="K96" i="45"/>
  <c r="K97" i="45"/>
  <c r="K98" i="45"/>
  <c r="K103" i="45"/>
  <c r="K104" i="45"/>
  <c r="K105" i="45"/>
  <c r="K106" i="45"/>
  <c r="K111" i="45"/>
  <c r="K112" i="45"/>
  <c r="K113" i="45"/>
  <c r="K114" i="45"/>
  <c r="K119" i="45"/>
  <c r="K120" i="45"/>
  <c r="K121" i="45"/>
  <c r="K122" i="45"/>
  <c r="K127" i="45"/>
  <c r="K128" i="45"/>
  <c r="K129" i="45"/>
  <c r="K130" i="45"/>
  <c r="K135" i="45"/>
  <c r="K136" i="45"/>
  <c r="K137" i="45"/>
  <c r="K138" i="45"/>
  <c r="K139" i="45"/>
  <c r="K142" i="45"/>
  <c r="K143" i="45"/>
  <c r="K144" i="45"/>
  <c r="K145" i="45"/>
  <c r="K146" i="45"/>
  <c r="K151" i="45"/>
  <c r="K152" i="45"/>
  <c r="K153" i="45"/>
  <c r="K154" i="45"/>
  <c r="K158" i="45"/>
  <c r="K159" i="45"/>
  <c r="K160" i="45"/>
  <c r="K161" i="45"/>
  <c r="K162" i="45"/>
  <c r="K167" i="45"/>
  <c r="K168" i="45"/>
  <c r="K169" i="45"/>
  <c r="K170" i="45"/>
  <c r="K175" i="45"/>
  <c r="K176" i="45"/>
  <c r="K177" i="45"/>
  <c r="K178" i="45"/>
  <c r="K183" i="45"/>
  <c r="K184" i="45"/>
  <c r="K185" i="45"/>
  <c r="K186" i="45"/>
  <c r="K187" i="45"/>
  <c r="K191" i="45"/>
  <c r="K192" i="45"/>
  <c r="K193" i="45"/>
  <c r="K194" i="45"/>
  <c r="K199" i="45"/>
  <c r="K200" i="45"/>
  <c r="K201" i="45"/>
  <c r="K202" i="45"/>
  <c r="K206" i="45"/>
  <c r="K207" i="45"/>
  <c r="K208" i="45"/>
  <c r="K209" i="45"/>
  <c r="K210" i="45"/>
  <c r="K211" i="45"/>
  <c r="K215" i="45"/>
  <c r="K216" i="45"/>
  <c r="K217" i="45"/>
  <c r="K218" i="45"/>
  <c r="K222" i="45"/>
  <c r="K223" i="45"/>
  <c r="K224" i="45"/>
  <c r="K225" i="45"/>
  <c r="K226" i="45"/>
  <c r="K231" i="45"/>
  <c r="K232" i="45"/>
  <c r="K233" i="45"/>
  <c r="K234" i="45"/>
  <c r="K235" i="45"/>
  <c r="K239" i="45"/>
  <c r="K240" i="45"/>
  <c r="K241" i="45"/>
  <c r="K242" i="45"/>
  <c r="K247" i="45"/>
  <c r="K248" i="45"/>
  <c r="K249" i="45"/>
  <c r="K250" i="45"/>
  <c r="K255" i="45"/>
  <c r="K256" i="45"/>
  <c r="K257" i="45"/>
  <c r="K258" i="45"/>
  <c r="K263" i="45"/>
  <c r="K264" i="45"/>
  <c r="K265" i="45"/>
  <c r="K266" i="45"/>
  <c r="K270" i="45"/>
  <c r="K271" i="45"/>
  <c r="K272" i="45"/>
  <c r="K273" i="45"/>
  <c r="K274" i="45"/>
  <c r="K279" i="45"/>
  <c r="K280" i="45"/>
  <c r="K281" i="45"/>
  <c r="K282" i="45"/>
  <c r="K286" i="45"/>
  <c r="K287" i="45"/>
  <c r="K288" i="45"/>
  <c r="K289" i="45"/>
  <c r="K290" i="45"/>
  <c r="K295" i="45"/>
  <c r="K296" i="45"/>
  <c r="K297" i="45"/>
  <c r="K298" i="45"/>
  <c r="K303" i="45"/>
  <c r="K304" i="45"/>
  <c r="K305" i="45"/>
  <c r="K306" i="45"/>
  <c r="K311" i="45"/>
  <c r="K312" i="45"/>
  <c r="K313" i="45"/>
  <c r="K314" i="45"/>
  <c r="K319" i="45"/>
  <c r="K320" i="45"/>
  <c r="K321" i="45"/>
  <c r="K322" i="45"/>
  <c r="K327" i="45"/>
  <c r="K328" i="45"/>
  <c r="K329" i="45"/>
  <c r="K330" i="45"/>
  <c r="K334" i="45"/>
  <c r="K335" i="45"/>
  <c r="K336" i="45"/>
  <c r="K337" i="45"/>
  <c r="K338" i="45"/>
  <c r="K343" i="45"/>
  <c r="K344" i="45"/>
  <c r="K345" i="45"/>
  <c r="K346" i="45"/>
  <c r="K350" i="45"/>
  <c r="K351" i="45"/>
  <c r="K352" i="45"/>
  <c r="K353" i="45"/>
  <c r="K354" i="45"/>
  <c r="K359" i="45"/>
  <c r="K360" i="45"/>
  <c r="K361" i="45"/>
  <c r="K362" i="45"/>
  <c r="K367" i="45"/>
  <c r="K368" i="45"/>
  <c r="K369" i="45"/>
  <c r="K370" i="45"/>
  <c r="K375" i="45"/>
  <c r="K376" i="45"/>
  <c r="K377" i="45"/>
  <c r="K378" i="45"/>
  <c r="K383" i="45"/>
  <c r="K384" i="45"/>
  <c r="K385" i="45"/>
  <c r="K386" i="45"/>
  <c r="K391" i="45"/>
  <c r="K392" i="45"/>
  <c r="K393" i="45"/>
  <c r="K394" i="45"/>
  <c r="K395" i="45"/>
  <c r="K398" i="45"/>
  <c r="K399" i="45"/>
  <c r="K400" i="45"/>
  <c r="K401" i="45"/>
  <c r="K402" i="45"/>
  <c r="K407" i="45"/>
  <c r="K408" i="45"/>
  <c r="K409" i="45"/>
  <c r="K410" i="45"/>
  <c r="K414" i="45"/>
  <c r="K415" i="45"/>
  <c r="K416" i="45"/>
  <c r="K417" i="45"/>
  <c r="K418" i="45"/>
  <c r="K423" i="45"/>
  <c r="K424" i="45"/>
  <c r="K425" i="45"/>
  <c r="K426" i="45"/>
  <c r="K431" i="45"/>
  <c r="K432" i="45"/>
  <c r="K433" i="45"/>
  <c r="K434" i="45"/>
  <c r="K439" i="45"/>
  <c r="K440" i="45"/>
  <c r="K441" i="45"/>
  <c r="K442" i="45"/>
  <c r="K443" i="45"/>
  <c r="K447" i="45"/>
  <c r="K448" i="45"/>
  <c r="K449" i="45"/>
  <c r="K450" i="45"/>
  <c r="K455" i="45"/>
  <c r="K456" i="45"/>
  <c r="K457" i="45"/>
  <c r="K458" i="45"/>
  <c r="K462" i="45"/>
  <c r="K463" i="45"/>
  <c r="K464" i="45"/>
  <c r="K465" i="45"/>
  <c r="K466" i="45"/>
  <c r="K467" i="45"/>
  <c r="K471" i="45"/>
  <c r="K472" i="45"/>
  <c r="K473" i="45"/>
  <c r="K474" i="45"/>
  <c r="K478" i="45"/>
  <c r="K479" i="45"/>
  <c r="K480" i="45"/>
  <c r="K481" i="45"/>
  <c r="K482" i="45"/>
  <c r="K487" i="45"/>
  <c r="K488" i="45"/>
  <c r="K489" i="45"/>
  <c r="K490" i="45"/>
  <c r="K491" i="45"/>
  <c r="K495" i="45"/>
  <c r="K496" i="45"/>
  <c r="K497" i="45"/>
  <c r="K498" i="45"/>
  <c r="K503" i="45"/>
  <c r="K504" i="45"/>
  <c r="K505" i="45"/>
  <c r="K506" i="45"/>
  <c r="K511" i="45"/>
  <c r="K512" i="45"/>
  <c r="K513" i="45"/>
  <c r="K514" i="45"/>
  <c r="K519" i="45"/>
  <c r="K520" i="45"/>
  <c r="K521" i="45"/>
  <c r="K522" i="45"/>
  <c r="K526" i="45"/>
  <c r="K527" i="45"/>
  <c r="K528" i="45"/>
  <c r="K529" i="45"/>
  <c r="K530" i="45"/>
  <c r="K535" i="45"/>
  <c r="K536" i="45"/>
  <c r="K537" i="45"/>
  <c r="K538" i="45"/>
  <c r="K542" i="45"/>
  <c r="K543" i="45"/>
  <c r="K544" i="45"/>
  <c r="K545" i="45"/>
  <c r="K546" i="45"/>
  <c r="K551" i="45"/>
  <c r="K552" i="45"/>
  <c r="K553" i="45"/>
  <c r="K554" i="45"/>
  <c r="K559" i="45"/>
  <c r="K560" i="45"/>
  <c r="K561" i="45"/>
  <c r="K562" i="45"/>
  <c r="K567" i="45"/>
  <c r="K568" i="45"/>
  <c r="K569" i="45"/>
  <c r="K570" i="45"/>
  <c r="K575" i="45"/>
  <c r="K576" i="45"/>
  <c r="K577" i="45"/>
  <c r="K578" i="45"/>
  <c r="K583" i="45"/>
  <c r="K584" i="45"/>
  <c r="K585" i="45"/>
  <c r="K586" i="45"/>
  <c r="K590" i="45"/>
  <c r="K591" i="45"/>
  <c r="K592" i="45"/>
  <c r="K593" i="45"/>
  <c r="K594" i="45"/>
  <c r="K599" i="45"/>
  <c r="K600" i="45"/>
  <c r="K601" i="45"/>
  <c r="K602" i="45"/>
  <c r="K606" i="45"/>
  <c r="K607" i="45"/>
  <c r="K608" i="45"/>
  <c r="K609" i="45"/>
  <c r="K610" i="45"/>
  <c r="K615" i="45"/>
  <c r="K616" i="45"/>
  <c r="K617" i="45"/>
  <c r="K618" i="45"/>
  <c r="K623" i="45"/>
  <c r="K624" i="45"/>
  <c r="K625" i="45"/>
  <c r="K626" i="45"/>
  <c r="K631" i="45"/>
  <c r="K632" i="45"/>
  <c r="K633" i="45"/>
  <c r="K634" i="45"/>
  <c r="K639" i="45"/>
  <c r="K640" i="45"/>
  <c r="K641" i="45"/>
  <c r="K642" i="45"/>
  <c r="K647" i="45"/>
  <c r="K648" i="45"/>
  <c r="K649" i="45"/>
  <c r="K650" i="45"/>
  <c r="K651" i="45"/>
  <c r="K654" i="45"/>
  <c r="K655" i="45"/>
  <c r="K656" i="45"/>
  <c r="K657" i="45"/>
  <c r="K658" i="45"/>
  <c r="K663" i="45"/>
  <c r="K664" i="45"/>
  <c r="K665" i="45"/>
  <c r="K666" i="45"/>
  <c r="K670" i="45"/>
  <c r="K671" i="45"/>
  <c r="K672" i="45"/>
  <c r="K673" i="45"/>
  <c r="K674" i="45"/>
  <c r="K679" i="45"/>
  <c r="K680" i="45"/>
  <c r="K681" i="45"/>
  <c r="K682" i="45"/>
  <c r="K687" i="45"/>
  <c r="K688" i="45"/>
  <c r="K689" i="45"/>
  <c r="K690" i="45"/>
  <c r="K695" i="45"/>
  <c r="K696" i="45"/>
  <c r="K697" i="45"/>
  <c r="K698" i="45"/>
  <c r="K699" i="45"/>
  <c r="K703" i="45"/>
  <c r="K704" i="45"/>
  <c r="K705" i="45"/>
  <c r="K706" i="45"/>
  <c r="K711" i="45"/>
  <c r="K712" i="45"/>
  <c r="K713" i="45"/>
  <c r="K714" i="45"/>
  <c r="K718" i="45"/>
  <c r="K719" i="45"/>
  <c r="K720" i="45"/>
  <c r="K721" i="45"/>
  <c r="K722" i="45"/>
  <c r="K723" i="45"/>
  <c r="K727" i="45"/>
  <c r="K728" i="45"/>
  <c r="K729" i="45"/>
  <c r="K730" i="45"/>
  <c r="K734" i="45"/>
  <c r="K735" i="45"/>
  <c r="K736" i="45"/>
  <c r="K737" i="45"/>
  <c r="K738" i="45"/>
  <c r="K743" i="45"/>
  <c r="K744" i="45"/>
  <c r="K745" i="45"/>
  <c r="K746" i="45"/>
  <c r="K747" i="45"/>
  <c r="K751" i="45"/>
  <c r="K752" i="45"/>
  <c r="K753" i="45"/>
  <c r="K754" i="45"/>
  <c r="K759" i="45"/>
  <c r="K760" i="45"/>
  <c r="K761" i="45"/>
  <c r="K762" i="45"/>
  <c r="K767" i="45"/>
  <c r="K768" i="45"/>
  <c r="K769" i="45"/>
  <c r="K770" i="45"/>
  <c r="K775" i="45"/>
  <c r="K776" i="45"/>
  <c r="K777" i="45"/>
  <c r="K778" i="45"/>
  <c r="K782" i="45"/>
  <c r="K783" i="45"/>
  <c r="K784" i="45"/>
  <c r="K785" i="45"/>
  <c r="K786" i="45"/>
  <c r="K791" i="45"/>
  <c r="K792" i="45"/>
  <c r="K793" i="45"/>
  <c r="K794" i="45"/>
  <c r="K798" i="45"/>
  <c r="K799" i="45"/>
  <c r="K800" i="45"/>
  <c r="K801" i="45"/>
  <c r="K802" i="45"/>
  <c r="K806" i="45"/>
  <c r="K807" i="45"/>
  <c r="K808" i="45"/>
  <c r="K809" i="45"/>
  <c r="K810" i="45"/>
  <c r="K815" i="45"/>
  <c r="K816" i="45"/>
  <c r="K817" i="45"/>
  <c r="K818" i="45"/>
  <c r="K819" i="45"/>
  <c r="K823" i="45"/>
  <c r="K824" i="45"/>
  <c r="K825" i="45"/>
  <c r="K826" i="45"/>
  <c r="K831" i="45"/>
  <c r="K832" i="45"/>
  <c r="K833" i="45"/>
  <c r="K834" i="45"/>
  <c r="K839" i="45"/>
  <c r="K840" i="45"/>
  <c r="K841" i="45"/>
  <c r="K842" i="45"/>
  <c r="K846" i="45"/>
  <c r="K847" i="45"/>
  <c r="K848" i="45"/>
  <c r="K849" i="45"/>
  <c r="K850" i="45"/>
  <c r="K855" i="45"/>
  <c r="K856" i="45"/>
  <c r="K857" i="45"/>
  <c r="K858" i="45"/>
  <c r="K862" i="45"/>
  <c r="K863" i="45"/>
  <c r="K864" i="45"/>
  <c r="K865" i="45"/>
  <c r="K866" i="45"/>
  <c r="K867" i="45"/>
  <c r="K870" i="45"/>
  <c r="K871" i="45"/>
  <c r="K872" i="45"/>
  <c r="K873" i="45"/>
  <c r="K874" i="45"/>
  <c r="K879" i="45"/>
  <c r="K880" i="45"/>
  <c r="K881" i="45"/>
  <c r="K882" i="45"/>
  <c r="K887" i="45"/>
  <c r="K888" i="45"/>
  <c r="K889" i="45"/>
  <c r="K890" i="45"/>
  <c r="K891" i="45"/>
  <c r="K895" i="45"/>
  <c r="K896" i="45"/>
  <c r="K897" i="45"/>
  <c r="K898" i="45"/>
  <c r="K900" i="45"/>
  <c r="K903" i="45"/>
  <c r="K904" i="45"/>
  <c r="K905" i="45"/>
  <c r="K906" i="45"/>
  <c r="K910" i="45"/>
  <c r="K911" i="45"/>
  <c r="K912" i="45"/>
  <c r="K913" i="45"/>
  <c r="K914" i="45"/>
  <c r="K919" i="45"/>
  <c r="K920" i="45"/>
  <c r="K921" i="45"/>
  <c r="K922" i="45"/>
  <c r="K926" i="45"/>
  <c r="K927" i="45"/>
  <c r="K928" i="45"/>
  <c r="K929" i="45"/>
  <c r="K930" i="45"/>
  <c r="K934" i="45"/>
  <c r="K935" i="45"/>
  <c r="K936" i="45"/>
  <c r="K937" i="45"/>
  <c r="K938" i="45"/>
  <c r="K943" i="45"/>
  <c r="K944" i="45"/>
  <c r="K945" i="45"/>
  <c r="K946" i="45"/>
  <c r="K951" i="45"/>
  <c r="K952" i="45"/>
  <c r="K953" i="45"/>
  <c r="K954" i="45"/>
  <c r="K959" i="45"/>
  <c r="K960" i="45"/>
  <c r="K961" i="45"/>
  <c r="K962" i="45"/>
  <c r="K967" i="45"/>
  <c r="K968" i="45"/>
  <c r="K969" i="45"/>
  <c r="K970" i="45"/>
  <c r="K974" i="45"/>
  <c r="K975" i="45"/>
  <c r="K976" i="45"/>
  <c r="K977" i="45"/>
  <c r="K978" i="45"/>
  <c r="K983" i="45"/>
  <c r="K984" i="45"/>
  <c r="K985" i="45"/>
  <c r="K986" i="45"/>
  <c r="K990" i="45"/>
  <c r="K991" i="45"/>
  <c r="K992" i="45"/>
  <c r="K993" i="45"/>
  <c r="K994" i="45"/>
  <c r="K998" i="45"/>
  <c r="K999" i="45"/>
  <c r="K1000" i="45"/>
  <c r="K1001" i="45"/>
  <c r="K1002" i="45"/>
  <c r="K1007" i="45"/>
  <c r="K1008" i="45"/>
  <c r="K1009" i="45"/>
  <c r="K1010" i="45"/>
  <c r="K1015" i="45"/>
  <c r="K1016" i="45"/>
  <c r="K1017" i="45"/>
  <c r="K1018" i="45"/>
  <c r="K1023" i="45"/>
  <c r="K1024" i="45"/>
  <c r="K1025" i="45"/>
  <c r="K1026" i="45"/>
  <c r="K1031" i="45"/>
  <c r="K1032" i="45"/>
  <c r="K1033" i="45"/>
  <c r="K1034" i="45"/>
  <c r="K1038" i="45"/>
  <c r="K1039" i="45"/>
  <c r="K1040" i="45"/>
  <c r="K1041" i="45"/>
  <c r="K1042" i="45"/>
  <c r="K1047" i="45"/>
  <c r="K1048" i="45"/>
  <c r="K1049" i="45"/>
  <c r="K1050" i="45"/>
  <c r="K1054" i="45"/>
  <c r="K1055" i="45"/>
  <c r="K1056" i="45"/>
  <c r="K1057" i="45"/>
  <c r="K1058" i="45"/>
  <c r="K1062" i="45"/>
  <c r="K1063" i="45"/>
  <c r="K1064" i="45"/>
  <c r="K1065" i="45"/>
  <c r="K1066" i="45"/>
  <c r="K1067" i="45"/>
  <c r="K1071" i="45"/>
  <c r="K1072" i="45"/>
  <c r="K1073" i="45"/>
  <c r="K1074" i="45"/>
  <c r="K1079" i="45"/>
  <c r="K1080" i="45"/>
  <c r="K1081" i="45"/>
  <c r="K1082" i="45"/>
  <c r="K1086" i="45"/>
  <c r="K1087" i="45"/>
  <c r="K1088" i="45"/>
  <c r="K1089" i="45"/>
  <c r="K1090" i="45"/>
  <c r="K1091" i="45"/>
  <c r="K1092" i="45"/>
  <c r="K1095" i="45"/>
  <c r="K1096" i="45"/>
  <c r="K1097" i="45"/>
  <c r="K1098" i="45"/>
  <c r="K1099" i="45"/>
  <c r="K1102" i="45"/>
  <c r="K1103" i="45"/>
  <c r="K1104" i="45"/>
  <c r="K1105" i="45"/>
  <c r="K1106" i="45"/>
  <c r="K1111" i="45"/>
  <c r="K1112" i="45"/>
  <c r="K1113" i="45"/>
  <c r="K1114" i="45"/>
  <c r="K1118" i="45"/>
  <c r="K1119" i="45"/>
  <c r="K1120" i="45"/>
  <c r="K1121" i="45"/>
  <c r="K1122" i="45"/>
  <c r="K1123" i="45"/>
  <c r="K1126" i="45"/>
  <c r="K1127" i="45"/>
  <c r="K1128" i="45"/>
  <c r="K1129" i="45"/>
  <c r="K1130" i="45"/>
  <c r="K1131" i="45"/>
  <c r="K1135" i="45"/>
  <c r="K1136" i="45"/>
  <c r="K1137" i="45"/>
  <c r="K1138" i="45"/>
  <c r="K1139" i="45"/>
  <c r="K1143" i="45"/>
  <c r="K1144" i="45"/>
  <c r="K1145" i="45"/>
  <c r="K1146" i="45"/>
  <c r="K1147" i="45"/>
  <c r="K1150" i="45"/>
  <c r="K1151" i="45"/>
  <c r="K1152" i="45"/>
  <c r="K1153" i="45"/>
  <c r="K1154" i="45"/>
  <c r="K1155" i="45"/>
  <c r="K1158" i="45"/>
  <c r="K1159" i="45"/>
  <c r="K1160" i="45"/>
  <c r="K1161" i="45"/>
  <c r="K1162" i="45"/>
  <c r="K1163" i="45"/>
  <c r="K1166" i="45"/>
  <c r="K1167" i="45"/>
  <c r="K1168" i="45"/>
  <c r="K1169" i="45"/>
  <c r="K1170" i="45"/>
  <c r="K1171" i="45"/>
  <c r="K1174" i="45"/>
  <c r="K1175" i="45"/>
  <c r="K1176" i="45"/>
  <c r="K1177" i="45"/>
  <c r="K1178" i="45"/>
  <c r="K1179" i="45"/>
  <c r="K1182" i="45"/>
  <c r="K1183" i="45"/>
  <c r="K1184" i="45"/>
  <c r="K1185" i="45"/>
  <c r="K1186" i="45"/>
  <c r="K1187" i="45"/>
  <c r="K1190" i="45"/>
  <c r="K1191" i="45"/>
  <c r="K1192" i="45"/>
  <c r="K1193" i="45"/>
  <c r="K1194" i="45"/>
  <c r="K1195" i="45"/>
  <c r="K1198" i="45"/>
  <c r="K1199" i="45"/>
  <c r="K1200" i="45"/>
  <c r="K1201" i="45"/>
  <c r="K1202" i="45"/>
  <c r="K1203" i="45"/>
  <c r="K1206" i="45"/>
  <c r="K1207" i="45"/>
  <c r="K1208" i="45"/>
  <c r="K1209" i="45"/>
  <c r="K1210" i="45"/>
  <c r="K1211" i="45"/>
  <c r="K1214" i="45"/>
  <c r="K1215" i="45"/>
  <c r="K1216" i="45"/>
  <c r="K1217" i="45"/>
  <c r="K1218" i="45"/>
  <c r="K1219" i="45"/>
  <c r="K1220" i="45"/>
  <c r="K1222" i="45"/>
  <c r="K1223" i="45"/>
  <c r="K1224" i="45"/>
  <c r="K1225" i="45"/>
  <c r="K1226" i="45"/>
  <c r="K1227" i="45"/>
  <c r="K1230" i="45"/>
  <c r="K1231" i="45"/>
  <c r="K1232" i="45"/>
  <c r="K1233" i="45"/>
  <c r="K1234" i="45"/>
  <c r="K1235" i="45"/>
  <c r="K1238" i="45"/>
  <c r="K1239" i="45"/>
  <c r="K1240" i="45"/>
  <c r="K1241" i="45"/>
  <c r="K1242" i="45"/>
  <c r="K1243" i="45"/>
  <c r="K1246" i="45"/>
  <c r="K1247" i="45"/>
  <c r="K1248" i="45"/>
  <c r="K1249" i="45"/>
  <c r="K1250" i="45"/>
  <c r="K1251" i="45"/>
  <c r="K1254" i="45"/>
  <c r="K1255" i="45"/>
  <c r="K1256" i="45"/>
  <c r="K1257" i="45"/>
  <c r="K1258" i="45"/>
  <c r="K1259" i="45"/>
  <c r="K1262" i="45"/>
  <c r="K1263" i="45"/>
  <c r="K1264" i="45"/>
  <c r="K1265" i="45"/>
  <c r="K1266" i="45"/>
  <c r="K1267" i="45"/>
  <c r="K1270" i="45"/>
  <c r="K1271" i="45"/>
  <c r="K1272" i="45"/>
  <c r="K1273" i="45"/>
  <c r="K1274" i="45"/>
  <c r="K1275" i="45"/>
  <c r="K1278" i="45"/>
  <c r="K1279" i="45"/>
  <c r="K1280" i="45"/>
  <c r="K1281" i="45"/>
  <c r="K1282" i="45"/>
  <c r="K1283" i="45"/>
  <c r="K1286" i="45"/>
  <c r="K1287" i="45"/>
  <c r="K1288" i="45"/>
  <c r="K1289" i="45"/>
  <c r="K1290" i="45"/>
  <c r="K1291" i="45"/>
  <c r="K1294" i="45"/>
  <c r="K1295" i="45"/>
  <c r="K1296" i="45"/>
  <c r="K1297" i="45"/>
  <c r="K1298" i="45"/>
  <c r="K1299" i="45"/>
  <c r="K1302" i="45"/>
  <c r="K1303" i="45"/>
  <c r="K1304" i="45"/>
  <c r="K1305" i="45"/>
  <c r="K1306" i="45"/>
  <c r="K1307" i="45"/>
  <c r="K1310" i="45"/>
  <c r="K1311" i="45"/>
  <c r="K1312" i="45"/>
  <c r="K1313" i="45"/>
  <c r="K1314" i="45"/>
  <c r="K1315" i="45"/>
  <c r="K1318" i="45"/>
  <c r="K1319" i="45"/>
  <c r="K1320" i="45"/>
  <c r="K1321" i="45"/>
  <c r="K1322" i="45"/>
  <c r="K1323" i="45"/>
  <c r="K1326" i="45"/>
  <c r="K1327" i="45"/>
  <c r="K1328" i="45"/>
  <c r="K1329" i="45"/>
  <c r="K1330" i="45"/>
  <c r="K1331" i="45"/>
  <c r="K1334" i="45"/>
  <c r="K1335" i="45"/>
  <c r="K1336" i="45"/>
  <c r="K1337" i="45"/>
  <c r="K1338" i="45"/>
  <c r="K1339" i="45"/>
  <c r="K1342" i="45"/>
  <c r="K1343" i="45"/>
  <c r="K1344" i="45"/>
  <c r="K1345" i="45"/>
  <c r="K1346" i="45"/>
  <c r="K1347" i="45"/>
  <c r="K1350" i="45"/>
  <c r="K1351" i="45"/>
  <c r="K1352" i="45"/>
  <c r="K1353" i="45"/>
  <c r="K1354" i="45"/>
  <c r="K1355" i="45"/>
  <c r="K1358" i="45"/>
  <c r="K1359" i="45"/>
  <c r="K1360" i="45"/>
  <c r="K1361" i="45"/>
  <c r="K1362" i="45"/>
  <c r="K1363" i="45"/>
  <c r="K1366" i="45"/>
  <c r="K1367" i="45"/>
  <c r="K1368" i="45"/>
  <c r="K1369" i="45"/>
  <c r="K1370" i="45"/>
  <c r="K1371" i="45"/>
  <c r="K1374" i="45"/>
  <c r="K1375" i="45"/>
  <c r="K1376" i="45"/>
  <c r="K1377" i="45"/>
  <c r="K1378" i="45"/>
  <c r="K1379" i="45"/>
  <c r="K1382" i="45"/>
  <c r="K1383" i="45"/>
  <c r="K1384" i="45"/>
  <c r="K1385" i="45"/>
  <c r="K1386" i="45"/>
  <c r="K1387" i="45"/>
  <c r="K1390" i="45"/>
  <c r="K1391" i="45"/>
  <c r="K1392" i="45"/>
  <c r="K1393" i="45"/>
  <c r="K1394" i="45"/>
  <c r="K1395" i="45"/>
  <c r="K1398" i="45"/>
  <c r="K1399" i="45"/>
  <c r="K1400" i="45"/>
  <c r="K1401" i="45"/>
  <c r="K1402" i="45"/>
  <c r="K1403" i="45"/>
  <c r="K1406" i="45"/>
  <c r="K1407" i="45"/>
  <c r="K1408" i="45"/>
  <c r="K1409" i="45"/>
  <c r="K1410" i="45"/>
  <c r="K1411" i="45"/>
  <c r="K1414" i="45"/>
  <c r="K1415" i="45"/>
  <c r="K1416" i="45"/>
  <c r="K1417" i="45"/>
  <c r="K1418" i="45"/>
  <c r="K1419" i="45"/>
  <c r="K1422" i="45"/>
  <c r="K1423" i="45"/>
  <c r="K1424" i="45"/>
  <c r="K1425" i="45"/>
  <c r="K1426" i="45"/>
  <c r="K1427" i="45"/>
  <c r="K1430" i="45"/>
  <c r="K1431" i="45"/>
  <c r="K1432" i="45"/>
  <c r="K1433" i="45"/>
  <c r="K1434" i="45"/>
  <c r="K1435" i="45"/>
  <c r="K1438" i="45"/>
  <c r="K1439" i="45"/>
  <c r="K1440" i="45"/>
  <c r="K1441" i="45"/>
  <c r="K1442" i="45"/>
  <c r="K1443" i="45"/>
  <c r="K1446" i="45"/>
  <c r="K1447" i="45"/>
  <c r="K1448" i="45"/>
  <c r="K1449" i="45"/>
  <c r="K1450" i="45"/>
  <c r="K1451" i="45"/>
  <c r="K1454" i="45"/>
  <c r="K1455" i="45"/>
  <c r="K1456" i="45"/>
  <c r="K1457" i="45"/>
  <c r="K1458" i="45"/>
  <c r="K1459" i="45"/>
  <c r="K1462" i="45"/>
  <c r="K1463" i="45"/>
  <c r="K1464" i="45"/>
  <c r="K1465" i="45"/>
  <c r="K1466" i="45"/>
  <c r="K1467" i="45"/>
  <c r="K1470" i="45"/>
  <c r="K1471" i="45"/>
  <c r="K1472" i="45"/>
  <c r="K1473" i="45"/>
  <c r="K1474" i="45"/>
  <c r="K1475" i="45"/>
  <c r="K1476" i="45"/>
  <c r="K1478" i="45"/>
  <c r="K1479" i="45"/>
  <c r="K1480" i="45"/>
  <c r="K1481" i="45"/>
  <c r="K1482" i="45"/>
  <c r="K1483" i="45"/>
  <c r="K1486" i="45"/>
  <c r="K1487" i="45"/>
  <c r="K1488" i="45"/>
  <c r="K1489" i="45"/>
  <c r="K1490" i="45"/>
  <c r="K1491" i="45"/>
  <c r="K1494" i="45"/>
  <c r="K1495" i="45"/>
  <c r="K1496" i="45"/>
  <c r="K1497" i="45"/>
  <c r="K1498" i="45"/>
  <c r="K1499" i="45"/>
  <c r="K1502" i="45"/>
  <c r="K1503" i="45"/>
  <c r="K1504" i="45"/>
  <c r="K1505" i="45"/>
  <c r="K1506" i="45"/>
  <c r="K1507" i="45"/>
  <c r="K1510" i="45"/>
  <c r="K1511" i="45"/>
  <c r="K1512" i="45"/>
  <c r="K1513" i="45"/>
  <c r="K1514" i="45"/>
  <c r="K1515" i="45"/>
  <c r="K1518" i="45"/>
  <c r="K1519" i="45"/>
  <c r="K1520" i="45"/>
  <c r="K1521" i="45"/>
  <c r="K1522" i="45"/>
  <c r="K1523" i="45"/>
  <c r="K1526" i="45"/>
  <c r="K1527" i="45"/>
  <c r="K1528" i="45"/>
  <c r="K1529" i="45"/>
  <c r="K1530" i="45"/>
  <c r="K1531" i="45"/>
  <c r="K1534" i="45"/>
  <c r="K1535" i="45"/>
  <c r="K1536" i="45"/>
  <c r="K1537" i="45"/>
  <c r="K1538" i="45"/>
  <c r="K1539" i="45"/>
  <c r="K1542" i="45"/>
  <c r="K1543" i="45"/>
  <c r="K1544" i="45"/>
  <c r="K1545" i="45"/>
  <c r="K1546" i="45"/>
  <c r="K1547" i="45"/>
  <c r="K1550" i="45"/>
  <c r="K1551" i="45"/>
  <c r="K1552" i="45"/>
  <c r="K1553" i="45"/>
  <c r="K1554" i="45"/>
  <c r="K1555" i="45"/>
  <c r="K1558" i="45"/>
  <c r="K1559" i="45"/>
  <c r="K1560" i="45"/>
  <c r="K1561" i="45"/>
  <c r="K1562" i="45"/>
  <c r="K1563" i="45"/>
  <c r="K1566" i="45"/>
  <c r="K1567" i="45"/>
  <c r="K1568" i="45"/>
  <c r="K1569" i="45"/>
  <c r="K1570" i="45"/>
  <c r="K1571" i="45"/>
  <c r="K1574" i="45"/>
  <c r="K1575" i="45"/>
  <c r="K1576" i="45"/>
  <c r="K1577" i="45"/>
  <c r="K1578" i="45"/>
  <c r="K1579" i="45"/>
  <c r="K1582" i="45"/>
  <c r="K1583" i="45"/>
  <c r="K1584" i="45"/>
  <c r="K1585" i="45"/>
  <c r="K1586" i="45"/>
  <c r="K1587" i="45"/>
  <c r="K1590" i="45"/>
  <c r="K1591" i="45"/>
  <c r="K1592" i="45"/>
  <c r="K1593" i="45"/>
  <c r="K1594" i="45"/>
  <c r="K1595" i="45"/>
  <c r="K1598" i="45"/>
  <c r="K1599" i="45"/>
  <c r="K1600" i="45"/>
  <c r="K1601" i="45"/>
  <c r="K1602" i="45"/>
  <c r="K1603" i="45"/>
  <c r="K1606" i="45"/>
  <c r="K1607" i="45"/>
  <c r="K1608" i="45"/>
  <c r="K1609" i="45"/>
  <c r="K1610" i="45"/>
  <c r="K1611" i="45"/>
  <c r="K1614" i="45"/>
  <c r="K1615" i="45"/>
  <c r="K1616" i="45"/>
  <c r="K1617" i="45"/>
  <c r="K1618" i="45"/>
  <c r="K1619" i="45"/>
  <c r="K1622" i="45"/>
  <c r="K1623" i="45"/>
  <c r="K1624" i="45"/>
  <c r="K1625" i="45"/>
  <c r="K1626" i="45"/>
  <c r="K1627" i="45"/>
  <c r="K1628" i="45"/>
  <c r="K1630" i="45"/>
  <c r="K1631" i="45"/>
  <c r="K1632" i="45"/>
  <c r="K1633" i="45"/>
  <c r="K1634" i="45"/>
  <c r="K1635" i="45"/>
  <c r="K1638" i="45"/>
  <c r="K1639" i="45"/>
  <c r="K1640" i="45"/>
  <c r="K1641" i="45"/>
  <c r="K1642" i="45"/>
  <c r="K1643" i="45"/>
  <c r="K1646" i="45"/>
  <c r="K1647" i="45"/>
  <c r="K1648" i="45"/>
  <c r="K1649" i="45"/>
  <c r="K1650" i="45"/>
  <c r="K1651" i="45"/>
  <c r="K1654" i="45"/>
  <c r="K1655" i="45"/>
  <c r="K1656" i="45"/>
  <c r="K1657" i="45"/>
  <c r="K1658" i="45"/>
  <c r="K1659" i="45"/>
  <c r="K1662" i="45"/>
  <c r="K1663" i="45"/>
  <c r="K1664" i="45"/>
  <c r="K1665" i="45"/>
  <c r="K1666" i="45"/>
  <c r="K1667" i="45"/>
  <c r="K1670" i="45"/>
  <c r="K1671" i="45"/>
  <c r="K1672" i="45"/>
  <c r="K1673" i="45"/>
  <c r="K1674" i="45"/>
  <c r="K1675" i="45"/>
  <c r="K1678" i="45"/>
  <c r="K1679" i="45"/>
  <c r="K1680" i="45"/>
  <c r="K1681" i="45"/>
  <c r="K1682" i="45"/>
  <c r="K1683" i="45"/>
  <c r="K1686" i="45"/>
  <c r="K1687" i="45"/>
  <c r="K1688" i="45"/>
  <c r="K1689" i="45"/>
  <c r="K1690" i="45"/>
  <c r="K1691" i="45"/>
  <c r="K1694" i="45"/>
  <c r="K1695" i="45"/>
  <c r="K1696" i="45"/>
  <c r="K1697" i="45"/>
  <c r="K1698" i="45"/>
  <c r="K1699" i="45"/>
  <c r="K1702" i="45"/>
  <c r="K1703" i="45"/>
  <c r="K1704" i="45"/>
  <c r="K1705" i="45"/>
  <c r="K1706" i="45"/>
  <c r="K1707" i="45"/>
  <c r="K1710" i="45"/>
  <c r="K1711" i="45"/>
  <c r="K1712" i="45"/>
  <c r="K1713" i="45"/>
  <c r="K1714" i="45"/>
  <c r="K1715" i="45"/>
  <c r="K1718" i="45"/>
  <c r="K1719" i="45"/>
  <c r="K1720" i="45"/>
  <c r="K1721" i="45"/>
  <c r="K1722" i="45"/>
  <c r="K1723" i="45"/>
  <c r="K1726" i="45"/>
  <c r="K1727" i="45"/>
  <c r="K1728" i="45"/>
  <c r="K1729" i="45"/>
  <c r="K1730" i="45"/>
  <c r="K1731" i="45"/>
  <c r="K1734" i="45"/>
  <c r="K1735" i="45"/>
  <c r="K1736" i="45"/>
  <c r="K1737" i="45"/>
  <c r="K1738" i="45"/>
  <c r="K1739" i="45"/>
  <c r="K1742" i="45"/>
  <c r="K1743" i="45"/>
  <c r="K1744" i="45"/>
  <c r="K1745" i="45"/>
  <c r="K1746" i="45"/>
  <c r="K1747" i="45"/>
  <c r="K1750" i="45"/>
  <c r="K1751" i="45"/>
  <c r="K1752" i="45"/>
  <c r="K1753" i="45"/>
  <c r="K1754" i="45"/>
  <c r="K1755" i="45"/>
  <c r="K1758" i="45"/>
  <c r="K1759" i="45"/>
  <c r="K1760" i="45"/>
  <c r="K1761" i="45"/>
  <c r="K1762" i="45"/>
  <c r="K1763" i="45"/>
  <c r="K1766" i="45"/>
  <c r="K1767" i="45"/>
  <c r="K1768" i="45"/>
  <c r="K1769" i="45"/>
  <c r="K1770" i="45"/>
  <c r="K1771" i="45"/>
  <c r="K1774" i="45"/>
  <c r="K1775" i="45"/>
  <c r="K1776" i="45"/>
  <c r="K1777" i="45"/>
  <c r="K1778" i="45"/>
  <c r="K1779" i="45"/>
  <c r="K1782" i="45"/>
  <c r="K1783" i="45"/>
  <c r="K1784" i="45"/>
  <c r="K1785" i="45"/>
  <c r="K1786" i="45"/>
  <c r="K1787" i="45"/>
  <c r="K1790" i="45"/>
  <c r="K1791" i="45"/>
  <c r="K1792" i="45"/>
  <c r="K1793" i="45"/>
  <c r="K1794" i="45"/>
  <c r="K1795" i="45"/>
  <c r="K1798" i="45"/>
  <c r="K1799" i="45"/>
  <c r="K1800" i="45"/>
  <c r="K1801" i="45"/>
  <c r="K1802" i="45"/>
  <c r="K1803" i="45"/>
  <c r="K1806" i="45"/>
  <c r="K1807" i="45"/>
  <c r="K1808" i="45"/>
  <c r="K1809" i="45"/>
  <c r="K1810" i="45"/>
  <c r="K1811" i="45"/>
  <c r="K1814" i="45"/>
  <c r="K1815" i="45"/>
  <c r="K1816" i="45"/>
  <c r="K1817" i="45"/>
  <c r="K1818" i="45"/>
  <c r="K1819" i="45"/>
  <c r="K1822" i="45"/>
  <c r="K1823" i="45"/>
  <c r="K1824" i="45"/>
  <c r="K1825" i="45"/>
  <c r="K1826" i="45"/>
  <c r="K1827" i="45"/>
  <c r="K1830" i="45"/>
  <c r="K1831" i="45"/>
  <c r="K1832" i="45"/>
  <c r="K1833" i="45"/>
  <c r="K1834" i="45"/>
  <c r="K1835" i="45"/>
  <c r="K1838" i="45"/>
  <c r="K1839" i="45"/>
  <c r="K1840" i="45"/>
  <c r="K1841" i="45"/>
  <c r="K1842" i="45"/>
  <c r="K1843" i="45"/>
  <c r="K1846" i="45"/>
  <c r="K1847" i="45"/>
  <c r="K1848" i="45"/>
  <c r="K1849" i="45"/>
  <c r="K1850" i="45"/>
  <c r="K1851" i="45"/>
  <c r="K1854" i="45"/>
  <c r="K1855" i="45"/>
  <c r="K1856" i="45"/>
  <c r="K1857" i="45"/>
  <c r="K1858" i="45"/>
  <c r="K1859" i="45"/>
  <c r="K1860" i="45"/>
  <c r="K1862" i="45"/>
  <c r="K1863" i="45"/>
  <c r="K1864" i="45"/>
  <c r="K1865" i="45"/>
  <c r="K1866" i="45"/>
  <c r="K1867" i="45"/>
  <c r="K1870" i="45"/>
  <c r="K1871" i="45"/>
  <c r="K1872" i="45"/>
  <c r="K1873" i="45"/>
  <c r="K1874" i="45"/>
  <c r="K1875" i="45"/>
  <c r="K1878" i="45"/>
  <c r="K1879" i="45"/>
  <c r="K1880" i="45"/>
  <c r="K1881" i="45"/>
  <c r="K1882" i="45"/>
  <c r="K1883" i="45"/>
  <c r="K1886" i="45"/>
  <c r="K1887" i="45"/>
  <c r="K1888" i="45"/>
  <c r="K1889" i="45"/>
  <c r="K1890" i="45"/>
  <c r="K1891" i="45"/>
  <c r="K1894" i="45"/>
  <c r="K1895" i="45"/>
  <c r="K1896" i="45"/>
  <c r="K1897" i="45"/>
  <c r="K1898" i="45"/>
  <c r="K1899" i="45"/>
  <c r="K1902" i="45"/>
  <c r="K1903" i="45"/>
  <c r="K1904" i="45"/>
  <c r="K1905" i="45"/>
  <c r="K1906" i="45"/>
  <c r="K1907" i="45"/>
  <c r="K1910" i="45"/>
  <c r="K1911" i="45"/>
  <c r="K1912" i="45"/>
  <c r="K1913" i="45"/>
  <c r="K1914" i="45"/>
  <c r="K1915" i="45"/>
  <c r="K1918" i="45"/>
  <c r="K1919" i="45"/>
  <c r="K1920" i="45"/>
  <c r="K1921" i="45"/>
  <c r="K1922" i="45"/>
  <c r="K1923" i="45"/>
  <c r="K1926" i="45"/>
  <c r="K1927" i="45"/>
  <c r="K1928" i="45"/>
  <c r="K1929" i="45"/>
  <c r="K1930" i="45"/>
  <c r="K1931" i="45"/>
  <c r="K1934" i="45"/>
  <c r="K1935" i="45"/>
  <c r="K1936" i="45"/>
  <c r="K1937" i="45"/>
  <c r="K1938" i="45"/>
  <c r="K1939" i="45"/>
  <c r="K1940" i="45"/>
  <c r="K1942" i="45"/>
  <c r="K1943" i="45"/>
  <c r="K1944" i="45"/>
  <c r="K1945" i="45"/>
  <c r="K1946" i="45"/>
  <c r="K1947" i="45"/>
  <c r="K1950" i="45"/>
  <c r="K1951" i="45"/>
  <c r="K1952" i="45"/>
  <c r="K1953" i="45"/>
  <c r="K1954" i="45"/>
  <c r="K1955" i="45"/>
  <c r="K1958" i="45"/>
  <c r="K1959" i="45"/>
  <c r="K1960" i="45"/>
  <c r="K1961" i="45"/>
  <c r="K1962" i="45"/>
  <c r="K1963" i="45"/>
  <c r="K1966" i="45"/>
  <c r="K1967" i="45"/>
  <c r="K1968" i="45"/>
  <c r="K1969" i="45"/>
  <c r="K1970" i="45"/>
  <c r="K1971" i="45"/>
  <c r="K1974" i="45"/>
  <c r="K1975" i="45"/>
  <c r="K1976" i="45"/>
  <c r="K1977" i="45"/>
  <c r="K1978" i="45"/>
  <c r="K1979" i="45"/>
  <c r="K1982" i="45"/>
  <c r="K1983" i="45"/>
  <c r="K1984" i="45"/>
  <c r="K1985" i="45"/>
  <c r="K1986" i="45"/>
  <c r="K1987" i="45"/>
  <c r="K1990" i="45"/>
  <c r="K1991" i="45"/>
  <c r="K1992" i="45"/>
  <c r="K1993" i="45"/>
  <c r="K1994" i="45"/>
  <c r="K1995" i="45"/>
  <c r="K1998" i="45"/>
  <c r="K1999" i="45"/>
  <c r="K2000" i="45"/>
  <c r="K2001" i="45"/>
  <c r="K2002" i="45"/>
  <c r="K2003" i="45"/>
  <c r="K2006" i="45"/>
  <c r="K2007" i="45"/>
  <c r="K2008" i="45"/>
  <c r="K2009" i="45"/>
  <c r="K2010" i="45"/>
  <c r="K2011" i="45"/>
  <c r="K2014" i="45"/>
  <c r="K2015" i="45"/>
  <c r="K2016" i="45"/>
  <c r="K2017" i="45"/>
  <c r="K2018" i="45"/>
  <c r="K2019" i="45"/>
  <c r="K2022" i="45"/>
  <c r="K2023" i="45"/>
  <c r="K2024" i="45"/>
  <c r="K2025" i="45"/>
  <c r="K2026" i="45"/>
  <c r="K2027" i="45"/>
  <c r="K2030" i="45"/>
  <c r="K2031" i="45"/>
  <c r="K2032" i="45"/>
  <c r="K2033" i="45"/>
  <c r="K2034" i="45"/>
  <c r="K2035" i="45"/>
  <c r="K2038" i="45"/>
  <c r="K2039" i="45"/>
  <c r="K2040" i="45"/>
  <c r="K2041" i="45"/>
  <c r="K2042" i="45"/>
  <c r="K2043" i="45"/>
  <c r="K2046" i="45"/>
  <c r="K2047" i="45"/>
  <c r="K2048" i="45"/>
  <c r="K2049" i="45"/>
  <c r="K2050" i="45"/>
  <c r="K2051" i="45"/>
  <c r="K2054" i="45"/>
  <c r="K2055" i="45"/>
  <c r="K2056" i="45"/>
  <c r="K2057" i="45"/>
  <c r="K2058" i="45"/>
  <c r="K2059" i="45"/>
  <c r="K2061" i="45"/>
  <c r="K2062" i="45"/>
  <c r="K2063" i="45"/>
  <c r="K2064" i="45"/>
  <c r="K2065" i="45"/>
  <c r="K2066" i="45"/>
  <c r="K2067" i="45"/>
  <c r="K2069" i="45"/>
  <c r="K2070" i="45"/>
  <c r="K2071" i="45"/>
  <c r="K2072" i="45"/>
  <c r="K2073" i="45"/>
  <c r="K2074" i="45"/>
  <c r="K2075" i="45"/>
  <c r="K2077" i="45"/>
  <c r="K2078" i="45"/>
  <c r="K2079" i="45"/>
  <c r="K2080" i="45"/>
  <c r="K2081" i="45"/>
  <c r="K2082" i="45"/>
  <c r="K2083" i="45"/>
  <c r="K2085" i="45"/>
  <c r="K2086" i="45"/>
  <c r="K2087" i="45"/>
  <c r="K2088" i="45"/>
  <c r="K2089" i="45"/>
  <c r="K2090" i="45"/>
  <c r="K2091" i="45"/>
  <c r="K2093" i="45"/>
  <c r="K2094" i="45"/>
  <c r="K2095" i="45"/>
  <c r="K2096" i="45"/>
  <c r="K2097" i="45"/>
  <c r="K2098" i="45"/>
  <c r="K2099" i="45"/>
  <c r="K2101" i="45"/>
  <c r="K2102" i="45"/>
  <c r="K2103" i="45"/>
  <c r="K2104" i="45"/>
  <c r="K2105" i="45"/>
  <c r="K2106" i="45"/>
  <c r="K2107" i="45"/>
  <c r="K2109" i="45"/>
  <c r="K2110" i="45"/>
  <c r="K2111" i="45"/>
  <c r="K2112" i="45"/>
  <c r="K2113" i="45"/>
  <c r="K2114" i="45"/>
  <c r="K2115" i="45"/>
  <c r="K2117" i="45"/>
  <c r="K2118" i="45"/>
  <c r="K2119" i="45"/>
  <c r="K2120" i="45"/>
  <c r="K2121" i="45"/>
  <c r="K2122" i="45"/>
  <c r="K2123" i="45"/>
  <c r="K2125" i="45"/>
  <c r="K2126" i="45"/>
  <c r="K2127" i="45"/>
  <c r="K2128" i="45"/>
  <c r="K2129" i="45"/>
  <c r="K2130" i="45"/>
  <c r="K2131" i="45"/>
  <c r="K2133" i="45"/>
  <c r="K2134" i="45"/>
  <c r="K2135" i="45"/>
  <c r="K2136" i="45"/>
  <c r="K2137" i="45"/>
  <c r="K2138" i="45"/>
  <c r="K2139" i="45"/>
  <c r="K2141" i="45"/>
  <c r="K2142" i="45"/>
  <c r="K2143" i="45"/>
  <c r="K2144" i="45"/>
  <c r="K2145" i="45"/>
  <c r="K2146" i="45"/>
  <c r="K2147" i="45"/>
  <c r="K2149" i="45"/>
  <c r="K2150" i="45"/>
  <c r="K2151" i="45"/>
  <c r="K2152" i="45"/>
  <c r="K2153" i="45"/>
  <c r="K2154" i="45"/>
  <c r="K2155" i="45"/>
  <c r="K2157" i="45"/>
  <c r="K2158" i="45"/>
  <c r="K2159" i="45"/>
  <c r="K2160" i="45"/>
  <c r="K2161" i="45"/>
  <c r="K2162" i="45"/>
  <c r="K2163" i="45"/>
  <c r="K2165" i="45"/>
  <c r="K2166" i="45"/>
  <c r="K2167" i="45"/>
  <c r="K2168" i="45"/>
  <c r="K2169" i="45"/>
  <c r="K2170" i="45"/>
  <c r="K2171" i="45"/>
  <c r="K2173" i="45"/>
  <c r="K2174" i="45"/>
  <c r="K2175" i="45"/>
  <c r="K2176" i="45"/>
  <c r="K2177" i="45"/>
  <c r="K2178" i="45"/>
  <c r="K2179" i="45"/>
  <c r="K2181" i="45"/>
  <c r="K2182" i="45"/>
  <c r="K2183" i="45"/>
  <c r="K2184" i="45"/>
  <c r="K2185" i="45"/>
  <c r="K2186" i="45"/>
  <c r="K2187" i="45"/>
  <c r="K2189" i="45"/>
  <c r="K2190" i="45"/>
  <c r="K2191" i="45"/>
  <c r="K2192" i="45"/>
  <c r="K2193" i="45"/>
  <c r="K2194" i="45"/>
  <c r="K2195" i="45"/>
  <c r="K2197" i="45"/>
  <c r="K2198" i="45"/>
  <c r="K2199" i="45"/>
  <c r="K2200" i="45"/>
  <c r="K2201" i="45"/>
  <c r="K2202" i="45"/>
  <c r="K2203" i="45"/>
  <c r="K2205" i="45"/>
  <c r="K2206" i="45"/>
  <c r="K2207" i="45"/>
  <c r="K2208" i="45"/>
  <c r="K2209" i="45"/>
  <c r="K2210" i="45"/>
  <c r="K2211" i="45"/>
  <c r="K2213" i="45"/>
  <c r="K2214" i="45"/>
  <c r="K2215" i="45"/>
  <c r="K2216" i="45"/>
  <c r="K2217" i="45"/>
  <c r="K2218" i="45"/>
  <c r="K2219" i="45"/>
  <c r="K2221" i="45"/>
  <c r="K2222" i="45"/>
  <c r="K2223" i="45"/>
  <c r="K2224" i="45"/>
  <c r="K2225" i="45"/>
  <c r="K2226" i="45"/>
  <c r="K2227" i="45"/>
  <c r="K2229" i="45"/>
  <c r="K2230" i="45"/>
  <c r="K2231" i="45"/>
  <c r="K2232" i="45"/>
  <c r="K2233" i="45"/>
  <c r="K2234" i="45"/>
  <c r="K2235" i="45"/>
  <c r="K2237" i="45"/>
  <c r="K2238" i="45"/>
  <c r="K2239" i="45"/>
  <c r="K2240" i="45"/>
  <c r="K2241" i="45"/>
  <c r="K2242" i="45"/>
  <c r="K2243" i="45"/>
  <c r="K2245" i="45"/>
  <c r="K2246" i="45"/>
  <c r="K2247" i="45"/>
  <c r="K2248" i="45"/>
  <c r="K2249" i="45"/>
  <c r="K2250" i="45"/>
  <c r="K2251" i="45"/>
  <c r="K2253" i="45"/>
  <c r="K2254" i="45"/>
  <c r="K2255" i="45"/>
  <c r="K2256" i="45"/>
  <c r="K2257" i="45"/>
  <c r="K2258" i="45"/>
  <c r="K2259" i="45"/>
  <c r="K2261" i="45"/>
  <c r="K2262" i="45"/>
  <c r="K2263" i="45"/>
  <c r="K2264" i="45"/>
  <c r="K2265" i="45"/>
  <c r="K2266" i="45"/>
  <c r="K2267" i="45"/>
  <c r="K2269" i="45"/>
  <c r="K2270" i="45"/>
  <c r="K2271" i="45"/>
  <c r="K2272" i="45"/>
  <c r="K2273" i="45"/>
  <c r="K2274" i="45"/>
  <c r="K2275" i="45"/>
  <c r="K2277" i="45"/>
  <c r="K2278" i="45"/>
  <c r="K2279" i="45"/>
  <c r="K2280" i="45"/>
  <c r="K2281" i="45"/>
  <c r="K2282" i="45"/>
  <c r="K2283" i="45"/>
  <c r="K2285" i="45"/>
  <c r="K2286" i="45"/>
  <c r="K2287" i="45"/>
  <c r="K2288" i="45"/>
  <c r="K2289" i="45"/>
  <c r="K2290" i="45"/>
  <c r="K2291" i="45"/>
  <c r="K2293" i="45"/>
  <c r="K2294" i="45"/>
  <c r="K2295" i="45"/>
  <c r="K2296" i="45"/>
  <c r="K2297" i="45"/>
  <c r="K2298" i="45"/>
  <c r="K2299" i="45"/>
  <c r="K2301" i="45"/>
  <c r="K2302" i="45"/>
  <c r="K2303" i="45"/>
  <c r="K2304" i="45"/>
  <c r="K2305" i="45"/>
  <c r="K2306" i="45"/>
  <c r="K2307" i="45"/>
  <c r="K2309" i="45"/>
  <c r="K2310" i="45"/>
  <c r="K2311" i="45"/>
  <c r="K2312" i="45"/>
  <c r="K2313" i="45"/>
  <c r="K2314" i="45"/>
  <c r="K2315" i="45"/>
  <c r="K2317" i="45"/>
  <c r="K2318" i="45"/>
  <c r="K2319" i="45"/>
  <c r="K2320" i="45"/>
  <c r="K2321" i="45"/>
  <c r="K2322" i="45"/>
  <c r="K2323" i="45"/>
  <c r="K2325" i="45"/>
  <c r="K2326" i="45"/>
  <c r="K2327" i="45"/>
  <c r="K2328" i="45"/>
  <c r="K2329" i="45"/>
  <c r="K2330" i="45"/>
  <c r="K2331" i="45"/>
  <c r="K2333" i="45"/>
  <c r="K2334" i="45"/>
  <c r="K2335" i="45"/>
  <c r="K2336" i="45"/>
  <c r="K2337" i="45"/>
  <c r="K2338" i="45"/>
  <c r="K2339" i="45"/>
  <c r="K2340" i="45"/>
  <c r="K2341" i="45"/>
  <c r="K2342" i="45"/>
  <c r="K2343" i="45"/>
  <c r="K2344" i="45"/>
  <c r="K2345" i="45"/>
  <c r="K2346" i="45"/>
  <c r="K2347" i="45"/>
  <c r="K2348" i="45"/>
  <c r="K2349" i="45"/>
  <c r="K2350" i="45"/>
  <c r="K2351" i="45"/>
  <c r="K2352" i="45"/>
  <c r="K2353" i="45"/>
  <c r="K2354" i="45"/>
  <c r="K2355" i="45"/>
  <c r="K2356" i="45"/>
  <c r="K2357" i="45"/>
  <c r="K2358" i="45"/>
  <c r="K2359" i="45"/>
  <c r="K2360" i="45"/>
  <c r="K2361" i="45"/>
  <c r="K2362" i="45"/>
  <c r="K2363" i="45"/>
  <c r="K2364" i="45"/>
  <c r="K2365" i="45"/>
  <c r="K2366" i="45"/>
  <c r="K2367" i="45"/>
  <c r="K2368" i="45"/>
  <c r="K2369" i="45"/>
  <c r="K2370" i="45"/>
  <c r="K2371" i="45"/>
  <c r="K2372" i="45"/>
  <c r="K2373" i="45"/>
  <c r="K2374" i="45"/>
  <c r="K2375" i="45"/>
  <c r="K2376" i="45"/>
  <c r="K2377" i="45"/>
  <c r="K2378" i="45"/>
  <c r="K2379" i="45"/>
  <c r="K2380" i="45"/>
  <c r="K2381" i="45"/>
  <c r="K2382" i="45"/>
  <c r="K2383" i="45"/>
  <c r="K2384" i="45"/>
  <c r="K2385" i="45"/>
  <c r="K2386" i="45"/>
  <c r="K2387" i="45"/>
  <c r="K2388" i="45"/>
  <c r="K2389" i="45"/>
  <c r="K2390" i="45"/>
  <c r="K2391" i="45"/>
  <c r="K2392" i="45"/>
  <c r="K2393" i="45"/>
  <c r="K2394" i="45"/>
  <c r="K2395" i="45"/>
  <c r="K2396" i="45"/>
  <c r="K2397" i="45"/>
  <c r="K2398" i="45"/>
  <c r="K2399" i="45"/>
  <c r="K2400" i="45"/>
  <c r="K2401" i="45"/>
  <c r="K2402" i="45"/>
  <c r="K2403" i="45"/>
  <c r="K2404" i="45"/>
  <c r="K2405" i="45"/>
  <c r="K2406" i="45"/>
  <c r="K2407" i="45"/>
  <c r="K2408" i="45"/>
  <c r="K2409" i="45"/>
  <c r="K2410" i="45"/>
  <c r="K2411" i="45"/>
  <c r="K2412" i="45"/>
  <c r="K2413" i="45"/>
  <c r="K2414" i="45"/>
  <c r="K2415" i="45"/>
  <c r="K2416" i="45"/>
  <c r="K2417" i="45"/>
  <c r="K2418" i="45"/>
  <c r="K2419" i="45"/>
  <c r="K2420" i="45"/>
  <c r="K2421" i="45"/>
  <c r="K2422" i="45"/>
  <c r="K2423" i="45"/>
  <c r="K2424" i="45"/>
  <c r="K2425" i="45"/>
  <c r="K2426" i="45"/>
  <c r="K2427" i="45"/>
  <c r="K2428" i="45"/>
  <c r="K2429" i="45"/>
  <c r="K2430" i="45"/>
  <c r="K2431" i="45"/>
  <c r="K2432" i="45"/>
  <c r="K2433" i="45"/>
  <c r="K2434" i="45"/>
  <c r="K2435" i="45"/>
  <c r="K2436" i="45"/>
  <c r="K2437" i="45"/>
  <c r="K2438" i="45"/>
  <c r="K2439" i="45"/>
  <c r="K2440" i="45"/>
  <c r="K2441" i="45"/>
  <c r="K2442" i="45"/>
  <c r="K2443" i="45"/>
  <c r="K2444" i="45"/>
  <c r="K2445" i="45"/>
  <c r="K2446" i="45"/>
  <c r="K2447" i="45"/>
  <c r="K2448" i="45"/>
  <c r="K2449" i="45"/>
  <c r="K2450" i="45"/>
  <c r="K2451" i="45"/>
  <c r="K2452" i="45"/>
  <c r="K2453" i="45"/>
  <c r="K2454" i="45"/>
  <c r="K2455" i="45"/>
  <c r="K2456" i="45"/>
  <c r="K2457" i="45"/>
  <c r="K2458" i="45"/>
  <c r="K2459" i="45"/>
  <c r="K2460" i="45"/>
  <c r="K2461" i="45"/>
  <c r="K2462" i="45"/>
  <c r="K2463" i="45"/>
  <c r="K2464" i="45"/>
  <c r="K2465" i="45"/>
  <c r="K2466" i="45"/>
  <c r="K2467" i="45"/>
  <c r="K2468" i="45"/>
  <c r="K2469" i="45"/>
  <c r="K2470" i="45"/>
  <c r="K2471" i="45"/>
  <c r="K2472" i="45"/>
  <c r="K2473" i="45"/>
  <c r="K2474" i="45"/>
  <c r="K2475" i="45"/>
  <c r="K2476" i="45"/>
  <c r="K2477" i="45"/>
  <c r="K2478" i="45"/>
  <c r="K2479" i="45"/>
  <c r="K2480" i="45"/>
  <c r="K2481" i="45"/>
  <c r="K2482" i="45"/>
  <c r="K2483" i="45"/>
  <c r="K2484" i="45"/>
  <c r="K2485" i="45"/>
  <c r="K2486" i="45"/>
  <c r="K2487" i="45"/>
  <c r="K2488" i="45"/>
  <c r="K2489" i="45"/>
  <c r="K2490" i="45"/>
  <c r="K2491" i="45"/>
  <c r="K2492" i="45"/>
  <c r="K2493" i="45"/>
  <c r="K2494" i="45"/>
  <c r="K2495" i="45"/>
  <c r="K2496" i="45"/>
  <c r="K2497" i="45"/>
  <c r="K2498" i="45"/>
  <c r="K2499" i="45"/>
  <c r="K2500" i="45"/>
  <c r="K2501" i="45"/>
  <c r="K2502" i="45"/>
  <c r="K2503" i="45"/>
  <c r="K2504" i="45"/>
  <c r="K2505" i="45"/>
  <c r="K2506" i="45"/>
  <c r="K2507" i="45"/>
  <c r="K2508" i="45"/>
  <c r="K2509" i="45"/>
  <c r="K2510" i="45"/>
  <c r="K2511" i="45"/>
  <c r="K2512" i="45"/>
  <c r="K2513" i="45"/>
  <c r="K2514" i="45"/>
  <c r="K2515" i="45"/>
  <c r="K2516" i="45"/>
  <c r="K2517" i="45"/>
  <c r="K2518" i="45"/>
  <c r="K2519" i="45"/>
  <c r="K2520" i="45"/>
  <c r="K2521" i="45"/>
  <c r="K2522" i="45"/>
  <c r="K2523" i="45"/>
  <c r="K2524" i="45"/>
  <c r="K2525" i="45"/>
  <c r="K2526" i="45"/>
  <c r="K2527" i="45"/>
  <c r="K2528" i="45"/>
  <c r="K2529" i="45"/>
  <c r="K2530" i="45"/>
  <c r="K2531" i="45"/>
  <c r="K2532" i="45"/>
  <c r="K2533" i="45"/>
  <c r="K2534" i="45"/>
  <c r="K2535" i="45"/>
  <c r="K2536" i="45"/>
  <c r="K2537" i="45"/>
  <c r="K2538" i="45"/>
  <c r="K2539" i="45"/>
  <c r="K2540" i="45"/>
  <c r="K2541" i="45"/>
  <c r="K2542" i="45"/>
  <c r="K2543" i="45"/>
  <c r="K2544" i="45"/>
  <c r="K2545" i="45"/>
  <c r="K2546" i="45"/>
  <c r="K2547" i="45"/>
  <c r="K2548" i="45"/>
  <c r="K2549" i="45"/>
  <c r="K2550" i="45"/>
  <c r="K2551" i="45"/>
  <c r="K2552" i="45"/>
  <c r="K2553" i="45"/>
  <c r="K2554" i="45"/>
  <c r="K2555" i="45"/>
  <c r="K2556" i="45"/>
  <c r="K2557" i="45"/>
  <c r="K2558" i="45"/>
  <c r="K2559" i="45"/>
  <c r="K2560" i="45"/>
  <c r="K2561" i="45"/>
  <c r="K2562" i="45"/>
  <c r="K2563" i="45"/>
  <c r="K2564" i="45"/>
  <c r="K2565" i="45"/>
  <c r="K2566" i="45"/>
  <c r="K2567" i="45"/>
  <c r="K2568" i="45"/>
  <c r="K2569" i="45"/>
  <c r="K2570" i="45"/>
  <c r="K2571" i="45"/>
  <c r="K2572" i="45"/>
  <c r="K2573" i="45"/>
  <c r="K2574" i="45"/>
  <c r="K2575" i="45"/>
  <c r="K2576" i="45"/>
  <c r="K2577" i="45"/>
  <c r="K2578" i="45"/>
  <c r="K2579" i="45"/>
  <c r="K2580" i="45"/>
  <c r="K2581" i="45"/>
  <c r="K2582" i="45"/>
  <c r="K2583" i="45"/>
  <c r="K2584" i="45"/>
  <c r="K2585" i="45"/>
  <c r="K2586" i="45"/>
  <c r="K2587" i="45"/>
  <c r="K2588" i="45"/>
  <c r="K2589" i="45"/>
  <c r="K2590" i="45"/>
  <c r="K2591" i="45"/>
  <c r="K2592" i="45"/>
  <c r="K2593" i="45"/>
  <c r="K2594" i="45"/>
  <c r="K2595" i="45"/>
  <c r="K2596" i="45"/>
  <c r="K2597" i="45"/>
  <c r="K2598" i="45"/>
  <c r="K2599" i="45"/>
  <c r="K2600" i="45"/>
  <c r="K2601" i="45"/>
  <c r="K2602" i="45"/>
  <c r="K2603" i="45"/>
  <c r="K2604" i="45"/>
  <c r="K2605" i="45"/>
  <c r="K2606" i="45"/>
  <c r="K2607" i="45"/>
  <c r="K2608" i="45"/>
  <c r="K2609" i="45"/>
  <c r="K2610" i="45"/>
  <c r="K2611" i="45"/>
  <c r="K2612" i="45"/>
  <c r="K2613" i="45"/>
  <c r="K2614" i="45"/>
  <c r="K2615" i="45"/>
  <c r="K2616" i="45"/>
  <c r="K2617" i="45"/>
  <c r="K2618" i="45"/>
  <c r="K2619" i="45"/>
  <c r="K2620" i="45"/>
  <c r="K2621" i="45"/>
  <c r="K2622" i="45"/>
  <c r="K2623" i="45"/>
  <c r="K2624" i="45"/>
  <c r="K2625" i="45"/>
  <c r="K2626" i="45"/>
  <c r="K2627" i="45"/>
  <c r="K2628" i="45"/>
  <c r="K2629" i="45"/>
  <c r="K2630" i="45"/>
  <c r="K2631" i="45"/>
  <c r="K2632" i="45"/>
  <c r="K2633" i="45"/>
  <c r="K2634" i="45"/>
  <c r="K2635" i="45"/>
  <c r="K2636" i="45"/>
  <c r="K2637" i="45"/>
  <c r="K2638" i="45"/>
  <c r="K2639" i="45"/>
  <c r="K2640" i="45"/>
  <c r="K2641" i="45"/>
  <c r="K2642" i="45"/>
  <c r="K2643" i="45"/>
  <c r="K2644" i="45"/>
  <c r="K2645" i="45"/>
  <c r="K2646" i="45"/>
  <c r="K2647" i="45"/>
  <c r="K2648" i="45"/>
  <c r="K2649" i="45"/>
  <c r="K2650" i="45"/>
  <c r="K2651" i="45"/>
  <c r="K2652" i="45"/>
  <c r="K2653" i="45"/>
  <c r="K2654" i="45"/>
  <c r="K2655" i="45"/>
  <c r="K2656" i="45"/>
  <c r="K2657" i="45"/>
  <c r="K2658" i="45"/>
  <c r="K2659" i="45"/>
  <c r="K2660" i="45"/>
  <c r="K2661" i="45"/>
  <c r="K2662" i="45"/>
  <c r="K2663" i="45"/>
  <c r="K2664" i="45"/>
  <c r="K2665" i="45"/>
  <c r="K2666" i="45"/>
  <c r="K2667" i="45"/>
  <c r="K2668" i="45"/>
  <c r="K2669" i="45"/>
  <c r="K2670" i="45"/>
  <c r="K2671" i="45"/>
  <c r="K2672" i="45"/>
  <c r="K2673" i="45"/>
  <c r="K2674" i="45"/>
  <c r="K2675" i="45"/>
  <c r="K2676" i="45"/>
  <c r="K2677" i="45"/>
  <c r="K2678" i="45"/>
  <c r="K2679" i="45"/>
  <c r="K2680" i="45"/>
  <c r="K2681" i="45"/>
  <c r="K2682" i="45"/>
  <c r="K2683" i="45"/>
  <c r="K2684" i="45"/>
  <c r="K2685" i="45"/>
  <c r="K2686" i="45"/>
  <c r="K2687" i="45"/>
  <c r="K2688" i="45"/>
  <c r="K2689" i="45"/>
  <c r="K2690" i="45"/>
  <c r="K2691" i="45"/>
  <c r="K2692" i="45"/>
  <c r="K2693" i="45"/>
  <c r="K2694" i="45"/>
  <c r="K2695" i="45"/>
  <c r="K2696" i="45"/>
  <c r="K2697" i="45"/>
  <c r="K2698" i="45"/>
  <c r="K2699" i="45"/>
  <c r="K2700" i="45"/>
  <c r="K2701" i="45"/>
  <c r="K2702" i="45"/>
  <c r="K2703" i="45"/>
  <c r="K2704" i="45"/>
  <c r="K2705" i="45"/>
  <c r="K2706" i="45"/>
  <c r="K2707" i="45"/>
  <c r="K2708" i="45"/>
  <c r="K2709" i="45"/>
  <c r="K2710" i="45"/>
  <c r="K2711" i="45"/>
  <c r="K2712" i="45"/>
  <c r="K2713" i="45"/>
  <c r="K2714" i="45"/>
  <c r="K2715" i="45"/>
  <c r="K2716" i="45"/>
  <c r="K2717" i="45"/>
  <c r="K2718" i="45"/>
  <c r="K2719" i="45"/>
  <c r="K2720" i="45"/>
  <c r="K2721" i="45"/>
  <c r="K2722" i="45"/>
  <c r="K2723" i="45"/>
  <c r="K2724" i="45"/>
  <c r="K2725" i="45"/>
  <c r="K2726" i="45"/>
  <c r="K2727" i="45"/>
  <c r="K2728" i="45"/>
  <c r="K2729" i="45"/>
  <c r="K2730" i="45"/>
  <c r="K2731" i="45"/>
  <c r="K2732" i="45"/>
  <c r="K2733" i="45"/>
  <c r="K2734" i="45"/>
  <c r="K2735" i="45"/>
  <c r="K2736" i="45"/>
  <c r="K2737" i="45"/>
  <c r="K2738" i="45"/>
  <c r="K2739" i="45"/>
  <c r="K2740" i="45"/>
  <c r="K2741" i="45"/>
  <c r="K2742" i="45"/>
  <c r="K2743" i="45"/>
  <c r="K2744" i="45"/>
  <c r="K2745" i="45"/>
  <c r="K2746" i="45"/>
  <c r="K2747" i="45"/>
  <c r="K2748" i="45"/>
  <c r="K2749" i="45"/>
  <c r="K2750" i="45"/>
  <c r="K2751" i="45"/>
  <c r="K2752" i="45"/>
  <c r="K2753" i="45"/>
  <c r="K2754" i="45"/>
  <c r="K2755" i="45"/>
  <c r="K2756" i="45"/>
  <c r="K2757" i="45"/>
  <c r="K2758" i="45"/>
  <c r="K2759" i="45"/>
  <c r="K2760" i="45"/>
  <c r="K2761" i="45"/>
  <c r="K2762" i="45"/>
  <c r="K2763" i="45"/>
  <c r="K2764" i="45"/>
  <c r="K2765" i="45"/>
  <c r="K2766" i="45"/>
  <c r="K2767" i="45"/>
  <c r="K2768" i="45"/>
  <c r="K2769" i="45"/>
  <c r="K2770" i="45"/>
  <c r="K2771" i="45"/>
  <c r="K2772" i="45"/>
  <c r="K2773" i="45"/>
  <c r="K2774" i="45"/>
  <c r="K2775" i="45"/>
  <c r="K2776" i="45"/>
  <c r="K2777" i="45"/>
  <c r="K2778" i="45"/>
  <c r="K2779" i="45"/>
  <c r="K2780" i="45"/>
  <c r="K2781" i="45"/>
  <c r="K2782" i="45"/>
  <c r="K2783" i="45"/>
  <c r="K2784" i="45"/>
  <c r="K2785" i="45"/>
  <c r="K2786" i="45"/>
  <c r="K2787" i="45"/>
  <c r="K2788" i="45"/>
  <c r="K2789" i="45"/>
  <c r="K2790" i="45"/>
  <c r="K2791" i="45"/>
  <c r="K2792" i="45"/>
  <c r="K2793" i="45"/>
  <c r="K2794" i="45"/>
  <c r="K2795" i="45"/>
  <c r="K2796" i="45"/>
  <c r="K2797" i="45"/>
  <c r="K2798" i="45"/>
  <c r="K2799" i="45"/>
  <c r="K2800" i="45"/>
  <c r="K2801" i="45"/>
  <c r="K2802" i="45"/>
  <c r="K2803" i="45"/>
  <c r="K2804" i="45"/>
  <c r="K2805" i="45"/>
  <c r="K2806" i="45"/>
  <c r="K2807" i="45"/>
  <c r="K2808" i="45"/>
  <c r="K2809" i="45"/>
  <c r="K2810" i="45"/>
  <c r="K2811" i="45"/>
  <c r="K2812" i="45"/>
  <c r="K2813" i="45"/>
  <c r="K2814" i="45"/>
  <c r="K2815" i="45"/>
  <c r="K2816" i="45"/>
  <c r="K2817" i="45"/>
  <c r="K2818" i="45"/>
  <c r="K2819" i="45"/>
  <c r="K2820" i="45"/>
  <c r="K2821" i="45"/>
  <c r="K2822" i="45"/>
  <c r="K2823" i="45"/>
  <c r="K2824" i="45"/>
  <c r="K2825" i="45"/>
  <c r="K2826" i="45"/>
  <c r="K2827" i="45"/>
  <c r="K2828" i="45"/>
  <c r="K2829" i="45"/>
  <c r="K2830" i="45"/>
  <c r="K2831" i="45"/>
  <c r="K2832" i="45"/>
  <c r="K2833" i="45"/>
  <c r="K2834" i="45"/>
  <c r="K2835" i="45"/>
  <c r="K2836" i="45"/>
  <c r="K2837" i="45"/>
  <c r="K2838" i="45"/>
  <c r="K2839" i="45"/>
  <c r="K2840" i="45"/>
  <c r="K2841" i="45"/>
  <c r="K2842" i="45"/>
  <c r="K2843" i="45"/>
  <c r="K2844" i="45"/>
  <c r="K2845" i="45"/>
  <c r="K2846" i="45"/>
  <c r="K2847" i="45"/>
  <c r="K2848" i="45"/>
  <c r="K2849" i="45"/>
  <c r="K2850" i="45"/>
  <c r="K2851" i="45"/>
  <c r="K2852" i="45"/>
  <c r="K2853" i="45"/>
  <c r="K2854" i="45"/>
  <c r="K2855" i="45"/>
  <c r="K2856" i="45"/>
  <c r="K2857" i="45"/>
  <c r="K2858" i="45"/>
  <c r="K2859" i="45"/>
  <c r="K2860" i="45"/>
  <c r="K2861" i="45"/>
  <c r="K2862" i="45"/>
  <c r="K2863" i="45"/>
  <c r="K2864" i="45"/>
  <c r="K2865" i="45"/>
  <c r="K2866" i="45"/>
  <c r="K2867" i="45"/>
  <c r="K2868" i="45"/>
  <c r="K2869" i="45"/>
  <c r="K2870" i="45"/>
  <c r="K2871" i="45"/>
  <c r="K2872" i="45"/>
  <c r="K2873" i="45"/>
  <c r="K2874" i="45"/>
  <c r="K2875" i="45"/>
  <c r="K2876" i="45"/>
  <c r="K2877" i="45"/>
  <c r="K2878" i="45"/>
  <c r="K2879" i="45"/>
  <c r="K2880" i="45"/>
  <c r="K2881" i="45"/>
  <c r="K2882" i="45"/>
  <c r="K2883" i="45"/>
  <c r="K2884" i="45"/>
  <c r="K2885" i="45"/>
  <c r="K2886" i="45"/>
  <c r="K2887" i="45"/>
  <c r="K2888" i="45"/>
  <c r="K2889" i="45"/>
  <c r="K2890" i="45"/>
  <c r="K2891" i="45"/>
  <c r="K2892" i="45"/>
  <c r="K2893" i="45"/>
  <c r="K2894" i="45"/>
  <c r="K2895" i="45"/>
  <c r="K2896" i="45"/>
  <c r="K2897" i="45"/>
  <c r="K2898" i="45"/>
  <c r="K2899" i="45"/>
  <c r="K2900" i="45"/>
  <c r="K2901" i="45"/>
  <c r="K2902" i="45"/>
  <c r="K2903" i="45"/>
  <c r="K2904" i="45"/>
  <c r="K2905" i="45"/>
  <c r="K2906" i="45"/>
  <c r="K2907" i="45"/>
  <c r="K2908" i="45"/>
  <c r="K2909" i="45"/>
  <c r="K2910" i="45"/>
  <c r="K2911" i="45"/>
  <c r="K2912" i="45"/>
  <c r="K2913" i="45"/>
  <c r="K2914" i="45"/>
  <c r="K2915" i="45"/>
  <c r="K2916" i="45"/>
  <c r="K2917" i="45"/>
  <c r="K2918" i="45"/>
  <c r="K2919" i="45"/>
  <c r="K2920" i="45"/>
  <c r="K2921" i="45"/>
  <c r="K2922" i="45"/>
  <c r="K2923" i="45"/>
  <c r="K2924" i="45"/>
  <c r="K2925" i="45"/>
  <c r="K2926" i="45"/>
  <c r="K2927" i="45"/>
  <c r="K2928" i="45"/>
  <c r="K2929" i="45"/>
  <c r="K2930" i="45"/>
  <c r="K2931" i="45"/>
  <c r="K2932" i="45"/>
  <c r="K2933" i="45"/>
  <c r="K2934" i="45"/>
  <c r="K2935" i="45"/>
  <c r="K2936" i="45"/>
  <c r="K2937" i="45"/>
  <c r="K2938" i="45"/>
  <c r="K2939" i="45"/>
  <c r="K2940" i="45"/>
  <c r="K2941" i="45"/>
  <c r="K2942" i="45"/>
  <c r="K2943" i="45"/>
  <c r="K2944" i="45"/>
  <c r="K2945" i="45"/>
  <c r="K2946" i="45"/>
  <c r="K2947" i="45"/>
  <c r="K2948" i="45"/>
  <c r="K2949" i="45"/>
  <c r="K2950" i="45"/>
  <c r="K2951" i="45"/>
  <c r="K2952" i="45"/>
  <c r="K2953" i="45"/>
  <c r="K2954" i="45"/>
  <c r="K2955" i="45"/>
  <c r="K2956" i="45"/>
  <c r="K2957" i="45"/>
  <c r="K2958" i="45"/>
  <c r="K2959" i="45"/>
  <c r="K2960" i="45"/>
  <c r="K2961" i="45"/>
  <c r="K2962" i="45"/>
  <c r="K2963" i="45"/>
  <c r="K2964" i="45"/>
  <c r="K2965" i="45"/>
  <c r="K2966" i="45"/>
  <c r="K2967" i="45"/>
  <c r="K2968" i="45"/>
  <c r="K2969" i="45"/>
  <c r="K2970" i="45"/>
  <c r="K2971" i="45"/>
  <c r="K2972" i="45"/>
  <c r="K2973" i="45"/>
  <c r="K2974" i="45"/>
  <c r="K2975" i="45"/>
  <c r="K2976" i="45"/>
  <c r="K2977" i="45"/>
  <c r="K2978" i="45"/>
  <c r="K2979" i="45"/>
  <c r="K2980" i="45"/>
  <c r="K2981" i="45"/>
  <c r="K2982" i="45"/>
  <c r="K2983" i="45"/>
  <c r="K2984" i="45"/>
  <c r="K2985" i="45"/>
  <c r="K2986" i="45"/>
  <c r="K2987" i="45"/>
  <c r="K2988" i="45"/>
  <c r="K2989" i="45"/>
  <c r="K2990" i="45"/>
  <c r="K2991" i="45"/>
  <c r="K2992" i="45"/>
  <c r="K2993" i="45"/>
  <c r="K2994" i="45"/>
  <c r="K2995" i="45"/>
  <c r="K2996" i="45"/>
  <c r="K2997" i="45"/>
  <c r="K2998" i="45"/>
  <c r="K2999" i="45"/>
  <c r="K3000" i="45"/>
  <c r="K3001" i="45"/>
  <c r="K3002" i="45"/>
  <c r="K3003" i="45"/>
  <c r="K3004" i="45"/>
  <c r="K3005" i="45"/>
  <c r="K3006" i="45"/>
  <c r="K3007" i="45"/>
  <c r="K3008" i="45"/>
  <c r="K3009" i="45"/>
  <c r="K3010" i="45"/>
  <c r="K3011" i="45"/>
  <c r="K3012" i="45"/>
  <c r="K3013" i="45"/>
  <c r="K3014" i="45"/>
  <c r="K3015" i="45"/>
  <c r="K3016" i="45"/>
  <c r="K3017" i="45"/>
  <c r="K3018" i="45"/>
  <c r="K3019" i="45"/>
  <c r="K3020" i="45"/>
  <c r="K3021" i="45"/>
  <c r="K3022" i="45"/>
  <c r="K3023" i="45"/>
  <c r="K3024" i="45"/>
  <c r="K3025" i="45"/>
  <c r="K3026" i="45"/>
  <c r="K3027" i="45"/>
  <c r="K3028" i="45"/>
  <c r="K3029" i="45"/>
  <c r="K3030" i="45"/>
  <c r="K3031" i="45"/>
  <c r="K3032" i="45"/>
  <c r="K3033" i="45"/>
  <c r="K3034" i="45"/>
  <c r="K3035" i="45"/>
  <c r="K3036" i="45"/>
  <c r="K3037" i="45"/>
  <c r="K3038" i="45"/>
  <c r="K3039" i="45"/>
  <c r="K3040" i="45"/>
  <c r="K3041" i="45"/>
  <c r="K3042" i="45"/>
  <c r="K3043" i="45"/>
  <c r="K3044" i="45"/>
  <c r="K3045" i="45"/>
  <c r="K3046" i="45"/>
  <c r="K3047" i="45"/>
  <c r="K3048" i="45"/>
  <c r="K3049" i="45"/>
  <c r="K3050" i="45"/>
  <c r="K3051" i="45"/>
  <c r="K3052" i="45"/>
  <c r="K3053" i="45"/>
  <c r="K3054" i="45"/>
  <c r="K3055" i="45"/>
  <c r="K3056" i="45"/>
  <c r="K3057" i="45"/>
  <c r="K3058" i="45"/>
  <c r="K3059" i="45"/>
  <c r="K3060" i="45"/>
  <c r="K3061" i="45"/>
  <c r="K3062" i="45"/>
  <c r="K3063" i="45"/>
  <c r="K3064" i="45"/>
  <c r="K3065" i="45"/>
  <c r="K3066" i="45"/>
  <c r="K3067" i="45"/>
  <c r="K3068" i="45"/>
  <c r="K3069" i="45"/>
  <c r="K3070" i="45"/>
  <c r="K3071" i="45"/>
  <c r="K3072" i="45"/>
  <c r="K3073" i="45"/>
  <c r="K3074" i="45"/>
  <c r="K3075" i="45"/>
  <c r="K3076" i="45"/>
  <c r="K3077" i="45"/>
  <c r="K3078" i="45"/>
  <c r="K3079" i="45"/>
  <c r="K3080" i="45"/>
  <c r="K3081" i="45"/>
  <c r="K3082" i="45"/>
  <c r="K3083" i="45"/>
  <c r="K3084" i="45"/>
  <c r="K3085" i="45"/>
  <c r="K3086" i="45"/>
  <c r="K3087" i="45"/>
  <c r="K3088" i="45"/>
  <c r="K3089" i="45"/>
  <c r="K3090" i="45"/>
  <c r="K3091" i="45"/>
  <c r="K3092" i="45"/>
  <c r="K3093" i="45"/>
  <c r="K3094" i="45"/>
  <c r="K3095" i="45"/>
  <c r="K3096" i="45"/>
  <c r="K3097" i="45"/>
  <c r="K3098" i="45"/>
  <c r="K3099" i="45"/>
  <c r="K3100" i="45"/>
  <c r="K3101" i="45"/>
  <c r="K3102" i="45"/>
  <c r="K3103" i="45"/>
  <c r="K3104" i="45"/>
  <c r="K3105" i="45"/>
  <c r="K3106" i="45"/>
  <c r="K3107" i="45"/>
  <c r="K3108" i="45"/>
  <c r="K3109" i="45"/>
  <c r="K3110" i="45"/>
  <c r="K3111" i="45"/>
  <c r="K3112" i="45"/>
  <c r="K3113" i="45"/>
  <c r="K3114" i="45"/>
  <c r="K3115" i="45"/>
  <c r="K3116" i="45"/>
  <c r="K3117" i="45"/>
  <c r="K3118" i="45"/>
  <c r="K3119" i="45"/>
  <c r="K3120" i="45"/>
  <c r="K3121" i="45"/>
  <c r="K3122" i="45"/>
  <c r="K3123" i="45"/>
  <c r="K3124" i="45"/>
  <c r="K3125" i="45"/>
  <c r="K3126" i="45"/>
  <c r="K3127" i="45"/>
  <c r="K3128" i="45"/>
  <c r="K3129" i="45"/>
  <c r="K3130" i="45"/>
  <c r="K3131" i="45"/>
  <c r="K3132" i="45"/>
  <c r="K3133" i="45"/>
  <c r="K3134" i="45"/>
  <c r="K3135" i="45"/>
  <c r="K3136" i="45"/>
  <c r="K3137" i="45"/>
  <c r="K3138" i="45"/>
  <c r="K3139" i="45"/>
  <c r="K3140" i="45"/>
  <c r="K3141" i="45"/>
  <c r="K3142" i="45"/>
  <c r="K3143" i="45"/>
  <c r="K3144" i="45"/>
  <c r="K3145" i="45"/>
  <c r="K3146" i="45"/>
  <c r="K3147" i="45"/>
  <c r="K3148" i="45"/>
  <c r="K3149" i="45"/>
  <c r="K3150" i="45"/>
  <c r="K3151" i="45"/>
  <c r="K3152" i="45"/>
  <c r="K3153" i="45"/>
  <c r="K3154" i="45"/>
  <c r="K3155" i="45"/>
  <c r="K3156" i="45"/>
  <c r="K3157" i="45"/>
  <c r="K3158" i="45"/>
  <c r="K3159" i="45"/>
  <c r="K3160" i="45"/>
  <c r="K3161" i="45"/>
  <c r="K3162" i="45"/>
  <c r="K3163" i="45"/>
  <c r="K3164" i="45"/>
  <c r="K3165" i="45"/>
  <c r="K3166" i="45"/>
  <c r="K3167" i="45"/>
  <c r="K3168" i="45"/>
  <c r="K3169" i="45"/>
  <c r="K3170" i="45"/>
  <c r="K3171" i="45"/>
  <c r="K3172" i="45"/>
  <c r="K3173" i="45"/>
  <c r="K3174" i="45"/>
  <c r="K3175" i="45"/>
  <c r="K3176" i="45"/>
  <c r="K3177" i="45"/>
  <c r="K3178" i="45"/>
  <c r="K3179" i="45"/>
  <c r="K3180" i="45"/>
  <c r="K3181" i="45"/>
  <c r="K3182" i="45"/>
  <c r="K3183" i="45"/>
  <c r="K3184" i="45"/>
  <c r="K3185" i="45"/>
  <c r="K3186" i="45"/>
  <c r="K3187" i="45"/>
  <c r="K3188" i="45"/>
  <c r="K3189" i="45"/>
  <c r="K3190" i="45"/>
  <c r="K3191" i="45"/>
  <c r="K3192" i="45"/>
  <c r="K3193" i="45"/>
  <c r="K3194" i="45"/>
  <c r="K3195" i="45"/>
  <c r="K3196" i="45"/>
  <c r="K3197" i="45"/>
  <c r="K3198" i="45"/>
  <c r="K3199" i="45"/>
  <c r="K3200" i="45"/>
  <c r="K3201" i="45"/>
  <c r="K3202" i="45"/>
  <c r="K3203" i="45"/>
  <c r="K3204" i="45"/>
  <c r="K3205" i="45"/>
  <c r="K3206" i="45"/>
  <c r="K3207" i="45"/>
  <c r="K3208" i="45"/>
  <c r="K3209" i="45"/>
  <c r="K3210" i="45"/>
  <c r="K3211" i="45"/>
  <c r="K3212" i="45"/>
  <c r="K3213" i="45"/>
  <c r="K3214" i="45"/>
  <c r="K3215" i="45"/>
  <c r="K3216" i="45"/>
  <c r="K3217" i="45"/>
  <c r="K3218" i="45"/>
  <c r="K3219" i="45"/>
  <c r="K3220" i="45"/>
  <c r="K3221" i="45"/>
  <c r="K3222" i="45"/>
  <c r="K3223" i="45"/>
  <c r="K3224" i="45"/>
  <c r="K3225" i="45"/>
  <c r="K3226" i="45"/>
  <c r="K3227" i="45"/>
  <c r="K3228" i="45"/>
  <c r="K3229" i="45"/>
  <c r="K3230" i="45"/>
  <c r="K3231" i="45"/>
  <c r="K3232" i="45"/>
  <c r="K3233" i="45"/>
  <c r="K3234" i="45"/>
  <c r="K3235" i="45"/>
  <c r="K3236" i="45"/>
  <c r="K3237" i="45"/>
  <c r="K3238" i="45"/>
  <c r="K3239" i="45"/>
  <c r="K3240" i="45"/>
  <c r="K3241" i="45"/>
  <c r="K3242" i="45"/>
  <c r="K3243" i="45"/>
  <c r="K3244" i="45"/>
  <c r="K3245" i="45"/>
  <c r="K3246" i="45"/>
  <c r="K3247" i="45"/>
  <c r="K3248" i="45"/>
  <c r="K3249" i="45"/>
  <c r="K3250" i="45"/>
  <c r="K3251" i="45"/>
  <c r="K3252" i="45"/>
  <c r="K3253" i="45"/>
  <c r="K3254" i="45"/>
  <c r="K3255" i="45"/>
  <c r="K3256" i="45"/>
  <c r="K3257" i="45"/>
  <c r="K3258" i="45"/>
  <c r="K3259" i="45"/>
  <c r="K3260" i="45"/>
  <c r="K3261" i="45"/>
  <c r="K3262" i="45"/>
  <c r="K3263" i="45"/>
  <c r="K3264" i="45"/>
  <c r="K3265" i="45"/>
  <c r="K3266" i="45"/>
  <c r="K3267" i="45"/>
  <c r="K3268" i="45"/>
  <c r="K3269" i="45"/>
  <c r="K3270" i="45"/>
  <c r="K3271" i="45"/>
  <c r="K3272" i="45"/>
  <c r="K3273" i="45"/>
  <c r="K3274" i="45"/>
  <c r="K3275" i="45"/>
  <c r="K3276" i="45"/>
  <c r="K3277" i="45"/>
  <c r="K3278" i="45"/>
  <c r="K3279" i="45"/>
  <c r="K3280" i="45"/>
  <c r="K3281" i="45"/>
  <c r="K3282" i="45"/>
  <c r="K3283" i="45"/>
  <c r="K3284" i="45"/>
  <c r="K3285" i="45"/>
  <c r="K3286" i="45"/>
  <c r="K3287" i="45"/>
  <c r="K3288" i="45"/>
  <c r="K3289" i="45"/>
  <c r="K3290" i="45"/>
  <c r="K3291" i="45"/>
  <c r="K3292" i="45"/>
  <c r="K3293" i="45"/>
  <c r="K3294" i="45"/>
  <c r="K3295" i="45"/>
  <c r="K3296" i="45"/>
  <c r="K3297" i="45"/>
  <c r="K3298" i="45"/>
  <c r="K3299" i="45"/>
  <c r="K3300" i="45"/>
  <c r="K3301" i="45"/>
  <c r="K3302" i="45"/>
  <c r="K3303" i="45"/>
  <c r="K3304" i="45"/>
  <c r="K3305" i="45"/>
  <c r="K3306" i="45"/>
  <c r="K3307" i="45"/>
  <c r="K3308" i="45"/>
  <c r="K3309" i="45"/>
  <c r="K3310" i="45"/>
  <c r="K3311" i="45"/>
  <c r="K3312" i="45"/>
  <c r="K3313" i="45"/>
  <c r="K3314" i="45"/>
  <c r="K3315" i="45"/>
  <c r="K3316" i="45"/>
  <c r="K3317" i="45"/>
  <c r="K3318" i="45"/>
  <c r="K3319" i="45"/>
  <c r="K3320" i="45"/>
  <c r="K3321" i="45"/>
  <c r="K3322" i="45"/>
  <c r="K3323" i="45"/>
  <c r="K3324" i="45"/>
  <c r="K3325" i="45"/>
  <c r="K3326" i="45"/>
  <c r="K3327" i="45"/>
  <c r="K3328" i="45"/>
  <c r="K3329" i="45"/>
  <c r="K3330" i="45"/>
  <c r="K3331" i="45"/>
  <c r="K3332" i="45"/>
  <c r="K3333" i="45"/>
  <c r="K3334" i="45"/>
  <c r="K3335" i="45"/>
  <c r="K3336" i="45"/>
  <c r="K3337" i="45"/>
  <c r="K3338" i="45"/>
  <c r="K3339" i="45"/>
  <c r="K3340" i="45"/>
  <c r="K3341" i="45"/>
  <c r="K3342" i="45"/>
  <c r="K3343" i="45"/>
  <c r="K3344" i="45"/>
  <c r="K3345" i="45"/>
  <c r="K3346" i="45"/>
  <c r="K3347" i="45"/>
  <c r="K3348" i="45"/>
  <c r="K3349" i="45"/>
  <c r="K3350" i="45"/>
  <c r="K3351" i="45"/>
  <c r="K3352" i="45"/>
  <c r="K3353" i="45"/>
  <c r="K3354" i="45"/>
  <c r="K3355" i="45"/>
  <c r="K3356" i="45"/>
  <c r="K3357" i="45"/>
  <c r="K3358" i="45"/>
  <c r="K3359" i="45"/>
  <c r="K3360" i="45"/>
  <c r="K3361" i="45"/>
  <c r="K3362" i="45"/>
  <c r="K3363" i="45"/>
  <c r="K3364" i="45"/>
  <c r="K3365" i="45"/>
  <c r="K3366" i="45"/>
  <c r="K3367" i="45"/>
  <c r="K3368" i="45"/>
  <c r="K3369" i="45"/>
  <c r="K3370" i="45"/>
  <c r="K3371" i="45"/>
  <c r="K3372" i="45"/>
  <c r="K3373" i="45"/>
  <c r="K3374" i="45"/>
  <c r="K3375" i="45"/>
  <c r="K3376" i="45"/>
  <c r="K3377" i="45"/>
  <c r="K3378" i="45"/>
  <c r="K3379" i="45"/>
  <c r="K3380" i="45"/>
  <c r="K3381" i="45"/>
  <c r="K3382" i="45"/>
  <c r="K3383" i="45"/>
  <c r="K3384" i="45"/>
  <c r="K3385" i="45"/>
  <c r="K3386" i="45"/>
  <c r="K3387" i="45"/>
  <c r="K3388" i="45"/>
  <c r="K3389" i="45"/>
  <c r="K3390" i="45"/>
  <c r="K3391" i="45"/>
  <c r="K3392" i="45"/>
  <c r="K3393" i="45"/>
  <c r="K3394" i="45"/>
  <c r="K3395" i="45"/>
  <c r="K3396" i="45"/>
  <c r="K3397" i="45"/>
  <c r="K3398" i="45"/>
  <c r="K3399" i="45"/>
  <c r="K3400" i="45"/>
  <c r="K3401" i="45"/>
  <c r="K3402" i="45"/>
  <c r="K3403" i="45"/>
  <c r="K3404" i="45"/>
  <c r="K3405" i="45"/>
  <c r="K3406" i="45"/>
  <c r="K3407" i="45"/>
  <c r="K3408" i="45"/>
  <c r="K3409" i="45"/>
  <c r="K3410" i="45"/>
  <c r="K3411" i="45"/>
  <c r="K3412" i="45"/>
  <c r="K3413" i="45"/>
  <c r="K3414" i="45"/>
  <c r="K3415" i="45"/>
  <c r="K3416" i="45"/>
  <c r="K3417" i="45"/>
  <c r="K3418" i="45"/>
  <c r="K3419" i="45"/>
  <c r="K3420" i="45"/>
  <c r="K3421" i="45"/>
  <c r="K3422" i="45"/>
  <c r="K3423" i="45"/>
  <c r="K3424" i="45"/>
  <c r="K3425" i="45"/>
  <c r="K3426" i="45"/>
  <c r="K3427" i="45"/>
  <c r="K3428" i="45"/>
  <c r="K3429" i="45"/>
  <c r="K3430" i="45"/>
  <c r="K3431" i="45"/>
  <c r="K3432" i="45"/>
  <c r="K3433" i="45"/>
  <c r="K3434" i="45"/>
  <c r="K3435" i="45"/>
  <c r="K3436" i="45"/>
  <c r="K3437" i="45"/>
  <c r="K3438" i="45"/>
  <c r="K3439" i="45"/>
  <c r="K3440" i="45"/>
  <c r="K3441" i="45"/>
  <c r="K3442" i="45"/>
  <c r="K3443" i="45"/>
  <c r="K3444" i="45"/>
  <c r="K3445" i="45"/>
  <c r="K3446" i="45"/>
  <c r="K3447" i="45"/>
  <c r="K3448" i="45"/>
  <c r="K3449" i="45"/>
  <c r="K3450" i="45"/>
  <c r="K3451" i="45"/>
  <c r="K3452" i="45"/>
  <c r="K3453" i="45"/>
  <c r="K3454" i="45"/>
  <c r="K3455" i="45"/>
  <c r="K3456" i="45"/>
  <c r="K3457" i="45"/>
  <c r="K3458" i="45"/>
  <c r="K3459" i="45"/>
  <c r="K3460" i="45"/>
  <c r="K3461" i="45"/>
  <c r="K3462" i="45"/>
  <c r="K3463" i="45"/>
  <c r="K3464" i="45"/>
  <c r="K3465" i="45"/>
  <c r="K3466" i="45"/>
  <c r="K3467" i="45"/>
  <c r="K3468" i="45"/>
  <c r="K3469" i="45"/>
  <c r="K3470" i="45"/>
  <c r="K3471" i="45"/>
  <c r="K3472" i="45"/>
  <c r="K3473" i="45"/>
  <c r="K3474" i="45"/>
  <c r="K3475" i="45"/>
  <c r="K3476" i="45"/>
  <c r="K3477" i="45"/>
  <c r="K3478" i="45"/>
  <c r="K3479" i="45"/>
  <c r="K3480" i="45"/>
  <c r="K3481" i="45"/>
  <c r="K3482" i="45"/>
  <c r="K3483" i="45"/>
  <c r="K3484" i="45"/>
  <c r="K3485" i="45"/>
  <c r="K3486" i="45"/>
  <c r="K3487" i="45"/>
  <c r="K3488" i="45"/>
  <c r="K3489" i="45"/>
  <c r="K3490" i="45"/>
  <c r="K3491" i="45"/>
  <c r="K3492" i="45"/>
  <c r="K3493" i="45"/>
  <c r="K3494" i="45"/>
  <c r="K3495" i="45"/>
  <c r="K3496" i="45"/>
  <c r="K3497" i="45"/>
  <c r="K3498" i="45"/>
  <c r="K3499" i="45"/>
  <c r="K3500" i="45"/>
  <c r="K3501" i="45"/>
  <c r="K3502" i="45"/>
  <c r="K3503" i="45"/>
  <c r="K3504" i="45"/>
  <c r="K3505" i="45"/>
  <c r="K3506" i="45"/>
  <c r="K3507" i="45"/>
  <c r="K3508" i="45"/>
  <c r="K3509" i="45"/>
  <c r="K3510" i="45"/>
  <c r="K3511" i="45"/>
  <c r="K3512" i="45"/>
  <c r="K3513" i="45"/>
  <c r="K3514" i="45"/>
  <c r="K3515" i="45"/>
  <c r="K3516" i="45"/>
  <c r="K3517" i="45"/>
  <c r="K3518" i="45"/>
  <c r="K3519" i="45"/>
  <c r="K3520" i="45"/>
  <c r="K3521" i="45"/>
  <c r="K3522" i="45"/>
  <c r="K3523" i="45"/>
  <c r="K3524" i="45"/>
  <c r="K3525" i="45"/>
  <c r="K3526" i="45"/>
  <c r="K3527" i="45"/>
  <c r="K3528" i="45"/>
  <c r="K3529" i="45"/>
  <c r="K3530" i="45"/>
  <c r="K3531" i="45"/>
  <c r="K3532" i="45"/>
  <c r="K3533" i="45"/>
  <c r="K3534" i="45"/>
  <c r="K3535" i="45"/>
  <c r="K3536" i="45"/>
  <c r="K3537" i="45"/>
  <c r="K3538" i="45"/>
  <c r="K3539" i="45"/>
  <c r="K3540" i="45"/>
  <c r="K3541" i="45"/>
  <c r="K3542" i="45"/>
  <c r="K3543" i="45"/>
  <c r="K3544" i="45"/>
  <c r="K3545" i="45"/>
  <c r="K3546" i="45"/>
  <c r="K3547" i="45"/>
  <c r="K3548" i="45"/>
  <c r="K3549" i="45"/>
  <c r="K3550" i="45"/>
  <c r="K3551" i="45"/>
  <c r="K3552" i="45"/>
  <c r="K3553" i="45"/>
  <c r="K3554" i="45"/>
  <c r="K3555" i="45"/>
  <c r="K3556" i="45"/>
  <c r="K3557" i="45"/>
  <c r="K3558" i="45"/>
  <c r="K3559" i="45"/>
  <c r="K3560" i="45"/>
  <c r="K3561" i="45"/>
  <c r="K3562" i="45"/>
  <c r="K3563" i="45"/>
  <c r="K3564" i="45"/>
  <c r="K3565" i="45"/>
  <c r="K3566" i="45"/>
  <c r="K3567" i="45"/>
  <c r="K3568" i="45"/>
  <c r="K3569" i="45"/>
  <c r="K3570" i="45"/>
  <c r="K3571" i="45"/>
  <c r="K3572" i="45"/>
  <c r="K3573" i="45"/>
  <c r="K3574" i="45"/>
  <c r="K3575" i="45"/>
  <c r="K3576" i="45"/>
  <c r="K3577" i="45"/>
  <c r="K3578" i="45"/>
  <c r="K3579" i="45"/>
  <c r="K3580" i="45"/>
  <c r="K3581" i="45"/>
  <c r="K3582" i="45"/>
  <c r="K3583" i="45"/>
  <c r="K3584" i="45"/>
  <c r="K3585" i="45"/>
  <c r="K3586" i="45"/>
  <c r="K3587" i="45"/>
  <c r="K3588" i="45"/>
  <c r="K3589" i="45"/>
  <c r="K3590" i="45"/>
  <c r="K3591" i="45"/>
  <c r="K3592" i="45"/>
  <c r="K3593" i="45"/>
  <c r="K3594" i="45"/>
  <c r="K3595" i="45"/>
  <c r="K3596" i="45"/>
  <c r="K3597" i="45"/>
  <c r="K3598" i="45"/>
  <c r="K3599" i="45"/>
  <c r="K3600" i="45"/>
  <c r="K3601" i="45"/>
  <c r="K3602" i="45"/>
  <c r="K3603" i="45"/>
  <c r="K3604" i="45"/>
  <c r="K3605" i="45"/>
  <c r="K3606" i="45"/>
  <c r="K3607" i="45"/>
  <c r="K3608" i="45"/>
  <c r="K3609" i="45"/>
  <c r="K3610" i="45"/>
  <c r="K3611" i="45"/>
  <c r="K3612" i="45"/>
  <c r="K3613" i="45"/>
  <c r="K3614" i="45"/>
  <c r="K3615" i="45"/>
  <c r="K3616" i="45"/>
  <c r="K3617" i="45"/>
  <c r="K3618" i="45"/>
  <c r="K3619" i="45"/>
  <c r="K3620" i="45"/>
  <c r="K3621" i="45"/>
  <c r="K3622" i="45"/>
  <c r="K3623" i="45"/>
  <c r="K3624" i="45"/>
  <c r="K3625" i="45"/>
  <c r="K3626" i="45"/>
  <c r="K3627" i="45"/>
  <c r="K3628" i="45"/>
  <c r="K3629" i="45"/>
  <c r="K3630" i="45"/>
  <c r="K3631" i="45"/>
  <c r="K3632" i="45"/>
  <c r="K3633" i="45"/>
  <c r="K3634" i="45"/>
  <c r="K3635" i="45"/>
  <c r="K3636" i="45"/>
  <c r="K3637" i="45"/>
  <c r="K3638" i="45"/>
  <c r="K3639" i="45"/>
  <c r="K3640" i="45"/>
  <c r="K3641" i="45"/>
  <c r="K3642" i="45"/>
  <c r="K3643" i="45"/>
  <c r="K3644" i="45"/>
  <c r="K3645" i="45"/>
  <c r="K3646" i="45"/>
  <c r="K3647" i="45"/>
  <c r="K3648" i="45"/>
  <c r="K3649" i="45"/>
  <c r="K3650" i="45"/>
  <c r="K3651" i="45"/>
  <c r="K3652" i="45"/>
  <c r="K3653" i="45"/>
  <c r="K3654" i="45"/>
  <c r="K3655" i="45"/>
  <c r="K3656" i="45"/>
  <c r="K3657" i="45"/>
  <c r="K3658" i="45"/>
  <c r="K3659" i="45"/>
  <c r="K3660" i="45"/>
  <c r="K3661" i="45"/>
  <c r="K3662" i="45"/>
  <c r="K3663" i="45"/>
  <c r="K3664" i="45"/>
  <c r="K3665" i="45"/>
  <c r="K3666" i="45"/>
  <c r="K3667" i="45"/>
  <c r="K3668" i="45"/>
  <c r="K3669" i="45"/>
  <c r="K3670" i="45"/>
  <c r="K3671" i="45"/>
  <c r="K3672" i="45"/>
  <c r="K3673" i="45"/>
  <c r="K3674" i="45"/>
  <c r="K3675" i="45"/>
  <c r="K3676" i="45"/>
  <c r="K3677" i="45"/>
  <c r="K3678" i="45"/>
  <c r="K3679" i="45"/>
  <c r="K3680" i="45"/>
  <c r="K3681" i="45"/>
  <c r="K3682" i="45"/>
  <c r="K3683" i="45"/>
  <c r="K3684" i="45"/>
  <c r="K3685" i="45"/>
  <c r="K3686" i="45"/>
  <c r="K3687" i="45"/>
  <c r="K3688" i="45"/>
  <c r="K3689" i="45"/>
  <c r="K3690" i="45"/>
  <c r="K3691" i="45"/>
  <c r="K3692" i="45"/>
  <c r="K3693" i="45"/>
  <c r="K3694" i="45"/>
  <c r="K3695" i="45"/>
  <c r="K3696" i="45"/>
  <c r="K3697" i="45"/>
  <c r="K3698" i="45"/>
  <c r="K3699" i="45"/>
  <c r="K3700" i="45"/>
  <c r="K3701" i="45"/>
  <c r="K3702" i="45"/>
  <c r="K3703" i="45"/>
  <c r="K3704" i="45"/>
  <c r="K3705" i="45"/>
  <c r="K3706" i="45"/>
  <c r="K3707" i="45"/>
  <c r="K3708" i="45"/>
  <c r="K3709" i="45"/>
  <c r="K3710" i="45"/>
  <c r="K3711" i="45"/>
  <c r="K3712" i="45"/>
  <c r="K3713" i="45"/>
  <c r="K3714" i="45"/>
  <c r="K3715" i="45"/>
  <c r="K3716" i="45"/>
  <c r="K3717" i="45"/>
  <c r="K3718" i="45"/>
  <c r="K3719" i="45"/>
  <c r="K3720" i="45"/>
  <c r="K3721" i="45"/>
  <c r="K3722" i="45"/>
  <c r="K3723" i="45"/>
  <c r="K3724" i="45"/>
  <c r="K3725" i="45"/>
  <c r="K3726" i="45"/>
  <c r="K3727" i="45"/>
  <c r="K3728" i="45"/>
  <c r="K3729" i="45"/>
  <c r="K3730" i="45"/>
  <c r="K3731" i="45"/>
  <c r="K3732" i="45"/>
  <c r="K3733" i="45"/>
  <c r="K3734" i="45"/>
  <c r="K3735" i="45"/>
  <c r="K3736" i="45"/>
  <c r="K3737" i="45"/>
  <c r="K3738" i="45"/>
  <c r="K3739" i="45"/>
  <c r="K3740" i="45"/>
  <c r="K3741" i="45"/>
  <c r="K3742" i="45"/>
  <c r="K3743" i="45"/>
  <c r="K3744" i="45"/>
  <c r="K3745" i="45"/>
  <c r="K3746" i="45"/>
  <c r="K3747" i="45"/>
  <c r="K3748" i="45"/>
  <c r="K3749" i="45"/>
  <c r="K3750" i="45"/>
  <c r="K3751" i="45"/>
  <c r="K3752" i="45"/>
  <c r="K3753" i="45"/>
  <c r="K3754" i="45"/>
  <c r="K3755" i="45"/>
  <c r="K3756" i="45"/>
  <c r="K3757" i="45"/>
  <c r="K3758" i="45"/>
  <c r="K3759" i="45"/>
  <c r="K3760" i="45"/>
  <c r="K3761" i="45"/>
  <c r="K3762" i="45"/>
  <c r="K3763" i="45"/>
  <c r="K3764" i="45"/>
  <c r="K3765" i="45"/>
  <c r="K3766" i="45"/>
  <c r="K3767" i="45"/>
  <c r="K3768" i="45"/>
  <c r="K3769" i="45"/>
  <c r="K3770" i="45"/>
  <c r="K3771" i="45"/>
  <c r="K3772" i="45"/>
  <c r="K3773" i="45"/>
  <c r="K3774" i="45"/>
  <c r="K3775" i="45"/>
  <c r="K3776" i="45"/>
  <c r="K3777" i="45"/>
  <c r="K3778" i="45"/>
  <c r="K3779" i="45"/>
  <c r="K3780" i="45"/>
  <c r="K3781" i="45"/>
  <c r="K3782" i="45"/>
  <c r="K3783" i="45"/>
  <c r="K3784" i="45"/>
  <c r="K3785" i="45"/>
  <c r="K3786" i="45"/>
  <c r="K3787" i="45"/>
  <c r="K3788" i="45"/>
  <c r="K3789" i="45"/>
  <c r="K3790" i="45"/>
  <c r="K3791" i="45"/>
  <c r="K3792" i="45"/>
  <c r="K3793" i="45"/>
  <c r="K3794" i="45"/>
  <c r="K3795" i="45"/>
  <c r="K3796" i="45"/>
  <c r="K3797" i="45"/>
  <c r="K3798" i="45"/>
  <c r="K3799" i="45"/>
  <c r="K3800" i="45"/>
  <c r="K3801" i="45"/>
  <c r="K3802" i="45"/>
  <c r="K3803" i="45"/>
  <c r="K3804" i="45"/>
  <c r="K3805" i="45"/>
  <c r="K3806" i="45"/>
  <c r="K3807" i="45"/>
  <c r="K3808" i="45"/>
  <c r="K3809" i="45"/>
  <c r="K3810" i="45"/>
  <c r="K3811" i="45"/>
  <c r="K3812" i="45"/>
  <c r="K3813" i="45"/>
  <c r="K3814" i="45"/>
  <c r="K3815" i="45"/>
  <c r="K3816" i="45"/>
  <c r="K3817" i="45"/>
  <c r="K3818" i="45"/>
  <c r="K3819" i="45"/>
  <c r="K3820" i="45"/>
  <c r="K3821" i="45"/>
  <c r="K3822" i="45"/>
  <c r="K3823" i="45"/>
  <c r="K3824" i="45"/>
  <c r="K3825" i="45"/>
  <c r="K3826" i="45"/>
  <c r="K3827" i="45"/>
  <c r="K3828" i="45"/>
  <c r="K3829" i="45"/>
  <c r="K3830" i="45"/>
  <c r="K3831" i="45"/>
  <c r="K3832" i="45"/>
  <c r="K3833" i="45"/>
  <c r="K3834" i="45"/>
  <c r="K3835" i="45"/>
  <c r="K3836" i="45"/>
  <c r="K3837" i="45"/>
  <c r="K3838" i="45"/>
  <c r="K3839" i="45"/>
  <c r="K3840" i="45"/>
  <c r="K3841" i="45"/>
  <c r="K3842" i="45"/>
  <c r="K3843" i="45"/>
  <c r="K3844" i="45"/>
  <c r="K3845" i="45"/>
  <c r="K3846" i="45"/>
  <c r="K3847" i="45"/>
  <c r="K3848" i="45"/>
  <c r="K3849" i="45"/>
  <c r="K3850" i="45"/>
  <c r="K3851" i="45"/>
  <c r="K3852" i="45"/>
  <c r="K3853" i="45"/>
  <c r="K3854" i="45"/>
  <c r="K3855" i="45"/>
  <c r="K3856" i="45"/>
  <c r="K3857" i="45"/>
  <c r="K3858" i="45"/>
  <c r="K3859" i="45"/>
  <c r="K3860" i="45"/>
  <c r="K3861" i="45"/>
  <c r="K3862" i="45"/>
  <c r="K3863" i="45"/>
  <c r="K3864" i="45"/>
  <c r="K3865" i="45"/>
  <c r="K3866" i="45"/>
  <c r="K3867" i="45"/>
  <c r="K3868" i="45"/>
  <c r="K3869" i="45"/>
  <c r="K3870" i="45"/>
  <c r="K3871" i="45"/>
  <c r="K3872" i="45"/>
  <c r="K3873" i="45"/>
  <c r="K3874" i="45"/>
  <c r="K3875" i="45"/>
  <c r="K3876" i="45"/>
  <c r="K3877" i="45"/>
  <c r="K3878" i="45"/>
  <c r="K3879" i="45"/>
  <c r="K3880" i="45"/>
  <c r="K3881" i="45"/>
  <c r="K3882" i="45"/>
  <c r="K3883" i="45"/>
  <c r="K3884" i="45"/>
  <c r="K3885" i="45"/>
  <c r="K3886" i="45"/>
  <c r="K3887" i="45"/>
  <c r="K3888" i="45"/>
  <c r="K3889" i="45"/>
  <c r="K3890" i="45"/>
  <c r="K3891" i="45"/>
  <c r="K3892" i="45"/>
  <c r="K3893" i="45"/>
  <c r="K3894" i="45"/>
  <c r="K3895" i="45"/>
  <c r="K3896" i="45"/>
  <c r="K3897" i="45"/>
  <c r="K3898" i="45"/>
  <c r="K3899" i="45"/>
  <c r="K3900" i="45"/>
  <c r="K3901" i="45"/>
  <c r="K3902" i="45"/>
  <c r="K3903" i="45"/>
  <c r="K3904" i="45"/>
  <c r="K3905" i="45"/>
  <c r="K3906" i="45"/>
  <c r="K3907" i="45"/>
  <c r="K3908" i="45"/>
  <c r="K3909" i="45"/>
  <c r="K3910" i="45"/>
  <c r="K3911" i="45"/>
  <c r="K3912" i="45"/>
  <c r="K3913" i="45"/>
  <c r="K3914" i="45"/>
  <c r="K3915" i="45"/>
  <c r="K3916" i="45"/>
  <c r="K3917" i="45"/>
  <c r="K3918" i="45"/>
  <c r="K3919" i="45"/>
  <c r="K3920" i="45"/>
  <c r="K3921" i="45"/>
  <c r="K3922" i="45"/>
  <c r="K3923" i="45"/>
  <c r="K3924" i="45"/>
  <c r="K3925" i="45"/>
  <c r="K3926" i="45"/>
  <c r="K3927" i="45"/>
  <c r="K3928" i="45"/>
  <c r="K3929" i="45"/>
  <c r="K3930" i="45"/>
  <c r="K3931" i="45"/>
  <c r="K3932" i="45"/>
  <c r="K3933" i="45"/>
  <c r="K3934" i="45"/>
  <c r="K3935" i="45"/>
  <c r="K3936" i="45"/>
  <c r="K3937" i="45"/>
  <c r="K3938" i="45"/>
  <c r="K3939" i="45"/>
  <c r="K3940" i="45"/>
  <c r="K3941" i="45"/>
  <c r="K3942" i="45"/>
  <c r="K3943" i="45"/>
  <c r="K3944" i="45"/>
  <c r="K3945" i="45"/>
  <c r="K3946" i="45"/>
  <c r="K3947" i="45"/>
  <c r="K3948" i="45"/>
  <c r="K3949" i="45"/>
  <c r="K3950" i="45"/>
  <c r="K3951" i="45"/>
  <c r="K3952" i="45"/>
  <c r="K3953" i="45"/>
  <c r="K3954" i="45"/>
  <c r="K3955" i="45"/>
  <c r="K3956" i="45"/>
  <c r="K3957" i="45"/>
  <c r="K3958" i="45"/>
  <c r="K3959" i="45"/>
  <c r="K3960" i="45"/>
  <c r="K3961" i="45"/>
  <c r="K3962" i="45"/>
  <c r="K3963" i="45"/>
  <c r="K3964" i="45"/>
  <c r="K3965" i="45"/>
  <c r="K3966" i="45"/>
  <c r="K3967" i="45"/>
  <c r="K3968" i="45"/>
  <c r="K3969" i="45"/>
  <c r="K3970" i="45"/>
  <c r="K3971" i="45"/>
  <c r="K3972" i="45"/>
  <c r="K3973" i="45"/>
  <c r="K3974" i="45"/>
  <c r="K3975" i="45"/>
  <c r="K3976" i="45"/>
  <c r="K3977" i="45"/>
  <c r="K3978" i="45"/>
  <c r="K3979" i="45"/>
  <c r="K3980" i="45"/>
  <c r="K3981" i="45"/>
  <c r="K3982" i="45"/>
  <c r="K3983" i="45"/>
  <c r="K3984" i="45"/>
  <c r="K3985" i="45"/>
  <c r="K3986" i="45"/>
  <c r="K3987" i="45"/>
  <c r="K3988" i="45"/>
  <c r="K3989" i="45"/>
  <c r="K3990" i="45"/>
  <c r="K3991" i="45"/>
  <c r="K3992" i="45"/>
  <c r="K3993" i="45"/>
  <c r="K3994" i="45"/>
  <c r="K3995" i="45"/>
  <c r="K3996" i="45"/>
  <c r="K3997" i="45"/>
  <c r="K3998" i="45"/>
  <c r="K3999" i="45"/>
  <c r="K4000" i="45"/>
  <c r="K4001" i="45"/>
  <c r="K4002" i="45"/>
  <c r="K4003" i="45"/>
  <c r="K4004" i="45"/>
  <c r="K4005" i="45"/>
  <c r="K4006" i="45"/>
  <c r="K4007" i="45"/>
  <c r="K4008" i="45"/>
  <c r="K4009" i="45"/>
  <c r="K4010" i="45"/>
  <c r="K4011" i="45"/>
  <c r="K4012" i="45"/>
  <c r="K4013" i="45"/>
  <c r="K4014" i="45"/>
  <c r="K4015" i="45"/>
  <c r="K4016" i="45"/>
  <c r="K4017" i="45"/>
  <c r="K4018" i="45"/>
  <c r="K4019" i="45"/>
  <c r="K4020" i="45"/>
  <c r="K4021" i="45"/>
  <c r="K4022" i="45"/>
  <c r="K4023" i="45"/>
  <c r="K4024" i="45"/>
  <c r="K4025" i="45"/>
  <c r="K4026" i="45"/>
  <c r="K4027" i="45"/>
  <c r="K4028" i="45"/>
  <c r="K4029" i="45"/>
  <c r="K4030" i="45"/>
  <c r="K4031" i="45"/>
  <c r="K4032" i="45"/>
  <c r="K4033" i="45"/>
  <c r="K4034" i="45"/>
  <c r="K4035" i="45"/>
  <c r="K4036" i="45"/>
  <c r="K4037" i="45"/>
  <c r="K4038" i="45"/>
  <c r="K4039" i="45"/>
  <c r="K4040" i="45"/>
  <c r="K4041" i="45"/>
  <c r="K4042" i="45"/>
  <c r="K4043" i="45"/>
  <c r="K4044" i="45"/>
  <c r="K4045" i="45"/>
  <c r="K4046" i="45"/>
  <c r="K4047" i="45"/>
  <c r="K4048" i="45"/>
  <c r="K4049" i="45"/>
  <c r="K4050" i="45"/>
  <c r="K4051" i="45"/>
  <c r="K4052" i="45"/>
  <c r="K4053" i="45"/>
  <c r="K4054" i="45"/>
  <c r="K4055" i="45"/>
  <c r="K4056" i="45"/>
  <c r="K4057" i="45"/>
  <c r="K4058" i="45"/>
  <c r="K4059" i="45"/>
  <c r="K4060" i="45"/>
  <c r="K4061" i="45"/>
  <c r="K4062" i="45"/>
  <c r="K4063" i="45"/>
  <c r="K4064" i="45"/>
  <c r="K4065" i="45"/>
  <c r="K4066" i="45"/>
  <c r="K4067" i="45"/>
  <c r="K4068" i="45"/>
  <c r="K4069" i="45"/>
  <c r="K4070" i="45"/>
  <c r="K4071" i="45"/>
  <c r="K4072" i="45"/>
  <c r="K4073" i="45"/>
  <c r="K4074" i="45"/>
  <c r="K4075" i="45"/>
  <c r="K4076" i="45"/>
  <c r="K4077" i="45"/>
  <c r="K4078" i="45"/>
  <c r="K4079" i="45"/>
  <c r="K4080" i="45"/>
  <c r="K4081" i="45"/>
  <c r="K4082" i="45"/>
  <c r="K4083" i="45"/>
  <c r="K4084" i="45"/>
  <c r="K4085" i="45"/>
  <c r="K4086" i="45"/>
  <c r="K4087" i="45"/>
  <c r="K4088" i="45"/>
  <c r="K4089" i="45"/>
  <c r="K4090" i="45"/>
  <c r="K4091" i="45"/>
  <c r="K4092" i="45"/>
  <c r="K4093" i="45"/>
  <c r="K4094" i="45"/>
  <c r="K4095" i="45"/>
  <c r="K4096" i="45"/>
  <c r="K4097" i="45"/>
  <c r="K4098" i="45"/>
  <c r="K4099" i="45"/>
  <c r="K4100" i="45"/>
  <c r="K4101" i="45"/>
  <c r="K4102" i="45"/>
  <c r="K4103" i="45"/>
  <c r="K4104" i="45"/>
  <c r="K4105" i="45"/>
  <c r="K4106" i="45"/>
  <c r="K4107" i="45"/>
  <c r="K4108" i="45"/>
  <c r="K4109" i="45"/>
  <c r="K4110" i="45"/>
  <c r="K4111" i="45"/>
  <c r="K4112" i="45"/>
  <c r="K4113" i="45"/>
  <c r="K4114" i="45"/>
  <c r="K4115" i="45"/>
  <c r="K4116" i="45"/>
  <c r="K4117" i="45"/>
  <c r="K4118" i="45"/>
  <c r="K4119" i="45"/>
  <c r="K4120" i="45"/>
  <c r="K4121" i="45"/>
  <c r="K4122" i="45"/>
  <c r="K4123" i="45"/>
  <c r="K4124" i="45"/>
  <c r="K4125" i="45"/>
  <c r="K4126" i="45"/>
  <c r="K4127" i="45"/>
  <c r="K4128" i="45"/>
  <c r="K4129" i="45"/>
  <c r="K4130" i="45"/>
  <c r="K4131" i="45"/>
  <c r="K4132" i="45"/>
  <c r="K4133" i="45"/>
  <c r="K4134" i="45"/>
  <c r="K4135" i="45"/>
  <c r="K4136" i="45"/>
  <c r="K4137" i="45"/>
  <c r="K4138" i="45"/>
  <c r="K4139" i="45"/>
  <c r="K4140" i="45"/>
  <c r="K4141" i="45"/>
  <c r="K4142" i="45"/>
  <c r="K4143" i="45"/>
  <c r="K4144" i="45"/>
  <c r="K4145" i="45"/>
  <c r="K4146" i="45"/>
  <c r="K4147" i="45"/>
  <c r="K4148" i="45"/>
  <c r="K4149" i="45"/>
  <c r="K4150" i="45"/>
  <c r="K4151" i="45"/>
  <c r="K4152" i="45"/>
  <c r="K4153" i="45"/>
  <c r="K4154" i="45"/>
  <c r="K4155" i="45"/>
  <c r="K4156" i="45"/>
  <c r="K4157" i="45"/>
  <c r="K4158" i="45"/>
  <c r="K4159" i="45"/>
  <c r="K4160" i="45"/>
  <c r="K4161" i="45"/>
  <c r="K4162" i="45"/>
  <c r="K4163" i="45"/>
  <c r="K4164" i="45"/>
  <c r="K4165" i="45"/>
  <c r="K4166" i="45"/>
  <c r="K4167" i="45"/>
  <c r="K4168" i="45"/>
  <c r="K4169" i="45"/>
  <c r="K4170" i="45"/>
  <c r="K4171" i="45"/>
  <c r="K4172" i="45"/>
  <c r="K4173" i="45"/>
  <c r="K4174" i="45"/>
  <c r="K4175" i="45"/>
  <c r="K4176" i="45"/>
  <c r="K4177" i="45"/>
  <c r="K4178" i="45"/>
  <c r="K4179" i="45"/>
  <c r="K4180" i="45"/>
  <c r="K4181" i="45"/>
  <c r="K4182" i="45"/>
  <c r="K4183" i="45"/>
  <c r="K4184" i="45"/>
  <c r="K4185" i="45"/>
  <c r="K4186" i="45"/>
  <c r="K4187" i="45"/>
  <c r="K4188" i="45"/>
  <c r="K4189" i="45"/>
  <c r="K4190" i="45"/>
  <c r="K4191" i="45"/>
  <c r="K4192" i="45"/>
  <c r="K4193" i="45"/>
  <c r="K4194" i="45"/>
  <c r="K4195" i="45"/>
  <c r="K4196" i="45"/>
  <c r="K4197" i="45"/>
  <c r="K4198" i="45"/>
  <c r="K4199" i="45"/>
  <c r="K4200" i="45"/>
  <c r="K4201" i="45"/>
  <c r="K4202" i="45"/>
  <c r="K4203" i="45"/>
  <c r="K4204" i="45"/>
  <c r="K4205" i="45"/>
  <c r="K4206" i="45"/>
  <c r="K4207" i="45"/>
  <c r="K4208" i="45"/>
  <c r="K4209" i="45"/>
  <c r="K4210" i="45"/>
  <c r="K4211" i="45"/>
  <c r="K4212" i="45"/>
  <c r="K4213" i="45"/>
  <c r="K4214" i="45"/>
  <c r="K4215" i="45"/>
  <c r="K4216" i="45"/>
  <c r="K4217" i="45"/>
  <c r="K4218" i="45"/>
  <c r="K4219" i="45"/>
  <c r="K4220" i="45"/>
  <c r="K4221" i="45"/>
  <c r="K4222" i="45"/>
  <c r="K4223" i="45"/>
  <c r="K4224" i="45"/>
  <c r="K4225" i="45"/>
  <c r="K4226" i="45"/>
  <c r="K4227" i="45"/>
  <c r="K4228" i="45"/>
  <c r="K4229" i="45"/>
  <c r="K4230" i="45"/>
  <c r="K4231" i="45"/>
  <c r="K4232" i="45"/>
  <c r="K4233" i="45"/>
  <c r="K4234" i="45"/>
  <c r="K4235" i="45"/>
  <c r="K4236" i="45"/>
  <c r="K4237" i="45"/>
  <c r="K4238" i="45"/>
  <c r="K4239" i="45"/>
  <c r="K4240" i="45"/>
  <c r="K4241" i="45"/>
  <c r="K4242" i="45"/>
  <c r="K4243" i="45"/>
  <c r="K4244" i="45"/>
  <c r="K4245" i="45"/>
  <c r="K4246" i="45"/>
  <c r="K4247" i="45"/>
  <c r="K4248" i="45"/>
  <c r="K4249" i="45"/>
  <c r="K4250" i="45"/>
  <c r="K4251" i="45"/>
  <c r="K4252" i="45"/>
  <c r="K4253" i="45"/>
  <c r="K4254" i="45"/>
  <c r="K4255" i="45"/>
  <c r="K4256" i="45"/>
  <c r="K4257" i="45"/>
  <c r="K4258" i="45"/>
  <c r="K4259" i="45"/>
  <c r="K4260" i="45"/>
  <c r="K4261" i="45"/>
  <c r="K4262" i="45"/>
  <c r="K4263" i="45"/>
  <c r="K4264" i="45"/>
  <c r="K4265" i="45"/>
  <c r="K4266" i="45"/>
  <c r="K4267" i="45"/>
  <c r="K4268" i="45"/>
  <c r="K4269" i="45"/>
  <c r="K4270" i="45"/>
  <c r="K4271" i="45"/>
  <c r="K4272" i="45"/>
  <c r="K4273" i="45"/>
  <c r="K4274" i="45"/>
  <c r="K4275" i="45"/>
  <c r="K4276" i="45"/>
  <c r="K4277" i="45"/>
  <c r="K4278" i="45"/>
  <c r="K4279" i="45"/>
  <c r="K4280" i="45"/>
  <c r="K4281" i="45"/>
  <c r="K4282" i="45"/>
  <c r="K4283" i="45"/>
  <c r="K4284" i="45"/>
  <c r="K4285" i="45"/>
  <c r="K4286" i="45"/>
  <c r="K4287" i="45"/>
  <c r="K4288" i="45"/>
  <c r="K4289" i="45"/>
  <c r="K4290" i="45"/>
  <c r="K4291" i="45"/>
  <c r="K4292" i="45"/>
  <c r="K4293" i="45"/>
  <c r="K4294" i="45"/>
  <c r="K4295" i="45"/>
  <c r="K4296" i="45"/>
  <c r="K4297" i="45"/>
  <c r="K4298" i="45"/>
  <c r="K4299" i="45"/>
  <c r="K4300" i="45"/>
  <c r="K4301" i="45"/>
  <c r="K4302" i="45"/>
  <c r="K4303" i="45"/>
  <c r="K4304" i="45"/>
  <c r="K4305" i="45"/>
  <c r="K4306" i="45"/>
  <c r="K4307" i="45"/>
  <c r="K4308" i="45"/>
  <c r="K4309" i="45"/>
  <c r="K4310" i="45"/>
  <c r="K4311" i="45"/>
  <c r="K4312" i="45"/>
  <c r="K4313" i="45"/>
  <c r="K4314" i="45"/>
  <c r="K4315" i="45"/>
  <c r="K4316" i="45"/>
  <c r="K4317" i="45"/>
  <c r="K4318" i="45"/>
  <c r="K4319" i="45"/>
  <c r="K4320" i="45"/>
  <c r="K4321" i="45"/>
  <c r="K4322" i="45"/>
  <c r="K4323" i="45"/>
  <c r="K4324" i="45"/>
  <c r="K4325" i="45"/>
  <c r="K4326" i="45"/>
  <c r="K4327" i="45"/>
  <c r="K4328" i="45"/>
  <c r="K4329" i="45"/>
  <c r="K4330" i="45"/>
  <c r="K4331" i="45"/>
  <c r="K4332" i="45"/>
  <c r="K4333" i="45"/>
  <c r="K4334" i="45"/>
  <c r="K4335" i="45"/>
  <c r="K4336" i="45"/>
  <c r="K4337" i="45"/>
  <c r="K4338" i="45"/>
  <c r="K4339" i="45"/>
  <c r="K4340" i="45"/>
  <c r="K4341" i="45"/>
  <c r="K4342" i="45"/>
  <c r="K4343" i="45"/>
  <c r="K4344" i="45"/>
  <c r="K4345" i="45"/>
  <c r="K4346" i="45"/>
  <c r="K4347" i="45"/>
  <c r="K4348" i="45"/>
  <c r="K4349" i="45"/>
  <c r="K4350" i="45"/>
  <c r="K4351" i="45"/>
  <c r="K4352" i="45"/>
  <c r="K4353" i="45"/>
  <c r="K4354" i="45"/>
  <c r="K4355" i="45"/>
  <c r="K4356" i="45"/>
  <c r="K4357" i="45"/>
  <c r="K4358" i="45"/>
  <c r="K4359" i="45"/>
  <c r="K4360" i="45"/>
  <c r="K4361" i="45"/>
  <c r="K4362" i="45"/>
  <c r="K4363" i="45"/>
  <c r="K4364" i="45"/>
  <c r="K4365" i="45"/>
  <c r="K4366" i="45"/>
  <c r="K4367" i="45"/>
  <c r="K4368" i="45"/>
  <c r="K4369" i="45"/>
  <c r="K4370" i="45"/>
  <c r="K4371" i="45"/>
  <c r="K4372" i="45"/>
  <c r="K4373" i="45"/>
  <c r="K4374" i="45"/>
  <c r="K4375" i="45"/>
  <c r="K4376" i="45"/>
  <c r="K4377" i="45"/>
  <c r="K4378" i="45"/>
  <c r="K4379" i="45"/>
  <c r="K4380" i="45"/>
  <c r="K4381" i="45"/>
  <c r="K4382" i="45"/>
  <c r="K4383" i="45"/>
  <c r="K4384" i="45"/>
  <c r="K4385" i="45"/>
  <c r="K4386" i="45"/>
  <c r="K4387" i="45"/>
  <c r="K4388" i="45"/>
  <c r="K4389" i="45"/>
  <c r="K4390" i="45"/>
  <c r="K4391" i="45"/>
  <c r="K4392" i="45"/>
  <c r="K4393" i="45"/>
  <c r="K4394" i="45"/>
  <c r="K4395" i="45"/>
  <c r="K4396" i="45"/>
  <c r="K4397" i="45"/>
  <c r="K4398" i="45"/>
  <c r="K4399" i="45"/>
  <c r="K4400" i="45"/>
  <c r="K4401" i="45"/>
  <c r="K4402" i="45"/>
  <c r="K4403" i="45"/>
  <c r="K4404" i="45"/>
  <c r="K4405" i="45"/>
  <c r="K4406" i="45"/>
  <c r="K4407" i="45"/>
  <c r="K4408" i="45"/>
  <c r="K4409" i="45"/>
  <c r="K4410" i="45"/>
  <c r="K4411" i="45"/>
  <c r="K4412" i="45"/>
  <c r="K4413" i="45"/>
  <c r="K4414" i="45"/>
  <c r="K4415" i="45"/>
  <c r="K4416" i="45"/>
  <c r="K4417" i="45"/>
  <c r="K4418" i="45"/>
  <c r="K4419" i="45"/>
  <c r="K4420" i="45"/>
  <c r="K4421" i="45"/>
  <c r="K4422" i="45"/>
  <c r="K4423" i="45"/>
  <c r="K4424" i="45"/>
  <c r="K4425" i="45"/>
  <c r="K4426" i="45"/>
  <c r="K4427" i="45"/>
  <c r="K4428" i="45"/>
  <c r="K4429" i="45"/>
  <c r="K4430" i="45"/>
  <c r="K4431" i="45"/>
  <c r="K4432" i="45"/>
  <c r="K4433" i="45"/>
  <c r="K4434" i="45"/>
  <c r="K4435" i="45"/>
  <c r="K4436" i="45"/>
  <c r="K4437" i="45"/>
  <c r="K4438" i="45"/>
  <c r="K4439" i="45"/>
  <c r="K4440" i="45"/>
  <c r="K4441" i="45"/>
  <c r="K4442" i="45"/>
  <c r="K4443" i="45"/>
  <c r="K4444" i="45"/>
  <c r="K4445" i="45"/>
  <c r="K4446" i="45"/>
  <c r="K4447" i="45"/>
  <c r="K4448" i="45"/>
  <c r="K4449" i="45"/>
  <c r="K4450" i="45"/>
  <c r="K4451" i="45"/>
  <c r="K4452" i="45"/>
  <c r="K4453" i="45"/>
  <c r="K4454" i="45"/>
  <c r="K4455" i="45"/>
  <c r="K4456" i="45"/>
  <c r="K4457" i="45"/>
  <c r="K4458" i="45"/>
  <c r="K4459" i="45"/>
  <c r="K4460" i="45"/>
  <c r="K4461" i="45"/>
  <c r="K4462" i="45"/>
  <c r="K4463" i="45"/>
  <c r="K4464" i="45"/>
  <c r="K4465" i="45"/>
  <c r="K4466" i="45"/>
  <c r="K4467" i="45"/>
  <c r="K4468" i="45"/>
  <c r="K4469" i="45"/>
  <c r="K4470" i="45"/>
  <c r="K4471" i="45"/>
  <c r="K4472" i="45"/>
  <c r="K4473" i="45"/>
  <c r="K4474" i="45"/>
  <c r="K4475" i="45"/>
  <c r="K4476" i="45"/>
  <c r="K4477" i="45"/>
  <c r="K4478" i="45"/>
  <c r="K4479" i="45"/>
  <c r="K4480" i="45"/>
  <c r="K4481" i="45"/>
  <c r="K4482" i="45"/>
  <c r="K4483" i="45"/>
  <c r="K4484" i="45"/>
  <c r="K4485" i="45"/>
  <c r="K4486" i="45"/>
  <c r="K4487" i="45"/>
  <c r="K4488" i="45"/>
  <c r="K4489" i="45"/>
  <c r="K4490" i="45"/>
  <c r="K4491" i="45"/>
  <c r="K4492" i="45"/>
  <c r="K4493" i="45"/>
  <c r="K4494" i="45"/>
  <c r="K4495" i="45"/>
  <c r="K4496" i="45"/>
  <c r="K4497" i="45"/>
  <c r="K4498" i="45"/>
  <c r="K4499" i="45"/>
  <c r="K4500" i="45"/>
  <c r="K4501" i="45"/>
  <c r="K4502" i="45"/>
  <c r="K4503" i="45"/>
  <c r="K4504" i="45"/>
  <c r="K4505" i="45"/>
  <c r="K4506" i="45"/>
  <c r="K4507" i="45"/>
  <c r="K4508" i="45"/>
  <c r="K4509" i="45"/>
  <c r="K4510" i="45"/>
  <c r="K4511" i="45"/>
  <c r="K4512" i="45"/>
  <c r="K4513" i="45"/>
  <c r="K4514" i="45"/>
  <c r="K4515" i="45"/>
  <c r="K4516" i="45"/>
  <c r="K4517" i="45"/>
  <c r="K4518" i="45"/>
  <c r="K4519" i="45"/>
  <c r="K4520" i="45"/>
  <c r="K4521" i="45"/>
  <c r="K4522" i="45"/>
  <c r="K4523" i="45"/>
  <c r="K4524" i="45"/>
  <c r="K4525" i="45"/>
  <c r="K4526" i="45"/>
  <c r="K4527" i="45"/>
  <c r="K4528" i="45"/>
  <c r="K4529" i="45"/>
  <c r="K4530" i="45"/>
  <c r="K4531" i="45"/>
  <c r="K4532" i="45"/>
  <c r="K4533" i="45"/>
  <c r="K4534" i="45"/>
  <c r="K4535" i="45"/>
  <c r="K4536" i="45"/>
  <c r="K4537" i="45"/>
  <c r="K4538" i="45"/>
  <c r="K4539" i="45"/>
  <c r="K4540" i="45"/>
  <c r="K4541" i="45"/>
  <c r="K4542" i="45"/>
  <c r="K4543" i="45"/>
  <c r="K4544" i="45"/>
  <c r="K4545" i="45"/>
  <c r="K4546" i="45"/>
  <c r="K4547" i="45"/>
  <c r="K4548" i="45"/>
  <c r="K4549" i="45"/>
  <c r="K4550" i="45"/>
  <c r="K4551" i="45"/>
  <c r="K4552" i="45"/>
  <c r="K4553" i="45"/>
  <c r="K4554" i="45"/>
  <c r="K4555" i="45"/>
  <c r="K4556" i="45"/>
  <c r="K4557" i="45"/>
  <c r="K4558" i="45"/>
  <c r="K4559" i="45"/>
  <c r="K4560" i="45"/>
  <c r="K4561" i="45"/>
  <c r="K4562" i="45"/>
  <c r="K4563" i="45"/>
  <c r="K4564" i="45"/>
  <c r="K4565" i="45"/>
  <c r="K4566" i="45"/>
  <c r="K4567" i="45"/>
  <c r="K4568" i="45"/>
  <c r="K4569" i="45"/>
  <c r="K4570" i="45"/>
  <c r="K4571" i="45"/>
  <c r="K4572" i="45"/>
  <c r="K4573" i="45"/>
  <c r="K4574" i="45"/>
  <c r="K4575" i="45"/>
  <c r="K4576" i="45"/>
  <c r="K4577" i="45"/>
  <c r="K4578" i="45"/>
  <c r="K4579" i="45"/>
  <c r="K4580" i="45"/>
  <c r="K4581" i="45"/>
  <c r="K4582" i="45"/>
  <c r="K4583" i="45"/>
  <c r="K4584" i="45"/>
  <c r="K4585" i="45"/>
  <c r="K4586" i="45"/>
  <c r="K4587" i="45"/>
  <c r="K4588" i="45"/>
  <c r="K4589" i="45"/>
  <c r="K4590" i="45"/>
  <c r="K4591" i="45"/>
  <c r="K4592" i="45"/>
  <c r="K4593" i="45"/>
  <c r="K4594" i="45"/>
  <c r="K4595" i="45"/>
  <c r="K4596" i="45"/>
  <c r="K4597" i="45"/>
  <c r="K4598" i="45"/>
  <c r="K4599" i="45"/>
  <c r="K4600" i="45"/>
  <c r="K4601" i="45"/>
  <c r="K4602" i="45"/>
  <c r="K4603" i="45"/>
  <c r="K4604" i="45"/>
  <c r="K4605" i="45"/>
  <c r="K4606" i="45"/>
  <c r="K4607" i="45"/>
  <c r="K4608" i="45"/>
  <c r="K4609" i="45"/>
  <c r="K4610" i="45"/>
  <c r="K4611" i="45"/>
  <c r="K4612" i="45"/>
  <c r="K4613" i="45"/>
  <c r="K4614" i="45"/>
  <c r="K4615" i="45"/>
  <c r="K4616" i="45"/>
  <c r="K4617" i="45"/>
  <c r="K4618" i="45"/>
  <c r="K4619" i="45"/>
  <c r="K4620" i="45"/>
  <c r="K4621" i="45"/>
  <c r="K4622" i="45"/>
  <c r="K4623" i="45"/>
  <c r="K4624" i="45"/>
  <c r="K4625" i="45"/>
  <c r="K4626" i="45"/>
  <c r="K4627" i="45"/>
  <c r="K4628" i="45"/>
  <c r="K4629" i="45"/>
  <c r="K4630" i="45"/>
  <c r="K4631" i="45"/>
  <c r="K4632" i="45"/>
  <c r="K4633" i="45"/>
  <c r="K4634" i="45"/>
  <c r="K4635" i="45"/>
  <c r="K4636" i="45"/>
  <c r="K4637" i="45"/>
  <c r="K4638" i="45"/>
  <c r="K4639" i="45"/>
  <c r="K4640" i="45"/>
  <c r="K4641" i="45"/>
  <c r="K4642" i="45"/>
  <c r="K4643" i="45"/>
  <c r="K4644" i="45"/>
  <c r="K4645" i="45"/>
  <c r="K4646" i="45"/>
  <c r="K4647" i="45"/>
  <c r="K4648" i="45"/>
  <c r="K4649" i="45"/>
  <c r="K4650" i="45"/>
  <c r="K4651" i="45"/>
  <c r="K4652" i="45"/>
  <c r="K4653" i="45"/>
  <c r="K4654" i="45"/>
  <c r="K4655" i="45"/>
  <c r="K4656" i="45"/>
  <c r="K4657" i="45"/>
  <c r="K4658" i="45"/>
  <c r="K4659" i="45"/>
  <c r="K4660" i="45"/>
  <c r="K4661" i="45"/>
  <c r="K4662" i="45"/>
  <c r="K4663" i="45"/>
  <c r="K4664" i="45"/>
  <c r="K4665" i="45"/>
  <c r="K4666" i="45"/>
  <c r="K4667" i="45"/>
  <c r="K4668" i="45"/>
  <c r="K4669" i="45"/>
  <c r="K4670" i="45"/>
  <c r="K4671" i="45"/>
  <c r="K4672" i="45"/>
  <c r="K4673" i="45"/>
  <c r="K4674" i="45"/>
  <c r="K4675" i="45"/>
  <c r="K4676" i="45"/>
  <c r="K4677" i="45"/>
  <c r="K4678" i="45"/>
  <c r="K4679" i="45"/>
  <c r="K4680" i="45"/>
  <c r="K4681" i="45"/>
  <c r="K4682" i="45"/>
  <c r="K4683" i="45"/>
  <c r="K4684" i="45"/>
  <c r="K4685" i="45"/>
  <c r="K4686" i="45"/>
  <c r="K4687" i="45"/>
  <c r="K4688" i="45"/>
  <c r="K4689" i="45"/>
  <c r="K4690" i="45"/>
  <c r="K4691" i="45"/>
  <c r="K4692" i="45"/>
  <c r="K4693" i="45"/>
  <c r="K4694" i="45"/>
  <c r="K4695" i="45"/>
  <c r="K4696" i="45"/>
  <c r="K4697" i="45"/>
  <c r="K4698" i="45"/>
  <c r="K4699" i="45"/>
  <c r="K4700" i="45"/>
  <c r="K4701" i="45"/>
  <c r="K4702" i="45"/>
  <c r="K4703" i="45"/>
  <c r="K4704" i="45"/>
  <c r="K4705" i="45"/>
  <c r="K4706" i="45"/>
  <c r="K4707" i="45"/>
  <c r="K4708" i="45"/>
  <c r="K4709" i="45"/>
  <c r="K4710" i="45"/>
  <c r="K4711" i="45"/>
  <c r="K4712" i="45"/>
  <c r="K4713" i="45"/>
  <c r="K4714" i="45"/>
  <c r="K4715" i="45"/>
  <c r="K4716" i="45"/>
  <c r="K4717" i="45"/>
  <c r="K4718" i="45"/>
  <c r="K4719" i="45"/>
  <c r="K4720" i="45"/>
  <c r="K4721" i="45"/>
  <c r="K4722" i="45"/>
  <c r="K4723" i="45"/>
  <c r="K4724" i="45"/>
  <c r="K4725" i="45"/>
  <c r="K4726" i="45"/>
  <c r="K4727" i="45"/>
  <c r="K4728" i="45"/>
  <c r="K4729" i="45"/>
  <c r="K4730" i="45"/>
  <c r="K4731" i="45"/>
  <c r="K4732" i="45"/>
  <c r="K4733" i="45"/>
  <c r="K4734" i="45"/>
  <c r="K4735" i="45"/>
  <c r="K4736" i="45"/>
  <c r="K4737" i="45"/>
  <c r="K4738" i="45"/>
  <c r="K4739" i="45"/>
  <c r="K4740" i="45"/>
  <c r="K4741" i="45"/>
  <c r="K4742" i="45"/>
  <c r="K4743" i="45"/>
  <c r="K4744" i="45"/>
  <c r="K4745" i="45"/>
  <c r="K4746" i="45"/>
  <c r="K4747" i="45"/>
  <c r="K4748" i="45"/>
  <c r="K4749" i="45"/>
  <c r="K4750" i="45"/>
  <c r="K4751" i="45"/>
  <c r="K4752" i="45"/>
  <c r="K4753" i="45"/>
  <c r="K4754" i="45"/>
  <c r="K4755" i="45"/>
  <c r="K4756" i="45"/>
  <c r="K4757" i="45"/>
  <c r="K4758" i="45"/>
  <c r="K4759" i="45"/>
  <c r="K4760" i="45"/>
  <c r="K4761" i="45"/>
  <c r="K4762" i="45"/>
  <c r="K4763" i="45"/>
  <c r="K4764" i="45"/>
  <c r="K4765" i="45"/>
  <c r="K4766" i="45"/>
  <c r="K4767" i="45"/>
  <c r="K4768" i="45"/>
  <c r="K4769" i="45"/>
  <c r="K4770" i="45"/>
  <c r="K4771" i="45"/>
  <c r="K4772" i="45"/>
  <c r="K4773" i="45"/>
  <c r="K4774" i="45"/>
  <c r="K4775" i="45"/>
  <c r="K4776" i="45"/>
  <c r="K4777" i="45"/>
  <c r="K4778" i="45"/>
  <c r="K4779" i="45"/>
  <c r="K4780" i="45"/>
  <c r="K4781" i="45"/>
  <c r="K4782" i="45"/>
  <c r="K4783" i="45"/>
  <c r="K4784" i="45"/>
  <c r="K4785" i="45"/>
  <c r="K4786" i="45"/>
  <c r="K4787" i="45"/>
  <c r="K4788" i="45"/>
  <c r="K4789" i="45"/>
  <c r="K4790" i="45"/>
  <c r="K4791" i="45"/>
  <c r="K4792" i="45"/>
  <c r="K4793" i="45"/>
  <c r="K4794" i="45"/>
  <c r="K4795" i="45"/>
  <c r="K4796" i="45"/>
  <c r="K4797" i="45"/>
  <c r="K4798" i="45"/>
  <c r="K4799" i="45"/>
  <c r="K4800" i="45"/>
  <c r="K4801" i="45"/>
  <c r="K4802" i="45"/>
  <c r="K4803" i="45"/>
  <c r="K4804" i="45"/>
  <c r="K4805" i="45"/>
  <c r="K4806" i="45"/>
  <c r="K4807" i="45"/>
  <c r="K4808" i="45"/>
  <c r="K4809" i="45"/>
  <c r="K4810" i="45"/>
  <c r="K4811" i="45"/>
  <c r="K4812" i="45"/>
  <c r="K4813" i="45"/>
  <c r="K4814" i="45"/>
  <c r="K4815" i="45"/>
  <c r="K4816" i="45"/>
  <c r="K4817" i="45"/>
  <c r="K4818" i="45"/>
  <c r="K4819" i="45"/>
  <c r="K4820" i="45"/>
  <c r="K4821" i="45"/>
  <c r="K4822" i="45"/>
  <c r="K4823" i="45"/>
  <c r="K4824" i="45"/>
  <c r="K4825" i="45"/>
  <c r="K4826" i="45"/>
  <c r="K4827" i="45"/>
  <c r="K4828" i="45"/>
  <c r="K4829" i="45"/>
  <c r="K4830" i="45"/>
  <c r="K4831" i="45"/>
  <c r="K4832" i="45"/>
  <c r="K4833" i="45"/>
  <c r="K4834" i="45"/>
  <c r="K4835" i="45"/>
  <c r="K4836" i="45"/>
  <c r="K4837" i="45"/>
  <c r="K4838" i="45"/>
  <c r="K4839" i="45"/>
  <c r="K4840" i="45"/>
  <c r="K4841" i="45"/>
  <c r="K4842" i="45"/>
  <c r="K4843" i="45"/>
  <c r="K4844" i="45"/>
  <c r="K4845" i="45"/>
  <c r="K4846" i="45"/>
  <c r="K4847" i="45"/>
  <c r="K4848" i="45"/>
  <c r="K4849" i="45"/>
  <c r="K4850" i="45"/>
  <c r="K4851" i="45"/>
  <c r="K4852" i="45"/>
  <c r="K4853" i="45"/>
  <c r="K4854" i="45"/>
  <c r="K4855" i="45"/>
  <c r="K4856" i="45"/>
  <c r="K4857" i="45"/>
  <c r="K4858" i="45"/>
  <c r="K4859" i="45"/>
  <c r="K4860" i="45"/>
  <c r="K4861" i="45"/>
  <c r="K4862" i="45"/>
  <c r="K4863" i="45"/>
  <c r="K4864" i="45"/>
  <c r="K4865" i="45"/>
  <c r="K4866" i="45"/>
  <c r="K4867" i="45"/>
  <c r="K4868" i="45"/>
  <c r="K4869" i="45"/>
  <c r="K4870" i="45"/>
  <c r="K4871" i="45"/>
  <c r="K4872" i="45"/>
  <c r="K4873" i="45"/>
  <c r="K4874" i="45"/>
  <c r="K4875" i="45"/>
  <c r="K4876" i="45"/>
  <c r="K4877" i="45"/>
  <c r="K4878" i="45"/>
  <c r="K4879" i="45"/>
  <c r="K4880" i="45"/>
  <c r="K4881" i="45"/>
  <c r="K4882" i="45"/>
  <c r="K4883" i="45"/>
  <c r="K4884" i="45"/>
  <c r="K4885" i="45"/>
  <c r="K4886" i="45"/>
  <c r="K4887" i="45"/>
  <c r="K4888" i="45"/>
  <c r="K4889" i="45"/>
  <c r="K4890" i="45"/>
  <c r="K4891" i="45"/>
  <c r="K4892" i="45"/>
  <c r="K4893" i="45"/>
  <c r="K4894" i="45"/>
  <c r="K4895" i="45"/>
  <c r="K4896" i="45"/>
  <c r="K4897" i="45"/>
  <c r="K4898" i="45"/>
  <c r="K4899" i="45"/>
  <c r="K4900" i="45"/>
  <c r="K4901" i="45"/>
  <c r="K4902" i="45"/>
  <c r="K4903" i="45"/>
  <c r="K4904" i="45"/>
  <c r="K4905" i="45"/>
  <c r="K4906" i="45"/>
  <c r="K4907" i="45"/>
  <c r="K4908" i="45"/>
  <c r="K4909" i="45"/>
  <c r="K4910" i="45"/>
  <c r="K4911" i="45"/>
  <c r="K4912" i="45"/>
  <c r="K4913" i="45"/>
  <c r="K4914" i="45"/>
  <c r="K4915" i="45"/>
  <c r="K4916" i="45"/>
  <c r="K4917" i="45"/>
  <c r="K4918" i="45"/>
  <c r="K4919" i="45"/>
  <c r="K4920" i="45"/>
  <c r="K4921" i="45"/>
  <c r="K4922" i="45"/>
  <c r="K4923" i="45"/>
  <c r="K4924" i="45"/>
  <c r="K4925" i="45"/>
  <c r="K4926" i="45"/>
  <c r="K4927" i="45"/>
  <c r="K4928" i="45"/>
  <c r="K4929" i="45"/>
  <c r="K4930" i="45"/>
  <c r="K4931" i="45"/>
  <c r="K4932" i="45"/>
  <c r="K4933" i="45"/>
  <c r="K4934" i="45"/>
  <c r="K4935" i="45"/>
  <c r="K4936" i="45"/>
  <c r="K4937" i="45"/>
  <c r="K4938" i="45"/>
  <c r="K4939" i="45"/>
  <c r="K4940" i="45"/>
  <c r="K4941" i="45"/>
  <c r="K4942" i="45"/>
  <c r="K4943" i="45"/>
  <c r="K4944" i="45"/>
  <c r="K4945" i="45"/>
  <c r="K4946" i="45"/>
  <c r="K4947" i="45"/>
  <c r="K4948" i="45"/>
  <c r="K4949" i="45"/>
  <c r="K4950" i="45"/>
  <c r="K4951" i="45"/>
  <c r="K4952" i="45"/>
  <c r="K4953" i="45"/>
  <c r="K4954" i="45"/>
  <c r="K4955" i="45"/>
  <c r="K4956" i="45"/>
  <c r="K4957" i="45"/>
  <c r="K4958" i="45"/>
  <c r="K4959" i="45"/>
  <c r="K4960" i="45"/>
  <c r="K4961" i="45"/>
  <c r="K4962" i="45"/>
  <c r="K4963" i="45"/>
  <c r="K4964" i="45"/>
  <c r="K4965" i="45"/>
  <c r="K4966" i="45"/>
  <c r="K4967" i="45"/>
  <c r="K4968" i="45"/>
  <c r="K4969" i="45"/>
  <c r="K4970" i="45"/>
  <c r="K4971" i="45"/>
  <c r="K4972" i="45"/>
  <c r="K4973" i="45"/>
  <c r="K4974" i="45"/>
  <c r="K4975" i="45"/>
  <c r="K4976" i="45"/>
  <c r="K4977" i="45"/>
  <c r="K4978" i="45"/>
  <c r="K4979" i="45"/>
  <c r="K4980" i="45"/>
  <c r="K4981" i="45"/>
  <c r="K4982" i="45"/>
  <c r="K4983" i="45"/>
  <c r="K4984" i="45"/>
  <c r="K4985" i="45"/>
  <c r="K4986" i="45"/>
  <c r="K4987" i="45"/>
  <c r="K4988" i="45"/>
  <c r="K4989" i="45"/>
  <c r="K4990" i="45"/>
  <c r="K4991" i="45"/>
  <c r="K4992" i="45"/>
  <c r="K4993" i="45"/>
  <c r="K4994" i="45"/>
  <c r="K4995" i="45"/>
  <c r="K4996" i="45"/>
  <c r="K4997" i="45"/>
  <c r="K4998" i="45"/>
  <c r="K4999" i="45"/>
  <c r="K5000" i="45"/>
  <c r="K5001" i="45"/>
  <c r="K5002" i="45"/>
  <c r="K5003" i="45"/>
  <c r="K5004" i="45"/>
  <c r="K5005" i="45"/>
  <c r="K5006" i="45"/>
  <c r="K5007" i="45"/>
  <c r="K5008" i="45"/>
  <c r="K5009" i="45"/>
  <c r="K5010" i="45"/>
  <c r="K5011" i="45"/>
  <c r="K5012" i="45"/>
  <c r="K5013" i="45"/>
  <c r="K5014" i="45"/>
  <c r="K5015" i="45"/>
  <c r="K5016" i="45"/>
  <c r="K5017" i="45"/>
  <c r="K5018" i="45"/>
  <c r="K5019" i="45"/>
  <c r="K5020" i="45"/>
  <c r="K5021" i="45"/>
  <c r="K5022" i="45"/>
  <c r="K5023" i="45"/>
  <c r="K5024" i="45"/>
  <c r="K5025" i="45"/>
  <c r="K5026" i="45"/>
  <c r="K5027" i="45"/>
  <c r="K5028" i="45"/>
  <c r="K5029" i="45"/>
  <c r="K5030" i="45"/>
  <c r="K5031" i="45"/>
  <c r="K5032" i="45"/>
  <c r="K5033" i="45"/>
  <c r="K5034" i="45"/>
  <c r="K5035" i="45"/>
  <c r="K5036" i="45"/>
  <c r="K5037" i="45"/>
  <c r="K5038" i="45"/>
  <c r="K5039" i="45"/>
  <c r="K5040" i="45"/>
  <c r="K5041" i="45"/>
  <c r="K5042" i="45"/>
  <c r="K5043" i="45"/>
  <c r="K5044" i="45"/>
  <c r="K5045" i="45"/>
  <c r="K5046" i="45"/>
  <c r="K5047" i="45"/>
  <c r="K5048" i="45"/>
  <c r="K5049" i="45"/>
  <c r="K5050" i="45"/>
  <c r="K5051" i="45"/>
  <c r="K5052" i="45"/>
  <c r="K5053" i="45"/>
  <c r="K5054" i="45"/>
  <c r="K5055" i="45"/>
  <c r="K5056" i="45"/>
  <c r="K5057" i="45"/>
  <c r="K5058" i="45"/>
  <c r="K5059" i="45"/>
  <c r="K5060" i="45"/>
  <c r="K5061" i="45"/>
  <c r="K5062" i="45"/>
  <c r="K5063" i="45"/>
  <c r="K5064" i="45"/>
  <c r="K5065" i="45"/>
  <c r="K5066" i="45"/>
  <c r="K5067" i="45"/>
  <c r="K5068" i="45"/>
  <c r="K5069" i="45"/>
  <c r="K5070" i="45"/>
  <c r="K5071" i="45"/>
  <c r="K5072" i="45"/>
  <c r="K5073" i="45"/>
  <c r="K5074" i="45"/>
  <c r="K5075" i="45"/>
  <c r="K5076" i="45"/>
  <c r="K5077" i="45"/>
  <c r="K5078" i="45"/>
  <c r="K5079" i="45"/>
  <c r="K5080" i="45"/>
  <c r="K5081" i="45"/>
  <c r="K5082" i="45"/>
  <c r="K5083" i="45"/>
  <c r="K5084" i="45"/>
  <c r="K5085" i="45"/>
  <c r="K5086" i="45"/>
  <c r="K5087" i="45"/>
  <c r="K5088" i="45"/>
  <c r="K5089" i="45"/>
  <c r="K5090" i="45"/>
  <c r="K5091" i="45"/>
  <c r="K5092" i="45"/>
  <c r="K5093" i="45"/>
  <c r="K5094" i="45"/>
  <c r="K5095" i="45"/>
  <c r="K5096" i="45"/>
  <c r="K5097" i="45"/>
  <c r="K5098" i="45"/>
  <c r="K5099" i="45"/>
  <c r="K5100" i="45"/>
  <c r="K5101" i="45"/>
  <c r="K5102" i="45"/>
  <c r="K5103" i="45"/>
  <c r="K5104" i="45"/>
  <c r="K5105" i="45"/>
  <c r="K5106" i="45"/>
  <c r="K5107" i="45"/>
  <c r="K5108" i="45"/>
  <c r="K5109" i="45"/>
  <c r="K5110" i="45"/>
  <c r="K5111" i="45"/>
  <c r="K5112" i="45"/>
  <c r="K5113" i="45"/>
  <c r="K5114" i="45"/>
  <c r="K5115" i="45"/>
  <c r="K5116" i="45"/>
  <c r="K5117" i="45"/>
  <c r="K5118" i="45"/>
  <c r="K5119" i="45"/>
  <c r="K5120" i="45"/>
  <c r="K5121" i="45"/>
  <c r="K5122" i="45"/>
  <c r="K5123" i="45"/>
  <c r="K5124" i="45"/>
  <c r="K5125" i="45"/>
  <c r="K5126" i="45"/>
  <c r="K5127" i="45"/>
  <c r="K5128" i="45"/>
  <c r="K5129" i="45"/>
  <c r="K5130" i="45"/>
  <c r="K5131" i="45"/>
  <c r="K5132" i="45"/>
  <c r="K5133" i="45"/>
  <c r="K5134" i="45"/>
  <c r="K5135" i="45"/>
  <c r="K5136" i="45"/>
  <c r="K5137" i="45"/>
  <c r="K5138" i="45"/>
  <c r="K5139" i="45"/>
  <c r="K5140" i="45"/>
  <c r="K5141" i="45"/>
  <c r="K5142" i="45"/>
  <c r="K5143" i="45"/>
  <c r="K5144" i="45"/>
  <c r="K5145" i="45"/>
  <c r="K5146" i="45"/>
  <c r="K5147" i="45"/>
  <c r="K5148" i="45"/>
  <c r="K5149" i="45"/>
  <c r="K5150" i="45"/>
  <c r="K5151" i="45"/>
  <c r="K5152" i="45"/>
  <c r="K5153" i="45"/>
  <c r="K5154" i="45"/>
  <c r="K5155" i="45"/>
  <c r="K5156" i="45"/>
  <c r="K5157" i="45"/>
  <c r="K5158" i="45"/>
  <c r="K5159" i="45"/>
  <c r="K5160" i="45"/>
  <c r="K5161" i="45"/>
  <c r="K5162" i="45"/>
  <c r="K5163" i="45"/>
  <c r="K5164" i="45"/>
  <c r="K5165" i="45"/>
  <c r="K5166" i="45"/>
  <c r="K5167" i="45"/>
  <c r="K5168" i="45"/>
  <c r="K5169" i="45"/>
  <c r="K5170" i="45"/>
  <c r="K5171" i="45"/>
  <c r="K5172" i="45"/>
  <c r="K5173" i="45"/>
  <c r="K5174" i="45"/>
  <c r="K5175" i="45"/>
  <c r="K5176" i="45"/>
  <c r="K5177" i="45"/>
  <c r="K5178" i="45"/>
  <c r="K5179" i="45"/>
  <c r="K5180" i="45"/>
  <c r="K5181" i="45"/>
  <c r="K5182" i="45"/>
  <c r="K5183" i="45"/>
  <c r="K5184" i="45"/>
  <c r="K5185" i="45"/>
  <c r="K5186" i="45"/>
  <c r="K5187" i="45"/>
  <c r="K5188" i="45"/>
  <c r="K5189" i="45"/>
  <c r="K5190" i="45"/>
  <c r="K5191" i="45"/>
  <c r="K5192" i="45"/>
  <c r="K5193" i="45"/>
  <c r="K5194" i="45"/>
  <c r="K5195" i="45"/>
  <c r="K5196" i="45"/>
  <c r="K5197" i="45"/>
  <c r="K5198" i="45"/>
  <c r="K5199" i="45"/>
  <c r="K5200" i="45"/>
  <c r="K5201" i="45"/>
  <c r="K5202" i="45"/>
  <c r="K5203" i="45"/>
  <c r="K5204" i="45"/>
  <c r="K5205" i="45"/>
  <c r="K5206" i="45"/>
  <c r="K5207" i="45"/>
  <c r="K5208" i="45"/>
  <c r="K5209" i="45"/>
  <c r="K5210" i="45"/>
  <c r="K5211" i="45"/>
  <c r="K5212" i="45"/>
  <c r="K5213" i="45"/>
  <c r="K5214" i="45"/>
  <c r="K5215" i="45"/>
  <c r="K5216" i="45"/>
  <c r="K5217" i="45"/>
  <c r="K5218" i="45"/>
  <c r="K5219" i="45"/>
  <c r="K5220" i="45"/>
  <c r="K5221" i="45"/>
  <c r="K5222" i="45"/>
  <c r="K5223" i="45"/>
  <c r="K5224" i="45"/>
  <c r="K5225" i="45"/>
  <c r="K5226" i="45"/>
  <c r="K5227" i="45"/>
  <c r="K5228" i="45"/>
  <c r="K5229" i="45"/>
  <c r="K5230" i="45"/>
  <c r="K5231" i="45"/>
  <c r="K5232" i="45"/>
  <c r="K5233" i="45"/>
  <c r="K5234" i="45"/>
  <c r="K5235" i="45"/>
  <c r="K5236" i="45"/>
  <c r="K5237" i="45"/>
  <c r="K5238" i="45"/>
  <c r="K5239" i="45"/>
  <c r="K5240" i="45"/>
  <c r="K5241" i="45"/>
  <c r="K5242" i="45"/>
  <c r="K5243" i="45"/>
  <c r="K5244" i="45"/>
  <c r="K5245" i="45"/>
  <c r="K5246" i="45"/>
  <c r="K5247" i="45"/>
  <c r="K5248" i="45"/>
  <c r="K5249" i="45"/>
  <c r="K5250" i="45"/>
  <c r="K5251" i="45"/>
  <c r="K5252" i="45"/>
  <c r="K5253" i="45"/>
  <c r="K5254" i="45"/>
  <c r="K5255" i="45"/>
  <c r="K5256" i="45"/>
  <c r="K5257" i="45"/>
  <c r="K5258" i="45"/>
  <c r="K5259" i="45"/>
  <c r="K5260" i="45"/>
  <c r="K5261" i="45"/>
  <c r="K5262" i="45"/>
  <c r="K5263" i="45"/>
  <c r="K5264" i="45"/>
  <c r="K5265" i="45"/>
  <c r="K5266" i="45"/>
  <c r="K5267" i="45"/>
  <c r="K5268" i="45"/>
  <c r="K5269" i="45"/>
  <c r="K5270" i="45"/>
  <c r="K5271" i="45"/>
  <c r="K5272" i="45"/>
  <c r="K5273" i="45"/>
  <c r="K5274" i="45"/>
  <c r="K5275" i="45"/>
  <c r="K5276" i="45"/>
  <c r="K5277" i="45"/>
  <c r="K5278" i="45"/>
  <c r="K5279" i="45"/>
  <c r="K5280" i="45"/>
  <c r="K5281" i="45"/>
  <c r="K5282" i="45"/>
  <c r="K5283" i="45"/>
  <c r="K5284" i="45"/>
  <c r="K5285" i="45"/>
  <c r="K5286" i="45"/>
  <c r="K5287" i="45"/>
  <c r="K5288" i="45"/>
  <c r="K5289" i="45"/>
  <c r="K5290" i="45"/>
  <c r="K5291" i="45"/>
  <c r="K5292" i="45"/>
  <c r="K5293" i="45"/>
  <c r="K5294" i="45"/>
  <c r="K5295" i="45"/>
  <c r="K5296" i="45"/>
  <c r="K5297" i="45"/>
  <c r="K5298" i="45"/>
  <c r="K5299" i="45"/>
  <c r="K5300" i="45"/>
  <c r="K5301" i="45"/>
  <c r="K5302" i="45"/>
  <c r="K5303" i="45"/>
  <c r="K5304" i="45"/>
  <c r="K5305" i="45"/>
  <c r="K5306" i="45"/>
  <c r="K5307" i="45"/>
  <c r="K5308" i="45"/>
  <c r="K5309" i="45"/>
  <c r="K5310" i="45"/>
  <c r="K5311" i="45"/>
  <c r="K5312" i="45"/>
  <c r="K5313" i="45"/>
  <c r="K5314" i="45"/>
  <c r="K5315" i="45"/>
  <c r="K5316" i="45"/>
  <c r="K5317" i="45"/>
  <c r="K5318" i="45"/>
  <c r="K5319" i="45"/>
  <c r="K5320" i="45"/>
  <c r="K5321" i="45"/>
  <c r="K5322" i="45"/>
  <c r="K5323" i="45"/>
  <c r="K5324" i="45"/>
  <c r="K5325" i="45"/>
  <c r="K5326" i="45"/>
  <c r="K5327" i="45"/>
  <c r="K5328" i="45"/>
  <c r="K5329" i="45"/>
  <c r="K5330" i="45"/>
  <c r="K5331" i="45"/>
  <c r="K5332" i="45"/>
  <c r="K5333" i="45"/>
  <c r="K5334" i="45"/>
  <c r="K5335" i="45"/>
  <c r="K5336" i="45"/>
  <c r="K5337" i="45"/>
  <c r="K5338" i="45"/>
  <c r="K5339" i="45"/>
  <c r="K5340" i="45"/>
  <c r="K5341" i="45"/>
  <c r="K5342" i="45"/>
  <c r="K5343" i="45"/>
  <c r="K5344" i="45"/>
  <c r="K5345" i="45"/>
  <c r="K5346" i="45"/>
  <c r="K5347" i="45"/>
  <c r="K5348" i="45"/>
  <c r="K5349" i="45"/>
  <c r="K5350" i="45"/>
  <c r="K5351" i="45"/>
  <c r="K5352" i="45"/>
  <c r="K5353" i="45"/>
  <c r="K5354" i="45"/>
  <c r="K5355" i="45"/>
  <c r="K5356" i="45"/>
  <c r="K5357" i="45"/>
  <c r="K5358" i="45"/>
  <c r="K5359" i="45"/>
  <c r="K5360" i="45"/>
  <c r="K5361" i="45"/>
  <c r="K5362" i="45"/>
  <c r="K5363" i="45"/>
  <c r="K5364" i="45"/>
  <c r="K5365" i="45"/>
  <c r="K5366" i="45"/>
  <c r="K5367" i="45"/>
  <c r="K5368" i="45"/>
  <c r="K5369" i="45"/>
  <c r="K5370" i="45"/>
  <c r="K5371" i="45"/>
  <c r="K5372" i="45"/>
  <c r="K5373" i="45"/>
  <c r="K5374" i="45"/>
  <c r="K5375" i="45"/>
  <c r="K5376" i="45"/>
  <c r="K5377" i="45"/>
  <c r="K5378" i="45"/>
  <c r="K5379" i="45"/>
  <c r="K5380" i="45"/>
  <c r="K5381" i="45"/>
  <c r="K5382" i="45"/>
  <c r="K5383" i="45"/>
  <c r="K5384" i="45"/>
  <c r="K5385" i="45"/>
  <c r="K5386" i="45"/>
  <c r="K5387" i="45"/>
  <c r="K5388" i="45"/>
  <c r="K5389" i="45"/>
  <c r="K5390" i="45"/>
  <c r="K5391" i="45"/>
  <c r="K5392" i="45"/>
  <c r="K5393" i="45"/>
  <c r="K5394" i="45"/>
  <c r="K5395" i="45"/>
  <c r="K5396" i="45"/>
  <c r="K5397" i="45"/>
  <c r="K5398" i="45"/>
  <c r="K5399" i="45"/>
  <c r="K5400" i="45"/>
  <c r="K5401" i="45"/>
  <c r="K5402" i="45"/>
  <c r="K5403" i="45"/>
  <c r="K5404" i="45"/>
  <c r="K5405" i="45"/>
  <c r="K5406" i="45"/>
  <c r="K5407" i="45"/>
  <c r="K5408" i="45"/>
  <c r="K5409" i="45"/>
  <c r="K5410" i="45"/>
  <c r="K5411" i="45"/>
  <c r="K5412" i="45"/>
  <c r="K5413" i="45"/>
  <c r="K5414" i="45"/>
  <c r="K5415" i="45"/>
  <c r="K5416" i="45"/>
  <c r="K5417" i="45"/>
  <c r="K5418" i="45"/>
  <c r="K5419" i="45"/>
  <c r="K5420" i="45"/>
  <c r="K5421" i="45"/>
  <c r="K5422" i="45"/>
  <c r="K5423" i="45"/>
  <c r="K5424" i="45"/>
  <c r="K5425" i="45"/>
  <c r="K5426" i="45"/>
  <c r="K5427" i="45"/>
  <c r="K5428" i="45"/>
  <c r="K5429" i="45"/>
  <c r="K5430" i="45"/>
  <c r="K5431" i="45"/>
  <c r="K5432" i="45"/>
  <c r="K5433" i="45"/>
  <c r="K5434" i="45"/>
  <c r="K5435" i="45"/>
  <c r="K5436" i="45"/>
  <c r="K5437" i="45"/>
  <c r="K5438" i="45"/>
  <c r="K5439" i="45"/>
  <c r="K5440" i="45"/>
  <c r="K5441" i="45"/>
  <c r="K5442" i="45"/>
  <c r="K5443" i="45"/>
  <c r="K5444" i="45"/>
  <c r="K5445" i="45"/>
  <c r="K5446" i="45"/>
  <c r="K5447" i="45"/>
  <c r="K5448" i="45"/>
  <c r="K5449" i="45"/>
  <c r="K5450" i="45"/>
  <c r="K5451" i="45"/>
  <c r="K5452" i="45"/>
  <c r="K5453" i="45"/>
  <c r="K5454" i="45"/>
  <c r="K5455" i="45"/>
  <c r="K5456" i="45"/>
  <c r="K5457" i="45"/>
  <c r="K5458" i="45"/>
  <c r="K5459" i="45"/>
  <c r="K5460" i="45"/>
  <c r="K5461" i="45"/>
  <c r="K5462" i="45"/>
  <c r="K5463" i="45"/>
  <c r="K5464" i="45"/>
  <c r="K5465" i="45"/>
  <c r="K5466" i="45"/>
  <c r="K5467" i="45"/>
  <c r="K5468" i="45"/>
  <c r="K5469" i="45"/>
  <c r="K5470" i="45"/>
  <c r="K5471" i="45"/>
  <c r="K5472" i="45"/>
  <c r="K5473" i="45"/>
  <c r="K5474" i="45"/>
  <c r="K5475" i="45"/>
  <c r="K5476" i="45"/>
  <c r="K5477" i="45"/>
  <c r="K5478" i="45"/>
  <c r="K5479" i="45"/>
  <c r="K5480" i="45"/>
  <c r="K5481" i="45"/>
  <c r="K5482" i="45"/>
  <c r="K5483" i="45"/>
  <c r="K5484" i="45"/>
  <c r="K5485" i="45"/>
  <c r="K5486" i="45"/>
  <c r="K5487" i="45"/>
  <c r="K5488" i="45"/>
  <c r="K5489" i="45"/>
  <c r="K5490" i="45"/>
  <c r="K5491" i="45"/>
  <c r="K5492" i="45"/>
  <c r="K5493" i="45"/>
  <c r="K5494" i="45"/>
  <c r="K5495" i="45"/>
  <c r="K5496" i="45"/>
  <c r="K5497" i="45"/>
  <c r="K5498" i="45"/>
  <c r="K5499" i="45"/>
  <c r="K5500" i="45"/>
  <c r="K5501" i="45"/>
  <c r="K5502" i="45"/>
  <c r="K5503" i="45"/>
  <c r="K5504" i="45"/>
  <c r="K5505" i="45"/>
  <c r="K5506" i="45"/>
  <c r="K5507" i="45"/>
  <c r="K5508" i="45"/>
  <c r="K5509" i="45"/>
  <c r="K5510" i="45"/>
  <c r="K5511" i="45"/>
  <c r="K5512" i="45"/>
  <c r="K5513" i="45"/>
  <c r="K5514" i="45"/>
  <c r="K5515" i="45"/>
  <c r="K5516" i="45"/>
  <c r="K5517" i="45"/>
  <c r="K5518" i="45"/>
  <c r="K5519" i="45"/>
  <c r="K5520" i="45"/>
  <c r="K5521" i="45"/>
  <c r="K5522" i="45"/>
  <c r="K5523" i="45"/>
  <c r="K5524" i="45"/>
  <c r="K5525" i="45"/>
  <c r="K5526" i="45"/>
  <c r="K5527" i="45"/>
  <c r="K5528" i="45"/>
  <c r="K5529" i="45"/>
  <c r="K5530" i="45"/>
  <c r="K5531" i="45"/>
  <c r="K5532" i="45"/>
  <c r="K5533" i="45"/>
  <c r="K5534" i="45"/>
  <c r="K5535" i="45"/>
  <c r="K5536" i="45"/>
  <c r="K5537" i="45"/>
  <c r="K5538" i="45"/>
  <c r="K5539" i="45"/>
  <c r="K5540" i="45"/>
  <c r="K5541" i="45"/>
  <c r="K5542" i="45"/>
  <c r="K5543" i="45"/>
  <c r="K5544" i="45"/>
  <c r="K5545" i="45"/>
  <c r="K5546" i="45"/>
  <c r="K5547" i="45"/>
  <c r="K5548" i="45"/>
  <c r="K5549" i="45"/>
  <c r="K5550" i="45"/>
  <c r="K5551" i="45"/>
  <c r="K5552" i="45"/>
  <c r="K5553" i="45"/>
  <c r="K5554" i="45"/>
  <c r="K5555" i="45"/>
  <c r="K5556" i="45"/>
  <c r="K5557" i="45"/>
  <c r="K5558" i="45"/>
  <c r="K5559" i="45"/>
  <c r="K5560" i="45"/>
  <c r="K5561" i="45"/>
  <c r="K5562" i="45"/>
  <c r="K5563" i="45"/>
  <c r="K5564" i="45"/>
  <c r="K5565" i="45"/>
  <c r="K5566" i="45"/>
  <c r="K5567" i="45"/>
  <c r="K5568" i="45"/>
  <c r="K5569" i="45"/>
  <c r="K5570" i="45"/>
  <c r="K5571" i="45"/>
  <c r="K5572" i="45"/>
  <c r="K5573" i="45"/>
  <c r="K5574" i="45"/>
  <c r="K5575" i="45"/>
  <c r="K5576" i="45"/>
  <c r="K5577" i="45"/>
  <c r="K5578" i="45"/>
  <c r="K5579" i="45"/>
  <c r="K5580" i="45"/>
  <c r="K5581" i="45"/>
  <c r="K5582" i="45"/>
  <c r="K5583" i="45"/>
  <c r="K5584" i="45"/>
  <c r="K5585" i="45"/>
  <c r="K5586" i="45"/>
  <c r="K5587" i="45"/>
  <c r="K5588" i="45"/>
  <c r="K5589" i="45"/>
  <c r="K5590" i="45"/>
  <c r="K5591" i="45"/>
  <c r="K5592" i="45"/>
  <c r="K5593" i="45"/>
  <c r="K5594" i="45"/>
  <c r="K5595" i="45"/>
  <c r="K5596" i="45"/>
  <c r="K5597" i="45"/>
  <c r="K5598" i="45"/>
  <c r="K5599" i="45"/>
  <c r="K5600" i="45"/>
  <c r="K5601" i="45"/>
  <c r="K5602" i="45"/>
  <c r="K5603" i="45"/>
  <c r="K5604" i="45"/>
  <c r="K5605" i="45"/>
  <c r="K5606" i="45"/>
  <c r="K5607" i="45"/>
  <c r="K5608" i="45"/>
  <c r="K5609" i="45"/>
  <c r="K5610" i="45"/>
  <c r="K5611" i="45"/>
  <c r="K5612" i="45"/>
  <c r="K5613" i="45"/>
  <c r="K5614" i="45"/>
  <c r="K5615" i="45"/>
  <c r="K5616" i="45"/>
  <c r="K5617" i="45"/>
  <c r="K5618" i="45"/>
  <c r="K5619" i="45"/>
  <c r="K5620" i="45"/>
  <c r="K5621" i="45"/>
  <c r="K5622" i="45"/>
  <c r="K5623" i="45"/>
  <c r="K5624" i="45"/>
  <c r="K5625" i="45"/>
  <c r="K5626" i="45"/>
  <c r="K5627" i="45"/>
  <c r="K5628" i="45"/>
  <c r="K5629" i="45"/>
  <c r="K5630" i="45"/>
  <c r="K5631" i="45"/>
  <c r="K5632" i="45"/>
  <c r="K5633" i="45"/>
  <c r="K5634" i="45"/>
  <c r="K5635" i="45"/>
  <c r="K5636" i="45"/>
  <c r="K5637" i="45"/>
  <c r="K5638" i="45"/>
  <c r="K5639" i="45"/>
  <c r="K5640" i="45"/>
  <c r="K5641" i="45"/>
  <c r="K5642" i="45"/>
  <c r="K5643" i="45"/>
  <c r="K5644" i="45"/>
  <c r="K5645" i="45"/>
  <c r="K5646" i="45"/>
  <c r="K5647" i="45"/>
  <c r="K5648" i="45"/>
  <c r="K5649" i="45"/>
  <c r="K5650" i="45"/>
  <c r="K5651" i="45"/>
  <c r="K5652" i="45"/>
  <c r="K5653" i="45"/>
  <c r="K5654" i="45"/>
  <c r="K5655" i="45"/>
  <c r="K5656" i="45"/>
  <c r="K5657" i="45"/>
  <c r="K5658" i="45"/>
  <c r="K5659" i="45"/>
  <c r="K5660" i="45"/>
  <c r="K5661" i="45"/>
  <c r="K5662" i="45"/>
  <c r="K5663" i="45"/>
  <c r="K5664" i="45"/>
  <c r="K5665" i="45"/>
  <c r="K5666" i="45"/>
  <c r="K5667" i="45"/>
  <c r="K5668" i="45"/>
  <c r="K5669" i="45"/>
  <c r="K5670" i="45"/>
  <c r="K5671" i="45"/>
  <c r="K5672" i="45"/>
  <c r="K5673" i="45"/>
  <c r="K5674" i="45"/>
  <c r="K5675" i="45"/>
  <c r="K5676" i="45"/>
  <c r="K5677" i="45"/>
  <c r="K5678" i="45"/>
  <c r="K5679" i="45"/>
  <c r="K5680" i="45"/>
  <c r="K5681" i="45"/>
  <c r="K5682" i="45"/>
  <c r="K5683" i="45"/>
  <c r="K5684" i="45"/>
  <c r="K5685" i="45"/>
  <c r="K5686" i="45"/>
  <c r="K5687" i="45"/>
  <c r="K5688" i="45"/>
  <c r="K5689" i="45"/>
  <c r="K5690" i="45"/>
  <c r="K5691" i="45"/>
  <c r="K5692" i="45"/>
  <c r="K5693" i="45"/>
  <c r="K5694" i="45"/>
  <c r="K5695" i="45"/>
  <c r="K5696" i="45"/>
  <c r="K5697" i="45"/>
  <c r="K5698" i="45"/>
  <c r="K5699" i="45"/>
  <c r="K5700" i="45"/>
  <c r="K5701" i="45"/>
  <c r="K5702" i="45"/>
  <c r="K5703" i="45"/>
  <c r="K5704" i="45"/>
  <c r="K5705" i="45"/>
  <c r="K5706" i="45"/>
  <c r="K5707" i="45"/>
  <c r="K5708" i="45"/>
  <c r="K5709" i="45"/>
  <c r="K5710" i="45"/>
  <c r="K5711" i="45"/>
  <c r="K5712" i="45"/>
  <c r="K5713" i="45"/>
  <c r="K5714" i="45"/>
  <c r="K5715" i="45"/>
  <c r="K5716" i="45"/>
  <c r="K5717" i="45"/>
  <c r="K5718" i="45"/>
  <c r="K5719" i="45"/>
  <c r="K5720" i="45"/>
  <c r="K5721" i="45"/>
  <c r="K5722" i="45"/>
  <c r="K5723" i="45"/>
  <c r="K5724" i="45"/>
  <c r="K5725" i="45"/>
  <c r="K5726" i="45"/>
  <c r="K5727" i="45"/>
  <c r="K5728" i="45"/>
  <c r="K5729" i="45"/>
  <c r="K5730" i="45"/>
  <c r="K5731" i="45"/>
  <c r="K5732" i="45"/>
  <c r="K5733" i="45"/>
  <c r="K5734" i="45"/>
  <c r="K5735" i="45"/>
  <c r="K5736" i="45"/>
  <c r="K5737" i="45"/>
  <c r="K5738" i="45"/>
  <c r="K5739" i="45"/>
  <c r="K5740" i="45"/>
  <c r="K5741" i="45"/>
  <c r="K5742" i="45"/>
  <c r="K5743" i="45"/>
  <c r="K5744" i="45"/>
  <c r="K5745" i="45"/>
  <c r="K5746" i="45"/>
  <c r="K5747" i="45"/>
  <c r="K5748" i="45"/>
  <c r="K5749" i="45"/>
  <c r="K5750" i="45"/>
  <c r="K5751" i="45"/>
  <c r="K5752" i="45"/>
  <c r="K5753" i="45"/>
  <c r="K5754" i="45"/>
  <c r="K5755" i="45"/>
  <c r="K5756" i="45"/>
  <c r="K5757" i="45"/>
  <c r="K5758" i="45"/>
  <c r="K5759" i="45"/>
  <c r="K5760" i="45"/>
  <c r="K5761" i="45"/>
  <c r="K5762" i="45"/>
  <c r="K5763" i="45"/>
  <c r="K5764" i="45"/>
  <c r="K5765" i="45"/>
  <c r="K5766" i="45"/>
  <c r="K5767" i="45"/>
  <c r="K5768" i="45"/>
  <c r="K5769" i="45"/>
  <c r="K5770" i="45"/>
  <c r="K5771" i="45"/>
  <c r="K5772" i="45"/>
  <c r="K5773" i="45"/>
  <c r="K5774" i="45"/>
  <c r="K5775" i="45"/>
  <c r="K5776" i="45"/>
  <c r="K5777" i="45"/>
  <c r="K5778" i="45"/>
  <c r="K5779" i="45"/>
  <c r="K5780" i="45"/>
  <c r="K5781" i="45"/>
  <c r="K5782" i="45"/>
  <c r="K5783" i="45"/>
  <c r="K5784" i="45"/>
  <c r="K5785" i="45"/>
  <c r="K5786" i="45"/>
  <c r="K5787" i="45"/>
  <c r="K5788" i="45"/>
  <c r="K5789" i="45"/>
  <c r="K5790" i="45"/>
  <c r="K5791" i="45"/>
  <c r="K5792" i="45"/>
  <c r="K5793" i="45"/>
  <c r="K5794" i="45"/>
  <c r="K5795" i="45"/>
  <c r="K5796" i="45"/>
  <c r="K5797" i="45"/>
  <c r="K5798" i="45"/>
  <c r="K5799" i="45"/>
  <c r="K5800" i="45"/>
  <c r="K5801" i="45"/>
  <c r="K5802" i="45"/>
  <c r="K5803" i="45"/>
  <c r="K5804" i="45"/>
  <c r="K5805" i="45"/>
  <c r="K5806" i="45"/>
  <c r="K5807" i="45"/>
  <c r="K5808" i="45"/>
  <c r="K5809" i="45"/>
  <c r="K5810" i="45"/>
  <c r="K5811" i="45"/>
  <c r="K5812" i="45"/>
  <c r="K5813" i="45"/>
  <c r="K5814" i="45"/>
  <c r="K5815" i="45"/>
  <c r="K5816" i="45"/>
  <c r="K5817" i="45"/>
  <c r="K5818" i="45"/>
  <c r="K5819" i="45"/>
  <c r="K5820" i="45"/>
  <c r="K5821" i="45"/>
  <c r="K5822" i="45"/>
  <c r="K5823" i="45"/>
  <c r="K5824" i="45"/>
  <c r="K5825" i="45"/>
  <c r="K5826" i="45"/>
  <c r="K5827" i="45"/>
  <c r="K5828" i="45"/>
  <c r="K5829" i="45"/>
  <c r="K5830" i="45"/>
  <c r="K5831" i="45"/>
  <c r="K5832" i="45"/>
  <c r="K5833" i="45"/>
  <c r="K5834" i="45"/>
  <c r="K5835" i="45"/>
  <c r="K5836" i="45"/>
  <c r="K5837" i="45"/>
  <c r="K5838" i="45"/>
  <c r="K5839" i="45"/>
  <c r="K5840" i="45"/>
  <c r="K5841" i="45"/>
  <c r="K5842" i="45"/>
  <c r="K5843" i="45"/>
  <c r="K5844" i="45"/>
  <c r="K5845" i="45"/>
  <c r="K5846" i="45"/>
  <c r="K5847" i="45"/>
  <c r="K5848" i="45"/>
  <c r="K5849" i="45"/>
  <c r="K5850" i="45"/>
  <c r="K5851" i="45"/>
  <c r="K5852" i="45"/>
  <c r="K5853" i="45"/>
  <c r="K5854" i="45"/>
  <c r="K5855" i="45"/>
  <c r="K5856" i="45"/>
  <c r="K5857" i="45"/>
  <c r="K5858" i="45"/>
  <c r="K5859" i="45"/>
  <c r="K5860" i="45"/>
  <c r="K5861" i="45"/>
  <c r="K5862" i="45"/>
  <c r="K5863" i="45"/>
  <c r="K5864" i="45"/>
  <c r="K5865" i="45"/>
  <c r="K5866" i="45"/>
  <c r="K5867" i="45"/>
  <c r="K5868" i="45"/>
  <c r="K5869" i="45"/>
  <c r="K5870" i="45"/>
  <c r="K5871" i="45"/>
  <c r="K5872" i="45"/>
  <c r="K5873" i="45"/>
  <c r="K5874" i="45"/>
  <c r="K5875" i="45"/>
  <c r="K5876" i="45"/>
  <c r="K5877" i="45"/>
  <c r="K5878" i="45"/>
  <c r="K5879" i="45"/>
  <c r="K5880" i="45"/>
  <c r="K5881" i="45"/>
  <c r="K5882" i="45"/>
  <c r="K5883" i="45"/>
  <c r="K5884" i="45"/>
  <c r="K5885" i="45"/>
  <c r="K5886" i="45"/>
  <c r="K5887" i="45"/>
  <c r="K5888" i="45"/>
  <c r="K5889" i="45"/>
  <c r="K5890" i="45"/>
  <c r="K5891" i="45"/>
  <c r="K5892" i="45"/>
  <c r="K5893" i="45"/>
  <c r="K5894" i="45"/>
  <c r="K5895" i="45"/>
  <c r="K5896" i="45"/>
  <c r="K5897" i="45"/>
  <c r="K5898" i="45"/>
  <c r="K5899" i="45"/>
  <c r="K5900" i="45"/>
  <c r="K5901" i="45"/>
  <c r="K5902" i="45"/>
  <c r="K5903" i="45"/>
  <c r="K5904" i="45"/>
  <c r="K5905" i="45"/>
  <c r="K5906" i="45"/>
  <c r="K5907" i="45"/>
  <c r="K5908" i="45"/>
  <c r="K5909" i="45"/>
  <c r="K5910" i="45"/>
  <c r="K5911" i="45"/>
  <c r="K5912" i="45"/>
  <c r="K5913" i="45"/>
  <c r="K5914" i="45"/>
  <c r="K5915" i="45"/>
  <c r="K5916" i="45"/>
  <c r="K5917" i="45"/>
  <c r="K5918" i="45"/>
  <c r="K5919" i="45"/>
  <c r="K5920" i="45"/>
  <c r="K5921" i="45"/>
  <c r="K5922" i="45"/>
  <c r="K5923" i="45"/>
  <c r="K5924" i="45"/>
  <c r="K5925" i="45"/>
  <c r="K5926" i="45"/>
  <c r="K5927" i="45"/>
  <c r="K5928" i="45"/>
  <c r="K5929" i="45"/>
  <c r="K5930" i="45"/>
  <c r="K5931" i="45"/>
  <c r="K5932" i="45"/>
  <c r="K5933" i="45"/>
  <c r="K5934" i="45"/>
  <c r="K5935" i="45"/>
  <c r="K5936" i="45"/>
  <c r="K5937" i="45"/>
  <c r="K5938" i="45"/>
  <c r="K5939" i="45"/>
  <c r="K5940" i="45"/>
  <c r="K5941" i="45"/>
  <c r="K5942" i="45"/>
  <c r="K5943" i="45"/>
  <c r="K5944" i="45"/>
  <c r="K5945" i="45"/>
  <c r="K5946" i="45"/>
  <c r="K5947" i="45"/>
  <c r="K5948" i="45"/>
  <c r="K5949" i="45"/>
  <c r="K5950" i="45"/>
  <c r="K5951" i="45"/>
  <c r="K5952" i="45"/>
  <c r="K5953" i="45"/>
  <c r="K5954" i="45"/>
  <c r="K5955" i="45"/>
  <c r="K5956" i="45"/>
  <c r="K5957" i="45"/>
  <c r="K5958" i="45"/>
  <c r="K5959" i="45"/>
  <c r="K5960" i="45"/>
  <c r="K5961" i="45"/>
  <c r="K5962" i="45"/>
  <c r="K5963" i="45"/>
  <c r="K5964" i="45"/>
  <c r="K5965" i="45"/>
  <c r="K5966" i="45"/>
  <c r="K5967" i="45"/>
  <c r="K5968" i="45"/>
  <c r="K5969" i="45"/>
  <c r="K5970" i="45"/>
  <c r="K5971" i="45"/>
  <c r="K5972" i="45"/>
  <c r="K5973" i="45"/>
  <c r="K5974" i="45"/>
  <c r="K5975" i="45"/>
  <c r="K5976" i="45"/>
  <c r="K5977" i="45"/>
  <c r="K5978" i="45"/>
  <c r="K5979" i="45"/>
  <c r="K5980" i="45"/>
  <c r="K5981" i="45"/>
  <c r="K5982" i="45"/>
  <c r="K5983" i="45"/>
  <c r="K5984" i="45"/>
  <c r="K5985" i="45"/>
  <c r="K5986" i="45"/>
  <c r="K5987" i="45"/>
  <c r="K5988" i="45"/>
  <c r="K5989" i="45"/>
  <c r="K5990" i="45"/>
  <c r="K5991" i="45"/>
  <c r="K5992" i="45"/>
  <c r="K5993" i="45"/>
  <c r="K5994" i="45"/>
  <c r="K5995" i="45"/>
  <c r="K5996" i="45"/>
  <c r="K5997" i="45"/>
  <c r="K5998" i="45"/>
  <c r="K5999" i="45"/>
  <c r="K6000" i="45"/>
  <c r="K6001" i="45"/>
  <c r="K6002" i="45"/>
  <c r="K6003" i="45"/>
  <c r="K6004" i="45"/>
  <c r="K6005" i="45"/>
  <c r="K6006" i="45"/>
  <c r="K6007" i="45"/>
  <c r="K6008" i="45"/>
  <c r="K6009" i="45"/>
  <c r="K6010" i="45"/>
  <c r="K6011" i="45"/>
  <c r="K6012" i="45"/>
  <c r="K6013" i="45"/>
  <c r="K6014" i="45"/>
  <c r="K6015" i="45"/>
  <c r="K6016" i="45"/>
  <c r="K6017" i="45"/>
  <c r="K6018" i="45"/>
  <c r="K6019" i="45"/>
  <c r="K6020" i="45"/>
  <c r="K6021" i="45"/>
  <c r="K6022" i="45"/>
  <c r="K6023" i="45"/>
  <c r="K6024" i="45"/>
  <c r="K6025" i="45"/>
  <c r="K6026" i="45"/>
  <c r="K6027" i="45"/>
  <c r="K6028" i="45"/>
  <c r="K6029" i="45"/>
  <c r="K6030" i="45"/>
  <c r="K6031" i="45"/>
  <c r="K6032" i="45"/>
  <c r="K6033" i="45"/>
  <c r="K6034" i="45"/>
  <c r="K6035" i="45"/>
  <c r="K6036" i="45"/>
  <c r="K6037" i="45"/>
  <c r="K6038" i="45"/>
  <c r="K6039" i="45"/>
  <c r="K6040" i="45"/>
  <c r="K6041" i="45"/>
  <c r="K6042" i="45"/>
  <c r="K6043" i="45"/>
  <c r="K6044" i="45"/>
  <c r="K6045" i="45"/>
  <c r="K6046" i="45"/>
  <c r="K6047" i="45"/>
  <c r="K6048" i="45"/>
  <c r="K6049" i="45"/>
  <c r="K6050" i="45"/>
  <c r="K6051" i="45"/>
  <c r="K6052" i="45"/>
  <c r="K6053" i="45"/>
  <c r="K6054" i="45"/>
  <c r="K6055" i="45"/>
  <c r="K6056" i="45"/>
  <c r="K6057" i="45"/>
  <c r="K6058" i="45"/>
  <c r="K6059" i="45"/>
  <c r="K6060" i="45"/>
  <c r="K6061" i="45"/>
  <c r="K6062" i="45"/>
  <c r="K6063" i="45"/>
  <c r="K6064" i="45"/>
  <c r="K6065" i="45"/>
  <c r="K6066" i="45"/>
  <c r="K6067" i="45"/>
  <c r="K6068" i="45"/>
  <c r="K6069" i="45"/>
  <c r="K6070" i="45"/>
  <c r="K6071" i="45"/>
  <c r="K6072" i="45"/>
  <c r="K6073" i="45"/>
  <c r="K6074" i="45"/>
  <c r="K6075" i="45"/>
  <c r="K6076" i="45"/>
  <c r="K6077" i="45"/>
  <c r="K6078" i="45"/>
  <c r="K6079" i="45"/>
  <c r="K6080" i="45"/>
  <c r="K6081" i="45"/>
  <c r="K6082" i="45"/>
  <c r="K6083" i="45"/>
  <c r="K6084" i="45"/>
  <c r="K6085" i="45"/>
  <c r="K6086" i="45"/>
  <c r="K6087" i="45"/>
  <c r="K6088" i="45"/>
  <c r="K6089" i="45"/>
  <c r="K6090" i="45"/>
  <c r="K6091" i="45"/>
  <c r="K6092" i="45"/>
  <c r="K6093" i="45"/>
  <c r="K6094" i="45"/>
  <c r="K6095" i="45"/>
  <c r="K6096" i="45"/>
  <c r="K6097" i="45"/>
  <c r="K6098" i="45"/>
  <c r="K6099" i="45"/>
  <c r="K6100" i="45"/>
  <c r="K6101" i="45"/>
  <c r="K6102" i="45"/>
  <c r="K6103" i="45"/>
  <c r="K6104" i="45"/>
  <c r="K6105" i="45"/>
  <c r="K6106" i="45"/>
  <c r="K6107" i="45"/>
  <c r="K6108" i="45"/>
  <c r="K6109" i="45"/>
  <c r="K6110" i="45"/>
  <c r="K6111" i="45"/>
  <c r="K6112" i="45"/>
  <c r="K6113" i="45"/>
  <c r="K6114" i="45"/>
  <c r="K6115" i="45"/>
  <c r="K6116" i="45"/>
  <c r="K6117" i="45"/>
  <c r="K6118" i="45"/>
  <c r="K6119" i="45"/>
  <c r="K6120" i="45"/>
  <c r="K6121" i="45"/>
  <c r="K6122" i="45"/>
  <c r="K6123" i="45"/>
  <c r="K6124" i="45"/>
  <c r="K6125" i="45"/>
  <c r="K6126" i="45"/>
  <c r="K6127" i="45"/>
  <c r="K6128" i="45"/>
  <c r="K6129" i="45"/>
  <c r="K6130" i="45"/>
  <c r="K6131" i="45"/>
  <c r="K6132" i="45"/>
  <c r="K6133" i="45"/>
  <c r="K6134" i="45"/>
  <c r="K6135" i="45"/>
  <c r="K6136" i="45"/>
  <c r="K6137" i="45"/>
  <c r="K6138" i="45"/>
  <c r="K6139" i="45"/>
  <c r="K6140" i="45"/>
  <c r="K6141" i="45"/>
  <c r="K6142" i="45"/>
  <c r="K6143" i="45"/>
  <c r="K6144" i="45"/>
  <c r="K6145" i="45"/>
  <c r="K6146" i="45"/>
  <c r="K6147" i="45"/>
  <c r="K6148" i="45"/>
  <c r="K6149" i="45"/>
  <c r="K6150" i="45"/>
  <c r="K6151" i="45"/>
  <c r="K6152" i="45"/>
  <c r="K6153" i="45"/>
  <c r="K6154" i="45"/>
  <c r="K6155" i="45"/>
  <c r="K6156" i="45"/>
  <c r="K6157" i="45"/>
  <c r="K6158" i="45"/>
  <c r="K6159" i="45"/>
  <c r="K6160" i="45"/>
  <c r="K6161" i="45"/>
  <c r="K6162" i="45"/>
  <c r="K6163" i="45"/>
  <c r="K6164" i="45"/>
  <c r="K6165" i="45"/>
  <c r="K6166" i="45"/>
  <c r="K6167" i="45"/>
  <c r="K6168" i="45"/>
  <c r="K6169" i="45"/>
  <c r="K6170" i="45"/>
  <c r="K6171" i="45"/>
  <c r="K6172" i="45"/>
  <c r="K6173" i="45"/>
  <c r="K6174" i="45"/>
  <c r="K6175" i="45"/>
  <c r="K6176" i="45"/>
  <c r="K6177" i="45"/>
  <c r="K6178" i="45"/>
  <c r="K6179" i="45"/>
  <c r="K6180" i="45"/>
  <c r="K6181" i="45"/>
  <c r="K6182" i="45"/>
  <c r="K6183" i="45"/>
  <c r="K6184" i="45"/>
  <c r="K6185" i="45"/>
  <c r="K6186" i="45"/>
  <c r="K6187" i="45"/>
  <c r="K6188" i="45"/>
  <c r="K6189" i="45"/>
  <c r="K6190" i="45"/>
  <c r="K6191" i="45"/>
  <c r="K6192" i="45"/>
  <c r="K6193" i="45"/>
  <c r="K6194" i="45"/>
  <c r="K6195" i="45"/>
  <c r="K6196" i="45"/>
  <c r="K6197" i="45"/>
  <c r="K6198" i="45"/>
  <c r="K6199" i="45"/>
  <c r="K6200" i="45"/>
  <c r="K6201" i="45"/>
  <c r="K6202" i="45"/>
  <c r="K6203" i="45"/>
  <c r="K6204" i="45"/>
  <c r="K6205" i="45"/>
  <c r="K6206" i="45"/>
  <c r="K6207" i="45"/>
  <c r="K6208" i="45"/>
  <c r="K6209" i="45"/>
  <c r="K6210" i="45"/>
  <c r="K6211" i="45"/>
  <c r="K6212" i="45"/>
  <c r="K6213" i="45"/>
  <c r="K6214" i="45"/>
  <c r="K6215" i="45"/>
  <c r="K6216" i="45"/>
  <c r="K6217" i="45"/>
  <c r="K6218" i="45"/>
  <c r="K6219" i="45"/>
  <c r="K6220" i="45"/>
  <c r="K6221" i="45"/>
  <c r="K6222" i="45"/>
  <c r="K6223" i="45"/>
  <c r="K6224" i="45"/>
  <c r="K6225" i="45"/>
  <c r="K6226" i="45"/>
  <c r="K6227" i="45"/>
  <c r="K6228" i="45"/>
  <c r="K6229" i="45"/>
  <c r="K6230" i="45"/>
  <c r="K6231" i="45"/>
  <c r="K6232" i="45"/>
  <c r="K6233" i="45"/>
  <c r="K6234" i="45"/>
  <c r="K6235" i="45"/>
  <c r="K6236" i="45"/>
  <c r="K6237" i="45"/>
  <c r="K6238" i="45"/>
  <c r="K6239" i="45"/>
  <c r="K6240" i="45"/>
  <c r="K6241" i="45"/>
  <c r="K6242" i="45"/>
  <c r="K6243" i="45"/>
  <c r="K6244" i="45"/>
  <c r="K6245" i="45"/>
  <c r="K6246" i="45"/>
  <c r="K6247" i="45"/>
  <c r="K6248" i="45"/>
  <c r="K6249" i="45"/>
  <c r="K6250" i="45"/>
  <c r="K6251" i="45"/>
  <c r="K6252" i="45"/>
  <c r="K6253" i="45"/>
  <c r="K6254" i="45"/>
  <c r="K6255" i="45"/>
  <c r="K6256" i="45"/>
  <c r="K6257" i="45"/>
  <c r="K6258" i="45"/>
  <c r="K6259" i="45"/>
  <c r="K6260" i="45"/>
  <c r="K6261" i="45"/>
  <c r="K6262" i="45"/>
  <c r="K6263" i="45"/>
  <c r="K6264" i="45"/>
  <c r="K6265" i="45"/>
  <c r="K6266" i="45"/>
  <c r="K6267" i="45"/>
  <c r="K6268" i="45"/>
  <c r="K6269" i="45"/>
  <c r="K6270" i="45"/>
  <c r="K6271" i="45"/>
  <c r="K6272" i="45"/>
  <c r="K6273" i="45"/>
  <c r="K6274" i="45"/>
  <c r="K6275" i="45"/>
  <c r="K6276" i="45"/>
  <c r="K6277" i="45"/>
  <c r="K6278" i="45"/>
  <c r="K6279" i="45"/>
  <c r="K6280" i="45"/>
  <c r="K6281" i="45"/>
  <c r="K6282" i="45"/>
  <c r="K6283" i="45"/>
  <c r="K6284" i="45"/>
  <c r="K6285" i="45"/>
  <c r="K6286" i="45"/>
  <c r="K6287" i="45"/>
  <c r="K6288" i="45"/>
  <c r="K6289" i="45"/>
  <c r="K6290" i="45"/>
  <c r="K6291" i="45"/>
  <c r="K6292" i="45"/>
  <c r="K6293" i="45"/>
  <c r="K6294" i="45"/>
  <c r="K6295" i="45"/>
  <c r="K6296" i="45"/>
  <c r="K6297" i="45"/>
  <c r="K6298" i="45"/>
  <c r="K6299" i="45"/>
  <c r="K6300" i="45"/>
  <c r="K6301" i="45"/>
  <c r="K6302" i="45"/>
  <c r="K6303" i="45"/>
  <c r="K6304" i="45"/>
  <c r="K6305" i="45"/>
  <c r="K6306" i="45"/>
  <c r="K6307" i="45"/>
  <c r="K6308" i="45"/>
  <c r="K6309" i="45"/>
  <c r="K6310" i="45"/>
  <c r="K6311" i="45"/>
  <c r="K6312" i="45"/>
  <c r="K6313" i="45"/>
  <c r="K6314" i="45"/>
  <c r="K6315" i="45"/>
  <c r="K6316" i="45"/>
  <c r="K6317" i="45"/>
  <c r="K6318" i="45"/>
  <c r="K6319" i="45"/>
  <c r="K6320" i="45"/>
  <c r="K6321" i="45"/>
  <c r="K6322" i="45"/>
  <c r="K6323" i="45"/>
  <c r="K6324" i="45"/>
  <c r="K6325" i="45"/>
  <c r="K6326" i="45"/>
  <c r="K6327" i="45"/>
  <c r="K6328" i="45"/>
  <c r="K6329" i="45"/>
  <c r="K6330" i="45"/>
  <c r="K6331" i="45"/>
  <c r="K6332" i="45"/>
  <c r="K6333" i="45"/>
  <c r="K6334" i="45"/>
  <c r="K6335" i="45"/>
  <c r="K6336" i="45"/>
  <c r="K6337" i="45"/>
  <c r="K6338" i="45"/>
  <c r="K6339" i="45"/>
  <c r="K6340" i="45"/>
  <c r="K6341" i="45"/>
  <c r="K6342" i="45"/>
  <c r="K6343" i="45"/>
  <c r="K6344" i="45"/>
  <c r="K6345" i="45"/>
  <c r="K6346" i="45"/>
  <c r="K6347" i="45"/>
  <c r="K6348" i="45"/>
  <c r="K6349" i="45"/>
  <c r="K6350" i="45"/>
  <c r="K6351" i="45"/>
  <c r="K6352" i="45"/>
  <c r="K6353" i="45"/>
  <c r="K6354" i="45"/>
  <c r="K6355" i="45"/>
  <c r="K6356" i="45"/>
  <c r="K6357" i="45"/>
  <c r="K6358" i="45"/>
  <c r="K6359" i="45"/>
  <c r="K6360" i="45"/>
  <c r="K6361" i="45"/>
  <c r="K6362" i="45"/>
  <c r="K6363" i="45"/>
  <c r="K6364" i="45"/>
  <c r="K6365" i="45"/>
  <c r="K6366" i="45"/>
  <c r="K6367" i="45"/>
  <c r="K6368" i="45"/>
  <c r="K6369" i="45"/>
  <c r="K6370" i="45"/>
  <c r="K6371" i="45"/>
  <c r="K6372" i="45"/>
  <c r="K6373" i="45"/>
  <c r="K6374" i="45"/>
  <c r="K6375" i="45"/>
  <c r="K6376" i="45"/>
  <c r="K6377" i="45"/>
  <c r="K6378" i="45"/>
  <c r="K6379" i="45"/>
  <c r="K6380" i="45"/>
  <c r="K6381" i="45"/>
  <c r="K6382" i="45"/>
  <c r="K6383" i="45"/>
  <c r="K6384" i="45"/>
  <c r="K6385" i="45"/>
  <c r="K6386" i="45"/>
  <c r="K6387" i="45"/>
  <c r="K6388" i="45"/>
  <c r="K6389" i="45"/>
  <c r="K6390" i="45"/>
  <c r="K6391" i="45"/>
  <c r="K6392" i="45"/>
  <c r="K6393" i="45"/>
  <c r="K6394" i="45"/>
  <c r="K6395" i="45"/>
  <c r="K6396" i="45"/>
  <c r="K6397" i="45"/>
  <c r="K6398" i="45"/>
  <c r="K6399" i="45"/>
  <c r="K6400" i="45"/>
  <c r="K6401" i="45"/>
  <c r="K6402" i="45"/>
  <c r="K6403" i="45"/>
  <c r="K6404" i="45"/>
  <c r="K6405" i="45"/>
  <c r="K6406" i="45"/>
  <c r="K6407" i="45"/>
  <c r="K6408" i="45"/>
  <c r="K6409" i="45"/>
  <c r="K6410" i="45"/>
  <c r="K6411" i="45"/>
  <c r="K6412" i="45"/>
  <c r="K6413" i="45"/>
  <c r="K6414" i="45"/>
  <c r="K6415" i="45"/>
  <c r="K6416" i="45"/>
  <c r="K6417" i="45"/>
  <c r="K6418" i="45"/>
  <c r="K6419" i="45"/>
  <c r="K6420" i="45"/>
  <c r="K6421" i="45"/>
  <c r="K6422" i="45"/>
  <c r="K6423" i="45"/>
  <c r="K6424" i="45"/>
  <c r="K6425" i="45"/>
  <c r="K6426" i="45"/>
  <c r="K6427" i="45"/>
  <c r="K6428" i="45"/>
  <c r="K6429" i="45"/>
  <c r="K6430" i="45"/>
  <c r="K6431" i="45"/>
  <c r="K6432" i="45"/>
  <c r="K6433" i="45"/>
  <c r="K6434" i="45"/>
  <c r="K6435" i="45"/>
  <c r="K6436" i="45"/>
  <c r="K6437" i="45"/>
  <c r="K6438" i="45"/>
  <c r="K6439" i="45"/>
  <c r="K6440" i="45"/>
  <c r="K6441" i="45"/>
  <c r="K6442" i="45"/>
  <c r="K6443" i="45"/>
  <c r="K6444" i="45"/>
  <c r="K6445" i="45"/>
  <c r="K6446" i="45"/>
  <c r="K6447" i="45"/>
  <c r="K6448" i="45"/>
  <c r="K6449" i="45"/>
  <c r="K6450" i="45"/>
  <c r="K6451" i="45"/>
  <c r="K6452" i="45"/>
  <c r="K6453" i="45"/>
  <c r="K6454" i="45"/>
  <c r="K6455" i="45"/>
  <c r="K6456" i="45"/>
  <c r="K6457" i="45"/>
  <c r="K6458" i="45"/>
  <c r="K6459" i="45"/>
  <c r="K6460" i="45"/>
  <c r="K6461" i="45"/>
  <c r="K6462" i="45"/>
  <c r="K6463" i="45"/>
  <c r="K6464" i="45"/>
  <c r="K6465" i="45"/>
  <c r="K6466" i="45"/>
  <c r="K6467" i="45"/>
  <c r="K6468" i="45"/>
  <c r="K6469" i="45"/>
  <c r="K6470" i="45"/>
  <c r="K6471" i="45"/>
  <c r="K6472" i="45"/>
  <c r="K6473" i="45"/>
  <c r="K6474" i="45"/>
  <c r="K6475" i="45"/>
  <c r="K6476" i="45"/>
  <c r="K6477" i="45"/>
  <c r="K6478" i="45"/>
  <c r="K6479" i="45"/>
  <c r="K6480" i="45"/>
  <c r="K6481" i="45"/>
  <c r="K6482" i="45"/>
  <c r="K6483" i="45"/>
  <c r="K6484" i="45"/>
  <c r="K6485" i="45"/>
  <c r="K6486" i="45"/>
  <c r="K6487" i="45"/>
  <c r="K6488" i="45"/>
  <c r="K6489" i="45"/>
  <c r="K6490" i="45"/>
  <c r="K6491" i="45"/>
  <c r="K6492" i="45"/>
  <c r="K6493" i="45"/>
  <c r="K6494" i="45"/>
  <c r="K6495" i="45"/>
  <c r="K6496" i="45"/>
  <c r="K6497" i="45"/>
  <c r="K6498" i="45"/>
  <c r="K6499" i="45"/>
  <c r="K6500" i="45"/>
  <c r="K6501" i="45"/>
  <c r="K6502" i="45"/>
  <c r="K6503" i="45"/>
  <c r="K6504" i="45"/>
  <c r="K6505" i="45"/>
  <c r="K6506" i="45"/>
  <c r="K6507" i="45"/>
  <c r="K6508" i="45"/>
  <c r="K6509" i="45"/>
  <c r="K6510" i="45"/>
  <c r="K6511" i="45"/>
  <c r="K6512" i="45"/>
  <c r="K6513" i="45"/>
  <c r="K6514" i="45"/>
  <c r="K6515" i="45"/>
  <c r="K6516" i="45"/>
  <c r="K6517" i="45"/>
  <c r="K6518" i="45"/>
  <c r="K6519" i="45"/>
  <c r="K6520" i="45"/>
  <c r="K6521" i="45"/>
  <c r="K6522" i="45"/>
  <c r="K6523" i="45"/>
  <c r="K6524" i="45"/>
  <c r="K6525" i="45"/>
  <c r="K6526" i="45"/>
  <c r="K6527" i="45"/>
  <c r="K6528" i="45"/>
  <c r="K6529" i="45"/>
  <c r="K6530" i="45"/>
  <c r="K6531" i="45"/>
  <c r="K6532" i="45"/>
  <c r="K6533" i="45"/>
  <c r="K6534" i="45"/>
  <c r="K6535" i="45"/>
  <c r="K6536" i="45"/>
  <c r="K6537" i="45"/>
  <c r="K6538" i="45"/>
  <c r="K6539" i="45"/>
  <c r="K6540" i="45"/>
  <c r="K6541" i="45"/>
  <c r="K6542" i="45"/>
  <c r="K6543" i="45"/>
  <c r="K6544" i="45"/>
  <c r="K6545" i="45"/>
  <c r="K6546" i="45"/>
  <c r="K6547" i="45"/>
  <c r="K6548" i="45"/>
  <c r="K6549" i="45"/>
  <c r="K6550" i="45"/>
  <c r="K6551" i="45"/>
  <c r="K6552" i="45"/>
  <c r="K6553" i="45"/>
  <c r="K6554" i="45"/>
  <c r="K6555" i="45"/>
  <c r="K6556" i="45"/>
  <c r="K6557" i="45"/>
  <c r="K6558" i="45"/>
  <c r="K6559" i="45"/>
  <c r="K6560" i="45"/>
  <c r="K6561" i="45"/>
  <c r="K6562" i="45"/>
  <c r="K6563" i="45"/>
  <c r="K6564" i="45"/>
  <c r="K6565" i="45"/>
  <c r="K6566" i="45"/>
  <c r="K6567" i="45"/>
  <c r="K6568" i="45"/>
  <c r="K6569" i="45"/>
  <c r="K6570" i="45"/>
  <c r="K6571" i="45"/>
  <c r="K6572" i="45"/>
  <c r="K6573" i="45"/>
  <c r="K6574" i="45"/>
  <c r="K6575" i="45"/>
  <c r="K6576" i="45"/>
  <c r="K6577" i="45"/>
  <c r="K6578" i="45"/>
  <c r="K6579" i="45"/>
  <c r="K6580" i="45"/>
  <c r="K6581" i="45"/>
  <c r="K6582" i="45"/>
  <c r="K6583" i="45"/>
  <c r="K6584" i="45"/>
  <c r="K6585" i="45"/>
  <c r="K6586" i="45"/>
  <c r="K6587" i="45"/>
  <c r="K6588" i="45"/>
  <c r="K6589" i="45"/>
  <c r="K6590" i="45"/>
  <c r="K6591" i="45"/>
  <c r="K6592" i="45"/>
  <c r="K6593" i="45"/>
  <c r="K6594" i="45"/>
  <c r="K6595" i="45"/>
  <c r="K6596" i="45"/>
  <c r="K6597" i="45"/>
  <c r="K6598" i="45"/>
  <c r="K6599" i="45"/>
  <c r="K6600" i="45"/>
  <c r="K6601" i="45"/>
  <c r="K6602" i="45"/>
  <c r="K6603" i="45"/>
  <c r="K6604" i="45"/>
  <c r="K6605" i="45"/>
  <c r="K6606" i="45"/>
  <c r="K6607" i="45"/>
  <c r="K6608" i="45"/>
  <c r="K6609" i="45"/>
  <c r="K6610" i="45"/>
  <c r="K6611" i="45"/>
  <c r="K6612" i="45"/>
  <c r="K6613" i="45"/>
  <c r="K6614" i="45"/>
  <c r="K6615" i="45"/>
  <c r="K6616" i="45"/>
  <c r="K6617" i="45"/>
  <c r="K6618" i="45"/>
  <c r="K6619" i="45"/>
  <c r="K6620" i="45"/>
  <c r="K6621" i="45"/>
  <c r="K6622" i="45"/>
  <c r="K6623" i="45"/>
  <c r="K6624" i="45"/>
  <c r="K6625" i="45"/>
  <c r="K6626" i="45"/>
  <c r="K6627" i="45"/>
  <c r="K6628" i="45"/>
  <c r="K6629" i="45"/>
  <c r="K6630" i="45"/>
  <c r="K6631" i="45"/>
  <c r="K6632" i="45"/>
  <c r="K6633" i="45"/>
  <c r="K6634" i="45"/>
  <c r="K6635" i="45"/>
  <c r="K6636" i="45"/>
  <c r="K6637" i="45"/>
  <c r="K6638" i="45"/>
  <c r="K6639" i="45"/>
  <c r="K6640" i="45"/>
  <c r="K6641" i="45"/>
  <c r="K6642" i="45"/>
  <c r="K6643" i="45"/>
  <c r="K6644" i="45"/>
  <c r="K6645" i="45"/>
  <c r="K6646" i="45"/>
  <c r="K6647" i="45"/>
  <c r="K6648" i="45"/>
  <c r="K6649" i="45"/>
  <c r="K6650" i="45"/>
  <c r="K6651" i="45"/>
  <c r="K6652" i="45"/>
  <c r="K6653" i="45"/>
  <c r="K6654" i="45"/>
  <c r="K6655" i="45"/>
  <c r="K6656" i="45"/>
  <c r="K6657" i="45"/>
  <c r="K6658" i="45"/>
  <c r="K6659" i="45"/>
  <c r="K6660" i="45"/>
  <c r="K6661" i="45"/>
  <c r="K6662" i="45"/>
  <c r="K6663" i="45"/>
  <c r="K6664" i="45"/>
  <c r="K6665" i="45"/>
  <c r="K6666" i="45"/>
  <c r="K6667" i="45"/>
  <c r="K6668" i="45"/>
  <c r="K6669" i="45"/>
  <c r="K6670" i="45"/>
  <c r="K6671" i="45"/>
  <c r="K6672" i="45"/>
  <c r="K6673" i="45"/>
  <c r="K6674" i="45"/>
  <c r="K6675" i="45"/>
  <c r="K6676" i="45"/>
  <c r="K6677" i="45"/>
  <c r="K6678" i="45"/>
  <c r="K6679" i="45"/>
  <c r="K6680" i="45"/>
  <c r="K6681" i="45"/>
  <c r="K6682" i="45"/>
  <c r="K6683" i="45"/>
  <c r="K6684" i="45"/>
  <c r="K6685" i="45"/>
  <c r="K6686" i="45"/>
  <c r="K6687" i="45"/>
  <c r="K6688" i="45"/>
  <c r="K6689" i="45"/>
  <c r="K6690" i="45"/>
  <c r="K6691" i="45"/>
  <c r="K6692" i="45"/>
  <c r="K6693" i="45"/>
  <c r="K6694" i="45"/>
  <c r="K6695" i="45"/>
  <c r="K6696" i="45"/>
  <c r="K6697" i="45"/>
  <c r="K6698" i="45"/>
  <c r="K6699" i="45"/>
  <c r="K6700" i="45"/>
  <c r="K6701" i="45"/>
  <c r="K6702" i="45"/>
  <c r="K6703" i="45"/>
  <c r="K6704" i="45"/>
  <c r="K6705" i="45"/>
  <c r="K6706" i="45"/>
  <c r="K6707" i="45"/>
  <c r="K6708" i="45"/>
  <c r="K6709" i="45"/>
  <c r="K6710" i="45"/>
  <c r="K6711" i="45"/>
  <c r="K6712" i="45"/>
  <c r="K6713" i="45"/>
  <c r="K6714" i="45"/>
  <c r="K6715" i="45"/>
  <c r="K6716" i="45"/>
  <c r="K6717" i="45"/>
  <c r="K6718" i="45"/>
  <c r="K6719" i="45"/>
  <c r="K6720" i="45"/>
  <c r="K6721" i="45"/>
  <c r="K6722" i="45"/>
  <c r="K6723" i="45"/>
  <c r="K6724" i="45"/>
  <c r="K6725" i="45"/>
  <c r="K6726" i="45"/>
  <c r="K6727" i="45"/>
  <c r="K6728" i="45"/>
  <c r="K6729" i="45"/>
  <c r="K6730" i="45"/>
  <c r="K6731" i="45"/>
  <c r="K6732" i="45"/>
  <c r="K6733" i="45"/>
  <c r="K6734" i="45"/>
  <c r="K6735" i="45"/>
  <c r="K6736" i="45"/>
  <c r="K6737" i="45"/>
  <c r="K6738" i="45"/>
  <c r="K6739" i="45"/>
  <c r="K6740" i="45"/>
  <c r="K6741" i="45"/>
  <c r="K6742" i="45"/>
  <c r="K6743" i="45"/>
  <c r="K6744" i="45"/>
  <c r="K6745" i="45"/>
  <c r="K6746" i="45"/>
  <c r="K6747" i="45"/>
  <c r="K6748" i="45"/>
  <c r="K6749" i="45"/>
  <c r="K6750" i="45"/>
  <c r="K6751" i="45"/>
  <c r="K6752" i="45"/>
  <c r="K6753" i="45"/>
  <c r="K6754" i="45"/>
  <c r="K6755" i="45"/>
  <c r="K6756" i="45"/>
  <c r="K6757" i="45"/>
  <c r="K6758" i="45"/>
  <c r="K6759" i="45"/>
  <c r="K6760" i="45"/>
  <c r="K6761" i="45"/>
  <c r="K6762" i="45"/>
  <c r="K6763" i="45"/>
  <c r="K6764" i="45"/>
  <c r="K6765" i="45"/>
  <c r="K6766" i="45"/>
  <c r="K6767" i="45"/>
  <c r="K6768" i="45"/>
  <c r="K6769" i="45"/>
  <c r="K6770" i="45"/>
  <c r="K6771" i="45"/>
  <c r="K6772" i="45"/>
  <c r="K6773" i="45"/>
  <c r="K6774" i="45"/>
  <c r="K6775" i="45"/>
  <c r="K6776" i="45"/>
  <c r="K6777" i="45"/>
  <c r="K6778" i="45"/>
  <c r="K6779" i="45"/>
  <c r="K6780" i="45"/>
  <c r="K6781" i="45"/>
  <c r="K6782" i="45"/>
  <c r="K6783" i="45"/>
  <c r="K6784" i="45"/>
  <c r="K6785" i="45"/>
  <c r="K6786" i="45"/>
  <c r="K6787" i="45"/>
  <c r="K6788" i="45"/>
  <c r="K6789" i="45"/>
  <c r="K6790" i="45"/>
  <c r="K6791" i="45"/>
  <c r="K6792" i="45"/>
  <c r="K6793" i="45"/>
  <c r="K6794" i="45"/>
  <c r="K6795" i="45"/>
  <c r="K6796" i="45"/>
  <c r="K6797" i="45"/>
  <c r="K6798" i="45"/>
  <c r="K6799" i="45"/>
  <c r="K6800" i="45"/>
  <c r="K6801" i="45"/>
  <c r="K6802" i="45"/>
  <c r="K6803" i="45"/>
  <c r="K6804" i="45"/>
  <c r="K6805" i="45"/>
  <c r="K6806" i="45"/>
  <c r="K6807" i="45"/>
  <c r="K6808" i="45"/>
  <c r="K6809" i="45"/>
  <c r="K6810" i="45"/>
  <c r="K6811" i="45"/>
  <c r="K6812" i="45"/>
  <c r="K6813" i="45"/>
  <c r="K6814" i="45"/>
  <c r="K6815" i="45"/>
  <c r="K6816" i="45"/>
  <c r="K6817" i="45"/>
  <c r="K6818" i="45"/>
  <c r="K6819" i="45"/>
  <c r="K6820" i="45"/>
  <c r="K6821" i="45"/>
  <c r="K6822" i="45"/>
  <c r="K6823" i="45"/>
  <c r="K6824" i="45"/>
  <c r="K6825" i="45"/>
  <c r="K6826" i="45"/>
  <c r="K6827" i="45"/>
  <c r="K6828" i="45"/>
  <c r="K6829" i="45"/>
  <c r="K6830" i="45"/>
  <c r="K6831" i="45"/>
  <c r="K6832" i="45"/>
  <c r="K6833" i="45"/>
  <c r="K6834" i="45"/>
  <c r="K6835" i="45"/>
  <c r="K6836" i="45"/>
  <c r="K6837" i="45"/>
  <c r="K6838" i="45"/>
  <c r="K6839" i="45"/>
  <c r="K6840" i="45"/>
  <c r="K6841" i="45"/>
  <c r="K6842" i="45"/>
  <c r="K6843" i="45"/>
  <c r="K6844" i="45"/>
  <c r="K6845" i="45"/>
  <c r="K6846" i="45"/>
  <c r="K6847" i="45"/>
  <c r="K6848" i="45"/>
  <c r="K6849" i="45"/>
  <c r="K6850" i="45"/>
  <c r="K6851" i="45"/>
  <c r="K6852" i="45"/>
  <c r="K6853" i="45"/>
  <c r="K6854" i="45"/>
  <c r="K6855" i="45"/>
  <c r="K6856" i="45"/>
  <c r="K6857" i="45"/>
  <c r="K6858" i="45"/>
  <c r="K6859" i="45"/>
  <c r="K6860" i="45"/>
  <c r="K6861" i="45"/>
  <c r="K6862" i="45"/>
  <c r="K6863" i="45"/>
  <c r="K6864" i="45"/>
  <c r="K6865" i="45"/>
  <c r="K6866" i="45"/>
  <c r="K6867" i="45"/>
  <c r="K6868" i="45"/>
  <c r="K6869" i="45"/>
  <c r="K6870" i="45"/>
  <c r="K6871" i="45"/>
  <c r="K6872" i="45"/>
  <c r="K6873" i="45"/>
  <c r="K6874" i="45"/>
  <c r="K6875" i="45"/>
  <c r="K6876" i="45"/>
  <c r="K6877" i="45"/>
  <c r="K6878" i="45"/>
  <c r="K6879" i="45"/>
  <c r="K6880" i="45"/>
  <c r="K6881" i="45"/>
  <c r="K6882" i="45"/>
  <c r="K6883" i="45"/>
  <c r="K6884" i="45"/>
  <c r="K6885" i="45"/>
  <c r="K6886" i="45"/>
  <c r="K6887" i="45"/>
  <c r="K6888" i="45"/>
  <c r="K6889" i="45"/>
  <c r="K6890" i="45"/>
  <c r="K6891" i="45"/>
  <c r="K6892" i="45"/>
  <c r="K6893" i="45"/>
  <c r="K6894" i="45"/>
  <c r="K6895" i="45"/>
  <c r="K6896" i="45"/>
  <c r="K6897" i="45"/>
  <c r="K6898" i="45"/>
  <c r="K6899" i="45"/>
  <c r="K6900" i="45"/>
  <c r="K6901" i="45"/>
  <c r="K6902" i="45"/>
  <c r="K6903" i="45"/>
  <c r="K6904" i="45"/>
  <c r="K6905" i="45"/>
  <c r="K6906" i="45"/>
  <c r="K6907" i="45"/>
  <c r="K6908" i="45"/>
  <c r="K6909" i="45"/>
  <c r="K6910" i="45"/>
  <c r="K6911" i="45"/>
  <c r="K6912" i="45"/>
  <c r="K6913" i="45"/>
  <c r="K6914" i="45"/>
  <c r="K6915" i="45"/>
  <c r="K6916" i="45"/>
  <c r="K6917" i="45"/>
  <c r="K6918" i="45"/>
  <c r="K6919" i="45"/>
  <c r="K6920" i="45"/>
  <c r="K6921" i="45"/>
  <c r="K6922" i="45"/>
  <c r="K6923" i="45"/>
  <c r="K6924" i="45"/>
  <c r="K6925" i="45"/>
  <c r="K6926" i="45"/>
  <c r="K6927" i="45"/>
  <c r="K6928" i="45"/>
  <c r="K6929" i="45"/>
  <c r="K6930" i="45"/>
  <c r="K6931" i="45"/>
  <c r="K6932" i="45"/>
  <c r="K6933" i="45"/>
  <c r="K6934" i="45"/>
  <c r="K6935" i="45"/>
  <c r="K6936" i="45"/>
  <c r="K6937" i="45"/>
  <c r="K6938" i="45"/>
  <c r="K6939" i="45"/>
  <c r="K6940" i="45"/>
  <c r="K6941" i="45"/>
  <c r="K6942" i="45"/>
  <c r="K6943" i="45"/>
  <c r="K6944" i="45"/>
  <c r="K6945" i="45"/>
  <c r="K6946" i="45"/>
  <c r="K6947" i="45"/>
  <c r="K6948" i="45"/>
  <c r="K6949" i="45"/>
  <c r="K6950" i="45"/>
  <c r="K6951" i="45"/>
  <c r="K6952" i="45"/>
  <c r="K6953" i="45"/>
  <c r="K6954" i="45"/>
  <c r="K6955" i="45"/>
  <c r="K6956" i="45"/>
  <c r="K6957" i="45"/>
  <c r="K6958" i="45"/>
  <c r="K6959" i="45"/>
  <c r="K6960" i="45"/>
  <c r="K6961" i="45"/>
  <c r="K6962" i="45"/>
  <c r="K6963" i="45"/>
  <c r="K6964" i="45"/>
  <c r="K6965" i="45"/>
  <c r="K6966" i="45"/>
  <c r="K6967" i="45"/>
  <c r="K6968" i="45"/>
  <c r="K6969" i="45"/>
  <c r="K6970" i="45"/>
  <c r="K6971" i="45"/>
  <c r="K6972" i="45"/>
  <c r="K6973" i="45"/>
  <c r="K6974" i="45"/>
  <c r="K6975" i="45"/>
  <c r="K6976" i="45"/>
  <c r="K6977" i="45"/>
  <c r="K6978" i="45"/>
  <c r="K6979" i="45"/>
  <c r="K6980" i="45"/>
  <c r="K6981" i="45"/>
  <c r="K6982" i="45"/>
  <c r="K6983" i="45"/>
  <c r="K6984" i="45"/>
  <c r="K6985" i="45"/>
  <c r="K6986" i="45"/>
  <c r="K6987" i="45"/>
  <c r="K6988" i="45"/>
  <c r="K6989" i="45"/>
  <c r="K6990" i="45"/>
  <c r="K6991" i="45"/>
  <c r="K6992" i="45"/>
  <c r="K6993" i="45"/>
  <c r="K6994" i="45"/>
  <c r="K6995" i="45"/>
  <c r="K6996" i="45"/>
  <c r="K6997" i="45"/>
  <c r="K6998" i="45"/>
  <c r="K6999" i="45"/>
  <c r="K7000" i="45"/>
  <c r="K7001" i="45"/>
  <c r="K7002" i="45"/>
  <c r="K7003" i="45"/>
  <c r="K7004" i="45"/>
  <c r="K7005" i="45"/>
  <c r="K7006" i="45"/>
  <c r="K7007" i="45"/>
  <c r="K7008" i="45"/>
  <c r="K7009" i="45"/>
  <c r="K7010" i="45"/>
  <c r="K7011" i="45"/>
  <c r="K7012" i="45"/>
  <c r="K7013" i="45"/>
  <c r="K7014" i="45"/>
  <c r="K7015" i="45"/>
  <c r="K7016" i="45"/>
  <c r="K7017" i="45"/>
  <c r="K7018" i="45"/>
  <c r="K7019" i="45"/>
  <c r="K7020" i="45"/>
  <c r="K7021" i="45"/>
  <c r="K7022" i="45"/>
  <c r="K7023" i="45"/>
  <c r="K7024" i="45"/>
  <c r="K7025" i="45"/>
  <c r="K7026" i="45"/>
  <c r="K7027" i="45"/>
  <c r="K7028" i="45"/>
  <c r="K7029" i="45"/>
  <c r="K7030" i="45"/>
  <c r="K7031" i="45"/>
  <c r="K7032" i="45"/>
  <c r="K7033" i="45"/>
  <c r="K7034" i="45"/>
  <c r="K7035" i="45"/>
  <c r="K7036" i="45"/>
  <c r="K7037" i="45"/>
  <c r="K7038" i="45"/>
  <c r="K7039" i="45"/>
  <c r="K7040" i="45"/>
  <c r="K7041" i="45"/>
  <c r="K7042" i="45"/>
  <c r="K7043" i="45"/>
  <c r="K7044" i="45"/>
  <c r="K7045" i="45"/>
  <c r="K7046" i="45"/>
  <c r="K7047" i="45"/>
  <c r="K7048" i="45"/>
  <c r="K7049" i="45"/>
  <c r="K7050" i="45"/>
  <c r="K7051" i="45"/>
  <c r="K7052" i="45"/>
  <c r="K7053" i="45"/>
  <c r="K7054" i="45"/>
  <c r="K7055" i="45"/>
  <c r="K7056" i="45"/>
  <c r="K7057" i="45"/>
  <c r="K7058" i="45"/>
  <c r="K7059" i="45"/>
  <c r="K7060" i="45"/>
  <c r="K7061" i="45"/>
  <c r="K7062" i="45"/>
  <c r="K7063" i="45"/>
  <c r="K7064" i="45"/>
  <c r="K7065" i="45"/>
  <c r="K7066" i="45"/>
  <c r="K7067" i="45"/>
  <c r="K7068" i="45"/>
  <c r="K7069" i="45"/>
  <c r="K7070" i="45"/>
  <c r="K7071" i="45"/>
  <c r="K7072" i="45"/>
  <c r="K7073" i="45"/>
  <c r="K7074" i="45"/>
  <c r="K7075" i="45"/>
  <c r="K7076" i="45"/>
  <c r="K7077" i="45"/>
  <c r="K7078" i="45"/>
  <c r="K7079" i="45"/>
  <c r="K7080" i="45"/>
  <c r="K7081" i="45"/>
  <c r="K7082" i="45"/>
  <c r="K7083" i="45"/>
  <c r="K7084" i="45"/>
  <c r="K7085" i="45"/>
  <c r="K7086" i="45"/>
  <c r="K7087" i="45"/>
  <c r="K7088" i="45"/>
  <c r="K7089" i="45"/>
  <c r="K7090" i="45"/>
  <c r="K7091" i="45"/>
  <c r="K7092" i="45"/>
  <c r="K7093" i="45"/>
  <c r="K7094" i="45"/>
  <c r="K7095" i="45"/>
  <c r="K7096" i="45"/>
  <c r="K7097" i="45"/>
  <c r="K7098" i="45"/>
  <c r="K7099" i="45"/>
  <c r="K7100" i="45"/>
  <c r="K7101" i="45"/>
  <c r="K7102" i="45"/>
  <c r="K7103" i="45"/>
  <c r="K7104" i="45"/>
  <c r="K7105" i="45"/>
  <c r="K7106" i="45"/>
  <c r="K7107" i="45"/>
  <c r="K7108" i="45"/>
  <c r="K7109" i="45"/>
  <c r="K7110" i="45"/>
  <c r="K7111" i="45"/>
  <c r="K7112" i="45"/>
  <c r="K7113" i="45"/>
  <c r="K7114" i="45"/>
  <c r="K7115" i="45"/>
  <c r="K7116" i="45"/>
  <c r="K7117" i="45"/>
  <c r="K7118" i="45"/>
  <c r="K7119" i="45"/>
  <c r="K7120" i="45"/>
  <c r="K7121" i="45"/>
  <c r="K7122" i="45"/>
  <c r="K7123" i="45"/>
  <c r="K7124" i="45"/>
  <c r="K7125" i="45"/>
  <c r="K7126" i="45"/>
  <c r="K7127" i="45"/>
  <c r="K7128" i="45"/>
  <c r="K7129" i="45"/>
  <c r="K7130" i="45"/>
  <c r="K7131" i="45"/>
  <c r="K7132" i="45"/>
  <c r="K7133" i="45"/>
  <c r="K7134" i="45"/>
  <c r="K7135" i="45"/>
  <c r="K7136" i="45"/>
  <c r="K7137" i="45"/>
  <c r="K7138" i="45"/>
  <c r="K7139" i="45"/>
  <c r="K7140" i="45"/>
  <c r="K7141" i="45"/>
  <c r="K7142" i="45"/>
  <c r="K7143" i="45"/>
  <c r="K7144" i="45"/>
  <c r="K7145" i="45"/>
  <c r="K7146" i="45"/>
  <c r="K7147" i="45"/>
  <c r="K7148" i="45"/>
  <c r="K7149" i="45"/>
  <c r="K7150" i="45"/>
  <c r="K7151" i="45"/>
  <c r="K7152" i="45"/>
  <c r="K7153" i="45"/>
  <c r="K7154" i="45"/>
  <c r="K7155" i="45"/>
  <c r="K7156" i="45"/>
  <c r="K7157" i="45"/>
  <c r="K7158" i="45"/>
  <c r="K7159" i="45"/>
  <c r="K7160" i="45"/>
  <c r="K7161" i="45"/>
  <c r="K7162" i="45"/>
  <c r="K7163" i="45"/>
  <c r="K7164" i="45"/>
  <c r="K7165" i="45"/>
  <c r="K7166" i="45"/>
  <c r="K7167" i="45"/>
  <c r="K7168" i="45"/>
  <c r="K7169" i="45"/>
  <c r="K7170" i="45"/>
  <c r="K7171" i="45"/>
  <c r="K7172" i="45"/>
  <c r="K7173" i="45"/>
  <c r="K7174" i="45"/>
  <c r="K7175" i="45"/>
  <c r="K7176" i="45"/>
  <c r="K7177" i="45"/>
  <c r="K7178" i="45"/>
  <c r="K7179" i="45"/>
  <c r="K7180" i="45"/>
  <c r="K7181" i="45"/>
  <c r="K7182" i="45"/>
  <c r="K7183" i="45"/>
  <c r="K7184" i="45"/>
  <c r="K7185" i="45"/>
  <c r="K7186" i="45"/>
  <c r="K7187" i="45"/>
  <c r="K7188" i="45"/>
  <c r="K7189" i="45"/>
  <c r="K7190" i="45"/>
  <c r="K7191" i="45"/>
  <c r="K7192" i="45"/>
  <c r="K7193" i="45"/>
  <c r="K7194" i="45"/>
  <c r="K7195" i="45"/>
  <c r="K7196" i="45"/>
  <c r="K7197" i="45"/>
  <c r="K7198" i="45"/>
  <c r="K7199" i="45"/>
  <c r="K7200" i="45"/>
  <c r="K7201" i="45"/>
  <c r="K7202" i="45"/>
  <c r="K7203" i="45"/>
  <c r="K7204" i="45"/>
  <c r="K7205" i="45"/>
  <c r="K7206" i="45"/>
  <c r="K7207" i="45"/>
  <c r="K7208" i="45"/>
  <c r="K7209" i="45"/>
  <c r="K7210" i="45"/>
  <c r="K7211" i="45"/>
  <c r="K7212" i="45"/>
  <c r="K7213" i="45"/>
  <c r="K7214" i="45"/>
  <c r="K7215" i="45"/>
  <c r="K7216" i="45"/>
  <c r="K7217" i="45"/>
  <c r="K7218" i="45"/>
  <c r="K7219" i="45"/>
  <c r="K7220" i="45"/>
  <c r="K7221" i="45"/>
  <c r="K7222" i="45"/>
  <c r="K7223" i="45"/>
  <c r="K7224" i="45"/>
  <c r="K7225" i="45"/>
  <c r="K7226" i="45"/>
  <c r="K7227" i="45"/>
  <c r="K7228" i="45"/>
  <c r="K7229" i="45"/>
  <c r="K7230" i="45"/>
  <c r="K7231" i="45"/>
  <c r="K7232" i="45"/>
  <c r="K7233" i="45"/>
  <c r="K7234" i="45"/>
  <c r="K7235" i="45"/>
  <c r="K7236" i="45"/>
  <c r="K7237" i="45"/>
  <c r="K7238" i="45"/>
  <c r="K7239" i="45"/>
  <c r="K7240" i="45"/>
  <c r="K7241" i="45"/>
  <c r="K7242" i="45"/>
  <c r="K7243" i="45"/>
  <c r="K7244" i="45"/>
  <c r="K7245" i="45"/>
  <c r="K7246" i="45"/>
  <c r="K7247" i="45"/>
  <c r="K7248" i="45"/>
  <c r="K7249" i="45"/>
  <c r="K7250" i="45"/>
  <c r="K7251" i="45"/>
  <c r="K7252" i="45"/>
  <c r="K7253" i="45"/>
  <c r="K7254" i="45"/>
  <c r="K7255" i="45"/>
  <c r="K7256" i="45"/>
  <c r="K7257" i="45"/>
  <c r="K7258" i="45"/>
  <c r="K7259" i="45"/>
  <c r="K7260" i="45"/>
  <c r="K7261" i="45"/>
  <c r="K7262" i="45"/>
  <c r="K7263" i="45"/>
  <c r="K7264" i="45"/>
  <c r="K7265" i="45"/>
  <c r="K7266" i="45"/>
  <c r="K7267" i="45"/>
  <c r="K7268" i="45"/>
  <c r="K7269" i="45"/>
  <c r="K7270" i="45"/>
  <c r="K7271" i="45"/>
  <c r="K7272" i="45"/>
  <c r="K7273" i="45"/>
  <c r="K7274" i="45"/>
  <c r="K7275" i="45"/>
  <c r="K7276" i="45"/>
  <c r="K7277" i="45"/>
  <c r="K7278" i="45"/>
  <c r="K7279" i="45"/>
  <c r="K7280" i="45"/>
  <c r="K7281" i="45"/>
  <c r="K7282" i="45"/>
  <c r="K7283" i="45"/>
  <c r="K7284" i="45"/>
  <c r="K7285" i="45"/>
  <c r="K7286" i="45"/>
  <c r="K7287" i="45"/>
  <c r="K7288" i="45"/>
  <c r="K7289" i="45"/>
  <c r="K7290" i="45"/>
  <c r="K7291" i="45"/>
  <c r="K7292" i="45"/>
  <c r="K7293" i="45"/>
  <c r="K7294" i="45"/>
  <c r="K7295" i="45"/>
  <c r="K7296" i="45"/>
  <c r="K7297" i="45"/>
  <c r="K7298" i="45"/>
  <c r="K7299" i="45"/>
  <c r="K7300" i="45"/>
  <c r="K7301" i="45"/>
  <c r="K7302" i="45"/>
  <c r="K7303" i="45"/>
  <c r="K7304" i="45"/>
  <c r="K7305" i="45"/>
  <c r="K7306" i="45"/>
  <c r="K7307" i="45"/>
  <c r="K7308" i="45"/>
  <c r="K7309" i="45"/>
  <c r="K7310" i="45"/>
  <c r="K7311" i="45"/>
  <c r="K7312" i="45"/>
  <c r="K7313" i="45"/>
  <c r="K7314" i="45"/>
  <c r="K7315" i="45"/>
  <c r="K7316" i="45"/>
  <c r="K7317" i="45"/>
  <c r="K7318" i="45"/>
  <c r="K7319" i="45"/>
  <c r="K7320" i="45"/>
  <c r="K7321" i="45"/>
  <c r="K7322" i="45"/>
  <c r="K7323" i="45"/>
  <c r="K7324" i="45"/>
  <c r="K7325" i="45"/>
  <c r="K7326" i="45"/>
  <c r="K7327" i="45"/>
  <c r="K7328" i="45"/>
  <c r="K7329" i="45"/>
  <c r="K7330" i="45"/>
  <c r="K7331" i="45"/>
  <c r="K7332" i="45"/>
  <c r="K7333" i="45"/>
  <c r="K7334" i="45"/>
  <c r="K7335" i="45"/>
  <c r="K7336" i="45"/>
  <c r="K7337" i="45"/>
  <c r="K7338" i="45"/>
  <c r="K7339" i="45"/>
  <c r="K7340" i="45"/>
  <c r="K7341" i="45"/>
  <c r="K7342" i="45"/>
  <c r="K7343" i="45"/>
  <c r="K7344" i="45"/>
  <c r="K7345" i="45"/>
  <c r="K7346" i="45"/>
  <c r="K7347" i="45"/>
  <c r="K7348" i="45"/>
  <c r="K7349" i="45"/>
  <c r="K7350" i="45"/>
  <c r="K7351" i="45"/>
  <c r="K7352" i="45"/>
  <c r="K7353" i="45"/>
  <c r="K7354" i="45"/>
  <c r="K7355" i="45"/>
  <c r="K7356" i="45"/>
  <c r="K7357" i="45"/>
  <c r="K7358" i="45"/>
  <c r="K7359" i="45"/>
  <c r="K7360" i="45"/>
  <c r="K7361" i="45"/>
  <c r="K7362" i="45"/>
  <c r="K7363" i="45"/>
  <c r="K7364" i="45"/>
  <c r="K7365" i="45"/>
  <c r="K7366" i="45"/>
  <c r="K7367" i="45"/>
  <c r="K7368" i="45"/>
  <c r="K7369" i="45"/>
  <c r="K7370" i="45"/>
  <c r="K7371" i="45"/>
  <c r="K7372" i="45"/>
  <c r="K7373" i="45"/>
  <c r="K7374" i="45"/>
  <c r="K7375" i="45"/>
  <c r="K7376" i="45"/>
  <c r="K7377" i="45"/>
  <c r="K7378" i="45"/>
  <c r="K7379" i="45"/>
  <c r="K7380" i="45"/>
  <c r="K7381" i="45"/>
  <c r="K7382" i="45"/>
  <c r="K7383" i="45"/>
  <c r="K7384" i="45"/>
  <c r="K7385" i="45"/>
  <c r="K7386" i="45"/>
  <c r="K7387" i="45"/>
  <c r="K7388" i="45"/>
  <c r="K7389" i="45"/>
  <c r="K7390" i="45"/>
  <c r="K7391" i="45"/>
  <c r="K7392" i="45"/>
  <c r="K7393" i="45"/>
  <c r="K7394" i="45"/>
  <c r="K7395" i="45"/>
  <c r="K7396" i="45"/>
  <c r="K7397" i="45"/>
  <c r="K7398" i="45"/>
  <c r="K7399" i="45"/>
  <c r="K7400" i="45"/>
  <c r="K7401" i="45"/>
  <c r="K7402" i="45"/>
  <c r="K7403" i="45"/>
  <c r="K7404" i="45"/>
  <c r="K7405" i="45"/>
  <c r="K7406" i="45"/>
  <c r="K7407" i="45"/>
  <c r="K7408" i="45"/>
  <c r="K7409" i="45"/>
  <c r="K7410" i="45"/>
  <c r="K7411" i="45"/>
  <c r="K7412" i="45"/>
  <c r="K7413" i="45"/>
  <c r="K7414" i="45"/>
  <c r="K7415" i="45"/>
  <c r="K7416" i="45"/>
  <c r="K7417" i="45"/>
  <c r="K7418" i="45"/>
  <c r="K7419" i="45"/>
  <c r="K7420" i="45"/>
  <c r="K7421" i="45"/>
  <c r="K7422" i="45"/>
  <c r="K7423" i="45"/>
  <c r="K7424" i="45"/>
  <c r="K7425" i="45"/>
  <c r="K7426" i="45"/>
  <c r="K7427" i="45"/>
  <c r="K7428" i="45"/>
  <c r="K7429" i="45"/>
  <c r="K7430" i="45"/>
  <c r="K7431" i="45"/>
  <c r="K7432" i="45"/>
  <c r="K7433" i="45"/>
  <c r="K7434" i="45"/>
  <c r="K7435" i="45"/>
  <c r="K7436" i="45"/>
  <c r="K7437" i="45"/>
  <c r="K7438" i="45"/>
  <c r="K7439" i="45"/>
  <c r="K7440" i="45"/>
  <c r="K7441" i="45"/>
  <c r="K7442" i="45"/>
  <c r="K7443" i="45"/>
  <c r="K7444" i="45"/>
  <c r="K7445" i="45"/>
  <c r="K7446" i="45"/>
  <c r="K7447" i="45"/>
  <c r="K7448" i="45"/>
  <c r="K7449" i="45"/>
  <c r="K7450" i="45"/>
  <c r="K7451" i="45"/>
  <c r="K7452" i="45"/>
  <c r="K7453" i="45"/>
  <c r="K7454" i="45"/>
  <c r="K7455" i="45"/>
  <c r="K7456" i="45"/>
  <c r="K7457" i="45"/>
  <c r="K7458" i="45"/>
  <c r="K7459" i="45"/>
  <c r="K7460" i="45"/>
  <c r="K7461" i="45"/>
  <c r="K7462" i="45"/>
  <c r="K7463" i="45"/>
  <c r="K7464" i="45"/>
  <c r="K7465" i="45"/>
  <c r="K7466" i="45"/>
  <c r="K7467" i="45"/>
  <c r="K7468" i="45"/>
  <c r="K7469" i="45"/>
  <c r="K7470" i="45"/>
  <c r="K7471" i="45"/>
  <c r="K7472" i="45"/>
  <c r="K7473" i="45"/>
  <c r="K7474" i="45"/>
  <c r="K7475" i="45"/>
  <c r="K7476" i="45"/>
  <c r="K7477" i="45"/>
  <c r="K7478" i="45"/>
  <c r="K7479" i="45"/>
  <c r="K7480" i="45"/>
  <c r="K7481" i="45"/>
  <c r="K7482" i="45"/>
  <c r="K7483" i="45"/>
  <c r="K7484" i="45"/>
  <c r="K7485" i="45"/>
  <c r="K7486" i="45"/>
  <c r="K7487" i="45"/>
  <c r="K7488" i="45"/>
  <c r="K7489" i="45"/>
  <c r="K7490" i="45"/>
  <c r="K7491" i="45"/>
  <c r="K7492" i="45"/>
  <c r="K7493" i="45"/>
  <c r="K7494" i="45"/>
  <c r="K7495" i="45"/>
  <c r="K7496" i="45"/>
  <c r="K7497" i="45"/>
  <c r="K7498" i="45"/>
  <c r="K7499" i="45"/>
  <c r="K7500" i="45"/>
  <c r="K7501" i="45"/>
  <c r="K7502" i="45"/>
  <c r="K7503" i="45"/>
  <c r="K7504" i="45"/>
  <c r="K7505" i="45"/>
  <c r="K7506" i="45"/>
  <c r="K7507" i="45"/>
  <c r="K7508" i="45"/>
  <c r="K7509" i="45"/>
  <c r="K7510" i="45"/>
  <c r="K7511" i="45"/>
  <c r="K7512" i="45"/>
  <c r="K7513" i="45"/>
  <c r="K7514" i="45"/>
  <c r="K7515" i="45"/>
  <c r="K7516" i="45"/>
  <c r="K7517" i="45"/>
  <c r="K7518" i="45"/>
  <c r="K7519" i="45"/>
  <c r="K7520" i="45"/>
  <c r="K7521" i="45"/>
  <c r="K7522" i="45"/>
  <c r="K7523" i="45"/>
  <c r="K7524" i="45"/>
  <c r="K7525" i="45"/>
  <c r="K7526" i="45"/>
  <c r="K7527" i="45"/>
  <c r="K7528" i="45"/>
  <c r="K7529" i="45"/>
  <c r="K7530" i="45"/>
  <c r="K7531" i="45"/>
  <c r="K7532" i="45"/>
  <c r="K7533" i="45"/>
  <c r="K7534" i="45"/>
  <c r="K7535" i="45"/>
  <c r="K7536" i="45"/>
  <c r="K7537" i="45"/>
  <c r="K7538" i="45"/>
  <c r="K7539" i="45"/>
  <c r="K7540" i="45"/>
  <c r="K7541" i="45"/>
  <c r="K7542" i="45"/>
  <c r="K7543" i="45"/>
  <c r="K7544" i="45"/>
  <c r="K7545" i="45"/>
  <c r="K7546" i="45"/>
  <c r="K7547" i="45"/>
  <c r="K7548" i="45"/>
  <c r="K7549" i="45"/>
  <c r="K7550" i="45"/>
  <c r="K7551" i="45"/>
  <c r="K7552" i="45"/>
  <c r="K7553" i="45"/>
  <c r="K7554" i="45"/>
  <c r="K7555" i="45"/>
  <c r="K7556" i="45"/>
  <c r="K7557" i="45"/>
  <c r="K7558" i="45"/>
  <c r="K7559" i="45"/>
  <c r="K7560" i="45"/>
  <c r="K7561" i="45"/>
  <c r="K7562" i="45"/>
  <c r="K7563" i="45"/>
  <c r="K7564" i="45"/>
  <c r="K7565" i="45"/>
  <c r="K7566" i="45"/>
  <c r="K7567" i="45"/>
  <c r="K7568" i="45"/>
  <c r="K7569" i="45"/>
  <c r="K7570" i="45"/>
  <c r="K7571" i="45"/>
  <c r="K7572" i="45"/>
  <c r="K7573" i="45"/>
  <c r="K7574" i="45"/>
  <c r="K7575" i="45"/>
  <c r="K7576" i="45"/>
  <c r="K7577" i="45"/>
  <c r="K7578" i="45"/>
  <c r="K7579" i="45"/>
  <c r="K7580" i="45"/>
  <c r="K7581" i="45"/>
  <c r="K7582" i="45"/>
  <c r="K7583" i="45"/>
  <c r="K7584" i="45"/>
  <c r="K7585" i="45"/>
  <c r="K7586" i="45"/>
  <c r="K7587" i="45"/>
  <c r="K7588" i="45"/>
  <c r="K7589" i="45"/>
  <c r="K7590" i="45"/>
  <c r="K7591" i="45"/>
  <c r="K7592" i="45"/>
  <c r="K7593" i="45"/>
  <c r="K7594" i="45"/>
  <c r="K7595" i="45"/>
  <c r="K7596" i="45"/>
  <c r="K7597" i="45"/>
  <c r="K7598" i="45"/>
  <c r="K7599" i="45"/>
  <c r="K7600" i="45"/>
  <c r="K7601" i="45"/>
  <c r="K7602" i="45"/>
  <c r="K7603" i="45"/>
  <c r="K7604" i="45"/>
  <c r="K7605" i="45"/>
  <c r="K7606" i="45"/>
  <c r="K7607" i="45"/>
  <c r="K7608" i="45"/>
  <c r="K7609" i="45"/>
  <c r="K7610" i="45"/>
  <c r="K7611" i="45"/>
  <c r="K7612" i="45"/>
  <c r="K7613" i="45"/>
  <c r="K7614" i="45"/>
  <c r="K7615" i="45"/>
  <c r="K7616" i="45"/>
  <c r="K7617" i="45"/>
  <c r="K7618" i="45"/>
  <c r="K7619" i="45"/>
  <c r="K7620" i="45"/>
  <c r="K7621" i="45"/>
  <c r="K7622" i="45"/>
  <c r="K7623" i="45"/>
  <c r="K7624" i="45"/>
  <c r="K7625" i="45"/>
  <c r="K7626" i="45"/>
  <c r="K7627" i="45"/>
  <c r="K7628" i="45"/>
  <c r="K7629" i="45"/>
  <c r="K7630" i="45"/>
  <c r="K7631" i="45"/>
  <c r="K7632" i="45"/>
  <c r="K7633" i="45"/>
  <c r="K7634" i="45"/>
  <c r="K7635" i="45"/>
  <c r="K7636" i="45"/>
  <c r="K7637" i="45"/>
  <c r="K7638" i="45"/>
  <c r="K7639" i="45"/>
  <c r="K7640" i="45"/>
  <c r="K7641" i="45"/>
  <c r="K7642" i="45"/>
  <c r="K7643" i="45"/>
  <c r="K7644" i="45"/>
  <c r="K7645" i="45"/>
  <c r="K7646" i="45"/>
  <c r="K7647" i="45"/>
  <c r="K7648" i="45"/>
  <c r="K7649" i="45"/>
  <c r="K7650" i="45"/>
  <c r="K7651" i="45"/>
  <c r="K7652" i="45"/>
  <c r="K7653" i="45"/>
  <c r="K7654" i="45"/>
  <c r="K7655" i="45"/>
  <c r="K7656" i="45"/>
  <c r="K7657" i="45"/>
  <c r="K7658" i="45"/>
  <c r="K7659" i="45"/>
  <c r="K7660" i="45"/>
  <c r="K7661" i="45"/>
  <c r="K7662" i="45"/>
  <c r="K7663" i="45"/>
  <c r="K7664" i="45"/>
  <c r="K7665" i="45"/>
  <c r="K7666" i="45"/>
  <c r="K7667" i="45"/>
  <c r="K7668" i="45"/>
  <c r="K7669" i="45"/>
  <c r="K7670" i="45"/>
  <c r="K7671" i="45"/>
  <c r="K7672" i="45"/>
  <c r="K7673" i="45"/>
  <c r="K7674" i="45"/>
  <c r="K7675" i="45"/>
  <c r="K7676" i="45"/>
  <c r="K7677" i="45"/>
  <c r="K7678" i="45"/>
  <c r="K7679" i="45"/>
  <c r="K7680" i="45"/>
  <c r="K7681" i="45"/>
  <c r="K7682" i="45"/>
  <c r="K7683" i="45"/>
  <c r="K7684" i="45"/>
  <c r="K7685" i="45"/>
  <c r="K7686" i="45"/>
  <c r="K7687" i="45"/>
  <c r="K7688" i="45"/>
  <c r="K7689" i="45"/>
  <c r="K7690" i="45"/>
  <c r="K7691" i="45"/>
  <c r="K7692" i="45"/>
  <c r="K7693" i="45"/>
  <c r="K7694" i="45"/>
  <c r="K7695" i="45"/>
  <c r="K7696" i="45"/>
  <c r="K7697" i="45"/>
  <c r="K7698" i="45"/>
  <c r="K7699" i="45"/>
  <c r="K7700" i="45"/>
  <c r="K7701" i="45"/>
  <c r="K7702" i="45"/>
  <c r="K7703" i="45"/>
  <c r="K7704" i="45"/>
  <c r="K7705" i="45"/>
  <c r="K7706" i="45"/>
  <c r="K7707" i="45"/>
  <c r="K7708" i="45"/>
  <c r="K7709" i="45"/>
  <c r="K7710" i="45"/>
  <c r="K7711" i="45"/>
  <c r="K7712" i="45"/>
  <c r="K7713" i="45"/>
  <c r="K7714" i="45"/>
  <c r="K7715" i="45"/>
  <c r="K7716" i="45"/>
  <c r="K7717" i="45"/>
  <c r="K7718" i="45"/>
  <c r="K7719" i="45"/>
  <c r="K7720" i="45"/>
  <c r="K7721" i="45"/>
  <c r="K7722" i="45"/>
  <c r="K7723" i="45"/>
  <c r="K7724" i="45"/>
  <c r="K7725" i="45"/>
  <c r="K7726" i="45"/>
  <c r="K7727" i="45"/>
  <c r="K7728" i="45"/>
  <c r="K7729" i="45"/>
  <c r="K7730" i="45"/>
  <c r="K7731" i="45"/>
  <c r="K7732" i="45"/>
  <c r="K7733" i="45"/>
  <c r="K7734" i="45"/>
  <c r="K7735" i="45"/>
  <c r="K7736" i="45"/>
  <c r="K7737" i="45"/>
  <c r="K7738" i="45"/>
  <c r="K7739" i="45"/>
  <c r="K7740" i="45"/>
  <c r="K7741" i="45"/>
  <c r="K7742" i="45"/>
  <c r="K7743" i="45"/>
  <c r="K7744" i="45"/>
  <c r="K7745" i="45"/>
  <c r="K7746" i="45"/>
  <c r="K7747" i="45"/>
  <c r="K7748" i="45"/>
  <c r="K7749" i="45"/>
  <c r="K7750" i="45"/>
  <c r="K7751" i="45"/>
  <c r="K7752" i="45"/>
  <c r="K7753" i="45"/>
  <c r="K7754" i="45"/>
  <c r="K7755" i="45"/>
  <c r="K7756" i="45"/>
  <c r="K7757" i="45"/>
  <c r="K7758" i="45"/>
  <c r="K7759" i="45"/>
  <c r="K7760" i="45"/>
  <c r="K7761" i="45"/>
  <c r="K7762" i="45"/>
  <c r="K7763" i="45"/>
  <c r="K7764" i="45"/>
  <c r="K7765" i="45"/>
  <c r="K7766" i="45"/>
  <c r="K7767" i="45"/>
  <c r="K7768" i="45"/>
  <c r="K7769" i="45"/>
  <c r="K7770" i="45"/>
  <c r="K7771" i="45"/>
  <c r="K7772" i="45"/>
  <c r="K7773" i="45"/>
  <c r="K7774" i="45"/>
  <c r="K7775" i="45"/>
  <c r="K7776" i="45"/>
  <c r="K7777" i="45"/>
  <c r="K7778" i="45"/>
  <c r="K7779" i="45"/>
  <c r="K7780" i="45"/>
  <c r="K7781" i="45"/>
  <c r="K7782" i="45"/>
  <c r="K7783" i="45"/>
  <c r="K7784" i="45"/>
  <c r="K7785" i="45"/>
  <c r="K7786" i="45"/>
  <c r="K7787" i="45"/>
  <c r="K7788" i="45"/>
  <c r="K7789" i="45"/>
  <c r="K7790" i="45"/>
  <c r="K7791" i="45"/>
  <c r="K7792" i="45"/>
  <c r="K7793" i="45"/>
  <c r="K7794" i="45"/>
  <c r="K7795" i="45"/>
  <c r="K7796" i="45"/>
  <c r="K7797" i="45"/>
  <c r="K7798" i="45"/>
  <c r="K7799" i="45"/>
  <c r="K7800" i="45"/>
  <c r="K7801" i="45"/>
  <c r="K7802" i="45"/>
  <c r="K7803" i="45"/>
  <c r="K7804" i="45"/>
  <c r="K7805" i="45"/>
  <c r="K7806" i="45"/>
  <c r="K7807" i="45"/>
  <c r="K7808" i="45"/>
  <c r="K7809" i="45"/>
  <c r="K7810" i="45"/>
  <c r="K7811" i="45"/>
  <c r="K7812" i="45"/>
  <c r="K7813" i="45"/>
  <c r="K7814" i="45"/>
  <c r="K7815" i="45"/>
  <c r="K7816" i="45"/>
  <c r="K7817" i="45"/>
  <c r="K7818" i="45"/>
  <c r="K7819" i="45"/>
  <c r="K7820" i="45"/>
  <c r="K7821" i="45"/>
  <c r="K7822" i="45"/>
  <c r="K7823" i="45"/>
  <c r="K7824" i="45"/>
  <c r="K7825" i="45"/>
  <c r="K7826" i="45"/>
  <c r="K7827" i="45"/>
  <c r="K7828" i="45"/>
  <c r="K7829" i="45"/>
  <c r="K7830" i="45"/>
  <c r="K7831" i="45"/>
  <c r="K7832" i="45"/>
  <c r="K7833" i="45"/>
  <c r="K7834" i="45"/>
  <c r="K7835" i="45"/>
  <c r="K7836" i="45"/>
  <c r="K7837" i="45"/>
  <c r="K7838" i="45"/>
  <c r="K7839" i="45"/>
  <c r="K7840" i="45"/>
  <c r="K7841" i="45"/>
  <c r="K7842" i="45"/>
  <c r="K7843" i="45"/>
  <c r="K7844" i="45"/>
  <c r="K7845" i="45"/>
  <c r="K7846" i="45"/>
  <c r="K7847" i="45"/>
  <c r="K7848" i="45"/>
  <c r="K7849" i="45"/>
  <c r="K7850" i="45"/>
  <c r="K7851" i="45"/>
  <c r="K7852" i="45"/>
  <c r="K7853" i="45"/>
  <c r="K7854" i="45"/>
  <c r="K7855" i="45"/>
  <c r="K7856" i="45"/>
  <c r="K7857" i="45"/>
  <c r="K7858" i="45"/>
  <c r="K7859" i="45"/>
  <c r="K7860" i="45"/>
  <c r="K7861" i="45"/>
  <c r="K7862" i="45"/>
  <c r="K7863" i="45"/>
  <c r="K7864" i="45"/>
  <c r="K7865" i="45"/>
  <c r="K7866" i="45"/>
  <c r="K7867" i="45"/>
  <c r="K7868" i="45"/>
  <c r="K7869" i="45"/>
  <c r="K7870" i="45"/>
  <c r="K7871" i="45"/>
  <c r="K7872" i="45"/>
  <c r="K7873" i="45"/>
  <c r="K7874" i="45"/>
  <c r="K7875" i="45"/>
  <c r="K7876" i="45"/>
  <c r="K7877" i="45"/>
  <c r="K7878" i="45"/>
  <c r="K7879" i="45"/>
  <c r="K7880" i="45"/>
  <c r="K7881" i="45"/>
  <c r="K7882" i="45"/>
  <c r="K7883" i="45"/>
  <c r="K7884" i="45"/>
  <c r="K7885" i="45"/>
  <c r="K7886" i="45"/>
  <c r="K7887" i="45"/>
  <c r="K7888" i="45"/>
  <c r="K7889" i="45"/>
  <c r="K7890" i="45"/>
  <c r="K7891" i="45"/>
  <c r="K7892" i="45"/>
  <c r="K7893" i="45"/>
  <c r="K7894" i="45"/>
  <c r="K7895" i="45"/>
  <c r="K7896" i="45"/>
  <c r="K7897" i="45"/>
  <c r="K7898" i="45"/>
  <c r="K7899" i="45"/>
  <c r="K7900" i="45"/>
  <c r="K7901" i="45"/>
  <c r="K7902" i="45"/>
  <c r="K7903" i="45"/>
  <c r="K7904" i="45"/>
  <c r="K7905" i="45"/>
  <c r="K7906" i="45"/>
  <c r="K7907" i="45"/>
  <c r="K7908" i="45"/>
  <c r="K7909" i="45"/>
  <c r="K7910" i="45"/>
  <c r="K7911" i="45"/>
  <c r="K7912" i="45"/>
  <c r="K7913" i="45"/>
  <c r="K7914" i="45"/>
  <c r="K7915" i="45"/>
  <c r="K7916" i="45"/>
  <c r="K7917" i="45"/>
  <c r="K7918" i="45"/>
  <c r="K7919" i="45"/>
  <c r="K7920" i="45"/>
  <c r="K7921" i="45"/>
  <c r="K7922" i="45"/>
  <c r="K7923" i="45"/>
  <c r="K7924" i="45"/>
  <c r="K7925" i="45"/>
  <c r="K7926" i="45"/>
  <c r="K7927" i="45"/>
  <c r="K7928" i="45"/>
  <c r="K7929" i="45"/>
  <c r="K7930" i="45"/>
  <c r="K7931" i="45"/>
  <c r="K7932" i="45"/>
  <c r="K7933" i="45"/>
  <c r="K7934" i="45"/>
  <c r="K7935" i="45"/>
  <c r="K7936" i="45"/>
  <c r="K7937" i="45"/>
  <c r="K7938" i="45"/>
  <c r="K7939" i="45"/>
  <c r="K7940" i="45"/>
  <c r="K7941" i="45"/>
  <c r="K7942" i="45"/>
  <c r="K7943" i="45"/>
  <c r="K7944" i="45"/>
  <c r="K7945" i="45"/>
  <c r="K7946" i="45"/>
  <c r="K7947" i="45"/>
  <c r="K7948" i="45"/>
  <c r="K7949" i="45"/>
  <c r="K7950" i="45"/>
  <c r="K7951" i="45"/>
  <c r="K7952" i="45"/>
  <c r="K7953" i="45"/>
  <c r="K7954" i="45"/>
  <c r="K7955" i="45"/>
  <c r="K7956" i="45"/>
  <c r="K7957" i="45"/>
  <c r="K7958" i="45"/>
  <c r="K7959" i="45"/>
  <c r="K7960" i="45"/>
  <c r="K7961" i="45"/>
  <c r="K7962" i="45"/>
  <c r="K7963" i="45"/>
  <c r="K7964" i="45"/>
  <c r="K7965" i="45"/>
  <c r="K7966" i="45"/>
  <c r="K7967" i="45"/>
  <c r="K7968" i="45"/>
  <c r="K7969" i="45"/>
  <c r="K7970" i="45"/>
  <c r="K7971" i="45"/>
  <c r="K7972" i="45"/>
  <c r="K7973" i="45"/>
  <c r="K7974" i="45"/>
  <c r="K7975" i="45"/>
  <c r="K7976" i="45"/>
  <c r="K7977" i="45"/>
  <c r="K7978" i="45"/>
  <c r="K7979" i="45"/>
  <c r="K7980" i="45"/>
  <c r="K7981" i="45"/>
  <c r="K7982" i="45"/>
  <c r="K7983" i="45"/>
  <c r="K7984" i="45"/>
  <c r="K7985" i="45"/>
  <c r="K7986" i="45"/>
  <c r="K7987" i="45"/>
  <c r="K7988" i="45"/>
  <c r="K7989" i="45"/>
  <c r="K7990" i="45"/>
  <c r="K7991" i="45"/>
  <c r="K7992" i="45"/>
  <c r="K7993" i="45"/>
  <c r="K7994" i="45"/>
  <c r="K7995" i="45"/>
  <c r="K7996" i="45"/>
  <c r="K7997" i="45"/>
  <c r="K7998" i="45"/>
  <c r="K7999" i="45"/>
  <c r="K8000" i="45"/>
  <c r="K8001" i="45"/>
  <c r="K8002" i="45"/>
  <c r="K8003" i="45"/>
  <c r="K8004" i="45"/>
  <c r="K8005" i="45"/>
  <c r="K8006" i="45"/>
  <c r="K8007" i="45"/>
  <c r="K8008" i="45"/>
  <c r="K8009" i="45"/>
  <c r="K8010" i="45"/>
  <c r="K8011" i="45"/>
  <c r="K8012" i="45"/>
  <c r="K8013" i="45"/>
  <c r="K8014" i="45"/>
  <c r="K8015" i="45"/>
  <c r="K8016" i="45"/>
  <c r="K8017" i="45"/>
  <c r="K8018" i="45"/>
  <c r="K8019" i="45"/>
  <c r="K8020" i="45"/>
  <c r="K8021" i="45"/>
  <c r="K8022" i="45"/>
  <c r="K8023" i="45"/>
  <c r="K8024" i="45"/>
  <c r="K8025" i="45"/>
  <c r="K8026" i="45"/>
  <c r="K8027" i="45"/>
  <c r="K8028" i="45"/>
  <c r="K8029" i="45"/>
  <c r="K8030" i="45"/>
  <c r="K8031" i="45"/>
  <c r="K8032" i="45"/>
  <c r="K8033" i="45"/>
  <c r="K8034" i="45"/>
  <c r="K8035" i="45"/>
  <c r="K8036" i="45"/>
  <c r="K8037" i="45"/>
  <c r="K8038" i="45"/>
  <c r="K8039" i="45"/>
  <c r="K8040" i="45"/>
  <c r="K8041" i="45"/>
  <c r="K8042" i="45"/>
  <c r="K8043" i="45"/>
  <c r="K8044" i="45"/>
  <c r="K8045" i="45"/>
  <c r="K8046" i="45"/>
  <c r="K8047" i="45"/>
  <c r="K8048" i="45"/>
  <c r="K8049" i="45"/>
  <c r="K8050" i="45"/>
  <c r="K8051" i="45"/>
  <c r="K8052" i="45"/>
  <c r="K8053" i="45"/>
  <c r="K8054" i="45"/>
  <c r="K8055" i="45"/>
  <c r="K8056" i="45"/>
  <c r="K8057" i="45"/>
  <c r="K8058" i="45"/>
  <c r="K8059" i="45"/>
  <c r="K8060" i="45"/>
  <c r="K8061" i="45"/>
  <c r="K8062" i="45"/>
  <c r="K8063" i="45"/>
  <c r="K8064" i="45"/>
  <c r="K8065" i="45"/>
  <c r="K8066" i="45"/>
  <c r="K8067" i="45"/>
  <c r="K8068" i="45"/>
  <c r="K8069" i="45"/>
  <c r="K8070" i="45"/>
  <c r="K8071" i="45"/>
  <c r="K8072" i="45"/>
  <c r="K8073" i="45"/>
  <c r="K8074" i="45"/>
  <c r="K8075" i="45"/>
  <c r="K8076" i="45"/>
  <c r="K8077" i="45"/>
  <c r="K8078" i="45"/>
  <c r="K8079" i="45"/>
  <c r="K8080" i="45"/>
  <c r="K8081" i="45"/>
  <c r="K8082" i="45"/>
  <c r="K8083" i="45"/>
  <c r="K8084" i="45"/>
  <c r="K8085" i="45"/>
  <c r="K8086" i="45"/>
  <c r="K8087" i="45"/>
  <c r="K8088" i="45"/>
  <c r="K8089" i="45"/>
  <c r="K8090" i="45"/>
  <c r="K8091" i="45"/>
  <c r="K8092" i="45"/>
  <c r="K8093" i="45"/>
  <c r="K8094" i="45"/>
  <c r="K8095" i="45"/>
  <c r="K8096" i="45"/>
  <c r="K8097" i="45"/>
  <c r="K8098" i="45"/>
  <c r="K8099" i="45"/>
  <c r="K8100" i="45"/>
  <c r="K8101" i="45"/>
  <c r="K8102" i="45"/>
  <c r="K8103" i="45"/>
  <c r="K8104" i="45"/>
  <c r="K8105" i="45"/>
  <c r="K8106" i="45"/>
  <c r="K8107" i="45"/>
  <c r="K8108" i="45"/>
  <c r="K8109" i="45"/>
  <c r="K8110" i="45"/>
  <c r="K8111" i="45"/>
  <c r="K8112" i="45"/>
  <c r="K8113" i="45"/>
  <c r="K8114" i="45"/>
  <c r="K8115" i="45"/>
  <c r="K8116" i="45"/>
  <c r="K8117" i="45"/>
  <c r="K8118" i="45"/>
  <c r="K8119" i="45"/>
  <c r="K8120" i="45"/>
  <c r="K8121" i="45"/>
  <c r="K8122" i="45"/>
  <c r="K8123" i="45"/>
  <c r="K8124" i="45"/>
  <c r="K8125" i="45"/>
  <c r="K8126" i="45"/>
  <c r="K8127" i="45"/>
  <c r="K8128" i="45"/>
  <c r="K8129" i="45"/>
  <c r="K8130" i="45"/>
  <c r="K8131" i="45"/>
  <c r="K8132" i="45"/>
  <c r="K8133" i="45"/>
  <c r="K8134" i="45"/>
  <c r="K8135" i="45"/>
  <c r="K8136" i="45"/>
  <c r="K8137" i="45"/>
  <c r="K8138" i="45"/>
  <c r="K8139" i="45"/>
  <c r="K8140" i="45"/>
  <c r="K8141" i="45"/>
  <c r="K8142" i="45"/>
  <c r="K8143" i="45"/>
  <c r="K8144" i="45"/>
  <c r="K8145" i="45"/>
  <c r="K8146" i="45"/>
  <c r="K8147" i="45"/>
  <c r="K8148" i="45"/>
  <c r="K8149" i="45"/>
  <c r="K8150" i="45"/>
  <c r="K8151" i="45"/>
  <c r="K8152" i="45"/>
  <c r="K8153" i="45"/>
  <c r="K8154" i="45"/>
  <c r="K8155" i="45"/>
  <c r="K8156" i="45"/>
  <c r="K8157" i="45"/>
  <c r="K8158" i="45"/>
  <c r="K8159" i="45"/>
  <c r="K8160" i="45"/>
  <c r="K8161" i="45"/>
  <c r="K8162" i="45"/>
  <c r="K8163" i="45"/>
  <c r="K8164" i="45"/>
  <c r="K8165" i="45"/>
  <c r="K8166" i="45"/>
  <c r="K8167" i="45"/>
  <c r="K8168" i="45"/>
  <c r="K8169" i="45"/>
  <c r="K8170" i="45"/>
  <c r="K8171" i="45"/>
  <c r="K8172" i="45"/>
  <c r="K8173" i="45"/>
  <c r="K8174" i="45"/>
  <c r="K8175" i="45"/>
  <c r="K8176" i="45"/>
  <c r="K8177" i="45"/>
  <c r="K8178" i="45"/>
  <c r="K8179" i="45"/>
  <c r="K8180" i="45"/>
  <c r="K8181" i="45"/>
  <c r="K8182" i="45"/>
  <c r="K8183" i="45"/>
  <c r="K8184" i="45"/>
  <c r="K8185" i="45"/>
  <c r="K8186" i="45"/>
  <c r="K8187" i="45"/>
  <c r="K8188" i="45"/>
  <c r="K8189" i="45"/>
  <c r="K8190" i="45"/>
  <c r="K8191" i="45"/>
  <c r="K8192" i="45"/>
  <c r="K8193" i="45"/>
  <c r="K8194" i="45"/>
  <c r="K8195" i="45"/>
  <c r="K8196" i="45"/>
  <c r="K8197" i="45"/>
  <c r="K8198" i="45"/>
  <c r="K8199" i="45"/>
  <c r="K8200" i="45"/>
  <c r="K8201" i="45"/>
  <c r="K8202" i="45"/>
  <c r="K8203" i="45"/>
  <c r="K8204" i="45"/>
  <c r="K8205" i="45"/>
  <c r="K8206" i="45"/>
  <c r="K8207" i="45"/>
  <c r="K8208" i="45"/>
  <c r="K8209" i="45"/>
  <c r="K8210" i="45"/>
  <c r="K8211" i="45"/>
  <c r="K8212" i="45"/>
  <c r="K8213" i="45"/>
  <c r="K8214" i="45"/>
  <c r="K8215" i="45"/>
  <c r="K8216" i="45"/>
  <c r="K8217" i="45"/>
  <c r="K8218" i="45"/>
  <c r="K8219" i="45"/>
  <c r="K8220" i="45"/>
  <c r="K8221" i="45"/>
  <c r="K8222" i="45"/>
  <c r="K8223" i="45"/>
  <c r="K8224" i="45"/>
  <c r="K8225" i="45"/>
  <c r="K8226" i="45"/>
  <c r="K8227" i="45"/>
  <c r="K8228" i="45"/>
  <c r="K8229" i="45"/>
  <c r="K8230" i="45"/>
  <c r="K8231" i="45"/>
  <c r="K8232" i="45"/>
  <c r="K8233" i="45"/>
  <c r="K8234" i="45"/>
  <c r="K8235" i="45"/>
  <c r="K8236" i="45"/>
  <c r="K8237" i="45"/>
  <c r="K8238" i="45"/>
  <c r="K8239" i="45"/>
  <c r="K8240" i="45"/>
  <c r="K8241" i="45"/>
  <c r="K8242" i="45"/>
  <c r="K8243" i="45"/>
  <c r="K8244" i="45"/>
  <c r="K8245" i="45"/>
  <c r="K8246" i="45"/>
  <c r="K8247" i="45"/>
  <c r="K8248" i="45"/>
  <c r="K8249" i="45"/>
  <c r="K8250" i="45"/>
  <c r="K8251" i="45"/>
  <c r="K8252" i="45"/>
  <c r="K8253" i="45"/>
  <c r="K8254" i="45"/>
  <c r="K8255" i="45"/>
  <c r="K8256" i="45"/>
  <c r="K8257" i="45"/>
  <c r="K8258" i="45"/>
  <c r="K8259" i="45"/>
  <c r="K8260" i="45"/>
  <c r="K8261" i="45"/>
  <c r="K8262" i="45"/>
  <c r="K8263" i="45"/>
  <c r="K8264" i="45"/>
  <c r="K8265" i="45"/>
  <c r="K8266" i="45"/>
  <c r="K8267" i="45"/>
  <c r="K8268" i="45"/>
  <c r="K8269" i="45"/>
  <c r="K8270" i="45"/>
  <c r="K8271" i="45"/>
  <c r="K8272" i="45"/>
  <c r="K8273" i="45"/>
  <c r="K8274" i="45"/>
  <c r="K8275" i="45"/>
  <c r="K8276" i="45"/>
  <c r="K8277" i="45"/>
  <c r="K8278" i="45"/>
  <c r="K8279" i="45"/>
  <c r="K8280" i="45"/>
  <c r="K8281" i="45"/>
  <c r="K8282" i="45"/>
  <c r="K8283" i="45"/>
  <c r="K8284" i="45"/>
  <c r="K8285" i="45"/>
  <c r="K8286" i="45"/>
  <c r="K8287" i="45"/>
  <c r="K8288" i="45"/>
  <c r="K8289" i="45"/>
  <c r="K8290" i="45"/>
  <c r="K8291" i="45"/>
  <c r="K8292" i="45"/>
  <c r="K8293" i="45"/>
  <c r="K8294" i="45"/>
  <c r="K8295" i="45"/>
  <c r="K8296" i="45"/>
  <c r="K8297" i="45"/>
  <c r="K8298" i="45"/>
  <c r="K8299" i="45"/>
  <c r="K8300" i="45"/>
  <c r="K8301" i="45"/>
  <c r="K8302" i="45"/>
  <c r="K8303" i="45"/>
  <c r="K8304" i="45"/>
  <c r="K8305" i="45"/>
  <c r="K8306" i="45"/>
  <c r="K8307" i="45"/>
  <c r="K8308" i="45"/>
  <c r="K8309" i="45"/>
  <c r="K8310" i="45"/>
  <c r="K8311" i="45"/>
  <c r="K8312" i="45"/>
  <c r="K8313" i="45"/>
  <c r="K8314" i="45"/>
  <c r="K8315" i="45"/>
  <c r="K8316" i="45"/>
  <c r="K8317" i="45"/>
  <c r="K8318" i="45"/>
  <c r="K8319" i="45"/>
  <c r="K8320" i="45"/>
  <c r="K8321" i="45"/>
  <c r="K8322" i="45"/>
  <c r="K8323" i="45"/>
  <c r="K8324" i="45"/>
  <c r="K8325" i="45"/>
  <c r="K8326" i="45"/>
  <c r="K8327" i="45"/>
  <c r="K8328" i="45"/>
  <c r="K8329" i="45"/>
  <c r="K8330" i="45"/>
  <c r="K8331" i="45"/>
  <c r="K8332" i="45"/>
  <c r="K8333" i="45"/>
  <c r="K8334" i="45"/>
  <c r="K8335" i="45"/>
  <c r="K8336" i="45"/>
  <c r="K8337" i="45"/>
  <c r="K8338" i="45"/>
  <c r="K8339" i="45"/>
  <c r="K8340" i="45"/>
  <c r="K8341" i="45"/>
  <c r="K8342" i="45"/>
  <c r="K8343" i="45"/>
  <c r="K8344" i="45"/>
  <c r="K8345" i="45"/>
  <c r="K8346" i="45"/>
  <c r="K8347" i="45"/>
  <c r="K8348" i="45"/>
  <c r="K8349" i="45"/>
  <c r="K8350" i="45"/>
  <c r="K8351" i="45"/>
  <c r="K8352" i="45"/>
  <c r="K8353" i="45"/>
  <c r="K8354" i="45"/>
  <c r="K8355" i="45"/>
  <c r="K8356" i="45"/>
  <c r="K8357" i="45"/>
  <c r="K8358" i="45"/>
  <c r="K8359" i="45"/>
  <c r="K8360" i="45"/>
  <c r="K8361" i="45"/>
  <c r="K8362" i="45"/>
  <c r="K8363" i="45"/>
  <c r="K8364" i="45"/>
  <c r="K8365" i="45"/>
  <c r="K8366" i="45"/>
  <c r="K8367" i="45"/>
  <c r="K8368" i="45"/>
  <c r="K8369" i="45"/>
  <c r="K8370" i="45"/>
  <c r="K8371" i="45"/>
  <c r="K8372" i="45"/>
  <c r="K8373" i="45"/>
  <c r="K8374" i="45"/>
  <c r="K8375" i="45"/>
  <c r="K8376" i="45"/>
  <c r="K8377" i="45"/>
  <c r="K8378" i="45"/>
  <c r="K8379" i="45"/>
  <c r="K8380" i="45"/>
  <c r="K8381" i="45"/>
  <c r="K8382" i="45"/>
  <c r="K8383" i="45"/>
  <c r="K8384" i="45"/>
  <c r="K8385" i="45"/>
  <c r="K8386" i="45"/>
  <c r="K8387" i="45"/>
  <c r="K8388" i="45"/>
  <c r="K8389" i="45"/>
  <c r="K8390" i="45"/>
  <c r="K8391" i="45"/>
  <c r="K8392" i="45"/>
  <c r="K8393" i="45"/>
  <c r="K8394" i="45"/>
  <c r="K8395" i="45"/>
  <c r="K8396" i="45"/>
  <c r="K8397" i="45"/>
  <c r="K8398" i="45"/>
  <c r="K8399" i="45"/>
  <c r="K8400" i="45"/>
  <c r="K8401" i="45"/>
  <c r="K8402" i="45"/>
  <c r="K8403" i="45"/>
  <c r="K8404" i="45"/>
  <c r="K8405" i="45"/>
  <c r="K8406" i="45"/>
  <c r="K8407" i="45"/>
  <c r="K8408" i="45"/>
  <c r="K8409" i="45"/>
  <c r="K8410" i="45"/>
  <c r="K8411" i="45"/>
  <c r="K8412" i="45"/>
  <c r="K8413" i="45"/>
  <c r="K8414" i="45"/>
  <c r="K8415" i="45"/>
  <c r="K8416" i="45"/>
  <c r="K8417" i="45"/>
  <c r="K8418" i="45"/>
  <c r="K8419" i="45"/>
  <c r="K8420" i="45"/>
  <c r="K8421" i="45"/>
  <c r="K8422" i="45"/>
  <c r="K8423" i="45"/>
  <c r="K8424" i="45"/>
  <c r="K8425" i="45"/>
  <c r="K8426" i="45"/>
  <c r="K8427" i="45"/>
  <c r="K8428" i="45"/>
  <c r="K8429" i="45"/>
  <c r="K8430" i="45"/>
  <c r="K8431" i="45"/>
  <c r="K8432" i="45"/>
  <c r="K8433" i="45"/>
  <c r="K8434" i="45"/>
  <c r="K8435" i="45"/>
  <c r="K8436" i="45"/>
  <c r="K8437" i="45"/>
  <c r="K8438" i="45"/>
  <c r="K8439" i="45"/>
  <c r="K8440" i="45"/>
  <c r="K8441" i="45"/>
  <c r="K8442" i="45"/>
  <c r="K8443" i="45"/>
  <c r="K8444" i="45"/>
  <c r="K8445" i="45"/>
  <c r="K8446" i="45"/>
  <c r="K8447" i="45"/>
  <c r="K8448" i="45"/>
  <c r="K8449" i="45"/>
  <c r="K8450" i="45"/>
  <c r="K8451" i="45"/>
  <c r="K8452" i="45"/>
  <c r="K8453" i="45"/>
  <c r="K8454" i="45"/>
  <c r="K8455" i="45"/>
  <c r="K8456" i="45"/>
  <c r="K8457" i="45"/>
  <c r="K8458" i="45"/>
  <c r="K8459" i="45"/>
  <c r="K8460" i="45"/>
  <c r="K8461" i="45"/>
  <c r="K8462" i="45"/>
  <c r="K8463" i="45"/>
  <c r="K8464" i="45"/>
  <c r="K8465" i="45"/>
  <c r="K8466" i="45"/>
  <c r="K8467" i="45"/>
  <c r="K8468" i="45"/>
  <c r="K8469" i="45"/>
  <c r="K8470" i="45"/>
  <c r="K8471" i="45"/>
  <c r="K8472" i="45"/>
  <c r="K8473" i="45"/>
  <c r="K8474" i="45"/>
  <c r="K8475" i="45"/>
  <c r="K8476" i="45"/>
  <c r="K8477" i="45"/>
  <c r="K8478" i="45"/>
  <c r="K8479" i="45"/>
  <c r="K8480" i="45"/>
  <c r="K8481" i="45"/>
  <c r="K8482" i="45"/>
  <c r="K8483" i="45"/>
  <c r="K8484" i="45"/>
  <c r="K8485" i="45"/>
  <c r="K8486" i="45"/>
  <c r="K8487" i="45"/>
  <c r="K8488" i="45"/>
  <c r="K8489" i="45"/>
  <c r="K8490" i="45"/>
  <c r="K8491" i="45"/>
  <c r="K8492" i="45"/>
  <c r="K8493" i="45"/>
  <c r="K8494" i="45"/>
  <c r="K8495" i="45"/>
  <c r="K8496" i="45"/>
  <c r="K8497" i="45"/>
  <c r="K8498" i="45"/>
  <c r="K8499" i="45"/>
  <c r="K8500" i="45"/>
  <c r="K8501" i="45"/>
  <c r="K8502" i="45"/>
  <c r="K8503" i="45"/>
  <c r="K8504" i="45"/>
  <c r="K8505" i="45"/>
  <c r="K8506" i="45"/>
  <c r="K8507" i="45"/>
  <c r="K8508" i="45"/>
  <c r="K8509" i="45"/>
  <c r="K8510" i="45"/>
  <c r="K8511" i="45"/>
  <c r="K8512" i="45"/>
  <c r="K8513" i="45"/>
  <c r="K8514" i="45"/>
  <c r="K8515" i="45"/>
  <c r="K8516" i="45"/>
  <c r="K8517" i="45"/>
  <c r="K8518" i="45"/>
  <c r="K8519" i="45"/>
  <c r="K8520" i="45"/>
  <c r="K8521" i="45"/>
  <c r="K8522" i="45"/>
  <c r="K8523" i="45"/>
  <c r="K8524" i="45"/>
  <c r="K8525" i="45"/>
  <c r="K8526" i="45"/>
  <c r="K8527" i="45"/>
  <c r="K8528" i="45"/>
  <c r="K8529" i="45"/>
  <c r="K8530" i="45"/>
  <c r="K8531" i="45"/>
  <c r="K8532" i="45"/>
  <c r="K8533" i="45"/>
  <c r="K8534" i="45"/>
  <c r="K8535" i="45"/>
  <c r="K8536" i="45"/>
  <c r="K8537" i="45"/>
  <c r="K8538" i="45"/>
  <c r="K8539" i="45"/>
  <c r="K8540" i="45"/>
  <c r="K8541" i="45"/>
  <c r="K8542" i="45"/>
  <c r="K8543" i="45"/>
  <c r="K8544" i="45"/>
  <c r="K8545" i="45"/>
  <c r="K8546" i="45"/>
  <c r="K8547" i="45"/>
  <c r="K8548" i="45"/>
  <c r="K8549" i="45"/>
  <c r="K8550" i="45"/>
  <c r="K8551" i="45"/>
  <c r="K8552" i="45"/>
  <c r="K8553" i="45"/>
  <c r="K8554" i="45"/>
  <c r="K8555" i="45"/>
  <c r="K8556" i="45"/>
  <c r="K8557" i="45"/>
  <c r="K8558" i="45"/>
  <c r="K8559" i="45"/>
  <c r="K8560" i="45"/>
  <c r="K8561" i="45"/>
  <c r="K8562" i="45"/>
  <c r="K8563" i="45"/>
  <c r="K8564" i="45"/>
  <c r="K8565" i="45"/>
  <c r="K8566" i="45"/>
  <c r="K8567" i="45"/>
  <c r="K8568" i="45"/>
  <c r="K8569" i="45"/>
  <c r="K8570" i="45"/>
  <c r="K8571" i="45"/>
  <c r="K8572" i="45"/>
  <c r="K8573" i="45"/>
  <c r="K8574" i="45"/>
  <c r="K8575" i="45"/>
  <c r="K8576" i="45"/>
  <c r="K8577" i="45"/>
  <c r="K8578" i="45"/>
  <c r="K8579" i="45"/>
  <c r="K8580" i="45"/>
  <c r="K8581" i="45"/>
  <c r="K8582" i="45"/>
  <c r="K8583" i="45"/>
  <c r="K8584" i="45"/>
  <c r="K8585" i="45"/>
  <c r="K8586" i="45"/>
  <c r="K8587" i="45"/>
  <c r="K8588" i="45"/>
  <c r="K8589" i="45"/>
  <c r="K8590" i="45"/>
  <c r="K8591" i="45"/>
  <c r="K8592" i="45"/>
  <c r="K8593" i="45"/>
  <c r="K8594" i="45"/>
  <c r="K8595" i="45"/>
  <c r="K8596" i="45"/>
  <c r="K8597" i="45"/>
  <c r="K8598" i="45"/>
  <c r="K8599" i="45"/>
  <c r="K8600" i="45"/>
  <c r="K8601" i="45"/>
  <c r="K8602" i="45"/>
  <c r="K8603" i="45"/>
  <c r="K8604" i="45"/>
  <c r="K8605" i="45"/>
  <c r="K8606" i="45"/>
  <c r="K8607" i="45"/>
  <c r="K8608" i="45"/>
  <c r="K8609" i="45"/>
  <c r="K8610" i="45"/>
  <c r="K8611" i="45"/>
  <c r="K8612" i="45"/>
  <c r="K8613" i="45"/>
  <c r="K8614" i="45"/>
  <c r="K8615" i="45"/>
  <c r="K8616" i="45"/>
  <c r="K8617" i="45"/>
  <c r="K8618" i="45"/>
  <c r="K8619" i="45"/>
  <c r="K8620" i="45"/>
  <c r="K8621" i="45"/>
  <c r="K8622" i="45"/>
  <c r="K8623" i="45"/>
  <c r="K8624" i="45"/>
  <c r="K8625" i="45"/>
  <c r="K8626" i="45"/>
  <c r="K8627" i="45"/>
  <c r="K8628" i="45"/>
  <c r="K8629" i="45"/>
  <c r="K8630" i="45"/>
  <c r="K8631" i="45"/>
  <c r="K8632" i="45"/>
  <c r="K8633" i="45"/>
  <c r="K8634" i="45"/>
  <c r="K8635" i="45"/>
  <c r="K8636" i="45"/>
  <c r="K8637" i="45"/>
  <c r="K8638" i="45"/>
  <c r="K8639" i="45"/>
  <c r="K8640" i="45"/>
  <c r="K8641" i="45"/>
  <c r="K8642" i="45"/>
  <c r="K8643" i="45"/>
  <c r="K8644" i="45"/>
  <c r="K8645" i="45"/>
  <c r="K8646" i="45"/>
  <c r="K8647" i="45"/>
  <c r="K8648" i="45"/>
  <c r="K8649" i="45"/>
  <c r="K8650" i="45"/>
  <c r="K8651" i="45"/>
  <c r="K8652" i="45"/>
  <c r="K8653" i="45"/>
  <c r="K8654" i="45"/>
  <c r="K8655" i="45"/>
  <c r="K8656" i="45"/>
  <c r="K8657" i="45"/>
  <c r="K8658" i="45"/>
  <c r="K8659" i="45"/>
  <c r="K8660" i="45"/>
  <c r="K8661" i="45"/>
  <c r="K8662" i="45"/>
  <c r="K8663" i="45"/>
  <c r="K8664" i="45"/>
  <c r="K8665" i="45"/>
  <c r="K8666" i="45"/>
  <c r="K8667" i="45"/>
  <c r="K8668" i="45"/>
  <c r="K8669" i="45"/>
  <c r="K8670" i="45"/>
  <c r="K8671" i="45"/>
  <c r="K8672" i="45"/>
  <c r="K8673" i="45"/>
  <c r="K8674" i="45"/>
  <c r="K8675" i="45"/>
  <c r="K8676" i="45"/>
  <c r="K8677" i="45"/>
  <c r="K8678" i="45"/>
  <c r="K8679" i="45"/>
  <c r="K8680" i="45"/>
  <c r="K8681" i="45"/>
  <c r="K8682" i="45"/>
  <c r="K8683" i="45"/>
  <c r="K8684" i="45"/>
  <c r="K8685" i="45"/>
  <c r="K8686" i="45"/>
  <c r="K8687" i="45"/>
  <c r="K8688" i="45"/>
  <c r="K8689" i="45"/>
  <c r="K8690" i="45"/>
  <c r="K8691" i="45"/>
  <c r="K8692" i="45"/>
  <c r="K8693" i="45"/>
  <c r="K8694" i="45"/>
  <c r="K8695" i="45"/>
  <c r="K8696" i="45"/>
  <c r="K8697" i="45"/>
  <c r="K8698" i="45"/>
  <c r="K8699" i="45"/>
  <c r="K8700" i="45"/>
  <c r="K8701" i="45"/>
  <c r="K8702" i="45"/>
  <c r="K8703" i="45"/>
  <c r="K8704" i="45"/>
  <c r="K8705" i="45"/>
  <c r="K8706" i="45"/>
  <c r="K8707" i="45"/>
  <c r="K8708" i="45"/>
  <c r="K8709" i="45"/>
  <c r="K8710" i="45"/>
  <c r="K8711" i="45"/>
  <c r="K8712" i="45"/>
  <c r="K8713" i="45"/>
  <c r="K8714" i="45"/>
  <c r="K8715" i="45"/>
  <c r="K8716" i="45"/>
  <c r="K8717" i="45"/>
  <c r="K8718" i="45"/>
  <c r="K8719" i="45"/>
  <c r="K8720" i="45"/>
  <c r="K8721" i="45"/>
  <c r="K8722" i="45"/>
  <c r="K8723" i="45"/>
  <c r="K8724" i="45"/>
  <c r="K8725" i="45"/>
  <c r="K8726" i="45"/>
  <c r="K8727" i="45"/>
  <c r="K8728" i="45"/>
  <c r="K8729" i="45"/>
  <c r="K8730" i="45"/>
  <c r="K8731" i="45"/>
  <c r="K8732" i="45"/>
  <c r="K8733" i="45"/>
  <c r="K8734" i="45"/>
  <c r="K8735" i="45"/>
  <c r="K8736" i="45"/>
  <c r="K8737" i="45"/>
  <c r="K8738" i="45"/>
  <c r="K8739" i="45"/>
  <c r="K8740" i="45"/>
  <c r="K8741" i="45"/>
  <c r="K8742" i="45"/>
  <c r="K8743" i="45"/>
  <c r="K8744" i="45"/>
  <c r="K8745" i="45"/>
  <c r="K8746" i="45"/>
  <c r="K8747" i="45"/>
  <c r="K8748" i="45"/>
  <c r="K8749" i="45"/>
  <c r="K8750" i="45"/>
  <c r="K8751" i="45"/>
  <c r="K8752" i="45"/>
  <c r="K8753" i="45"/>
  <c r="K8754" i="45"/>
  <c r="K8755" i="45"/>
  <c r="K8756" i="45"/>
  <c r="K8757" i="45"/>
  <c r="K8758" i="45"/>
  <c r="K8759" i="45"/>
  <c r="K8760" i="45"/>
  <c r="K8761" i="45"/>
  <c r="K8762" i="45"/>
  <c r="K8763" i="45"/>
  <c r="K8764" i="45"/>
  <c r="K8765" i="45"/>
  <c r="K8766" i="45"/>
  <c r="K8767" i="45"/>
  <c r="K8768" i="45"/>
  <c r="K8769" i="45"/>
  <c r="K8770" i="45"/>
  <c r="K8771" i="45"/>
  <c r="K8772" i="45"/>
  <c r="K8773" i="45"/>
  <c r="K8774" i="45"/>
  <c r="K8775" i="45"/>
  <c r="K8776" i="45"/>
  <c r="K8777" i="45"/>
  <c r="K8778" i="45"/>
  <c r="K8779" i="45"/>
  <c r="K8780" i="45"/>
  <c r="K8781" i="45"/>
  <c r="K8782" i="45"/>
  <c r="K8783" i="45"/>
  <c r="K8784" i="45"/>
  <c r="K8785" i="45"/>
  <c r="K8786" i="45"/>
  <c r="K8787" i="45"/>
  <c r="K8788" i="45"/>
  <c r="K8789" i="45"/>
  <c r="K8790" i="45"/>
  <c r="K8791" i="45"/>
  <c r="K8792" i="45"/>
  <c r="K8793" i="45"/>
  <c r="K8794" i="45"/>
  <c r="K8795" i="45"/>
  <c r="K8796" i="45"/>
  <c r="K8797" i="45"/>
  <c r="K8798" i="45"/>
  <c r="K8799" i="45"/>
  <c r="K8800" i="45"/>
  <c r="K8801" i="45"/>
  <c r="K8802" i="45"/>
  <c r="K8803" i="45"/>
  <c r="K8804" i="45"/>
  <c r="K8805" i="45"/>
  <c r="K8806" i="45"/>
  <c r="K8807" i="45"/>
  <c r="K8808" i="45"/>
  <c r="K8809" i="45"/>
  <c r="K8810" i="45"/>
  <c r="K8811" i="45"/>
  <c r="K8812" i="45"/>
  <c r="K8813" i="45"/>
  <c r="K8814" i="45"/>
  <c r="K8815" i="45"/>
  <c r="K8816" i="45"/>
  <c r="K8817" i="45"/>
  <c r="K8818" i="45"/>
  <c r="K8819" i="45"/>
  <c r="K8820" i="45"/>
  <c r="K8821" i="45"/>
  <c r="K8822" i="45"/>
  <c r="K8823" i="45"/>
  <c r="K8824" i="45"/>
  <c r="K8825" i="45"/>
  <c r="K8826" i="45"/>
  <c r="K8827" i="45"/>
  <c r="K8828" i="45"/>
  <c r="K8829" i="45"/>
  <c r="K8830" i="45"/>
  <c r="K8831" i="45"/>
  <c r="K8832" i="45"/>
  <c r="K8833" i="45"/>
  <c r="K8834" i="45"/>
  <c r="K8835" i="45"/>
  <c r="K8836" i="45"/>
  <c r="K8837" i="45"/>
  <c r="K8838" i="45"/>
  <c r="K8839" i="45"/>
  <c r="K8840" i="45"/>
  <c r="K8841" i="45"/>
  <c r="K8842" i="45"/>
  <c r="K8843" i="45"/>
  <c r="K8844" i="45"/>
  <c r="K8845" i="45"/>
  <c r="K8846" i="45"/>
  <c r="K8847" i="45"/>
  <c r="K8848" i="45"/>
  <c r="K8849" i="45"/>
  <c r="K8850" i="45"/>
  <c r="K8851" i="45"/>
  <c r="K8852" i="45"/>
  <c r="K8853" i="45"/>
  <c r="K8854" i="45"/>
  <c r="K8855" i="45"/>
  <c r="K8856" i="45"/>
  <c r="K8857" i="45"/>
  <c r="K8858" i="45"/>
  <c r="K8859" i="45"/>
  <c r="K8860" i="45"/>
  <c r="K8861" i="45"/>
  <c r="K8862" i="45"/>
  <c r="K8863" i="45"/>
  <c r="K8864" i="45"/>
  <c r="K8865" i="45"/>
  <c r="K8866" i="45"/>
  <c r="K8867" i="45"/>
  <c r="K8868" i="45"/>
  <c r="K8869" i="45"/>
  <c r="K8870" i="45"/>
  <c r="K8871" i="45"/>
  <c r="K8872" i="45"/>
  <c r="K8873" i="45"/>
  <c r="K8874" i="45"/>
  <c r="K8875" i="45"/>
  <c r="K8876" i="45"/>
  <c r="K8877" i="45"/>
  <c r="K8878" i="45"/>
  <c r="K8879" i="45"/>
  <c r="K8880" i="45"/>
  <c r="K8881" i="45"/>
  <c r="K8882" i="45"/>
  <c r="K8883" i="45"/>
  <c r="K8884" i="45"/>
  <c r="K8885" i="45"/>
  <c r="K8886" i="45"/>
  <c r="K8887" i="45"/>
  <c r="K8888" i="45"/>
  <c r="K8889" i="45"/>
  <c r="K8890" i="45"/>
  <c r="K8891" i="45"/>
  <c r="K8892" i="45"/>
  <c r="K8893" i="45"/>
  <c r="K8894" i="45"/>
  <c r="K8895" i="45"/>
  <c r="K8896" i="45"/>
  <c r="K8897" i="45"/>
  <c r="K8898" i="45"/>
  <c r="K8899" i="45"/>
  <c r="K8900" i="45"/>
  <c r="K8901" i="45"/>
  <c r="K8902" i="45"/>
  <c r="K8903" i="45"/>
  <c r="K8904" i="45"/>
  <c r="K8905" i="45"/>
  <c r="K8906" i="45"/>
  <c r="K8907" i="45"/>
  <c r="K8908" i="45"/>
  <c r="K8909" i="45"/>
  <c r="K8910" i="45"/>
  <c r="K8911" i="45"/>
  <c r="K8912" i="45"/>
  <c r="K8913" i="45"/>
  <c r="K8914" i="45"/>
  <c r="K8915" i="45"/>
  <c r="K8916" i="45"/>
  <c r="K8917" i="45"/>
  <c r="K8918" i="45"/>
  <c r="K8919" i="45"/>
  <c r="K8920" i="45"/>
  <c r="K8921" i="45"/>
  <c r="K8922" i="45"/>
  <c r="K8923" i="45"/>
  <c r="K8924" i="45"/>
  <c r="K8925" i="45"/>
  <c r="K8926" i="45"/>
  <c r="K8927" i="45"/>
  <c r="K8928" i="45"/>
  <c r="K8929" i="45"/>
  <c r="K8930" i="45"/>
  <c r="K8931" i="45"/>
  <c r="K8932" i="45"/>
  <c r="K8933" i="45"/>
  <c r="K8934" i="45"/>
  <c r="K8935" i="45"/>
  <c r="K8936" i="45"/>
  <c r="K8937" i="45"/>
  <c r="K8938" i="45"/>
  <c r="K8939" i="45"/>
  <c r="K8940" i="45"/>
  <c r="K8941" i="45"/>
  <c r="K8942" i="45"/>
  <c r="K8943" i="45"/>
  <c r="K8944" i="45"/>
  <c r="K8945" i="45"/>
  <c r="K8946" i="45"/>
  <c r="K8947" i="45"/>
  <c r="K8948" i="45"/>
  <c r="K8949" i="45"/>
  <c r="K8950" i="45"/>
  <c r="K8951" i="45"/>
  <c r="K8952" i="45"/>
  <c r="K8953" i="45"/>
  <c r="K8954" i="45"/>
  <c r="K8955" i="45"/>
  <c r="K8956" i="45"/>
  <c r="K8957" i="45"/>
  <c r="K8958" i="45"/>
  <c r="K8959" i="45"/>
  <c r="K8960" i="45"/>
  <c r="K8961" i="45"/>
  <c r="K8962" i="45"/>
  <c r="K8963" i="45"/>
  <c r="K8964" i="45"/>
  <c r="K8965" i="45"/>
  <c r="K8966" i="45"/>
  <c r="K8967" i="45"/>
  <c r="K8968" i="45"/>
  <c r="K8969" i="45"/>
  <c r="K8970" i="45"/>
  <c r="K8971" i="45"/>
  <c r="K8972" i="45"/>
  <c r="K8973" i="45"/>
  <c r="K8974" i="45"/>
  <c r="K8975" i="45"/>
  <c r="K8976" i="45"/>
  <c r="K8977" i="45"/>
  <c r="K8978" i="45"/>
  <c r="K8979" i="45"/>
  <c r="K8980" i="45"/>
  <c r="K8981" i="45"/>
  <c r="K8982" i="45"/>
  <c r="K8983" i="45"/>
  <c r="K8984" i="45"/>
  <c r="K8985" i="45"/>
  <c r="K8986" i="45"/>
  <c r="K8987" i="45"/>
  <c r="K8988" i="45"/>
  <c r="K8989" i="45"/>
  <c r="K8990" i="45"/>
  <c r="K8991" i="45"/>
  <c r="K8992" i="45"/>
  <c r="K8993" i="45"/>
  <c r="K8994" i="45"/>
  <c r="K8995" i="45"/>
  <c r="K8996" i="45"/>
  <c r="K8997" i="45"/>
  <c r="K8998" i="45"/>
  <c r="K8999" i="45"/>
  <c r="K9000" i="45"/>
  <c r="K9001" i="45"/>
  <c r="K9002" i="45"/>
  <c r="K9003" i="45"/>
  <c r="K9004" i="45"/>
  <c r="K9005" i="45"/>
  <c r="K9006" i="45"/>
  <c r="K9007" i="45"/>
  <c r="K9008" i="45"/>
  <c r="K9009" i="45"/>
  <c r="K9010" i="45"/>
  <c r="K13" i="45"/>
  <c r="E38" i="2" l="1"/>
  <c r="E39" i="2" s="1"/>
  <c r="E40" i="2" s="1"/>
  <c r="E41" i="2" s="1"/>
  <c r="E42" i="2" s="1"/>
  <c r="E43" i="2" s="1"/>
  <c r="G35" i="2" s="1"/>
  <c r="E42" i="22"/>
  <c r="F42" i="22" s="1"/>
  <c r="G42" i="22" s="1"/>
  <c r="H42" i="22" s="1"/>
  <c r="I42" i="22" s="1"/>
  <c r="J42" i="22" s="1"/>
  <c r="K42" i="22" s="1"/>
  <c r="L42" i="22" s="1"/>
  <c r="M42" i="22" s="1"/>
  <c r="N42" i="22" s="1"/>
  <c r="O42" i="22" s="1"/>
  <c r="P42" i="22" s="1"/>
  <c r="Q42" i="22" s="1"/>
  <c r="R42" i="22" s="1"/>
  <c r="S42" i="22" s="1"/>
  <c r="T42" i="22" s="1"/>
  <c r="U42" i="22" s="1"/>
  <c r="V42" i="22" s="1"/>
  <c r="W42" i="22" s="1"/>
  <c r="X42" i="22" s="1"/>
  <c r="Y42" i="22" s="1"/>
  <c r="Z42" i="22" s="1"/>
  <c r="AA42" i="22" s="1"/>
  <c r="AB42" i="22" s="1"/>
  <c r="AC42" i="22" s="1"/>
  <c r="AD42" i="22" s="1"/>
  <c r="AE42" i="22" s="1"/>
  <c r="AF42" i="22" s="1"/>
  <c r="AG42" i="22" s="1"/>
  <c r="AH42" i="22" s="1"/>
  <c r="D62" i="22"/>
  <c r="E62" i="22" s="1"/>
  <c r="F62" i="22" s="1"/>
  <c r="G62" i="22" s="1"/>
  <c r="H62" i="22" s="1"/>
  <c r="I62" i="22" s="1"/>
  <c r="J62" i="22" s="1"/>
  <c r="K62" i="22" s="1"/>
  <c r="L62" i="22" s="1"/>
  <c r="M62" i="22" s="1"/>
  <c r="N62" i="22" s="1"/>
  <c r="O62" i="22" s="1"/>
  <c r="P62" i="22" s="1"/>
  <c r="Q62" i="22" s="1"/>
  <c r="R62" i="22" s="1"/>
  <c r="S62" i="22" s="1"/>
  <c r="T62" i="22" s="1"/>
  <c r="U62" i="22" s="1"/>
  <c r="V62" i="22" s="1"/>
  <c r="W62" i="22" s="1"/>
  <c r="X62" i="22" s="1"/>
  <c r="Y62" i="22" s="1"/>
  <c r="G32" i="2"/>
  <c r="J8" i="22"/>
  <c r="H11" i="9"/>
  <c r="H12" i="9"/>
  <c r="K12" i="9" s="1"/>
  <c r="H13" i="9"/>
  <c r="H14" i="9"/>
  <c r="H15" i="9"/>
  <c r="H16" i="9"/>
  <c r="H17" i="9"/>
  <c r="H18" i="9"/>
  <c r="H19" i="9"/>
  <c r="H20" i="9"/>
  <c r="H21" i="9"/>
  <c r="H22" i="9"/>
  <c r="H23" i="9"/>
  <c r="H24" i="9"/>
  <c r="H25" i="9"/>
  <c r="H26" i="9"/>
  <c r="H10" i="9"/>
  <c r="J9" i="22"/>
  <c r="J10" i="22"/>
  <c r="J11" i="22"/>
  <c r="J12" i="22"/>
  <c r="J13" i="22"/>
  <c r="J14" i="22"/>
  <c r="J15" i="22"/>
  <c r="J16" i="22"/>
  <c r="J17" i="22"/>
  <c r="J18" i="22"/>
  <c r="J19" i="22"/>
  <c r="J20" i="22"/>
  <c r="J21" i="22"/>
  <c r="J22" i="22"/>
  <c r="J23" i="22"/>
  <c r="J24" i="22"/>
  <c r="F60" i="22"/>
  <c r="G60" i="22"/>
  <c r="H60" i="22"/>
  <c r="I60" i="22"/>
  <c r="J60" i="22"/>
  <c r="K60" i="22"/>
  <c r="L60" i="22"/>
  <c r="M60" i="22"/>
  <c r="N60" i="22"/>
  <c r="E60" i="22"/>
  <c r="AB343" i="38"/>
  <c r="V343" i="38"/>
  <c r="W343" i="38" s="1"/>
  <c r="T343" i="38"/>
  <c r="R343" i="38" a="1"/>
  <c r="R343" i="38" s="1"/>
  <c r="S343" i="38" s="1"/>
  <c r="K343" i="38"/>
  <c r="R91" i="38" a="1"/>
  <c r="R91" i="38" s="1"/>
  <c r="S91" i="38" s="1"/>
  <c r="R101" i="38" a="1"/>
  <c r="R101" i="38" s="1"/>
  <c r="S101" i="38" s="1"/>
  <c r="R342" i="38" a="1"/>
  <c r="R342" i="38" s="1"/>
  <c r="R332" i="38" a="1"/>
  <c r="R332" i="38" s="1"/>
  <c r="S332" i="38" s="1"/>
  <c r="R333" i="38" a="1"/>
  <c r="R333" i="38" s="1"/>
  <c r="R334" i="38" a="1"/>
  <c r="R334" i="38" s="1"/>
  <c r="S334" i="38" s="1"/>
  <c r="R335" i="38" a="1"/>
  <c r="R335" i="38" s="1"/>
  <c r="S335" i="38" s="1"/>
  <c r="R337" i="38" a="1"/>
  <c r="R337" i="38" s="1"/>
  <c r="R338" i="38" a="1"/>
  <c r="R338" i="38" s="1"/>
  <c r="S338" i="38" s="1"/>
  <c r="R339" i="38" a="1"/>
  <c r="R339" i="38" s="1"/>
  <c r="S339" i="38" s="1"/>
  <c r="R340" i="38" a="1"/>
  <c r="R340" i="38" s="1"/>
  <c r="S340" i="38" s="1"/>
  <c r="R341" i="38" a="1"/>
  <c r="R341" i="38" s="1"/>
  <c r="V17" i="38"/>
  <c r="W17" i="38" s="1"/>
  <c r="V18" i="38"/>
  <c r="W18" i="38" s="1"/>
  <c r="V19" i="38"/>
  <c r="W19" i="38" s="1"/>
  <c r="V20" i="38"/>
  <c r="W20" i="38" s="1"/>
  <c r="V21" i="38"/>
  <c r="W21" i="38" s="1"/>
  <c r="V22" i="38"/>
  <c r="W22" i="38" s="1"/>
  <c r="V23" i="38"/>
  <c r="W23" i="38" s="1"/>
  <c r="V24" i="38"/>
  <c r="W24" i="38" s="1"/>
  <c r="V25" i="38"/>
  <c r="W25" i="38" s="1"/>
  <c r="V26" i="38"/>
  <c r="W26" i="38" s="1"/>
  <c r="V27" i="38"/>
  <c r="W27" i="38" s="1"/>
  <c r="V28" i="38"/>
  <c r="W28" i="38" s="1"/>
  <c r="V29" i="38"/>
  <c r="W29" i="38" s="1"/>
  <c r="V30" i="38"/>
  <c r="W30" i="38" s="1"/>
  <c r="V31" i="38"/>
  <c r="W31" i="38" s="1"/>
  <c r="V32" i="38"/>
  <c r="W32" i="38" s="1"/>
  <c r="V33" i="38"/>
  <c r="W33" i="38" s="1"/>
  <c r="V34" i="38"/>
  <c r="W34" i="38" s="1"/>
  <c r="V35" i="38"/>
  <c r="W35" i="38" s="1"/>
  <c r="V36" i="38"/>
  <c r="W36" i="38" s="1"/>
  <c r="V37" i="38"/>
  <c r="W37" i="38" s="1"/>
  <c r="V38" i="38"/>
  <c r="W38" i="38" s="1"/>
  <c r="V39" i="38"/>
  <c r="W39" i="38" s="1"/>
  <c r="V40" i="38"/>
  <c r="W40" i="38" s="1"/>
  <c r="V41" i="38"/>
  <c r="W41" i="38" s="1"/>
  <c r="V42" i="38"/>
  <c r="W42" i="38" s="1"/>
  <c r="V43" i="38"/>
  <c r="W43" i="38" s="1"/>
  <c r="V44" i="38"/>
  <c r="W44" i="38" s="1"/>
  <c r="V45" i="38"/>
  <c r="W45" i="38" s="1"/>
  <c r="V46" i="38"/>
  <c r="W46" i="38" s="1"/>
  <c r="V47" i="38"/>
  <c r="W47" i="38" s="1"/>
  <c r="V48" i="38"/>
  <c r="W48" i="38" s="1"/>
  <c r="V49" i="38"/>
  <c r="W49" i="38" s="1"/>
  <c r="V50" i="38"/>
  <c r="W50" i="38" s="1"/>
  <c r="V51" i="38"/>
  <c r="W51" i="38" s="1"/>
  <c r="V52" i="38"/>
  <c r="W52" i="38" s="1"/>
  <c r="V53" i="38"/>
  <c r="W53" i="38" s="1"/>
  <c r="V54" i="38"/>
  <c r="W54" i="38" s="1"/>
  <c r="V55" i="38"/>
  <c r="W55" i="38" s="1"/>
  <c r="V56" i="38"/>
  <c r="W56" i="38" s="1"/>
  <c r="V57" i="38"/>
  <c r="W57" i="38" s="1"/>
  <c r="V58" i="38"/>
  <c r="W58" i="38" s="1"/>
  <c r="V59" i="38"/>
  <c r="W59" i="38" s="1"/>
  <c r="V60" i="38"/>
  <c r="W60" i="38" s="1"/>
  <c r="V61" i="38"/>
  <c r="W61" i="38" s="1"/>
  <c r="V62" i="38"/>
  <c r="W62" i="38" s="1"/>
  <c r="V63" i="38"/>
  <c r="W63" i="38" s="1"/>
  <c r="V64" i="38"/>
  <c r="W64" i="38" s="1"/>
  <c r="V65" i="38"/>
  <c r="W65" i="38" s="1"/>
  <c r="V66" i="38"/>
  <c r="W66" i="38" s="1"/>
  <c r="V67" i="38"/>
  <c r="W67" i="38" s="1"/>
  <c r="V68" i="38"/>
  <c r="W68" i="38" s="1"/>
  <c r="V69" i="38"/>
  <c r="W69" i="38" s="1"/>
  <c r="V70" i="38"/>
  <c r="W70" i="38" s="1"/>
  <c r="V71" i="38"/>
  <c r="W71" i="38" s="1"/>
  <c r="V72" i="38"/>
  <c r="W72" i="38" s="1"/>
  <c r="V73" i="38"/>
  <c r="W73" i="38" s="1"/>
  <c r="V74" i="38"/>
  <c r="W74" i="38" s="1"/>
  <c r="V75" i="38"/>
  <c r="W75" i="38" s="1"/>
  <c r="V76" i="38"/>
  <c r="W76" i="38" s="1"/>
  <c r="V77" i="38"/>
  <c r="W77" i="38" s="1"/>
  <c r="V78" i="38"/>
  <c r="W78" i="38" s="1"/>
  <c r="V79" i="38"/>
  <c r="W79" i="38" s="1"/>
  <c r="V80" i="38"/>
  <c r="W80" i="38" s="1"/>
  <c r="V81" i="38"/>
  <c r="W81" i="38" s="1"/>
  <c r="V82" i="38"/>
  <c r="W82" i="38" s="1"/>
  <c r="V83" i="38"/>
  <c r="W83" i="38" s="1"/>
  <c r="V84" i="38"/>
  <c r="W84" i="38" s="1"/>
  <c r="V85" i="38"/>
  <c r="W85" i="38" s="1"/>
  <c r="V86" i="38"/>
  <c r="W86" i="38" s="1"/>
  <c r="V87" i="38"/>
  <c r="W87" i="38" s="1"/>
  <c r="V88" i="38"/>
  <c r="W88" i="38" s="1"/>
  <c r="V89" i="38"/>
  <c r="W89" i="38" s="1"/>
  <c r="V90" i="38"/>
  <c r="W90" i="38" s="1"/>
  <c r="V91" i="38"/>
  <c r="W91" i="38" s="1"/>
  <c r="V92" i="38"/>
  <c r="W92" i="38" s="1"/>
  <c r="V93" i="38"/>
  <c r="W93" i="38" s="1"/>
  <c r="V94" i="38"/>
  <c r="W94" i="38" s="1"/>
  <c r="V95" i="38"/>
  <c r="W95" i="38" s="1"/>
  <c r="V96" i="38"/>
  <c r="W96" i="38" s="1"/>
  <c r="V97" i="38"/>
  <c r="W97" i="38" s="1"/>
  <c r="V98" i="38"/>
  <c r="W98" i="38" s="1"/>
  <c r="V99" i="38"/>
  <c r="W99" i="38" s="1"/>
  <c r="V100" i="38"/>
  <c r="W100" i="38" s="1"/>
  <c r="V101" i="38"/>
  <c r="W101" i="38" s="1"/>
  <c r="V102" i="38"/>
  <c r="W102" i="38" s="1"/>
  <c r="V103" i="38"/>
  <c r="W103" i="38" s="1"/>
  <c r="V104" i="38"/>
  <c r="W104" i="38" s="1"/>
  <c r="V105" i="38"/>
  <c r="W105" i="38" s="1"/>
  <c r="V106" i="38"/>
  <c r="W106" i="38" s="1"/>
  <c r="V107" i="38"/>
  <c r="W107" i="38" s="1"/>
  <c r="V108" i="38"/>
  <c r="W108" i="38" s="1"/>
  <c r="V109" i="38"/>
  <c r="W109" i="38" s="1"/>
  <c r="V110" i="38"/>
  <c r="W110" i="38"/>
  <c r="V111" i="38"/>
  <c r="W111" i="38" s="1"/>
  <c r="V112" i="38"/>
  <c r="W112" i="38" s="1"/>
  <c r="V113" i="38"/>
  <c r="W113" i="38" s="1"/>
  <c r="V114" i="38"/>
  <c r="W114" i="38" s="1"/>
  <c r="V115" i="38"/>
  <c r="W115" i="38" s="1"/>
  <c r="V116" i="38"/>
  <c r="W116" i="38" s="1"/>
  <c r="V117" i="38"/>
  <c r="W117" i="38" s="1"/>
  <c r="V118" i="38"/>
  <c r="W118" i="38" s="1"/>
  <c r="V119" i="38"/>
  <c r="W119" i="38" s="1"/>
  <c r="V120" i="38"/>
  <c r="W120" i="38" s="1"/>
  <c r="V121" i="38"/>
  <c r="W121" i="38" s="1"/>
  <c r="V122" i="38"/>
  <c r="W122" i="38" s="1"/>
  <c r="V123" i="38"/>
  <c r="W123" i="38" s="1"/>
  <c r="V124" i="38"/>
  <c r="W124" i="38" s="1"/>
  <c r="V125" i="38"/>
  <c r="W125" i="38" s="1"/>
  <c r="V126" i="38"/>
  <c r="W126" i="38" s="1"/>
  <c r="V127" i="38"/>
  <c r="W127" i="38" s="1"/>
  <c r="V128" i="38"/>
  <c r="W128" i="38" s="1"/>
  <c r="U128" i="38" s="1"/>
  <c r="Y128" i="38" s="1"/>
  <c r="AC128" i="38" s="1"/>
  <c r="V129" i="38"/>
  <c r="W129" i="38" s="1"/>
  <c r="V130" i="38"/>
  <c r="W130" i="38" s="1"/>
  <c r="V131" i="38"/>
  <c r="W131" i="38" s="1"/>
  <c r="V132" i="38"/>
  <c r="W132" i="38" s="1"/>
  <c r="V133" i="38"/>
  <c r="W133" i="38" s="1"/>
  <c r="V134" i="38"/>
  <c r="W134" i="38" s="1"/>
  <c r="V135" i="38"/>
  <c r="W135" i="38" s="1"/>
  <c r="V136" i="38"/>
  <c r="W136" i="38" s="1"/>
  <c r="V137" i="38"/>
  <c r="W137" i="38" s="1"/>
  <c r="V138" i="38"/>
  <c r="W138" i="38" s="1"/>
  <c r="V139" i="38"/>
  <c r="W139" i="38" s="1"/>
  <c r="V140" i="38"/>
  <c r="W140" i="38" s="1"/>
  <c r="V141" i="38"/>
  <c r="W141" i="38" s="1"/>
  <c r="V142" i="38"/>
  <c r="W142" i="38" s="1"/>
  <c r="V143" i="38"/>
  <c r="W143" i="38" s="1"/>
  <c r="V144" i="38"/>
  <c r="W144" i="38" s="1"/>
  <c r="V145" i="38"/>
  <c r="W145" i="38" s="1"/>
  <c r="V146" i="38"/>
  <c r="W146" i="38" s="1"/>
  <c r="V147" i="38"/>
  <c r="W147" i="38" s="1"/>
  <c r="V148" i="38"/>
  <c r="W148" i="38" s="1"/>
  <c r="V149" i="38"/>
  <c r="W149" i="38" s="1"/>
  <c r="V150" i="38"/>
  <c r="W150" i="38" s="1"/>
  <c r="V151" i="38"/>
  <c r="W151" i="38" s="1"/>
  <c r="V152" i="38"/>
  <c r="W152" i="38" s="1"/>
  <c r="V153" i="38"/>
  <c r="W153" i="38" s="1"/>
  <c r="V154" i="38"/>
  <c r="W154" i="38" s="1"/>
  <c r="V155" i="38"/>
  <c r="W155" i="38" s="1"/>
  <c r="U155" i="38" s="1"/>
  <c r="Y155" i="38" s="1"/>
  <c r="AC155" i="38" s="1"/>
  <c r="V156" i="38"/>
  <c r="W156" i="38" s="1"/>
  <c r="V157" i="38"/>
  <c r="W157" i="38" s="1"/>
  <c r="V158" i="38"/>
  <c r="W158" i="38" s="1"/>
  <c r="V159" i="38"/>
  <c r="W159" i="38" s="1"/>
  <c r="V160" i="38"/>
  <c r="W160" i="38" s="1"/>
  <c r="V161" i="38"/>
  <c r="W161" i="38" s="1"/>
  <c r="V162" i="38"/>
  <c r="W162" i="38" s="1"/>
  <c r="V163" i="38"/>
  <c r="W163" i="38" s="1"/>
  <c r="V164" i="38"/>
  <c r="W164" i="38"/>
  <c r="V165" i="38"/>
  <c r="W165" i="38" s="1"/>
  <c r="V166" i="38"/>
  <c r="W166" i="38" s="1"/>
  <c r="V167" i="38"/>
  <c r="W167" i="38" s="1"/>
  <c r="V168" i="38"/>
  <c r="W168" i="38" s="1"/>
  <c r="V169" i="38"/>
  <c r="W169" i="38" s="1"/>
  <c r="V170" i="38"/>
  <c r="W170" i="38" s="1"/>
  <c r="V171" i="38"/>
  <c r="W171" i="38" s="1"/>
  <c r="V172" i="38"/>
  <c r="W172" i="38" s="1"/>
  <c r="V173" i="38"/>
  <c r="W173" i="38" s="1"/>
  <c r="V174" i="38"/>
  <c r="W174" i="38" s="1"/>
  <c r="V175" i="38"/>
  <c r="W175" i="38" s="1"/>
  <c r="V176" i="38"/>
  <c r="W176" i="38" s="1"/>
  <c r="V177" i="38"/>
  <c r="W177" i="38" s="1"/>
  <c r="V178" i="38"/>
  <c r="W178" i="38" s="1"/>
  <c r="V179" i="38"/>
  <c r="W179" i="38" s="1"/>
  <c r="V180" i="38"/>
  <c r="W180" i="38" s="1"/>
  <c r="V181" i="38"/>
  <c r="W181" i="38" s="1"/>
  <c r="V182" i="38"/>
  <c r="W182" i="38" s="1"/>
  <c r="V183" i="38"/>
  <c r="W183" i="38" s="1"/>
  <c r="V184" i="38"/>
  <c r="W184" i="38" s="1"/>
  <c r="V185" i="38"/>
  <c r="W185" i="38" s="1"/>
  <c r="V186" i="38"/>
  <c r="W186" i="38" s="1"/>
  <c r="V187" i="38"/>
  <c r="W187" i="38" s="1"/>
  <c r="V188" i="38"/>
  <c r="W188" i="38" s="1"/>
  <c r="V189" i="38"/>
  <c r="W189" i="38" s="1"/>
  <c r="V190" i="38"/>
  <c r="W190" i="38" s="1"/>
  <c r="V191" i="38"/>
  <c r="W191" i="38" s="1"/>
  <c r="V192" i="38"/>
  <c r="W192" i="38" s="1"/>
  <c r="V193" i="38"/>
  <c r="W193" i="38" s="1"/>
  <c r="V194" i="38"/>
  <c r="W194" i="38" s="1"/>
  <c r="V195" i="38"/>
  <c r="W195" i="38" s="1"/>
  <c r="V196" i="38"/>
  <c r="W196" i="38" s="1"/>
  <c r="V197" i="38"/>
  <c r="W197" i="38" s="1"/>
  <c r="V198" i="38"/>
  <c r="W198" i="38" s="1"/>
  <c r="V199" i="38"/>
  <c r="W199" i="38" s="1"/>
  <c r="V200" i="38"/>
  <c r="W200" i="38" s="1"/>
  <c r="V201" i="38"/>
  <c r="W201" i="38" s="1"/>
  <c r="V202" i="38"/>
  <c r="W202" i="38" s="1"/>
  <c r="V203" i="38"/>
  <c r="W203" i="38" s="1"/>
  <c r="V204" i="38"/>
  <c r="W204" i="38" s="1"/>
  <c r="V205" i="38"/>
  <c r="W205" i="38" s="1"/>
  <c r="V206" i="38"/>
  <c r="W206" i="38" s="1"/>
  <c r="V207" i="38"/>
  <c r="W207" i="38" s="1"/>
  <c r="V208" i="38"/>
  <c r="W208" i="38" s="1"/>
  <c r="V209" i="38"/>
  <c r="W209" i="38" s="1"/>
  <c r="U209" i="38" s="1"/>
  <c r="Y209" i="38" s="1"/>
  <c r="AC209" i="38" s="1"/>
  <c r="V210" i="38"/>
  <c r="W210" i="38" s="1"/>
  <c r="V211" i="38"/>
  <c r="W211" i="38" s="1"/>
  <c r="V212" i="38"/>
  <c r="W212" i="38" s="1"/>
  <c r="V213" i="38"/>
  <c r="W213" i="38" s="1"/>
  <c r="V214" i="38"/>
  <c r="W214" i="38" s="1"/>
  <c r="V215" i="38"/>
  <c r="W215" i="38" s="1"/>
  <c r="V216" i="38"/>
  <c r="W216" i="38" s="1"/>
  <c r="V217" i="38"/>
  <c r="W217" i="38" s="1"/>
  <c r="V218" i="38"/>
  <c r="W218" i="38"/>
  <c r="V219" i="38"/>
  <c r="W219" i="38" s="1"/>
  <c r="V220" i="38"/>
  <c r="W220" i="38" s="1"/>
  <c r="V221" i="38"/>
  <c r="W221" i="38" s="1"/>
  <c r="V222" i="38"/>
  <c r="W222" i="38" s="1"/>
  <c r="V223" i="38"/>
  <c r="W223" i="38" s="1"/>
  <c r="V224" i="38"/>
  <c r="W224" i="38" s="1"/>
  <c r="V225" i="38"/>
  <c r="W225" i="38" s="1"/>
  <c r="V226" i="38"/>
  <c r="W226" i="38" s="1"/>
  <c r="V227" i="38"/>
  <c r="W227" i="38" s="1"/>
  <c r="V228" i="38"/>
  <c r="W228" i="38" s="1"/>
  <c r="V229" i="38"/>
  <c r="W229" i="38" s="1"/>
  <c r="V230" i="38"/>
  <c r="W230" i="38" s="1"/>
  <c r="V231" i="38"/>
  <c r="W231" i="38" s="1"/>
  <c r="V232" i="38"/>
  <c r="W232" i="38" s="1"/>
  <c r="V233" i="38"/>
  <c r="W233" i="38" s="1"/>
  <c r="V234" i="38"/>
  <c r="W234" i="38" s="1"/>
  <c r="V235" i="38"/>
  <c r="W235" i="38" s="1"/>
  <c r="V236" i="38"/>
  <c r="W236" i="38" s="1"/>
  <c r="V237" i="38"/>
  <c r="W237" i="38" s="1"/>
  <c r="V238" i="38"/>
  <c r="W238" i="38" s="1"/>
  <c r="V239" i="38"/>
  <c r="W239" i="38" s="1"/>
  <c r="V240" i="38"/>
  <c r="W240" i="38" s="1"/>
  <c r="V241" i="38"/>
  <c r="W241" i="38" s="1"/>
  <c r="V242" i="38"/>
  <c r="W242" i="38" s="1"/>
  <c r="V243" i="38"/>
  <c r="W243" i="38" s="1"/>
  <c r="V244" i="38"/>
  <c r="W244" i="38" s="1"/>
  <c r="V245" i="38"/>
  <c r="W245" i="38" s="1"/>
  <c r="V246" i="38"/>
  <c r="W246" i="38" s="1"/>
  <c r="V247" i="38"/>
  <c r="W247" i="38" s="1"/>
  <c r="V248" i="38"/>
  <c r="W248" i="38" s="1"/>
  <c r="V249" i="38"/>
  <c r="W249" i="38" s="1"/>
  <c r="V250" i="38"/>
  <c r="W250" i="38" s="1"/>
  <c r="V251" i="38"/>
  <c r="W251" i="38" s="1"/>
  <c r="V252" i="38"/>
  <c r="W252" i="38" s="1"/>
  <c r="V253" i="38"/>
  <c r="W253" i="38" s="1"/>
  <c r="V254" i="38"/>
  <c r="W254" i="38" s="1"/>
  <c r="V255" i="38"/>
  <c r="W255" i="38" s="1"/>
  <c r="V256" i="38"/>
  <c r="W256" i="38" s="1"/>
  <c r="V257" i="38"/>
  <c r="W257" i="38" s="1"/>
  <c r="V258" i="38"/>
  <c r="W258" i="38" s="1"/>
  <c r="V259" i="38"/>
  <c r="W259" i="38" s="1"/>
  <c r="V260" i="38"/>
  <c r="W260" i="38" s="1"/>
  <c r="V261" i="38"/>
  <c r="W261" i="38" s="1"/>
  <c r="V262" i="38"/>
  <c r="W262" i="38" s="1"/>
  <c r="V263" i="38"/>
  <c r="W263" i="38" s="1"/>
  <c r="U263" i="38" s="1"/>
  <c r="Y263" i="38" s="1"/>
  <c r="AC263" i="38" s="1"/>
  <c r="V264" i="38"/>
  <c r="W264" i="38" s="1"/>
  <c r="V265" i="38"/>
  <c r="W265" i="38" s="1"/>
  <c r="V266" i="38"/>
  <c r="W266" i="38" s="1"/>
  <c r="V267" i="38"/>
  <c r="W267" i="38" s="1"/>
  <c r="V268" i="38"/>
  <c r="W268" i="38" s="1"/>
  <c r="V269" i="38"/>
  <c r="W269" i="38" s="1"/>
  <c r="V270" i="38"/>
  <c r="W270" i="38" s="1"/>
  <c r="V271" i="38"/>
  <c r="W271" i="38" s="1"/>
  <c r="V272" i="38"/>
  <c r="W272" i="38" s="1"/>
  <c r="V273" i="38"/>
  <c r="W273" i="38" s="1"/>
  <c r="V274" i="38"/>
  <c r="W274" i="38" s="1"/>
  <c r="V275" i="38"/>
  <c r="W275" i="38" s="1"/>
  <c r="V276" i="38"/>
  <c r="W276" i="38" s="1"/>
  <c r="V277" i="38"/>
  <c r="W277" i="38" s="1"/>
  <c r="V278" i="38"/>
  <c r="W278" i="38" s="1"/>
  <c r="V279" i="38"/>
  <c r="W279" i="38" s="1"/>
  <c r="V280" i="38"/>
  <c r="W280" i="38" s="1"/>
  <c r="V281" i="38"/>
  <c r="W281" i="38" s="1"/>
  <c r="V282" i="38"/>
  <c r="W282" i="38" s="1"/>
  <c r="V283" i="38"/>
  <c r="W283" i="38" s="1"/>
  <c r="V284" i="38"/>
  <c r="W284" i="38" s="1"/>
  <c r="V285" i="38"/>
  <c r="W285" i="38" s="1"/>
  <c r="V286" i="38"/>
  <c r="W286" i="38" s="1"/>
  <c r="V287" i="38"/>
  <c r="W287" i="38" s="1"/>
  <c r="V288" i="38"/>
  <c r="W288" i="38" s="1"/>
  <c r="V289" i="38"/>
  <c r="W289" i="38" s="1"/>
  <c r="V290" i="38"/>
  <c r="W290" i="38" s="1"/>
  <c r="V291" i="38"/>
  <c r="W291" i="38" s="1"/>
  <c r="V292" i="38"/>
  <c r="W292" i="38" s="1"/>
  <c r="V293" i="38"/>
  <c r="W293" i="38" s="1"/>
  <c r="V294" i="38"/>
  <c r="W294" i="38" s="1"/>
  <c r="V295" i="38"/>
  <c r="W295" i="38" s="1"/>
  <c r="V296" i="38"/>
  <c r="W296" i="38" s="1"/>
  <c r="V297" i="38"/>
  <c r="W297" i="38" s="1"/>
  <c r="V298" i="38"/>
  <c r="W298" i="38" s="1"/>
  <c r="V299" i="38"/>
  <c r="W299" i="38"/>
  <c r="V300" i="38"/>
  <c r="W300" i="38" s="1"/>
  <c r="V301" i="38"/>
  <c r="W301" i="38" s="1"/>
  <c r="V302" i="38"/>
  <c r="W302" i="38" s="1"/>
  <c r="V303" i="38"/>
  <c r="W303" i="38" s="1"/>
  <c r="V304" i="38"/>
  <c r="W304" i="38" s="1"/>
  <c r="V305" i="38"/>
  <c r="W305" i="38" s="1"/>
  <c r="V306" i="38"/>
  <c r="W306" i="38" s="1"/>
  <c r="V307" i="38"/>
  <c r="W307" i="38" s="1"/>
  <c r="V308" i="38"/>
  <c r="W308" i="38" s="1"/>
  <c r="U308" i="38" s="1"/>
  <c r="Y308" i="38" s="1"/>
  <c r="AC308" i="38" s="1"/>
  <c r="V309" i="38"/>
  <c r="W309" i="38" s="1"/>
  <c r="V310" i="38"/>
  <c r="W310" i="38" s="1"/>
  <c r="V311" i="38"/>
  <c r="W311" i="38" s="1"/>
  <c r="V312" i="38"/>
  <c r="W312" i="38" s="1"/>
  <c r="V313" i="38"/>
  <c r="W313" i="38" s="1"/>
  <c r="V314" i="38"/>
  <c r="W314" i="38" s="1"/>
  <c r="V315" i="38"/>
  <c r="W315" i="38" s="1"/>
  <c r="V316" i="38"/>
  <c r="W316" i="38" s="1"/>
  <c r="V317" i="38"/>
  <c r="W317" i="38" s="1"/>
  <c r="V318" i="38"/>
  <c r="W318" i="38" s="1"/>
  <c r="V319" i="38"/>
  <c r="W319" i="38" s="1"/>
  <c r="V320" i="38"/>
  <c r="W320" i="38" s="1"/>
  <c r="V321" i="38"/>
  <c r="W321" i="38" s="1"/>
  <c r="V322" i="38"/>
  <c r="W322" i="38" s="1"/>
  <c r="V323" i="38"/>
  <c r="W323" i="38" s="1"/>
  <c r="V324" i="38"/>
  <c r="W324" i="38" s="1"/>
  <c r="V325" i="38"/>
  <c r="W325" i="38" s="1"/>
  <c r="V326" i="38"/>
  <c r="W326" i="38" s="1"/>
  <c r="V327" i="38"/>
  <c r="W327" i="38" s="1"/>
  <c r="V328" i="38"/>
  <c r="W328" i="38" s="1"/>
  <c r="V329" i="38"/>
  <c r="W329" i="38" s="1"/>
  <c r="V330" i="38"/>
  <c r="V331" i="38"/>
  <c r="W331" i="38" s="1"/>
  <c r="V332" i="38"/>
  <c r="W332" i="38" s="1"/>
  <c r="V333" i="38"/>
  <c r="W333" i="38" s="1"/>
  <c r="V334" i="38"/>
  <c r="V335" i="38"/>
  <c r="W335" i="38" s="1"/>
  <c r="V336" i="38"/>
  <c r="W336" i="38" s="1"/>
  <c r="V337" i="38"/>
  <c r="V338" i="38"/>
  <c r="W338" i="38" s="1"/>
  <c r="V339" i="38"/>
  <c r="V340" i="38"/>
  <c r="W340" i="38" s="1"/>
  <c r="V341" i="38"/>
  <c r="W341" i="38" s="1"/>
  <c r="V342" i="38"/>
  <c r="V16" i="38"/>
  <c r="W16" i="38" s="1"/>
  <c r="S336" i="38"/>
  <c r="S337" i="38"/>
  <c r="S342" i="38"/>
  <c r="AB342" i="38"/>
  <c r="T342" i="38"/>
  <c r="K328" i="38"/>
  <c r="K327" i="38"/>
  <c r="K326" i="38"/>
  <c r="K336" i="38"/>
  <c r="K337" i="38"/>
  <c r="K338" i="38"/>
  <c r="K339" i="38"/>
  <c r="K340" i="38"/>
  <c r="K335" i="38"/>
  <c r="AB327" i="38"/>
  <c r="AB328" i="38"/>
  <c r="AB329" i="38"/>
  <c r="AB330" i="38"/>
  <c r="AB331" i="38"/>
  <c r="AB332" i="38"/>
  <c r="AB333" i="38"/>
  <c r="AB334" i="38"/>
  <c r="AB335" i="38"/>
  <c r="AB336" i="38"/>
  <c r="AB337" i="38"/>
  <c r="AB338" i="38"/>
  <c r="AB339" i="38"/>
  <c r="AB340" i="38"/>
  <c r="AB341" i="38"/>
  <c r="AB326" i="38"/>
  <c r="T341" i="38"/>
  <c r="S341" i="38"/>
  <c r="T326" i="38"/>
  <c r="T327" i="38"/>
  <c r="T328" i="38"/>
  <c r="T329" i="38"/>
  <c r="T330" i="38"/>
  <c r="T331" i="38"/>
  <c r="T335" i="38"/>
  <c r="T336" i="38"/>
  <c r="T337" i="38"/>
  <c r="R326" i="38" a="1"/>
  <c r="R326" i="38" s="1"/>
  <c r="S326" i="38" s="1"/>
  <c r="R327" i="38" a="1"/>
  <c r="R327" i="38" s="1"/>
  <c r="S327" i="38" s="1"/>
  <c r="R328" i="38" a="1"/>
  <c r="R328" i="38" s="1"/>
  <c r="S328" i="38" s="1"/>
  <c r="R329" i="38" a="1"/>
  <c r="R329" i="38" s="1"/>
  <c r="S329" i="38" s="1"/>
  <c r="R330" i="38" a="1"/>
  <c r="R330" i="38" s="1"/>
  <c r="S330" i="38" s="1"/>
  <c r="R331" i="38" a="1"/>
  <c r="R331" i="38" s="1"/>
  <c r="S331" i="38" s="1"/>
  <c r="S333" i="38"/>
  <c r="M335" i="38"/>
  <c r="M336" i="38"/>
  <c r="M337" i="38"/>
  <c r="M338" i="38"/>
  <c r="M339" i="38"/>
  <c r="M343" i="38"/>
  <c r="M342" i="38"/>
  <c r="M341" i="38"/>
  <c r="T340" i="38"/>
  <c r="M340" i="38"/>
  <c r="T339" i="38"/>
  <c r="T338" i="38"/>
  <c r="T334" i="38"/>
  <c r="M334" i="38"/>
  <c r="T333" i="38"/>
  <c r="M333" i="38"/>
  <c r="T332" i="38"/>
  <c r="M332" i="38"/>
  <c r="G27" i="9"/>
  <c r="R17" i="38" a="1"/>
  <c r="R17" i="38" s="1"/>
  <c r="S17" i="38" s="1"/>
  <c r="R18" i="38" a="1"/>
  <c r="R18" i="38" s="1"/>
  <c r="S18" i="38" s="1"/>
  <c r="R19" i="38" a="1"/>
  <c r="R19" i="38" s="1"/>
  <c r="S19" i="38" s="1"/>
  <c r="R20" i="38" a="1"/>
  <c r="R20" i="38" s="1"/>
  <c r="S20" i="38" s="1"/>
  <c r="R21" i="38" a="1"/>
  <c r="R21" i="38" s="1"/>
  <c r="S21" i="38" s="1"/>
  <c r="R22" i="38" a="1"/>
  <c r="R22" i="38" s="1"/>
  <c r="S22" i="38" s="1"/>
  <c r="R23" i="38" a="1"/>
  <c r="R23" i="38" s="1"/>
  <c r="S23" i="38" s="1"/>
  <c r="R24" i="38" a="1"/>
  <c r="R24" i="38" s="1"/>
  <c r="S24" i="38" s="1"/>
  <c r="R25" i="38" a="1"/>
  <c r="R25" i="38" s="1"/>
  <c r="S25" i="38" s="1"/>
  <c r="R26" i="38" a="1"/>
  <c r="R26" i="38" s="1"/>
  <c r="S26" i="38" s="1"/>
  <c r="R27" i="38" a="1"/>
  <c r="R27" i="38" s="1"/>
  <c r="S27" i="38" s="1"/>
  <c r="R28" i="38" a="1"/>
  <c r="R28" i="38" s="1"/>
  <c r="S28" i="38" s="1"/>
  <c r="R29" i="38" a="1"/>
  <c r="R29" i="38" s="1"/>
  <c r="S29" i="38" s="1"/>
  <c r="R30" i="38" a="1"/>
  <c r="R30" i="38" s="1"/>
  <c r="S30" i="38" s="1"/>
  <c r="R31" i="38" a="1"/>
  <c r="R31" i="38" s="1"/>
  <c r="S31" i="38" s="1"/>
  <c r="R32" i="38" a="1"/>
  <c r="R32" i="38" s="1"/>
  <c r="S32" i="38" s="1"/>
  <c r="R33" i="38" a="1"/>
  <c r="R33" i="38"/>
  <c r="S33" i="38" s="1"/>
  <c r="R34" i="38" a="1"/>
  <c r="R34" i="38" s="1"/>
  <c r="S34" i="38" s="1"/>
  <c r="R35" i="38" a="1"/>
  <c r="R35" i="38" s="1"/>
  <c r="S35" i="38" s="1"/>
  <c r="R36" i="38" a="1"/>
  <c r="R36" i="38" s="1"/>
  <c r="S36" i="38" s="1"/>
  <c r="R37" i="38" a="1"/>
  <c r="R37" i="38" s="1"/>
  <c r="S37" i="38" s="1"/>
  <c r="R38" i="38" a="1"/>
  <c r="R38" i="38" s="1"/>
  <c r="S38" i="38" s="1"/>
  <c r="R39" i="38" a="1"/>
  <c r="R39" i="38" s="1"/>
  <c r="S39" i="38" s="1"/>
  <c r="R40" i="38" a="1"/>
  <c r="R40" i="38" s="1"/>
  <c r="S40" i="38" s="1"/>
  <c r="R41" i="38" a="1"/>
  <c r="R41" i="38" s="1"/>
  <c r="S41" i="38" s="1"/>
  <c r="R42" i="38" a="1"/>
  <c r="R42" i="38" s="1"/>
  <c r="S42" i="38" s="1"/>
  <c r="R43" i="38" a="1"/>
  <c r="R43" i="38" s="1"/>
  <c r="S43" i="38" s="1"/>
  <c r="R44" i="38" a="1"/>
  <c r="R44" i="38" s="1"/>
  <c r="S44" i="38" s="1"/>
  <c r="R45" i="38" a="1"/>
  <c r="R45" i="38" s="1"/>
  <c r="S45" i="38" s="1"/>
  <c r="R46" i="38" a="1"/>
  <c r="R46" i="38" s="1"/>
  <c r="S46" i="38" s="1"/>
  <c r="R47" i="38" a="1"/>
  <c r="R47" i="38" s="1"/>
  <c r="S47" i="38" s="1"/>
  <c r="R48" i="38" a="1"/>
  <c r="R48" i="38" s="1"/>
  <c r="S48" i="38" s="1"/>
  <c r="R49" i="38" a="1"/>
  <c r="R49" i="38" s="1"/>
  <c r="S49" i="38" s="1"/>
  <c r="R50" i="38" a="1"/>
  <c r="R50" i="38" s="1"/>
  <c r="S50" i="38" s="1"/>
  <c r="R51" i="38" a="1"/>
  <c r="R51" i="38" s="1"/>
  <c r="S51" i="38" s="1"/>
  <c r="R52" i="38" a="1"/>
  <c r="R52" i="38" s="1"/>
  <c r="S52" i="38" s="1"/>
  <c r="R53" i="38" a="1"/>
  <c r="R53" i="38" s="1"/>
  <c r="S53" i="38" s="1"/>
  <c r="R54" i="38" a="1"/>
  <c r="R54" i="38" s="1"/>
  <c r="S54" i="38" s="1"/>
  <c r="R55" i="38" a="1"/>
  <c r="R55" i="38" s="1"/>
  <c r="S55" i="38" s="1"/>
  <c r="R56" i="38" a="1"/>
  <c r="R56" i="38" s="1"/>
  <c r="S56" i="38" s="1"/>
  <c r="R57" i="38" a="1"/>
  <c r="R57" i="38" s="1"/>
  <c r="S57" i="38" s="1"/>
  <c r="R58" i="38" a="1"/>
  <c r="R58" i="38" s="1"/>
  <c r="S58" i="38" s="1"/>
  <c r="R59" i="38" a="1"/>
  <c r="R59" i="38" s="1"/>
  <c r="S59" i="38" s="1"/>
  <c r="R60" i="38" a="1"/>
  <c r="R60" i="38" s="1"/>
  <c r="S60" i="38" s="1"/>
  <c r="R61" i="38" a="1"/>
  <c r="R61" i="38" s="1"/>
  <c r="S61" i="38" s="1"/>
  <c r="R62" i="38" a="1"/>
  <c r="R62" i="38" s="1"/>
  <c r="R63" i="38" a="1"/>
  <c r="R63" i="38" s="1"/>
  <c r="S63" i="38" s="1"/>
  <c r="R64" i="38" a="1"/>
  <c r="R64" i="38" s="1"/>
  <c r="S64" i="38" s="1"/>
  <c r="R65" i="38" a="1"/>
  <c r="R65" i="38" s="1"/>
  <c r="S65" i="38" s="1"/>
  <c r="R66" i="38" a="1"/>
  <c r="R66" i="38" s="1"/>
  <c r="S66" i="38" s="1"/>
  <c r="R67" i="38" a="1"/>
  <c r="R67" i="38" s="1"/>
  <c r="S67" i="38" s="1"/>
  <c r="R68" i="38" a="1"/>
  <c r="R68" i="38" s="1"/>
  <c r="S68" i="38" s="1"/>
  <c r="R69" i="38" a="1"/>
  <c r="R69" i="38" s="1"/>
  <c r="S69" i="38" s="1"/>
  <c r="R70" i="38" a="1"/>
  <c r="R70" i="38" s="1"/>
  <c r="S70" i="38" s="1"/>
  <c r="R71" i="38" a="1"/>
  <c r="R71" i="38" s="1"/>
  <c r="S71" i="38" s="1"/>
  <c r="R72" i="38" a="1"/>
  <c r="R72" i="38" s="1"/>
  <c r="S72" i="38" s="1"/>
  <c r="R73" i="38" a="1"/>
  <c r="R73" i="38" s="1"/>
  <c r="S73" i="38" s="1"/>
  <c r="R74" i="38" a="1"/>
  <c r="R74" i="38" s="1"/>
  <c r="S74" i="38" s="1"/>
  <c r="R75" i="38" a="1"/>
  <c r="R75" i="38" s="1"/>
  <c r="S75" i="38" s="1"/>
  <c r="R76" i="38" a="1"/>
  <c r="R76" i="38" s="1"/>
  <c r="S76" i="38" s="1"/>
  <c r="R77" i="38" a="1"/>
  <c r="R77" i="38" s="1"/>
  <c r="S77" i="38" s="1"/>
  <c r="R78" i="38" a="1"/>
  <c r="R78" i="38" s="1"/>
  <c r="S78" i="38" s="1"/>
  <c r="R79" i="38" a="1"/>
  <c r="R79" i="38" s="1"/>
  <c r="S79" i="38" s="1"/>
  <c r="R80" i="38" a="1"/>
  <c r="R80" i="38" s="1"/>
  <c r="S80" i="38" s="1"/>
  <c r="R81" i="38" a="1"/>
  <c r="R81" i="38" s="1"/>
  <c r="S81" i="38" s="1"/>
  <c r="R82" i="38" a="1"/>
  <c r="R82" i="38" s="1"/>
  <c r="S82" i="38" s="1"/>
  <c r="R83" i="38" a="1"/>
  <c r="R83" i="38" s="1"/>
  <c r="S83" i="38" s="1"/>
  <c r="R84" i="38" a="1"/>
  <c r="R84" i="38" s="1"/>
  <c r="S84" i="38" s="1"/>
  <c r="R85" i="38" a="1"/>
  <c r="R85" i="38" s="1"/>
  <c r="S85" i="38" s="1"/>
  <c r="R86" i="38" a="1"/>
  <c r="R86" i="38" s="1"/>
  <c r="S86" i="38" s="1"/>
  <c r="R87" i="38" a="1"/>
  <c r="R87" i="38" s="1"/>
  <c r="S87" i="38" s="1"/>
  <c r="R88" i="38" a="1"/>
  <c r="R88" i="38" s="1"/>
  <c r="S88" i="38" s="1"/>
  <c r="R89" i="38" a="1"/>
  <c r="R89" i="38" s="1"/>
  <c r="S89" i="38" s="1"/>
  <c r="R90" i="38" a="1"/>
  <c r="R90" i="38" s="1"/>
  <c r="S90" i="38" s="1"/>
  <c r="R92" i="38" a="1"/>
  <c r="R92" i="38"/>
  <c r="S92" i="38" s="1"/>
  <c r="R93" i="38" a="1"/>
  <c r="R93" i="38" s="1"/>
  <c r="S93" i="38" s="1"/>
  <c r="R94" i="38" a="1"/>
  <c r="R94" i="38" s="1"/>
  <c r="S94" i="38" s="1"/>
  <c r="R95" i="38" a="1"/>
  <c r="R95" i="38" s="1"/>
  <c r="S95" i="38" s="1"/>
  <c r="R96" i="38" a="1"/>
  <c r="R96" i="38" s="1"/>
  <c r="S96" i="38" s="1"/>
  <c r="R97" i="38" a="1"/>
  <c r="R97" i="38" s="1"/>
  <c r="S97" i="38" s="1"/>
  <c r="R98" i="38" a="1"/>
  <c r="R98" i="38" s="1"/>
  <c r="S98" i="38" s="1"/>
  <c r="R99" i="38" a="1"/>
  <c r="R99" i="38" s="1"/>
  <c r="S99" i="38" s="1"/>
  <c r="R100" i="38" a="1"/>
  <c r="R100" i="38" s="1"/>
  <c r="S100" i="38" s="1"/>
  <c r="R102" i="38" a="1"/>
  <c r="R102" i="38" s="1"/>
  <c r="S102" i="38" s="1"/>
  <c r="R103" i="38" a="1"/>
  <c r="R103" i="38" s="1"/>
  <c r="S103" i="38" s="1"/>
  <c r="R104" i="38" a="1"/>
  <c r="R104" i="38" s="1"/>
  <c r="S104" i="38" s="1"/>
  <c r="R105" i="38" a="1"/>
  <c r="R105" i="38" s="1"/>
  <c r="S105" i="38" s="1"/>
  <c r="R106" i="38" a="1"/>
  <c r="R106" i="38" s="1"/>
  <c r="S106" i="38" s="1"/>
  <c r="R107" i="38" a="1"/>
  <c r="R107" i="38" s="1"/>
  <c r="S107" i="38" s="1"/>
  <c r="R108" i="38" a="1"/>
  <c r="R108" i="38" s="1"/>
  <c r="S108" i="38" s="1"/>
  <c r="R109" i="38" a="1"/>
  <c r="R109" i="38" s="1"/>
  <c r="S109" i="38" s="1"/>
  <c r="R110" i="38" a="1"/>
  <c r="R110" i="38" s="1"/>
  <c r="S110" i="38" s="1"/>
  <c r="R111" i="38" a="1"/>
  <c r="R111" i="38" s="1"/>
  <c r="S111" i="38" s="1"/>
  <c r="R112" i="38" a="1"/>
  <c r="R112" i="38" s="1"/>
  <c r="S112" i="38" s="1"/>
  <c r="R113" i="38" a="1"/>
  <c r="R113" i="38" s="1"/>
  <c r="S113" i="38" s="1"/>
  <c r="R114" i="38" a="1"/>
  <c r="R114" i="38" s="1"/>
  <c r="S114" i="38" s="1"/>
  <c r="R115" i="38" a="1"/>
  <c r="R115" i="38" s="1"/>
  <c r="S115" i="38" s="1"/>
  <c r="R116" i="38" a="1"/>
  <c r="R116" i="38" s="1"/>
  <c r="S116" i="38" s="1"/>
  <c r="R117" i="38" a="1"/>
  <c r="R117" i="38" s="1"/>
  <c r="S117" i="38" s="1"/>
  <c r="R118" i="38" a="1"/>
  <c r="R118" i="38" s="1"/>
  <c r="S118" i="38" s="1"/>
  <c r="R119" i="38" a="1"/>
  <c r="R119" i="38" s="1"/>
  <c r="S119" i="38" s="1"/>
  <c r="R120" i="38" a="1"/>
  <c r="R120" i="38" s="1"/>
  <c r="S120" i="38" s="1"/>
  <c r="R121" i="38" a="1"/>
  <c r="R121" i="38" s="1"/>
  <c r="S121" i="38" s="1"/>
  <c r="R122" i="38" a="1"/>
  <c r="R122" i="38" s="1"/>
  <c r="S122" i="38" s="1"/>
  <c r="R123" i="38" a="1"/>
  <c r="R123" i="38" s="1"/>
  <c r="S123" i="38" s="1"/>
  <c r="R124" i="38" a="1"/>
  <c r="R124" i="38" s="1"/>
  <c r="S124" i="38" s="1"/>
  <c r="R125" i="38" a="1"/>
  <c r="R125" i="38" s="1"/>
  <c r="S125" i="38" s="1"/>
  <c r="R126" i="38" a="1"/>
  <c r="R126" i="38" s="1"/>
  <c r="S126" i="38" s="1"/>
  <c r="R127" i="38" a="1"/>
  <c r="R127" i="38" s="1"/>
  <c r="S127" i="38" s="1"/>
  <c r="R128" i="38" a="1"/>
  <c r="R128" i="38" s="1"/>
  <c r="S128" i="38" s="1"/>
  <c r="R129" i="38" a="1"/>
  <c r="R129" i="38" s="1"/>
  <c r="S129" i="38" s="1"/>
  <c r="R130" i="38" a="1"/>
  <c r="R130" i="38" s="1"/>
  <c r="S130" i="38" s="1"/>
  <c r="R131" i="38" a="1"/>
  <c r="R131" i="38" s="1"/>
  <c r="S131" i="38" s="1"/>
  <c r="R132" i="38" a="1"/>
  <c r="R132" i="38" s="1"/>
  <c r="S132" i="38" s="1"/>
  <c r="R133" i="38" a="1"/>
  <c r="R133" i="38" s="1"/>
  <c r="S133" i="38" s="1"/>
  <c r="R134" i="38" a="1"/>
  <c r="R134" i="38" s="1"/>
  <c r="S134" i="38" s="1"/>
  <c r="R135" i="38" a="1"/>
  <c r="R135" i="38" s="1"/>
  <c r="S135" i="38" s="1"/>
  <c r="R136" i="38" a="1"/>
  <c r="R136" i="38" s="1"/>
  <c r="S136" i="38" s="1"/>
  <c r="R137" i="38" a="1"/>
  <c r="R137" i="38" s="1"/>
  <c r="S137" i="38" s="1"/>
  <c r="R138" i="38" a="1"/>
  <c r="R138" i="38" s="1"/>
  <c r="S138" i="38" s="1"/>
  <c r="R139" i="38" a="1"/>
  <c r="R139" i="38" s="1"/>
  <c r="S139" i="38" s="1"/>
  <c r="R140" i="38" a="1"/>
  <c r="R140" i="38" s="1"/>
  <c r="S140" i="38" s="1"/>
  <c r="R141" i="38" a="1"/>
  <c r="R141" i="38" s="1"/>
  <c r="S141" i="38" s="1"/>
  <c r="R142" i="38" a="1"/>
  <c r="R142" i="38" s="1"/>
  <c r="S142" i="38" s="1"/>
  <c r="R143" i="38" a="1"/>
  <c r="R143" i="38" s="1"/>
  <c r="S143" i="38" s="1"/>
  <c r="R144" i="38" a="1"/>
  <c r="R144" i="38" s="1"/>
  <c r="S144" i="38" s="1"/>
  <c r="R145" i="38" a="1"/>
  <c r="R145" i="38" s="1"/>
  <c r="S145" i="38" s="1"/>
  <c r="R146" i="38" a="1"/>
  <c r="R146" i="38" s="1"/>
  <c r="S146" i="38" s="1"/>
  <c r="R147" i="38" a="1"/>
  <c r="R147" i="38" s="1"/>
  <c r="S147" i="38" s="1"/>
  <c r="R148" i="38" a="1"/>
  <c r="R148" i="38" s="1"/>
  <c r="S148" i="38" s="1"/>
  <c r="R149" i="38" a="1"/>
  <c r="R149" i="38" s="1"/>
  <c r="S149" i="38" s="1"/>
  <c r="R150" i="38" a="1"/>
  <c r="R150" i="38" s="1"/>
  <c r="S150" i="38" s="1"/>
  <c r="R151" i="38" a="1"/>
  <c r="R151" i="38" s="1"/>
  <c r="S151" i="38" s="1"/>
  <c r="R152" i="38" a="1"/>
  <c r="R152" i="38" s="1"/>
  <c r="S152" i="38" s="1"/>
  <c r="R153" i="38" a="1"/>
  <c r="R153" i="38" s="1"/>
  <c r="S153" i="38" s="1"/>
  <c r="R154" i="38" a="1"/>
  <c r="R154" i="38" s="1"/>
  <c r="S154" i="38" s="1"/>
  <c r="R155" i="38" a="1"/>
  <c r="R155" i="38" s="1"/>
  <c r="S155" i="38" s="1"/>
  <c r="R156" i="38" a="1"/>
  <c r="R156" i="38" s="1"/>
  <c r="S156" i="38" s="1"/>
  <c r="R157" i="38" a="1"/>
  <c r="R157" i="38" s="1"/>
  <c r="S157" i="38"/>
  <c r="R158" i="38" a="1"/>
  <c r="R158" i="38" s="1"/>
  <c r="S158" i="38" s="1"/>
  <c r="R159" i="38" a="1"/>
  <c r="R159" i="38" s="1"/>
  <c r="S159" i="38" s="1"/>
  <c r="R160" i="38" a="1"/>
  <c r="R160" i="38" s="1"/>
  <c r="S160" i="38" s="1"/>
  <c r="R161" i="38" a="1"/>
  <c r="R161" i="38" s="1"/>
  <c r="S161" i="38" s="1"/>
  <c r="R162" i="38" a="1"/>
  <c r="R162" i="38" s="1"/>
  <c r="S162" i="38" s="1"/>
  <c r="R163" i="38" a="1"/>
  <c r="R163" i="38" s="1"/>
  <c r="S163" i="38" s="1"/>
  <c r="R164" i="38" a="1"/>
  <c r="R164" i="38"/>
  <c r="S164" i="38" s="1"/>
  <c r="R165" i="38" a="1"/>
  <c r="R165" i="38" s="1"/>
  <c r="S165" i="38" s="1"/>
  <c r="R166" i="38" a="1"/>
  <c r="R166" i="38" s="1"/>
  <c r="S166" i="38" s="1"/>
  <c r="R167" i="38" a="1"/>
  <c r="R167" i="38" s="1"/>
  <c r="S167" i="38" s="1"/>
  <c r="R168" i="38" a="1"/>
  <c r="R168" i="38" s="1"/>
  <c r="S168" i="38" s="1"/>
  <c r="R169" i="38" a="1"/>
  <c r="R169" i="38" s="1"/>
  <c r="S169" i="38" s="1"/>
  <c r="R170" i="38" a="1"/>
  <c r="R170" i="38" s="1"/>
  <c r="S170" i="38" s="1"/>
  <c r="R171" i="38" a="1"/>
  <c r="R171" i="38" s="1"/>
  <c r="S171" i="38" s="1"/>
  <c r="R172" i="38" a="1"/>
  <c r="R172" i="38" s="1"/>
  <c r="S172" i="38" s="1"/>
  <c r="R173" i="38" a="1"/>
  <c r="R173" i="38" s="1"/>
  <c r="S173" i="38" s="1"/>
  <c r="R174" i="38" a="1"/>
  <c r="R174" i="38" s="1"/>
  <c r="S174" i="38" s="1"/>
  <c r="R175" i="38" a="1"/>
  <c r="R175" i="38" s="1"/>
  <c r="S175" i="38" s="1"/>
  <c r="R176" i="38" a="1"/>
  <c r="R176" i="38" s="1"/>
  <c r="S176" i="38" s="1"/>
  <c r="R177" i="38" a="1"/>
  <c r="R177" i="38" s="1"/>
  <c r="S177" i="38" s="1"/>
  <c r="R178" i="38" a="1"/>
  <c r="R178" i="38" s="1"/>
  <c r="S178" i="38" s="1"/>
  <c r="R179" i="38" a="1"/>
  <c r="R179" i="38" s="1"/>
  <c r="S179" i="38" s="1"/>
  <c r="R180" i="38" a="1"/>
  <c r="R180" i="38" s="1"/>
  <c r="S180" i="38" s="1"/>
  <c r="R181" i="38" a="1"/>
  <c r="R181" i="38" s="1"/>
  <c r="S181" i="38" s="1"/>
  <c r="R182" i="38" a="1"/>
  <c r="R182" i="38" s="1"/>
  <c r="S182" i="38" s="1"/>
  <c r="R183" i="38" a="1"/>
  <c r="R183" i="38" s="1"/>
  <c r="S183" i="38" s="1"/>
  <c r="R184" i="38" a="1"/>
  <c r="R184" i="38" s="1"/>
  <c r="S184" i="38" s="1"/>
  <c r="R185" i="38" a="1"/>
  <c r="R185" i="38" s="1"/>
  <c r="S185" i="38" s="1"/>
  <c r="R186" i="38" a="1"/>
  <c r="R186" i="38" s="1"/>
  <c r="S186" i="38" s="1"/>
  <c r="R187" i="38" a="1"/>
  <c r="R187" i="38" s="1"/>
  <c r="S187" i="38" s="1"/>
  <c r="R188" i="38" a="1"/>
  <c r="R188" i="38" s="1"/>
  <c r="S188" i="38" s="1"/>
  <c r="R189" i="38" a="1"/>
  <c r="R189" i="38" s="1"/>
  <c r="S189" i="38"/>
  <c r="R190" i="38" a="1"/>
  <c r="R190" i="38" s="1"/>
  <c r="S190" i="38" s="1"/>
  <c r="R191" i="38" a="1"/>
  <c r="R191" i="38" s="1"/>
  <c r="S191" i="38" s="1"/>
  <c r="R192" i="38" a="1"/>
  <c r="R192" i="38" s="1"/>
  <c r="S192" i="38" s="1"/>
  <c r="R193" i="38" a="1"/>
  <c r="R193" i="38" s="1"/>
  <c r="S193" i="38" s="1"/>
  <c r="R194" i="38" a="1"/>
  <c r="R194" i="38" s="1"/>
  <c r="S194" i="38" s="1"/>
  <c r="R195" i="38" a="1"/>
  <c r="R195" i="38" s="1"/>
  <c r="S195" i="38" s="1"/>
  <c r="R196" i="38" a="1"/>
  <c r="R196" i="38" s="1"/>
  <c r="S196" i="38" s="1"/>
  <c r="R197" i="38" a="1"/>
  <c r="R197" i="38" s="1"/>
  <c r="S197" i="38" s="1"/>
  <c r="R198" i="38" a="1"/>
  <c r="R198" i="38" s="1"/>
  <c r="S198" i="38" s="1"/>
  <c r="R199" i="38" a="1"/>
  <c r="R199" i="38" s="1"/>
  <c r="S199" i="38" s="1"/>
  <c r="R200" i="38" a="1"/>
  <c r="R200" i="38" s="1"/>
  <c r="S200" i="38" s="1"/>
  <c r="R201" i="38" a="1"/>
  <c r="R201" i="38" s="1"/>
  <c r="S201" i="38" s="1"/>
  <c r="R202" i="38" a="1"/>
  <c r="R202" i="38" s="1"/>
  <c r="S202" i="38" s="1"/>
  <c r="R203" i="38" a="1"/>
  <c r="R203" i="38" s="1"/>
  <c r="S203" i="38" s="1"/>
  <c r="R204" i="38" a="1"/>
  <c r="R204" i="38" s="1"/>
  <c r="S204" i="38" s="1"/>
  <c r="R205" i="38" a="1"/>
  <c r="R205" i="38" s="1"/>
  <c r="S205" i="38" s="1"/>
  <c r="R206" i="38" a="1"/>
  <c r="R206" i="38" s="1"/>
  <c r="S206" i="38" s="1"/>
  <c r="R207" i="38" a="1"/>
  <c r="R207" i="38" s="1"/>
  <c r="S207" i="38" s="1"/>
  <c r="R208" i="38" a="1"/>
  <c r="R208" i="38" s="1"/>
  <c r="S208" i="38" s="1"/>
  <c r="R209" i="38" a="1"/>
  <c r="R209" i="38" s="1"/>
  <c r="S209" i="38" s="1"/>
  <c r="R210" i="38" a="1"/>
  <c r="R210" i="38" s="1"/>
  <c r="S210" i="38" s="1"/>
  <c r="R211" i="38" a="1"/>
  <c r="R211" i="38" s="1"/>
  <c r="S211" i="38" s="1"/>
  <c r="R212" i="38" a="1"/>
  <c r="R212" i="38"/>
  <c r="S212" i="38" s="1"/>
  <c r="R213" i="38" a="1"/>
  <c r="R213" i="38" s="1"/>
  <c r="S213" i="38" s="1"/>
  <c r="R214" i="38" a="1"/>
  <c r="R214" i="38" s="1"/>
  <c r="S214" i="38" s="1"/>
  <c r="R215" i="38" a="1"/>
  <c r="R215" i="38" s="1"/>
  <c r="S215" i="38" s="1"/>
  <c r="R216" i="38" a="1"/>
  <c r="R216" i="38" s="1"/>
  <c r="S216" i="38" s="1"/>
  <c r="R217" i="38" a="1"/>
  <c r="R217" i="38" s="1"/>
  <c r="S217" i="38" s="1"/>
  <c r="R218" i="38" a="1"/>
  <c r="R218" i="38" s="1"/>
  <c r="S218" i="38" s="1"/>
  <c r="R219" i="38" a="1"/>
  <c r="R219" i="38" s="1"/>
  <c r="S219" i="38" s="1"/>
  <c r="R220" i="38" a="1"/>
  <c r="R220" i="38" s="1"/>
  <c r="S220" i="38" s="1"/>
  <c r="R221" i="38" a="1"/>
  <c r="R221" i="38" s="1"/>
  <c r="S221" i="38" s="1"/>
  <c r="R222" i="38" a="1"/>
  <c r="R222" i="38"/>
  <c r="S222" i="38" s="1"/>
  <c r="R223" i="38" a="1"/>
  <c r="R223" i="38" s="1"/>
  <c r="S223" i="38" s="1"/>
  <c r="R224" i="38" a="1"/>
  <c r="R224" i="38" s="1"/>
  <c r="S224" i="38" s="1"/>
  <c r="R225" i="38" a="1"/>
  <c r="R225" i="38" s="1"/>
  <c r="S225" i="38" s="1"/>
  <c r="R226" i="38" a="1"/>
  <c r="R226" i="38" s="1"/>
  <c r="S226" i="38" s="1"/>
  <c r="R227" i="38" a="1"/>
  <c r="R227" i="38" s="1"/>
  <c r="S227" i="38" s="1"/>
  <c r="R228" i="38" a="1"/>
  <c r="R228" i="38" s="1"/>
  <c r="S228" i="38" s="1"/>
  <c r="R229" i="38" a="1"/>
  <c r="R229" i="38" s="1"/>
  <c r="S229" i="38" s="1"/>
  <c r="R230" i="38" a="1"/>
  <c r="R230" i="38" s="1"/>
  <c r="S230" i="38" s="1"/>
  <c r="R231" i="38" a="1"/>
  <c r="R231" i="38" s="1"/>
  <c r="S231" i="38" s="1"/>
  <c r="R232" i="38" a="1"/>
  <c r="R232" i="38" s="1"/>
  <c r="S232" i="38" s="1"/>
  <c r="R233" i="38" a="1"/>
  <c r="R233" i="38" s="1"/>
  <c r="S233" i="38" s="1"/>
  <c r="R234" i="38" a="1"/>
  <c r="R234" i="38" s="1"/>
  <c r="S234" i="38" s="1"/>
  <c r="R235" i="38" a="1"/>
  <c r="R235" i="38" s="1"/>
  <c r="S235" i="38" s="1"/>
  <c r="R236" i="38" a="1"/>
  <c r="R236" i="38" s="1"/>
  <c r="S236" i="38" s="1"/>
  <c r="R237" i="38" a="1"/>
  <c r="R237" i="38" s="1"/>
  <c r="S237" i="38" s="1"/>
  <c r="R238" i="38" a="1"/>
  <c r="R238" i="38" s="1"/>
  <c r="S238" i="38" s="1"/>
  <c r="R239" i="38" a="1"/>
  <c r="R239" i="38" s="1"/>
  <c r="S239" i="38" s="1"/>
  <c r="R240" i="38" a="1"/>
  <c r="R240" i="38" s="1"/>
  <c r="S240" i="38" s="1"/>
  <c r="R241" i="38" a="1"/>
  <c r="R241" i="38" s="1"/>
  <c r="S241" i="38" s="1"/>
  <c r="R242" i="38" a="1"/>
  <c r="R242" i="38" s="1"/>
  <c r="S242" i="38" s="1"/>
  <c r="R243" i="38" a="1"/>
  <c r="R243" i="38" s="1"/>
  <c r="S243" i="38" s="1"/>
  <c r="R244" i="38" a="1"/>
  <c r="R244" i="38" s="1"/>
  <c r="S244" i="38" s="1"/>
  <c r="R245" i="38" a="1"/>
  <c r="R245" i="38" s="1"/>
  <c r="S245" i="38" s="1"/>
  <c r="R246" i="38" a="1"/>
  <c r="R246" i="38" s="1"/>
  <c r="S246" i="38" s="1"/>
  <c r="R247" i="38" a="1"/>
  <c r="R247" i="38" s="1"/>
  <c r="S247" i="38" s="1"/>
  <c r="R248" i="38" a="1"/>
  <c r="R248" i="38" s="1"/>
  <c r="S248" i="38" s="1"/>
  <c r="R249" i="38" a="1"/>
  <c r="R249" i="38" s="1"/>
  <c r="S249" i="38" s="1"/>
  <c r="R250" i="38" a="1"/>
  <c r="R250" i="38" s="1"/>
  <c r="S250" i="38" s="1"/>
  <c r="R251" i="38" a="1"/>
  <c r="R251" i="38" s="1"/>
  <c r="S251" i="38" s="1"/>
  <c r="R252" i="38" a="1"/>
  <c r="R252" i="38" s="1"/>
  <c r="S252" i="38" s="1"/>
  <c r="R253" i="38" a="1"/>
  <c r="R253" i="38"/>
  <c r="S253" i="38" s="1"/>
  <c r="R254" i="38" a="1"/>
  <c r="R254" i="38" s="1"/>
  <c r="S254" i="38" s="1"/>
  <c r="R255" i="38" a="1"/>
  <c r="R255" i="38" s="1"/>
  <c r="S255" i="38" s="1"/>
  <c r="R256" i="38" a="1"/>
  <c r="R256" i="38" s="1"/>
  <c r="S256" i="38" s="1"/>
  <c r="R257" i="38" a="1"/>
  <c r="R257" i="38" s="1"/>
  <c r="S257" i="38" s="1"/>
  <c r="R258" i="38" a="1"/>
  <c r="R258" i="38" s="1"/>
  <c r="S258" i="38" s="1"/>
  <c r="R259" i="38" a="1"/>
  <c r="R259" i="38" s="1"/>
  <c r="S259" i="38" s="1"/>
  <c r="R260" i="38" a="1"/>
  <c r="R260" i="38" s="1"/>
  <c r="S260" i="38" s="1"/>
  <c r="R261" i="38" a="1"/>
  <c r="R261" i="38" s="1"/>
  <c r="S261" i="38" s="1"/>
  <c r="R262" i="38" a="1"/>
  <c r="R262" i="38" s="1"/>
  <c r="S262" i="38" s="1"/>
  <c r="R263" i="38" a="1"/>
  <c r="R263" i="38" s="1"/>
  <c r="S263" i="38" s="1"/>
  <c r="R264" i="38" a="1"/>
  <c r="R264" i="38" s="1"/>
  <c r="S264" i="38" s="1"/>
  <c r="R265" i="38" a="1"/>
  <c r="R265" i="38" s="1"/>
  <c r="S265" i="38" s="1"/>
  <c r="R266" i="38" a="1"/>
  <c r="R266" i="38" s="1"/>
  <c r="S266" i="38" s="1"/>
  <c r="R267" i="38" a="1"/>
  <c r="R267" i="38" s="1"/>
  <c r="S267" i="38" s="1"/>
  <c r="R268" i="38" a="1"/>
  <c r="R268" i="38" s="1"/>
  <c r="S268" i="38" s="1"/>
  <c r="R269" i="38" a="1"/>
  <c r="R269" i="38" s="1"/>
  <c r="S269" i="38" s="1"/>
  <c r="R270" i="38" a="1"/>
  <c r="R270" i="38" s="1"/>
  <c r="S270" i="38" s="1"/>
  <c r="R271" i="38" a="1"/>
  <c r="R271" i="38" s="1"/>
  <c r="S271" i="38" s="1"/>
  <c r="R272" i="38" a="1"/>
  <c r="R272" i="38" s="1"/>
  <c r="S272" i="38" s="1"/>
  <c r="R273" i="38" a="1"/>
  <c r="R273" i="38" s="1"/>
  <c r="S273" i="38" s="1"/>
  <c r="R274" i="38" a="1"/>
  <c r="R274" i="38" s="1"/>
  <c r="S274" i="38" s="1"/>
  <c r="R275" i="38" a="1"/>
  <c r="R275" i="38" s="1"/>
  <c r="S275" i="38" s="1"/>
  <c r="R276" i="38" a="1"/>
  <c r="R276" i="38" s="1"/>
  <c r="S276" i="38" s="1"/>
  <c r="R277" i="38" a="1"/>
  <c r="R277" i="38" s="1"/>
  <c r="S277" i="38" s="1"/>
  <c r="R278" i="38" a="1"/>
  <c r="R278" i="38" s="1"/>
  <c r="S278" i="38" s="1"/>
  <c r="R279" i="38" a="1"/>
  <c r="R279" i="38" s="1"/>
  <c r="S279" i="38" s="1"/>
  <c r="R280" i="38" a="1"/>
  <c r="R280" i="38" s="1"/>
  <c r="S280" i="38" s="1"/>
  <c r="R281" i="38" a="1"/>
  <c r="R281" i="38" s="1"/>
  <c r="S281" i="38" s="1"/>
  <c r="R282" i="38" a="1"/>
  <c r="R282" i="38" s="1"/>
  <c r="S282" i="38" s="1"/>
  <c r="R283" i="38" a="1"/>
  <c r="R283" i="38" s="1"/>
  <c r="S283" i="38" s="1"/>
  <c r="R284" i="38" a="1"/>
  <c r="R284" i="38" s="1"/>
  <c r="S284" i="38" s="1"/>
  <c r="R285" i="38" a="1"/>
  <c r="R285" i="38" s="1"/>
  <c r="S285" i="38" s="1"/>
  <c r="R286" i="38" a="1"/>
  <c r="R286" i="38" s="1"/>
  <c r="S286" i="38" s="1"/>
  <c r="R287" i="38" a="1"/>
  <c r="R287" i="38" s="1"/>
  <c r="S287" i="38" s="1"/>
  <c r="R288" i="38" a="1"/>
  <c r="R288" i="38" s="1"/>
  <c r="S288" i="38" s="1"/>
  <c r="R289" i="38" a="1"/>
  <c r="R289" i="38" s="1"/>
  <c r="S289" i="38" s="1"/>
  <c r="R290" i="38" a="1"/>
  <c r="R290" i="38" s="1"/>
  <c r="S290" i="38" s="1"/>
  <c r="R291" i="38" a="1"/>
  <c r="R291" i="38" s="1"/>
  <c r="S291" i="38" s="1"/>
  <c r="R292" i="38" a="1"/>
  <c r="R292" i="38" s="1"/>
  <c r="S292" i="38" s="1"/>
  <c r="R293" i="38" a="1"/>
  <c r="R293" i="38" s="1"/>
  <c r="S293" i="38" s="1"/>
  <c r="R294" i="38" a="1"/>
  <c r="R294" i="38"/>
  <c r="S294" i="38" s="1"/>
  <c r="R295" i="38" a="1"/>
  <c r="R295" i="38" s="1"/>
  <c r="S295" i="38" s="1"/>
  <c r="R296" i="38" a="1"/>
  <c r="R296" i="38" s="1"/>
  <c r="S296" i="38" s="1"/>
  <c r="R297" i="38" a="1"/>
  <c r="R297" i="38" s="1"/>
  <c r="S297" i="38" s="1"/>
  <c r="R298" i="38" a="1"/>
  <c r="R298" i="38" s="1"/>
  <c r="S298" i="38" s="1"/>
  <c r="R299" i="38" a="1"/>
  <c r="R299" i="38" s="1"/>
  <c r="S299" i="38" s="1"/>
  <c r="R300" i="38" a="1"/>
  <c r="R300" i="38" s="1"/>
  <c r="S300" i="38" s="1"/>
  <c r="R301" i="38" a="1"/>
  <c r="R301" i="38" s="1"/>
  <c r="S301" i="38" s="1"/>
  <c r="R302" i="38" a="1"/>
  <c r="R302" i="38" s="1"/>
  <c r="S302" i="38" s="1"/>
  <c r="R303" i="38" a="1"/>
  <c r="R303" i="38" s="1"/>
  <c r="S303" i="38" s="1"/>
  <c r="R304" i="38" a="1"/>
  <c r="R304" i="38" s="1"/>
  <c r="S304" i="38" s="1"/>
  <c r="R305" i="38" a="1"/>
  <c r="R305" i="38" s="1"/>
  <c r="S305" i="38" s="1"/>
  <c r="R306" i="38" a="1"/>
  <c r="R306" i="38" s="1"/>
  <c r="S306" i="38" s="1"/>
  <c r="R307" i="38" a="1"/>
  <c r="R307" i="38" s="1"/>
  <c r="S307" i="38" s="1"/>
  <c r="R308" i="38" a="1"/>
  <c r="R308" i="38" s="1"/>
  <c r="S308" i="38" s="1"/>
  <c r="R309" i="38" a="1"/>
  <c r="R309" i="38" s="1"/>
  <c r="S309" i="38" s="1"/>
  <c r="R310" i="38" a="1"/>
  <c r="R310" i="38" s="1"/>
  <c r="S310" i="38" s="1"/>
  <c r="R311" i="38" a="1"/>
  <c r="R311" i="38" s="1"/>
  <c r="S311" i="38" s="1"/>
  <c r="R312" i="38" a="1"/>
  <c r="R312" i="38" s="1"/>
  <c r="S312" i="38" s="1"/>
  <c r="R313" i="38" a="1"/>
  <c r="R313" i="38" s="1"/>
  <c r="S313" i="38" s="1"/>
  <c r="R314" i="38" a="1"/>
  <c r="R314" i="38" s="1"/>
  <c r="S314" i="38" s="1"/>
  <c r="R315" i="38" a="1"/>
  <c r="R315" i="38" s="1"/>
  <c r="S315" i="38" s="1"/>
  <c r="R316" i="38" a="1"/>
  <c r="R316" i="38" s="1"/>
  <c r="S316" i="38" s="1"/>
  <c r="R317" i="38" a="1"/>
  <c r="R317" i="38" s="1"/>
  <c r="S317" i="38" s="1"/>
  <c r="R318" i="38" a="1"/>
  <c r="R318" i="38"/>
  <c r="S318" i="38" s="1"/>
  <c r="R319" i="38" a="1"/>
  <c r="R319" i="38" s="1"/>
  <c r="S319" i="38" s="1"/>
  <c r="R320" i="38" a="1"/>
  <c r="R320" i="38" s="1"/>
  <c r="S320" i="38" s="1"/>
  <c r="R321" i="38" a="1"/>
  <c r="R321" i="38"/>
  <c r="S321" i="38" s="1"/>
  <c r="R322" i="38" a="1"/>
  <c r="R322" i="38"/>
  <c r="S322" i="38" s="1"/>
  <c r="R323" i="38" a="1"/>
  <c r="R323" i="38" s="1"/>
  <c r="S323" i="38" s="1"/>
  <c r="R324" i="38" a="1"/>
  <c r="R324" i="38" s="1"/>
  <c r="S324" i="38" s="1"/>
  <c r="R325" i="38" a="1"/>
  <c r="R325" i="38" s="1"/>
  <c r="S325" i="38" s="1"/>
  <c r="R16" i="38" a="1"/>
  <c r="R16" i="38" s="1"/>
  <c r="S16" i="38" s="1"/>
  <c r="M17" i="38"/>
  <c r="M18" i="38"/>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201" i="38"/>
  <c r="M202" i="38"/>
  <c r="M203" i="38"/>
  <c r="M204" i="38"/>
  <c r="M205" i="38"/>
  <c r="M206" i="38"/>
  <c r="M207" i="38"/>
  <c r="M208" i="38"/>
  <c r="M209" i="38"/>
  <c r="M210" i="38"/>
  <c r="M211" i="38"/>
  <c r="M212" i="38"/>
  <c r="M213" i="38"/>
  <c r="M214" i="38"/>
  <c r="M215" i="38"/>
  <c r="M216" i="38"/>
  <c r="M217" i="38"/>
  <c r="M218" i="38"/>
  <c r="M219" i="38"/>
  <c r="M220" i="38"/>
  <c r="M221" i="38"/>
  <c r="M222" i="38"/>
  <c r="M223" i="38"/>
  <c r="M224" i="38"/>
  <c r="M225" i="38"/>
  <c r="M226" i="38"/>
  <c r="M227" i="38"/>
  <c r="M228" i="38"/>
  <c r="M229" i="38"/>
  <c r="M230" i="38"/>
  <c r="M231" i="38"/>
  <c r="M232" i="38"/>
  <c r="M233" i="38"/>
  <c r="M234" i="38"/>
  <c r="M235" i="38"/>
  <c r="M236" i="38"/>
  <c r="M237" i="38"/>
  <c r="M238" i="38"/>
  <c r="M239" i="38"/>
  <c r="M240" i="38"/>
  <c r="M241" i="38"/>
  <c r="M242" i="38"/>
  <c r="M243" i="38"/>
  <c r="M244" i="38"/>
  <c r="M245" i="38"/>
  <c r="M246" i="38"/>
  <c r="M247" i="38"/>
  <c r="M248" i="38"/>
  <c r="M249" i="38"/>
  <c r="M250" i="38"/>
  <c r="M251" i="38"/>
  <c r="M252" i="38"/>
  <c r="M253" i="38"/>
  <c r="M254" i="38"/>
  <c r="M255" i="38"/>
  <c r="M256" i="38"/>
  <c r="M257" i="38"/>
  <c r="M258" i="38"/>
  <c r="M259" i="38"/>
  <c r="M260" i="38"/>
  <c r="M261" i="38"/>
  <c r="M262" i="38"/>
  <c r="M263" i="38"/>
  <c r="M264" i="38"/>
  <c r="M265" i="38"/>
  <c r="M266" i="38"/>
  <c r="M267" i="38"/>
  <c r="M268" i="38"/>
  <c r="M269" i="38"/>
  <c r="M270" i="38"/>
  <c r="M271" i="38"/>
  <c r="M272" i="38"/>
  <c r="M273" i="38"/>
  <c r="M274" i="38"/>
  <c r="M275" i="38"/>
  <c r="M276" i="38"/>
  <c r="M277" i="38"/>
  <c r="M278" i="38"/>
  <c r="M279" i="38"/>
  <c r="M280" i="38"/>
  <c r="M281" i="38"/>
  <c r="M282" i="38"/>
  <c r="M283" i="38"/>
  <c r="M284" i="38"/>
  <c r="M285" i="38"/>
  <c r="M286" i="38"/>
  <c r="M287" i="38"/>
  <c r="M288" i="38"/>
  <c r="M289" i="38"/>
  <c r="M290" i="38"/>
  <c r="M291" i="38"/>
  <c r="M292" i="38"/>
  <c r="M293" i="38"/>
  <c r="M294" i="38"/>
  <c r="M295" i="38"/>
  <c r="M296" i="38"/>
  <c r="M297" i="38"/>
  <c r="M298" i="38"/>
  <c r="M299" i="38"/>
  <c r="M300" i="38"/>
  <c r="M301" i="38"/>
  <c r="M302" i="38"/>
  <c r="M303" i="38"/>
  <c r="M304" i="38"/>
  <c r="M305" i="38"/>
  <c r="M306" i="38"/>
  <c r="M307" i="38"/>
  <c r="M308" i="38"/>
  <c r="M309" i="38"/>
  <c r="M310" i="38"/>
  <c r="M311" i="38"/>
  <c r="M312" i="38"/>
  <c r="M313" i="38"/>
  <c r="M314" i="38"/>
  <c r="M315" i="38"/>
  <c r="M316" i="38"/>
  <c r="M317" i="38"/>
  <c r="M318" i="38"/>
  <c r="M319" i="38"/>
  <c r="M320" i="38"/>
  <c r="M321" i="38"/>
  <c r="M322" i="38"/>
  <c r="M323" i="38"/>
  <c r="M324" i="38"/>
  <c r="M325" i="38"/>
  <c r="M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4"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K231" i="38"/>
  <c r="K232" i="38"/>
  <c r="K233" i="38"/>
  <c r="K234" i="38"/>
  <c r="K235" i="38"/>
  <c r="K236" i="38"/>
  <c r="K237" i="38"/>
  <c r="K238" i="38"/>
  <c r="K239" i="38"/>
  <c r="K240" i="38"/>
  <c r="K241" i="38"/>
  <c r="K242" i="38"/>
  <c r="K243" i="38"/>
  <c r="K244" i="38"/>
  <c r="K245" i="38"/>
  <c r="K246" i="38"/>
  <c r="K247" i="38"/>
  <c r="K248" i="38"/>
  <c r="K249" i="38"/>
  <c r="K250" i="38"/>
  <c r="K251" i="38"/>
  <c r="K252" i="38"/>
  <c r="K253" i="38"/>
  <c r="K254" i="38"/>
  <c r="K255" i="38"/>
  <c r="K256" i="38"/>
  <c r="K257" i="38"/>
  <c r="K258" i="38"/>
  <c r="K259" i="38"/>
  <c r="K260" i="38"/>
  <c r="K261" i="38"/>
  <c r="K262" i="38"/>
  <c r="K263" i="38"/>
  <c r="K264" i="38"/>
  <c r="K265" i="38"/>
  <c r="K266" i="38"/>
  <c r="K267" i="38"/>
  <c r="K268" i="38"/>
  <c r="K269" i="38"/>
  <c r="K270" i="38"/>
  <c r="K271" i="38"/>
  <c r="K272" i="38"/>
  <c r="K273" i="38"/>
  <c r="K274" i="38"/>
  <c r="K275" i="38"/>
  <c r="K276" i="38"/>
  <c r="K277" i="38"/>
  <c r="K278" i="38"/>
  <c r="K279" i="38"/>
  <c r="K280" i="38"/>
  <c r="K281" i="38"/>
  <c r="K282" i="38"/>
  <c r="K283" i="38"/>
  <c r="K284" i="38"/>
  <c r="K285" i="38"/>
  <c r="K286" i="38"/>
  <c r="K287" i="38"/>
  <c r="K288" i="38"/>
  <c r="K289" i="38"/>
  <c r="K290" i="38"/>
  <c r="K291" i="38"/>
  <c r="K292" i="38"/>
  <c r="K293" i="38"/>
  <c r="K294" i="38"/>
  <c r="K295" i="38"/>
  <c r="K296" i="38"/>
  <c r="K297" i="38"/>
  <c r="K298" i="38"/>
  <c r="K299" i="38"/>
  <c r="K300" i="38"/>
  <c r="K301" i="38"/>
  <c r="K302" i="38"/>
  <c r="K303" i="38"/>
  <c r="K304" i="38"/>
  <c r="K305" i="38"/>
  <c r="K306" i="38"/>
  <c r="K307" i="38"/>
  <c r="K308" i="38"/>
  <c r="K309" i="38"/>
  <c r="K310" i="38"/>
  <c r="K311" i="38"/>
  <c r="K312" i="38"/>
  <c r="K313" i="38"/>
  <c r="K314" i="38"/>
  <c r="K315" i="38"/>
  <c r="K316" i="38"/>
  <c r="K317" i="38"/>
  <c r="K318" i="38"/>
  <c r="K319" i="38"/>
  <c r="K320" i="38"/>
  <c r="K321" i="38"/>
  <c r="K322" i="38"/>
  <c r="K323" i="38"/>
  <c r="K324" i="38"/>
  <c r="K325" i="38"/>
  <c r="K16" i="38"/>
  <c r="E38" i="22"/>
  <c r="F38" i="22"/>
  <c r="G38" i="22"/>
  <c r="H38" i="22"/>
  <c r="D38" i="22"/>
  <c r="S62" i="38"/>
  <c r="G51" i="2"/>
  <c r="G49" i="2"/>
  <c r="G9" i="2"/>
  <c r="AB325" i="38"/>
  <c r="AB324" i="38"/>
  <c r="AB323" i="38"/>
  <c r="AB322" i="38"/>
  <c r="AB321" i="38"/>
  <c r="AB320" i="38"/>
  <c r="AB319" i="38"/>
  <c r="AB318" i="38"/>
  <c r="AB317" i="38"/>
  <c r="AB316" i="38"/>
  <c r="AB315" i="38"/>
  <c r="AB314" i="38"/>
  <c r="AB313" i="38"/>
  <c r="AB312" i="38"/>
  <c r="AB311" i="38"/>
  <c r="AB310" i="38"/>
  <c r="AB309" i="38"/>
  <c r="AB308" i="38"/>
  <c r="AB307" i="38"/>
  <c r="AB306" i="38"/>
  <c r="AB305" i="38"/>
  <c r="AB304" i="38"/>
  <c r="AB303" i="38"/>
  <c r="AB302" i="38"/>
  <c r="AB301" i="38"/>
  <c r="AB300" i="38"/>
  <c r="AB299" i="38"/>
  <c r="AB298" i="38"/>
  <c r="AB297" i="38"/>
  <c r="AB296" i="38"/>
  <c r="AB295" i="38"/>
  <c r="AB294" i="38"/>
  <c r="AB293" i="38"/>
  <c r="AB292" i="38"/>
  <c r="AB291" i="38"/>
  <c r="AB290" i="38"/>
  <c r="AB289" i="38"/>
  <c r="AB288" i="38"/>
  <c r="AB287" i="38"/>
  <c r="AB286" i="38"/>
  <c r="AB285" i="38"/>
  <c r="AB284" i="38"/>
  <c r="AB283" i="38"/>
  <c r="AB282" i="38"/>
  <c r="AB281" i="38"/>
  <c r="AB280" i="38"/>
  <c r="AB279" i="38"/>
  <c r="AB278" i="38"/>
  <c r="AB277" i="38"/>
  <c r="AB276" i="38"/>
  <c r="AB275" i="38"/>
  <c r="AB274" i="38"/>
  <c r="AB273" i="38"/>
  <c r="AB272" i="38"/>
  <c r="AB271" i="38"/>
  <c r="AB270" i="38"/>
  <c r="AB269" i="38"/>
  <c r="AB268" i="38"/>
  <c r="AB267" i="38"/>
  <c r="AB266" i="38"/>
  <c r="AB265" i="38"/>
  <c r="AB264" i="38"/>
  <c r="AB263" i="38"/>
  <c r="AB262" i="38"/>
  <c r="AB261" i="38"/>
  <c r="AB260" i="38"/>
  <c r="AB259" i="38"/>
  <c r="AB258" i="38"/>
  <c r="AB257" i="38"/>
  <c r="AB256" i="38"/>
  <c r="AB255" i="38"/>
  <c r="AB254" i="38"/>
  <c r="AB253" i="38"/>
  <c r="AB252" i="38"/>
  <c r="AB251" i="38"/>
  <c r="AB250" i="38"/>
  <c r="AB249" i="38"/>
  <c r="AB248" i="38"/>
  <c r="AB247" i="38"/>
  <c r="AB246" i="38"/>
  <c r="AB245" i="38"/>
  <c r="AB244" i="38"/>
  <c r="AB243" i="38"/>
  <c r="AB242" i="38"/>
  <c r="AB241" i="38"/>
  <c r="AB240" i="38"/>
  <c r="AB239" i="38"/>
  <c r="AB238" i="38"/>
  <c r="AB237" i="38"/>
  <c r="AB236" i="38"/>
  <c r="AB235" i="38"/>
  <c r="AB234" i="38"/>
  <c r="AB233" i="38"/>
  <c r="AB232" i="38"/>
  <c r="AB231" i="38"/>
  <c r="AB230" i="38"/>
  <c r="AB229" i="38"/>
  <c r="AB228" i="38"/>
  <c r="AB227" i="38"/>
  <c r="AB226" i="38"/>
  <c r="AB225" i="38"/>
  <c r="AB224" i="38"/>
  <c r="AB223" i="38"/>
  <c r="AB222" i="38"/>
  <c r="AB221" i="38"/>
  <c r="AB220" i="38"/>
  <c r="AB219" i="38"/>
  <c r="AB218" i="38"/>
  <c r="AB217" i="38"/>
  <c r="AB216" i="38"/>
  <c r="AB215" i="38"/>
  <c r="AB214" i="38"/>
  <c r="AB213" i="38"/>
  <c r="AB212" i="38"/>
  <c r="AB211" i="38"/>
  <c r="AB210" i="38"/>
  <c r="AB209" i="38"/>
  <c r="AB208" i="38"/>
  <c r="AB207" i="38"/>
  <c r="AB206" i="38"/>
  <c r="AB205" i="38"/>
  <c r="AB204" i="38"/>
  <c r="AB203" i="38"/>
  <c r="AB202" i="38"/>
  <c r="AB201" i="38"/>
  <c r="AB200" i="38"/>
  <c r="AB199" i="38"/>
  <c r="AB198" i="38"/>
  <c r="AB197" i="38"/>
  <c r="AB196" i="38"/>
  <c r="AB195" i="38"/>
  <c r="AB194" i="38"/>
  <c r="AB193" i="38"/>
  <c r="AB192" i="38"/>
  <c r="AB191" i="38"/>
  <c r="AB190" i="38"/>
  <c r="AB189" i="38"/>
  <c r="AB188" i="38"/>
  <c r="AB187" i="38"/>
  <c r="AB186" i="38"/>
  <c r="AB185" i="38"/>
  <c r="AB184" i="38"/>
  <c r="AB183" i="38"/>
  <c r="AB182" i="38"/>
  <c r="AB181" i="38"/>
  <c r="AB180" i="38"/>
  <c r="AB179" i="38"/>
  <c r="AB178" i="38"/>
  <c r="AB177" i="38"/>
  <c r="AB176" i="38"/>
  <c r="AB175" i="38"/>
  <c r="AB174" i="38"/>
  <c r="AB173" i="38"/>
  <c r="AB172" i="38"/>
  <c r="AB171" i="38"/>
  <c r="AB170" i="38"/>
  <c r="AB169" i="38"/>
  <c r="AB168" i="38"/>
  <c r="AB167" i="38"/>
  <c r="AB166" i="38"/>
  <c r="AB165" i="38"/>
  <c r="AB164" i="38"/>
  <c r="AB163" i="38"/>
  <c r="AB162" i="38"/>
  <c r="AB161" i="38"/>
  <c r="AB160" i="38"/>
  <c r="AB159" i="38"/>
  <c r="AB158" i="38"/>
  <c r="AB157" i="38"/>
  <c r="AB156" i="38"/>
  <c r="AB155" i="38"/>
  <c r="AB154" i="38"/>
  <c r="AB153" i="38"/>
  <c r="AB152" i="38"/>
  <c r="AB151" i="38"/>
  <c r="AB150" i="38"/>
  <c r="AB149" i="38"/>
  <c r="AB148" i="38"/>
  <c r="AB147" i="38"/>
  <c r="AB146" i="38"/>
  <c r="AB145" i="38"/>
  <c r="AB144" i="38"/>
  <c r="AB143" i="38"/>
  <c r="AB142" i="38"/>
  <c r="AB141" i="38"/>
  <c r="AB140" i="38"/>
  <c r="AB139" i="38"/>
  <c r="AB138" i="38"/>
  <c r="AB137" i="38"/>
  <c r="AB136" i="38"/>
  <c r="AB135" i="38"/>
  <c r="AB134" i="38"/>
  <c r="AB133" i="38"/>
  <c r="AB132" i="38"/>
  <c r="AB131" i="38"/>
  <c r="AB130" i="38"/>
  <c r="AB129" i="38"/>
  <c r="AB128" i="38"/>
  <c r="AB127" i="38"/>
  <c r="AB126" i="38"/>
  <c r="AB125" i="38"/>
  <c r="AB124" i="38"/>
  <c r="AB123" i="38"/>
  <c r="AB122" i="38"/>
  <c r="AB121" i="38"/>
  <c r="AB120" i="38"/>
  <c r="AB119" i="38"/>
  <c r="AB118" i="38"/>
  <c r="AB117" i="38"/>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B94" i="38"/>
  <c r="AB93" i="38"/>
  <c r="AB92" i="38"/>
  <c r="AB91" i="38"/>
  <c r="AB90" i="38"/>
  <c r="AB89" i="38"/>
  <c r="AB88" i="38"/>
  <c r="AB87" i="38"/>
  <c r="AB86" i="38"/>
  <c r="AB85" i="38"/>
  <c r="AB84" i="38"/>
  <c r="AB83" i="38"/>
  <c r="AB82" i="38"/>
  <c r="AB81" i="38"/>
  <c r="AB80" i="38"/>
  <c r="AB79" i="38"/>
  <c r="AB78" i="38"/>
  <c r="AB77" i="38"/>
  <c r="AB76" i="38"/>
  <c r="AB75" i="38"/>
  <c r="AB74" i="38"/>
  <c r="AB73" i="38"/>
  <c r="AB72" i="38"/>
  <c r="AB71" i="38"/>
  <c r="AB70" i="38"/>
  <c r="AB69" i="38"/>
  <c r="AB68" i="38"/>
  <c r="AB67" i="38"/>
  <c r="AB66" i="38"/>
  <c r="AB65" i="38"/>
  <c r="AB64" i="38"/>
  <c r="AB63" i="38"/>
  <c r="AB62" i="38"/>
  <c r="AB61" i="38"/>
  <c r="AB60" i="38"/>
  <c r="AB59" i="38"/>
  <c r="AB58" i="38"/>
  <c r="AB57" i="38"/>
  <c r="AB56" i="38"/>
  <c r="AB55" i="38"/>
  <c r="AB54" i="38"/>
  <c r="AB53" i="38"/>
  <c r="AB52" i="38"/>
  <c r="AB51" i="38"/>
  <c r="AB50" i="38"/>
  <c r="AB49" i="38"/>
  <c r="AB48" i="38"/>
  <c r="AB47" i="38"/>
  <c r="AB46" i="38"/>
  <c r="AB45" i="38"/>
  <c r="AB44" i="38"/>
  <c r="AB43" i="38"/>
  <c r="AB42" i="38"/>
  <c r="AB41" i="38"/>
  <c r="AB40" i="38"/>
  <c r="AB39" i="38"/>
  <c r="AB38" i="38"/>
  <c r="AB37" i="38"/>
  <c r="AB36" i="38"/>
  <c r="AB35" i="38"/>
  <c r="AB34" i="38"/>
  <c r="AB33" i="38"/>
  <c r="AB32" i="38"/>
  <c r="AB31" i="38"/>
  <c r="AB30" i="38"/>
  <c r="AB29" i="38"/>
  <c r="AB28" i="38"/>
  <c r="AB27" i="38"/>
  <c r="AB26" i="38"/>
  <c r="AB25" i="38"/>
  <c r="AB24" i="38"/>
  <c r="AB23" i="38"/>
  <c r="AB22" i="38"/>
  <c r="AB21" i="38"/>
  <c r="AB20" i="38"/>
  <c r="AB19" i="38"/>
  <c r="AB18" i="38"/>
  <c r="AB17" i="38"/>
  <c r="AB16" i="38"/>
  <c r="D80" i="22"/>
  <c r="D79" i="22"/>
  <c r="D78" i="22"/>
  <c r="D77" i="22"/>
  <c r="D76" i="22"/>
  <c r="D75" i="22"/>
  <c r="D74" i="22"/>
  <c r="D73" i="22"/>
  <c r="D72" i="22"/>
  <c r="D71" i="22"/>
  <c r="D70" i="22"/>
  <c r="D69" i="22"/>
  <c r="D68" i="22"/>
  <c r="D67" i="22"/>
  <c r="D66" i="22"/>
  <c r="D65" i="22"/>
  <c r="D64" i="22"/>
  <c r="D63" i="22"/>
  <c r="T17" i="38"/>
  <c r="T18" i="38"/>
  <c r="T19" i="38"/>
  <c r="U19" i="38" s="1"/>
  <c r="T20" i="38"/>
  <c r="T21" i="38"/>
  <c r="U21" i="38" s="1"/>
  <c r="T22" i="38"/>
  <c r="T23" i="38"/>
  <c r="T24" i="38"/>
  <c r="U24" i="38" s="1"/>
  <c r="Y24" i="38" s="1"/>
  <c r="AC24" i="38" s="1"/>
  <c r="T25" i="38"/>
  <c r="T26" i="38"/>
  <c r="U26" i="38" s="1"/>
  <c r="Y26" i="38" s="1"/>
  <c r="AC26" i="38" s="1"/>
  <c r="T27" i="38"/>
  <c r="T28" i="38"/>
  <c r="T29" i="38"/>
  <c r="T30" i="38"/>
  <c r="T31" i="38"/>
  <c r="U31" i="38" s="1"/>
  <c r="T32" i="38"/>
  <c r="T33" i="38"/>
  <c r="U33" i="38" s="1"/>
  <c r="Y33" i="38" s="1"/>
  <c r="AC33" i="38" s="1"/>
  <c r="T34" i="38"/>
  <c r="T35" i="38"/>
  <c r="T36" i="38"/>
  <c r="U36" i="38" s="1"/>
  <c r="Y36" i="38" s="1"/>
  <c r="AC36" i="38" s="1"/>
  <c r="T37" i="38"/>
  <c r="T38" i="38"/>
  <c r="T39" i="38"/>
  <c r="T40" i="38"/>
  <c r="T41" i="38"/>
  <c r="T42" i="38"/>
  <c r="T43" i="38"/>
  <c r="U43" i="38" s="1"/>
  <c r="T44" i="38"/>
  <c r="T45" i="38"/>
  <c r="U45" i="38" s="1"/>
  <c r="T46" i="38"/>
  <c r="T47" i="38"/>
  <c r="T48" i="38"/>
  <c r="U48" i="38" s="1"/>
  <c r="Y48" i="38" s="1"/>
  <c r="AC48" i="38" s="1"/>
  <c r="T49" i="38"/>
  <c r="T50" i="38"/>
  <c r="T51" i="38"/>
  <c r="U51" i="38" s="1"/>
  <c r="T52" i="38"/>
  <c r="T53" i="38"/>
  <c r="T54" i="38"/>
  <c r="T55" i="38"/>
  <c r="U55" i="38" s="1"/>
  <c r="T56" i="38"/>
  <c r="T57" i="38"/>
  <c r="U57" i="38" s="1"/>
  <c r="T58" i="38"/>
  <c r="T59" i="38"/>
  <c r="T60" i="38"/>
  <c r="U60" i="38" s="1"/>
  <c r="Y60" i="38" s="1"/>
  <c r="AC60" i="38" s="1"/>
  <c r="T61" i="38"/>
  <c r="T62" i="38"/>
  <c r="T63" i="38"/>
  <c r="T64" i="38"/>
  <c r="T65" i="38"/>
  <c r="T66" i="38"/>
  <c r="T67" i="38"/>
  <c r="U67" i="38" s="1"/>
  <c r="T68" i="38"/>
  <c r="T69" i="38"/>
  <c r="U69" i="38" s="1"/>
  <c r="Y69" i="38" s="1"/>
  <c r="AC69" i="38" s="1"/>
  <c r="T70" i="38"/>
  <c r="T71" i="38"/>
  <c r="T72" i="38"/>
  <c r="U72" i="38" s="1"/>
  <c r="T73" i="38"/>
  <c r="T74" i="38"/>
  <c r="T75" i="38"/>
  <c r="U75" i="38" s="1"/>
  <c r="Y75" i="38" s="1"/>
  <c r="AC75" i="38" s="1"/>
  <c r="T76" i="38"/>
  <c r="T77" i="38"/>
  <c r="T78" i="38"/>
  <c r="T79" i="38"/>
  <c r="U79" i="38" s="1"/>
  <c r="T80" i="38"/>
  <c r="T81" i="38"/>
  <c r="U81" i="38" s="1"/>
  <c r="Y81" i="38" s="1"/>
  <c r="AC81" i="38" s="1"/>
  <c r="T82" i="38"/>
  <c r="T83" i="38"/>
  <c r="T84" i="38"/>
  <c r="T85" i="38"/>
  <c r="T86" i="38"/>
  <c r="U86" i="38" s="1"/>
  <c r="T87" i="38"/>
  <c r="U87" i="38" s="1"/>
  <c r="T88" i="38"/>
  <c r="T89" i="38"/>
  <c r="T90" i="38"/>
  <c r="T91" i="38"/>
  <c r="U91" i="38" s="1"/>
  <c r="T92" i="38"/>
  <c r="T93" i="38"/>
  <c r="U93" i="38" s="1"/>
  <c r="T94" i="38"/>
  <c r="T95" i="38"/>
  <c r="T96" i="38"/>
  <c r="T97" i="38"/>
  <c r="T98" i="38"/>
  <c r="T99" i="38"/>
  <c r="U99" i="38" s="1"/>
  <c r="T100" i="38"/>
  <c r="T101" i="38"/>
  <c r="T102" i="38"/>
  <c r="T103" i="38"/>
  <c r="U103" i="38" s="1"/>
  <c r="Y103" i="38" s="1"/>
  <c r="AC103" i="38" s="1"/>
  <c r="T104" i="38"/>
  <c r="T105" i="38"/>
  <c r="T106" i="38"/>
  <c r="T107" i="38"/>
  <c r="T108" i="38"/>
  <c r="U108" i="38" s="1"/>
  <c r="Y108" i="38" s="1"/>
  <c r="AC108" i="38" s="1"/>
  <c r="T109" i="38"/>
  <c r="T110" i="38"/>
  <c r="U110" i="38" s="1"/>
  <c r="Y110" i="38" s="1"/>
  <c r="AC110" i="38" s="1"/>
  <c r="T111" i="38"/>
  <c r="U111" i="38" s="1"/>
  <c r="Y111" i="38" s="1"/>
  <c r="AC111" i="38" s="1"/>
  <c r="T112" i="38"/>
  <c r="T113" i="38"/>
  <c r="T114" i="38"/>
  <c r="T115" i="38"/>
  <c r="U115" i="38" s="1"/>
  <c r="Y115" i="38" s="1"/>
  <c r="AC115" i="38" s="1"/>
  <c r="T116" i="38"/>
  <c r="T117" i="38"/>
  <c r="U117" i="38" s="1"/>
  <c r="Y117" i="38" s="1"/>
  <c r="AC117" i="38" s="1"/>
  <c r="T118" i="38"/>
  <c r="T119" i="38"/>
  <c r="T120" i="38"/>
  <c r="U120" i="38" s="1"/>
  <c r="T121" i="38"/>
  <c r="T122" i="38"/>
  <c r="U122" i="38" s="1"/>
  <c r="T123" i="38"/>
  <c r="U123" i="38" s="1"/>
  <c r="Y123" i="38" s="1"/>
  <c r="AC123" i="38" s="1"/>
  <c r="T124" i="38"/>
  <c r="T125" i="38"/>
  <c r="T126" i="38"/>
  <c r="T127" i="38"/>
  <c r="U127" i="38" s="1"/>
  <c r="Y127" i="38" s="1"/>
  <c r="AC127" i="38" s="1"/>
  <c r="T128" i="38"/>
  <c r="T129" i="38"/>
  <c r="T130" i="38"/>
  <c r="T131" i="38"/>
  <c r="T132" i="38"/>
  <c r="U132" i="38" s="1"/>
  <c r="T133" i="38"/>
  <c r="T134" i="38"/>
  <c r="U134" i="38" s="1"/>
  <c r="Y134" i="38" s="1"/>
  <c r="AC134" i="38" s="1"/>
  <c r="T135" i="38"/>
  <c r="U135" i="38" s="1"/>
  <c r="Y135" i="38" s="1"/>
  <c r="AC135" i="38" s="1"/>
  <c r="T136" i="38"/>
  <c r="T137" i="38"/>
  <c r="T138" i="38"/>
  <c r="T139" i="38"/>
  <c r="U139" i="38" s="1"/>
  <c r="T140" i="38"/>
  <c r="T141" i="38"/>
  <c r="T142" i="38"/>
  <c r="T143" i="38"/>
  <c r="T144" i="38"/>
  <c r="U144" i="38" s="1"/>
  <c r="Y144" i="38" s="1"/>
  <c r="AC144" i="38" s="1"/>
  <c r="T145" i="38"/>
  <c r="T146" i="38"/>
  <c r="T147" i="38"/>
  <c r="T148" i="38"/>
  <c r="T149" i="38"/>
  <c r="T150" i="38"/>
  <c r="T151" i="38"/>
  <c r="U151" i="38" s="1"/>
  <c r="Y151" i="38" s="1"/>
  <c r="AC151" i="38" s="1"/>
  <c r="T152" i="38"/>
  <c r="T153" i="38"/>
  <c r="U153" i="38" s="1"/>
  <c r="Y153" i="38" s="1"/>
  <c r="AC153" i="38" s="1"/>
  <c r="T154" i="38"/>
  <c r="T155" i="38"/>
  <c r="T156" i="38"/>
  <c r="U156" i="38" s="1"/>
  <c r="Y156" i="38" s="1"/>
  <c r="AC156" i="38" s="1"/>
  <c r="T157" i="38"/>
  <c r="T158" i="38"/>
  <c r="U158" i="38" s="1"/>
  <c r="Y158" i="38" s="1"/>
  <c r="AC158" i="38" s="1"/>
  <c r="T159" i="38"/>
  <c r="U159" i="38" s="1"/>
  <c r="Y159" i="38" s="1"/>
  <c r="AC159" i="38" s="1"/>
  <c r="T160" i="38"/>
  <c r="T161" i="38"/>
  <c r="T162" i="38"/>
  <c r="T163" i="38"/>
  <c r="T164" i="38"/>
  <c r="T165" i="38"/>
  <c r="U165" i="38" s="1"/>
  <c r="Y165" i="38" s="1"/>
  <c r="AC165" i="38" s="1"/>
  <c r="T166" i="38"/>
  <c r="T167" i="38"/>
  <c r="T168" i="38"/>
  <c r="U168" i="38" s="1"/>
  <c r="Y168" i="38" s="1"/>
  <c r="AC168" i="38" s="1"/>
  <c r="T169" i="38"/>
  <c r="T170" i="38"/>
  <c r="T171" i="38"/>
  <c r="U171" i="38" s="1"/>
  <c r="T172" i="38"/>
  <c r="T173" i="38"/>
  <c r="T174" i="38"/>
  <c r="T175" i="38"/>
  <c r="U175" i="38" s="1"/>
  <c r="Y175" i="38" s="1"/>
  <c r="AC175" i="38" s="1"/>
  <c r="T176" i="38"/>
  <c r="T177" i="38"/>
  <c r="U177" i="38" s="1"/>
  <c r="Y177" i="38" s="1"/>
  <c r="AC177" i="38" s="1"/>
  <c r="T178" i="38"/>
  <c r="T179" i="38"/>
  <c r="T180" i="38"/>
  <c r="U180" i="38" s="1"/>
  <c r="T181" i="38"/>
  <c r="T182" i="38"/>
  <c r="T183" i="38"/>
  <c r="U183" i="38" s="1"/>
  <c r="Y183" i="38" s="1"/>
  <c r="AC183" i="38" s="1"/>
  <c r="T184" i="38"/>
  <c r="T185" i="38"/>
  <c r="T186" i="38"/>
  <c r="T187" i="38"/>
  <c r="U187" i="38" s="1"/>
  <c r="Y187" i="38" s="1"/>
  <c r="AC187" i="38" s="1"/>
  <c r="T188" i="38"/>
  <c r="T189" i="38"/>
  <c r="U189" i="38" s="1"/>
  <c r="Y189" i="38" s="1"/>
  <c r="AC189" i="38" s="1"/>
  <c r="T190" i="38"/>
  <c r="T191" i="38"/>
  <c r="T192" i="38"/>
  <c r="U192" i="38" s="1"/>
  <c r="Y192" i="38" s="1"/>
  <c r="AC192" i="38" s="1"/>
  <c r="T193" i="38"/>
  <c r="T194" i="38"/>
  <c r="U194" i="38" s="1"/>
  <c r="Y194" i="38" s="1"/>
  <c r="T195" i="38"/>
  <c r="U195" i="38" s="1"/>
  <c r="Y195" i="38" s="1"/>
  <c r="AC195" i="38" s="1"/>
  <c r="T196" i="38"/>
  <c r="T197" i="38"/>
  <c r="T198" i="38"/>
  <c r="T199" i="38"/>
  <c r="U199" i="38" s="1"/>
  <c r="Y199" i="38" s="1"/>
  <c r="AC199" i="38" s="1"/>
  <c r="T200" i="38"/>
  <c r="T201" i="38"/>
  <c r="U201" i="38" s="1"/>
  <c r="Y201" i="38" s="1"/>
  <c r="AC201" i="38" s="1"/>
  <c r="T202" i="38"/>
  <c r="U202" i="38" s="1"/>
  <c r="Y202" i="38" s="1"/>
  <c r="AC202" i="38" s="1"/>
  <c r="T203" i="38"/>
  <c r="T204" i="38"/>
  <c r="U204" i="38" s="1"/>
  <c r="Y204" i="38" s="1"/>
  <c r="AC204" i="38" s="1"/>
  <c r="T205" i="38"/>
  <c r="T206" i="38"/>
  <c r="U206" i="38" s="1"/>
  <c r="T207" i="38"/>
  <c r="U207" i="38" s="1"/>
  <c r="Y207" i="38" s="1"/>
  <c r="AC207" i="38" s="1"/>
  <c r="T208" i="38"/>
  <c r="T209" i="38"/>
  <c r="T210" i="38"/>
  <c r="T211" i="38"/>
  <c r="U211" i="38" s="1"/>
  <c r="Y211" i="38" s="1"/>
  <c r="AC211" i="38" s="1"/>
  <c r="T212" i="38"/>
  <c r="T213" i="38"/>
  <c r="U213" i="38" s="1"/>
  <c r="Y213" i="38" s="1"/>
  <c r="AC213" i="38" s="1"/>
  <c r="T214" i="38"/>
  <c r="T215" i="38"/>
  <c r="T216" i="38"/>
  <c r="U216" i="38" s="1"/>
  <c r="Y216" i="38" s="1"/>
  <c r="AC216" i="38" s="1"/>
  <c r="T217" i="38"/>
  <c r="T218" i="38"/>
  <c r="T219" i="38"/>
  <c r="U219" i="38" s="1"/>
  <c r="Y219" i="38" s="1"/>
  <c r="AC219" i="38" s="1"/>
  <c r="T220" i="38"/>
  <c r="T221" i="38"/>
  <c r="T222" i="38"/>
  <c r="T223" i="38"/>
  <c r="U223" i="38" s="1"/>
  <c r="Y223" i="38" s="1"/>
  <c r="AC223" i="38" s="1"/>
  <c r="T224" i="38"/>
  <c r="T225" i="38"/>
  <c r="U225" i="38" s="1"/>
  <c r="Y225" i="38" s="1"/>
  <c r="AC225" i="38" s="1"/>
  <c r="T226" i="38"/>
  <c r="T227" i="38"/>
  <c r="T228" i="38"/>
  <c r="U228" i="38" s="1"/>
  <c r="T229" i="38"/>
  <c r="T230" i="38"/>
  <c r="T231" i="38"/>
  <c r="U231" i="38" s="1"/>
  <c r="Y231" i="38" s="1"/>
  <c r="AC231" i="38" s="1"/>
  <c r="T232" i="38"/>
  <c r="T233" i="38"/>
  <c r="T234" i="38"/>
  <c r="T235" i="38"/>
  <c r="U235" i="38" s="1"/>
  <c r="Y235" i="38" s="1"/>
  <c r="AC235" i="38" s="1"/>
  <c r="T236" i="38"/>
  <c r="T237" i="38"/>
  <c r="U237" i="38" s="1"/>
  <c r="T238" i="38"/>
  <c r="T239" i="38"/>
  <c r="T240" i="38"/>
  <c r="U240" i="38" s="1"/>
  <c r="Y240" i="38" s="1"/>
  <c r="AC240" i="38" s="1"/>
  <c r="T241" i="38"/>
  <c r="T242" i="38"/>
  <c r="U242" i="38" s="1"/>
  <c r="Y242" i="38" s="1"/>
  <c r="AC242" i="38" s="1"/>
  <c r="T243" i="38"/>
  <c r="U243" i="38" s="1"/>
  <c r="Y243" i="38" s="1"/>
  <c r="AC243" i="38" s="1"/>
  <c r="T244" i="38"/>
  <c r="T245" i="38"/>
  <c r="T246" i="38"/>
  <c r="T247" i="38"/>
  <c r="U247" i="38" s="1"/>
  <c r="Y247" i="38" s="1"/>
  <c r="AC247" i="38" s="1"/>
  <c r="T248" i="38"/>
  <c r="T249" i="38"/>
  <c r="U249" i="38" s="1"/>
  <c r="T250" i="38"/>
  <c r="T251" i="38"/>
  <c r="T252" i="38"/>
  <c r="U252" i="38" s="1"/>
  <c r="Y252" i="38" s="1"/>
  <c r="AC252" i="38" s="1"/>
  <c r="T253" i="38"/>
  <c r="T254" i="38"/>
  <c r="T255" i="38"/>
  <c r="U255" i="38" s="1"/>
  <c r="Y255" i="38" s="1"/>
  <c r="AC255" i="38" s="1"/>
  <c r="T256" i="38"/>
  <c r="T257" i="38"/>
  <c r="T258" i="38"/>
  <c r="T259" i="38"/>
  <c r="U259" i="38" s="1"/>
  <c r="T260" i="38"/>
  <c r="T261" i="38"/>
  <c r="U261" i="38" s="1"/>
  <c r="T262" i="38"/>
  <c r="T263" i="38"/>
  <c r="T264" i="38"/>
  <c r="T265" i="38"/>
  <c r="U265" i="38" s="1"/>
  <c r="T266" i="38"/>
  <c r="U266" i="38" s="1"/>
  <c r="Y266" i="38" s="1"/>
  <c r="AC266" i="38" s="1"/>
  <c r="T267" i="38"/>
  <c r="U267" i="38" s="1"/>
  <c r="Y267" i="38" s="1"/>
  <c r="AC267" i="38" s="1"/>
  <c r="T268" i="38"/>
  <c r="T269" i="38"/>
  <c r="T270" i="38"/>
  <c r="T271" i="38"/>
  <c r="U271" i="38" s="1"/>
  <c r="Y271" i="38" s="1"/>
  <c r="AC271" i="38" s="1"/>
  <c r="T272" i="38"/>
  <c r="T273" i="38"/>
  <c r="U273" i="38" s="1"/>
  <c r="Y273" i="38" s="1"/>
  <c r="AC273" i="38" s="1"/>
  <c r="T274" i="38"/>
  <c r="T275" i="38"/>
  <c r="T276" i="38"/>
  <c r="U276" i="38" s="1"/>
  <c r="Y276" i="38" s="1"/>
  <c r="AC276" i="38" s="1"/>
  <c r="T277" i="38"/>
  <c r="U277" i="38" s="1"/>
  <c r="Y277" i="38" s="1"/>
  <c r="AC277" i="38" s="1"/>
  <c r="T278" i="38"/>
  <c r="U278" i="38" s="1"/>
  <c r="Y278" i="38" s="1"/>
  <c r="AC278" i="38" s="1"/>
  <c r="T279" i="38"/>
  <c r="U279" i="38" s="1"/>
  <c r="Y279" i="38" s="1"/>
  <c r="AC279" i="38" s="1"/>
  <c r="T280" i="38"/>
  <c r="T281" i="38"/>
  <c r="T282" i="38"/>
  <c r="T283" i="38"/>
  <c r="U283" i="38" s="1"/>
  <c r="Y283" i="38" s="1"/>
  <c r="AC283" i="38" s="1"/>
  <c r="T284" i="38"/>
  <c r="T285" i="38"/>
  <c r="U285" i="38" s="1"/>
  <c r="T286" i="38"/>
  <c r="U286" i="38" s="1"/>
  <c r="T287" i="38"/>
  <c r="T288" i="38"/>
  <c r="U288" i="38" s="1"/>
  <c r="Y288" i="38" s="1"/>
  <c r="AC288" i="38" s="1"/>
  <c r="T289" i="38"/>
  <c r="T290" i="38"/>
  <c r="U290" i="38" s="1"/>
  <c r="Y290" i="38" s="1"/>
  <c r="AC290" i="38" s="1"/>
  <c r="T291" i="38"/>
  <c r="U291" i="38" s="1"/>
  <c r="Y291" i="38" s="1"/>
  <c r="AC291" i="38" s="1"/>
  <c r="T292" i="38"/>
  <c r="T293" i="38"/>
  <c r="T294" i="38"/>
  <c r="T295" i="38"/>
  <c r="U295" i="38" s="1"/>
  <c r="Y295" i="38" s="1"/>
  <c r="AC295" i="38" s="1"/>
  <c r="T296" i="38"/>
  <c r="T297" i="38"/>
  <c r="U297" i="38" s="1"/>
  <c r="Y297" i="38" s="1"/>
  <c r="AC297" i="38" s="1"/>
  <c r="T298" i="38"/>
  <c r="T299" i="38"/>
  <c r="U299" i="38" s="1"/>
  <c r="Y299" i="38" s="1"/>
  <c r="AC299" i="38" s="1"/>
  <c r="T300" i="38"/>
  <c r="U300" i="38" s="1"/>
  <c r="Y300" i="38" s="1"/>
  <c r="AC300" i="38" s="1"/>
  <c r="T301" i="38"/>
  <c r="T302" i="38"/>
  <c r="U302" i="38" s="1"/>
  <c r="Y302" i="38" s="1"/>
  <c r="AC302" i="38" s="1"/>
  <c r="T303" i="38"/>
  <c r="U303" i="38" s="1"/>
  <c r="T304" i="38"/>
  <c r="T305" i="38"/>
  <c r="T306" i="38"/>
  <c r="T307" i="38"/>
  <c r="U307" i="38" s="1"/>
  <c r="Y307" i="38" s="1"/>
  <c r="AC307" i="38" s="1"/>
  <c r="T308" i="38"/>
  <c r="T309" i="38"/>
  <c r="U309" i="38" s="1"/>
  <c r="Y309" i="38" s="1"/>
  <c r="AC309" i="38" s="1"/>
  <c r="T310" i="38"/>
  <c r="U310" i="38" s="1"/>
  <c r="T311" i="38"/>
  <c r="U311" i="38" s="1"/>
  <c r="Y311" i="38" s="1"/>
  <c r="AC311" i="38" s="1"/>
  <c r="T312" i="38"/>
  <c r="U312" i="38" s="1"/>
  <c r="Y312" i="38" s="1"/>
  <c r="AC312" i="38" s="1"/>
  <c r="T313" i="38"/>
  <c r="T314" i="38"/>
  <c r="U314" i="38" s="1"/>
  <c r="T315" i="38"/>
  <c r="T316" i="38"/>
  <c r="T317" i="38"/>
  <c r="T318" i="38"/>
  <c r="T319" i="38"/>
  <c r="U319" i="38" s="1"/>
  <c r="Y319" i="38" s="1"/>
  <c r="AC319" i="38" s="1"/>
  <c r="T320" i="38"/>
  <c r="T321" i="38"/>
  <c r="U321" i="38" s="1"/>
  <c r="Y321" i="38" s="1"/>
  <c r="AC321" i="38" s="1"/>
  <c r="T322" i="38"/>
  <c r="U322" i="38" s="1"/>
  <c r="Y322" i="38" s="1"/>
  <c r="AC322" i="38" s="1"/>
  <c r="T323" i="38"/>
  <c r="U323" i="38" s="1"/>
  <c r="T324" i="38"/>
  <c r="U324" i="38" s="1"/>
  <c r="Y324" i="38" s="1"/>
  <c r="AC324" i="38" s="1"/>
  <c r="T325" i="38"/>
  <c r="T16" i="38"/>
  <c r="U232" i="38"/>
  <c r="Y232" i="38" s="1"/>
  <c r="AC232" i="38" s="1"/>
  <c r="U220" i="38"/>
  <c r="Y220" i="38" s="1"/>
  <c r="U141" i="38"/>
  <c r="U105" i="38"/>
  <c r="U22" i="38"/>
  <c r="Y22" i="38" s="1"/>
  <c r="AC22" i="38" s="1"/>
  <c r="U241" i="38"/>
  <c r="Y241" i="38" s="1"/>
  <c r="AC241" i="38" s="1"/>
  <c r="U198" i="38"/>
  <c r="Y198" i="38" s="1"/>
  <c r="AC198" i="38" s="1"/>
  <c r="U172" i="38"/>
  <c r="Y172" i="38" s="1"/>
  <c r="AC172" i="38" s="1"/>
  <c r="U164" i="38"/>
  <c r="Y164" i="38" s="1"/>
  <c r="AC164" i="38" s="1"/>
  <c r="U116" i="38"/>
  <c r="Y116" i="38" s="1"/>
  <c r="AC116" i="38" s="1"/>
  <c r="U104" i="38"/>
  <c r="Y104" i="38" s="1"/>
  <c r="AC104" i="38" s="1"/>
  <c r="U80" i="38"/>
  <c r="U68" i="38"/>
  <c r="Y68" i="38" s="1"/>
  <c r="AC68" i="38" s="1"/>
  <c r="U44" i="38"/>
  <c r="U32" i="38"/>
  <c r="U197" i="38"/>
  <c r="Y197" i="38" s="1"/>
  <c r="AC197" i="38" s="1"/>
  <c r="U181" i="38"/>
  <c r="Y181" i="38" s="1"/>
  <c r="AC181" i="38" s="1"/>
  <c r="U251" i="38"/>
  <c r="Y251" i="38" s="1"/>
  <c r="AC251" i="38" s="1"/>
  <c r="U229" i="38"/>
  <c r="Y229" i="38" s="1"/>
  <c r="AC229" i="38" s="1"/>
  <c r="U217" i="38"/>
  <c r="Y217" i="38" s="1"/>
  <c r="AC217" i="38" s="1"/>
  <c r="U205" i="38"/>
  <c r="U162" i="38"/>
  <c r="Y162" i="38" s="1"/>
  <c r="AC162" i="38" s="1"/>
  <c r="U150" i="38"/>
  <c r="U138" i="38"/>
  <c r="Y138" i="38" s="1"/>
  <c r="AC138" i="38" s="1"/>
  <c r="U126" i="38"/>
  <c r="Y126" i="38" s="1"/>
  <c r="AC126" i="38" s="1"/>
  <c r="U114" i="38"/>
  <c r="U102" i="38"/>
  <c r="U90" i="38"/>
  <c r="Y90" i="38" s="1"/>
  <c r="AC90" i="38" s="1"/>
  <c r="U78" i="38"/>
  <c r="Y78" i="38" s="1"/>
  <c r="AC78" i="38" s="1"/>
  <c r="U66" i="38"/>
  <c r="Y66" i="38" s="1"/>
  <c r="AC66" i="38" s="1"/>
  <c r="U54" i="38"/>
  <c r="Y54" i="38" s="1"/>
  <c r="AC54" i="38" s="1"/>
  <c r="U42" i="38"/>
  <c r="Y42" i="38" s="1"/>
  <c r="AC42" i="38" s="1"/>
  <c r="U30" i="38"/>
  <c r="Y30" i="38" s="1"/>
  <c r="AC30" i="38" s="1"/>
  <c r="U274" i="38"/>
  <c r="Y274" i="38" s="1"/>
  <c r="AC274" i="38" s="1"/>
  <c r="U262" i="38"/>
  <c r="Y262" i="38" s="1"/>
  <c r="AC262" i="38" s="1"/>
  <c r="U250" i="38"/>
  <c r="Y250" i="38" s="1"/>
  <c r="AC250" i="38" s="1"/>
  <c r="U190" i="38"/>
  <c r="U179" i="38"/>
  <c r="Y179" i="38" s="1"/>
  <c r="AC179" i="38" s="1"/>
  <c r="U161" i="38"/>
  <c r="Y161" i="38" s="1"/>
  <c r="AC161" i="38" s="1"/>
  <c r="U149" i="38"/>
  <c r="Y149" i="38" s="1"/>
  <c r="AC149" i="38" s="1"/>
  <c r="U125" i="38"/>
  <c r="U113" i="38"/>
  <c r="Y113" i="38" s="1"/>
  <c r="AC113" i="38" s="1"/>
  <c r="U89" i="38"/>
  <c r="Y89" i="38" s="1"/>
  <c r="AC89" i="38" s="1"/>
  <c r="U77" i="38"/>
  <c r="Y77" i="38" s="1"/>
  <c r="AC77" i="38" s="1"/>
  <c r="U53" i="38"/>
  <c r="U41" i="38"/>
  <c r="Y41" i="38" s="1"/>
  <c r="AC41" i="38" s="1"/>
  <c r="U18" i="38"/>
  <c r="Y18" i="38" s="1"/>
  <c r="AC18" i="38" s="1"/>
  <c r="U239" i="38"/>
  <c r="Y239" i="38" s="1"/>
  <c r="AC239" i="38" s="1"/>
  <c r="U215" i="38"/>
  <c r="U203" i="38"/>
  <c r="Y203" i="38" s="1"/>
  <c r="AC203" i="38" s="1"/>
  <c r="U170" i="38"/>
  <c r="Y170" i="38" s="1"/>
  <c r="U160" i="38"/>
  <c r="U148" i="38"/>
  <c r="U136" i="38"/>
  <c r="Y136" i="38" s="1"/>
  <c r="AC136" i="38" s="1"/>
  <c r="U124" i="38"/>
  <c r="Y124" i="38" s="1"/>
  <c r="AC124" i="38" s="1"/>
  <c r="U112" i="38"/>
  <c r="Y112" i="38" s="1"/>
  <c r="AC112" i="38" s="1"/>
  <c r="U100" i="38"/>
  <c r="U88" i="38"/>
  <c r="U76" i="38"/>
  <c r="U64" i="38"/>
  <c r="U52" i="38"/>
  <c r="U40" i="38"/>
  <c r="U17" i="38"/>
  <c r="Y17" i="38" s="1"/>
  <c r="AC17" i="38" s="1"/>
  <c r="U318" i="38"/>
  <c r="Y318" i="38" s="1"/>
  <c r="AC318" i="38" s="1"/>
  <c r="U306" i="38"/>
  <c r="U294" i="38"/>
  <c r="Y294" i="38" s="1"/>
  <c r="AC294" i="38" s="1"/>
  <c r="U282" i="38"/>
  <c r="U260" i="38"/>
  <c r="Y260" i="38" s="1"/>
  <c r="AC260" i="38" s="1"/>
  <c r="U248" i="38"/>
  <c r="Y248" i="38" s="1"/>
  <c r="AC248" i="38" s="1"/>
  <c r="U238" i="38"/>
  <c r="U226" i="38"/>
  <c r="U214" i="38"/>
  <c r="Y214" i="38" s="1"/>
  <c r="AC214" i="38" s="1"/>
  <c r="U188" i="38"/>
  <c r="Y188" i="38" s="1"/>
  <c r="AC188" i="38" s="1"/>
  <c r="U147" i="38"/>
  <c r="Y147" i="38" s="1"/>
  <c r="AC147" i="38" s="1"/>
  <c r="U63" i="38"/>
  <c r="Y63" i="38" s="1"/>
  <c r="AC63" i="38" s="1"/>
  <c r="U317" i="38"/>
  <c r="Y317" i="38" s="1"/>
  <c r="AC317" i="38" s="1"/>
  <c r="U293" i="38"/>
  <c r="U193" i="38"/>
  <c r="U178" i="38"/>
  <c r="Y178" i="38" s="1"/>
  <c r="AC178" i="38" s="1"/>
  <c r="U98" i="38"/>
  <c r="Y98" i="38" s="1"/>
  <c r="AC98" i="38" s="1"/>
  <c r="U27" i="38"/>
  <c r="Y27" i="38" s="1"/>
  <c r="AC27" i="38" s="1"/>
  <c r="U316" i="38"/>
  <c r="Y316" i="38" s="1"/>
  <c r="AC316" i="38" s="1"/>
  <c r="U304" i="38"/>
  <c r="Y304" i="38" s="1"/>
  <c r="AC304" i="38" s="1"/>
  <c r="U292" i="38"/>
  <c r="Y292" i="38" s="1"/>
  <c r="AC292" i="38" s="1"/>
  <c r="U281" i="38"/>
  <c r="U270" i="38"/>
  <c r="U258" i="38"/>
  <c r="Y258" i="38" s="1"/>
  <c r="AC258" i="38" s="1"/>
  <c r="U246" i="38"/>
  <c r="Y246" i="38" s="1"/>
  <c r="AC246" i="38" s="1"/>
  <c r="U224" i="38"/>
  <c r="Y224" i="38" s="1"/>
  <c r="AC224" i="38" s="1"/>
  <c r="U212" i="38"/>
  <c r="Y212" i="38" s="1"/>
  <c r="AC212" i="38" s="1"/>
  <c r="U186" i="38"/>
  <c r="Y186" i="38" s="1"/>
  <c r="AC186" i="38" s="1"/>
  <c r="U169" i="38"/>
  <c r="Y169" i="38" s="1"/>
  <c r="AC169" i="38" s="1"/>
  <c r="U157" i="38"/>
  <c r="Y157" i="38" s="1"/>
  <c r="AC157" i="38" s="1"/>
  <c r="U145" i="38"/>
  <c r="Y145" i="38" s="1"/>
  <c r="AC145" i="38" s="1"/>
  <c r="U133" i="38"/>
  <c r="Y133" i="38" s="1"/>
  <c r="AC133" i="38" s="1"/>
  <c r="U121" i="38"/>
  <c r="Y121" i="38" s="1"/>
  <c r="U109" i="38"/>
  <c r="U97" i="38"/>
  <c r="Y97" i="38" s="1"/>
  <c r="AC97" i="38" s="1"/>
  <c r="U85" i="38"/>
  <c r="Y85" i="38" s="1"/>
  <c r="AC85" i="38" s="1"/>
  <c r="U73" i="38"/>
  <c r="Y73" i="38" s="1"/>
  <c r="AC73" i="38" s="1"/>
  <c r="U49" i="38"/>
  <c r="Y49" i="38" s="1"/>
  <c r="AC49" i="38" s="1"/>
  <c r="U37" i="38"/>
  <c r="Y37" i="38" s="1"/>
  <c r="U315" i="38"/>
  <c r="Y315" i="38" s="1"/>
  <c r="AC315" i="38" s="1"/>
  <c r="U280" i="38"/>
  <c r="Y280" i="38" s="1"/>
  <c r="AC280" i="38" s="1"/>
  <c r="U269" i="38"/>
  <c r="U257" i="38"/>
  <c r="Y257" i="38" s="1"/>
  <c r="AC257" i="38" s="1"/>
  <c r="U176" i="38"/>
  <c r="Y176" i="38" s="1"/>
  <c r="U25" i="38"/>
  <c r="U268" i="38"/>
  <c r="Y268" i="38" s="1"/>
  <c r="AC268" i="38" s="1"/>
  <c r="U256" i="38"/>
  <c r="Y256" i="38" s="1"/>
  <c r="AC256" i="38" s="1"/>
  <c r="U244" i="38"/>
  <c r="U234" i="38"/>
  <c r="Y234" i="38" s="1"/>
  <c r="U222" i="38"/>
  <c r="Y222" i="38" s="1"/>
  <c r="AC222" i="38" s="1"/>
  <c r="U210" i="38"/>
  <c r="Y210" i="38" s="1"/>
  <c r="AC210" i="38" s="1"/>
  <c r="U184" i="38"/>
  <c r="Y184" i="38" s="1"/>
  <c r="AC184" i="38" s="1"/>
  <c r="U167" i="38"/>
  <c r="Y167" i="38" s="1"/>
  <c r="AC167" i="38" s="1"/>
  <c r="U143" i="38"/>
  <c r="Y143" i="38" s="1"/>
  <c r="AC143" i="38" s="1"/>
  <c r="U131" i="38"/>
  <c r="Y131" i="38" s="1"/>
  <c r="AC131" i="38" s="1"/>
  <c r="U95" i="38"/>
  <c r="Y95" i="38" s="1"/>
  <c r="AC95" i="38" s="1"/>
  <c r="U71" i="38"/>
  <c r="Y71" i="38" s="1"/>
  <c r="AC71" i="38" s="1"/>
  <c r="U59" i="38"/>
  <c r="U35" i="38"/>
  <c r="Y35" i="38" s="1"/>
  <c r="AC35" i="38" s="1"/>
  <c r="U325" i="38"/>
  <c r="U313" i="38"/>
  <c r="Y313" i="38" s="1"/>
  <c r="AC313" i="38" s="1"/>
  <c r="U301" i="38"/>
  <c r="Y301" i="38" s="1"/>
  <c r="AC301" i="38" s="1"/>
  <c r="U289" i="38"/>
  <c r="Y289" i="38" s="1"/>
  <c r="AC289" i="38" s="1"/>
  <c r="U233" i="38"/>
  <c r="Y233" i="38" s="1"/>
  <c r="AC233" i="38" s="1"/>
  <c r="U221" i="38"/>
  <c r="U166" i="38"/>
  <c r="Y166" i="38" s="1"/>
  <c r="AC166" i="38" s="1"/>
  <c r="U154" i="38"/>
  <c r="Y154" i="38" s="1"/>
  <c r="AC154" i="38" s="1"/>
  <c r="U142" i="38"/>
  <c r="U130" i="38"/>
  <c r="U118" i="38"/>
  <c r="U106" i="38"/>
  <c r="Y106" i="38" s="1"/>
  <c r="AC106" i="38" s="1"/>
  <c r="U94" i="38"/>
  <c r="Y94" i="38" s="1"/>
  <c r="AC94" i="38" s="1"/>
  <c r="U82" i="38"/>
  <c r="U70" i="38"/>
  <c r="U58" i="38"/>
  <c r="Y58" i="38" s="1"/>
  <c r="AC58" i="38" s="1"/>
  <c r="U46" i="38"/>
  <c r="Y46" i="38" s="1"/>
  <c r="AC46" i="38" s="1"/>
  <c r="U34" i="38"/>
  <c r="Y34" i="38" s="1"/>
  <c r="AC34" i="38" s="1"/>
  <c r="U23" i="38"/>
  <c r="Y23" i="38" s="1"/>
  <c r="AC23" i="38" s="1"/>
  <c r="U61" i="38"/>
  <c r="C60" i="22"/>
  <c r="B60" i="22"/>
  <c r="C59" i="22"/>
  <c r="B59" i="22"/>
  <c r="C58" i="22"/>
  <c r="B58" i="22"/>
  <c r="C57" i="22"/>
  <c r="B57" i="22"/>
  <c r="C56" i="22"/>
  <c r="B56" i="22"/>
  <c r="C55" i="22"/>
  <c r="B55" i="22"/>
  <c r="C54" i="22"/>
  <c r="B54" i="22"/>
  <c r="C53" i="22"/>
  <c r="B53" i="22"/>
  <c r="C52" i="22"/>
  <c r="B52" i="22"/>
  <c r="C51" i="22"/>
  <c r="B51" i="22"/>
  <c r="C50" i="22"/>
  <c r="B50" i="22"/>
  <c r="C49" i="22"/>
  <c r="B49" i="22"/>
  <c r="C48" i="22"/>
  <c r="B48" i="22"/>
  <c r="C47" i="22"/>
  <c r="B47" i="22"/>
  <c r="C46" i="22"/>
  <c r="B46" i="22"/>
  <c r="C45" i="22"/>
  <c r="B45" i="22"/>
  <c r="C44" i="22"/>
  <c r="B44" i="22"/>
  <c r="C43" i="22"/>
  <c r="B43" i="22"/>
  <c r="B2" i="22"/>
  <c r="B11" i="9"/>
  <c r="E11" i="9" s="1"/>
  <c r="K11" i="9" s="1"/>
  <c r="C11" i="9"/>
  <c r="B12" i="9"/>
  <c r="C12" i="9"/>
  <c r="B13" i="9"/>
  <c r="C13" i="9"/>
  <c r="B14" i="9"/>
  <c r="D14" i="9" s="1"/>
  <c r="C14" i="9"/>
  <c r="B15" i="9"/>
  <c r="C15" i="9"/>
  <c r="B16" i="9"/>
  <c r="C16" i="9"/>
  <c r="B17" i="9"/>
  <c r="D17" i="9" s="1"/>
  <c r="C17" i="9"/>
  <c r="B18" i="9"/>
  <c r="C18" i="9"/>
  <c r="B19" i="9"/>
  <c r="C19" i="9"/>
  <c r="B20" i="9"/>
  <c r="E20" i="9" s="1"/>
  <c r="C20" i="9"/>
  <c r="B21" i="9"/>
  <c r="C21" i="9"/>
  <c r="B22" i="9"/>
  <c r="C22" i="9"/>
  <c r="B23" i="9"/>
  <c r="E23" i="9" s="1"/>
  <c r="C23" i="9"/>
  <c r="B24" i="9"/>
  <c r="C24" i="9"/>
  <c r="B25" i="9"/>
  <c r="C25" i="9"/>
  <c r="B26" i="9"/>
  <c r="E26" i="9" s="1"/>
  <c r="K26" i="9" s="1"/>
  <c r="C26" i="9"/>
  <c r="B27" i="9"/>
  <c r="D27" i="9" s="1"/>
  <c r="C27" i="9"/>
  <c r="C10" i="9"/>
  <c r="B10" i="9"/>
  <c r="B1" i="45"/>
  <c r="D10" i="9"/>
  <c r="D22" i="9"/>
  <c r="D16" i="9"/>
  <c r="D18" i="9"/>
  <c r="D21" i="9"/>
  <c r="D15" i="9"/>
  <c r="D24" i="9"/>
  <c r="D12" i="9"/>
  <c r="D25" i="9"/>
  <c r="D19" i="9"/>
  <c r="D13" i="9"/>
  <c r="B1" i="38"/>
  <c r="C80" i="22"/>
  <c r="B80" i="22"/>
  <c r="C79" i="22"/>
  <c r="B79" i="22"/>
  <c r="C78" i="22"/>
  <c r="B78" i="22"/>
  <c r="C77" i="22"/>
  <c r="B77" i="22"/>
  <c r="C76" i="22"/>
  <c r="B76" i="22"/>
  <c r="C75" i="22"/>
  <c r="B75" i="22"/>
  <c r="C74" i="22"/>
  <c r="B74" i="22"/>
  <c r="C73" i="22"/>
  <c r="B73" i="22"/>
  <c r="C72" i="22"/>
  <c r="B72" i="22"/>
  <c r="C71" i="22"/>
  <c r="B71" i="22"/>
  <c r="C70" i="22"/>
  <c r="B70" i="22"/>
  <c r="C69" i="22"/>
  <c r="B69" i="22"/>
  <c r="C68" i="22"/>
  <c r="B68" i="22"/>
  <c r="C67" i="22"/>
  <c r="B67" i="22"/>
  <c r="C66" i="22"/>
  <c r="B66" i="22"/>
  <c r="C65" i="22"/>
  <c r="B65" i="22"/>
  <c r="C64" i="22"/>
  <c r="B64" i="22"/>
  <c r="C63" i="22"/>
  <c r="B63" i="22"/>
  <c r="L7" i="22"/>
  <c r="B2" i="9"/>
  <c r="E15" i="9"/>
  <c r="F15" i="9" s="1"/>
  <c r="J15" i="9" s="1"/>
  <c r="E7" i="22"/>
  <c r="F7" i="22" s="1"/>
  <c r="G7" i="22" s="1"/>
  <c r="H7" i="22" s="1"/>
  <c r="J7" i="22" s="1"/>
  <c r="P343" i="38"/>
  <c r="P342" i="38"/>
  <c r="P336" i="38"/>
  <c r="P341" i="38"/>
  <c r="P337" i="38"/>
  <c r="P326" i="38"/>
  <c r="P338" i="38"/>
  <c r="P327" i="38"/>
  <c r="P339" i="38"/>
  <c r="P328" i="38"/>
  <c r="P340" i="38"/>
  <c r="P333" i="38"/>
  <c r="P329" i="38"/>
  <c r="P330" i="38"/>
  <c r="P331" i="38"/>
  <c r="P332" i="38"/>
  <c r="P334" i="38"/>
  <c r="P335" i="38"/>
  <c r="P16" i="38"/>
  <c r="B2" i="2"/>
  <c r="E21" i="9"/>
  <c r="E22" i="9"/>
  <c r="F22" i="9" s="1"/>
  <c r="J22" i="9" s="1"/>
  <c r="E12" i="9"/>
  <c r="J33" i="22"/>
  <c r="J35" i="22"/>
  <c r="J27" i="22"/>
  <c r="E25" i="9"/>
  <c r="F25" i="9" s="1"/>
  <c r="J25" i="9" s="1"/>
  <c r="E24" i="9"/>
  <c r="F24" i="9" s="1"/>
  <c r="J24" i="9" s="1"/>
  <c r="E13" i="9"/>
  <c r="E19" i="9"/>
  <c r="J30" i="22"/>
  <c r="J29" i="22"/>
  <c r="J31" i="22"/>
  <c r="J32" i="22"/>
  <c r="J37" i="22"/>
  <c r="J28" i="22"/>
  <c r="J36" i="22"/>
  <c r="J34" i="22"/>
  <c r="AA343" i="38"/>
  <c r="AA342" i="38"/>
  <c r="AA334" i="38"/>
  <c r="AA335" i="38"/>
  <c r="AA336" i="38"/>
  <c r="AA337" i="38"/>
  <c r="AA326" i="38"/>
  <c r="AA338" i="38"/>
  <c r="AA331" i="38"/>
  <c r="AA327" i="38"/>
  <c r="AA339" i="38"/>
  <c r="AA328" i="38"/>
  <c r="AA340" i="38"/>
  <c r="AA341" i="38"/>
  <c r="AA329" i="38"/>
  <c r="AA330" i="38"/>
  <c r="AA332" i="38"/>
  <c r="AA333" i="38"/>
  <c r="AA319" i="38"/>
  <c r="AA304" i="38"/>
  <c r="AD304" i="38" s="1"/>
  <c r="AE304" i="38" s="1"/>
  <c r="AA288" i="38"/>
  <c r="AA273" i="38"/>
  <c r="AD273" i="38" s="1"/>
  <c r="AE273" i="38" s="1"/>
  <c r="AA260" i="38"/>
  <c r="AD260" i="38" s="1"/>
  <c r="AE260" i="38" s="1"/>
  <c r="AA239" i="38"/>
  <c r="AD239" i="38" s="1"/>
  <c r="AE239" i="38" s="1"/>
  <c r="AA224" i="38"/>
  <c r="AD224" i="38" s="1"/>
  <c r="AE224" i="38" s="1"/>
  <c r="AA204" i="38"/>
  <c r="AA202" i="38"/>
  <c r="AD202" i="38" s="1"/>
  <c r="AE202" i="38" s="1"/>
  <c r="AA196" i="38"/>
  <c r="AA194" i="38"/>
  <c r="AA193" i="38"/>
  <c r="AA186" i="38"/>
  <c r="AD186" i="38" s="1"/>
  <c r="AE186" i="38" s="1"/>
  <c r="AA178" i="38"/>
  <c r="AD178" i="38" s="1"/>
  <c r="AE178" i="38" s="1"/>
  <c r="AA155" i="38"/>
  <c r="AA110" i="38"/>
  <c r="AA108" i="38"/>
  <c r="AA106" i="38"/>
  <c r="AD106" i="38" s="1"/>
  <c r="AE106" i="38" s="1"/>
  <c r="AA104" i="38"/>
  <c r="AD104" i="38"/>
  <c r="AE104" i="38" s="1"/>
  <c r="AA102" i="38"/>
  <c r="AA100" i="38"/>
  <c r="AA98" i="38"/>
  <c r="AD98" i="38" s="1"/>
  <c r="AA96" i="38"/>
  <c r="AA37" i="38"/>
  <c r="AA30" i="38"/>
  <c r="AD30" i="38" s="1"/>
  <c r="AE30" i="38" s="1"/>
  <c r="AA20" i="38"/>
  <c r="AA17" i="38"/>
  <c r="AA117" i="38"/>
  <c r="AD117" i="38" s="1"/>
  <c r="AE117" i="38" s="1"/>
  <c r="AA42" i="38"/>
  <c r="AD42" i="38" s="1"/>
  <c r="AE42" i="38" s="1"/>
  <c r="AA62" i="38"/>
  <c r="AA237" i="38"/>
  <c r="AA306" i="38"/>
  <c r="AA299" i="38"/>
  <c r="AA275" i="38"/>
  <c r="AA255" i="38"/>
  <c r="AD255" i="38" s="1"/>
  <c r="AE255" i="38" s="1"/>
  <c r="AA248" i="38"/>
  <c r="AD248" i="38" s="1"/>
  <c r="AE248" i="38" s="1"/>
  <c r="AA230" i="38"/>
  <c r="AA228" i="38"/>
  <c r="AA226" i="38"/>
  <c r="AA219" i="38"/>
  <c r="AD219" i="38" s="1"/>
  <c r="AE219" i="38" s="1"/>
  <c r="AA217" i="38"/>
  <c r="AD217" i="38" s="1"/>
  <c r="AE217" i="38" s="1"/>
  <c r="AA208" i="38"/>
  <c r="AA206" i="38"/>
  <c r="AA198" i="38"/>
  <c r="AA188" i="38"/>
  <c r="AD188" i="38" s="1"/>
  <c r="AE188" i="38" s="1"/>
  <c r="AA173" i="38"/>
  <c r="AA161" i="38"/>
  <c r="AD161" i="38" s="1"/>
  <c r="AE161" i="38" s="1"/>
  <c r="AA159" i="38"/>
  <c r="AD159" i="38" s="1"/>
  <c r="AE159" i="38" s="1"/>
  <c r="AA157" i="38"/>
  <c r="AD157" i="38" s="1"/>
  <c r="AE157" i="38" s="1"/>
  <c r="AA112" i="38"/>
  <c r="AD112" i="38" s="1"/>
  <c r="AE112" i="38" s="1"/>
  <c r="AA28" i="38"/>
  <c r="AA125" i="38"/>
  <c r="AA26" i="38"/>
  <c r="AA321" i="38"/>
  <c r="AD321" i="38" s="1"/>
  <c r="AE321" i="38" s="1"/>
  <c r="AA308" i="38"/>
  <c r="AA290" i="38"/>
  <c r="AA280" i="38"/>
  <c r="AD280" i="38" s="1"/>
  <c r="AE280" i="38" s="1"/>
  <c r="AA278" i="38"/>
  <c r="AA262" i="38"/>
  <c r="AD262" i="38" s="1"/>
  <c r="AE262" i="38" s="1"/>
  <c r="AA250" i="38"/>
  <c r="AA241" i="38"/>
  <c r="AD241" i="38" s="1"/>
  <c r="AE241" i="38" s="1"/>
  <c r="AA232" i="38"/>
  <c r="AD232" i="38" s="1"/>
  <c r="AE232" i="38" s="1"/>
  <c r="AA210" i="38"/>
  <c r="AD210" i="38" s="1"/>
  <c r="AE210" i="38" s="1"/>
  <c r="AA170" i="38"/>
  <c r="AA163" i="38"/>
  <c r="AA114" i="38"/>
  <c r="AA39" i="38"/>
  <c r="AA32" i="38"/>
  <c r="AA143" i="38"/>
  <c r="AA18" i="38"/>
  <c r="AD18" i="38" s="1"/>
  <c r="AE18" i="38" s="1"/>
  <c r="AA88" i="38"/>
  <c r="AA72" i="38"/>
  <c r="AA310" i="38"/>
  <c r="AA301" i="38"/>
  <c r="AA292" i="38"/>
  <c r="AD292" i="38" s="1"/>
  <c r="AE292" i="38" s="1"/>
  <c r="AA283" i="38"/>
  <c r="AA266" i="38"/>
  <c r="AA264" i="38"/>
  <c r="AA257" i="38"/>
  <c r="AD257" i="38" s="1"/>
  <c r="AE257" i="38" s="1"/>
  <c r="AA234" i="38"/>
  <c r="AA221" i="38"/>
  <c r="AA199" i="38"/>
  <c r="AA190" i="38"/>
  <c r="AA180" i="38"/>
  <c r="AA175" i="38"/>
  <c r="AD175" i="38" s="1"/>
  <c r="AE175" i="38" s="1"/>
  <c r="AA167" i="38"/>
  <c r="AD167" i="38" s="1"/>
  <c r="AE167" i="38" s="1"/>
  <c r="AA165" i="38"/>
  <c r="AD165" i="38" s="1"/>
  <c r="AE165" i="38" s="1"/>
  <c r="AA146" i="38"/>
  <c r="AA144" i="38"/>
  <c r="AA142" i="38"/>
  <c r="AA140" i="38"/>
  <c r="AA138" i="38"/>
  <c r="AD138" i="38" s="1"/>
  <c r="AE138" i="38" s="1"/>
  <c r="AA136" i="38"/>
  <c r="AD136" i="38" s="1"/>
  <c r="AE136" i="38" s="1"/>
  <c r="AA134" i="38"/>
  <c r="AA132" i="38"/>
  <c r="AA130" i="38"/>
  <c r="AA128" i="38"/>
  <c r="AA126" i="38"/>
  <c r="AD126" i="38" s="1"/>
  <c r="AE126" i="38" s="1"/>
  <c r="AA124" i="38"/>
  <c r="AD124" i="38" s="1"/>
  <c r="AE124" i="38" s="1"/>
  <c r="AA122" i="38"/>
  <c r="AA120" i="38"/>
  <c r="AA118" i="38"/>
  <c r="AA116" i="38"/>
  <c r="AD116" i="38" s="1"/>
  <c r="AE116" i="38" s="1"/>
  <c r="AA45" i="38"/>
  <c r="AA43" i="38"/>
  <c r="AA41" i="38"/>
  <c r="AA34" i="38"/>
  <c r="AA25" i="38"/>
  <c r="AA22" i="38"/>
  <c r="AD22" i="38" s="1"/>
  <c r="AE22" i="38" s="1"/>
  <c r="AA16" i="38"/>
  <c r="AA145" i="38"/>
  <c r="AD145" i="38" s="1"/>
  <c r="AE145" i="38" s="1"/>
  <c r="AA133" i="38"/>
  <c r="AD133" i="38" s="1"/>
  <c r="AE133" i="38" s="1"/>
  <c r="AA129" i="38"/>
  <c r="AA40" i="38"/>
  <c r="AA54" i="38"/>
  <c r="AD54" i="38"/>
  <c r="AE54" i="38" s="1"/>
  <c r="AA269" i="38"/>
  <c r="AA253" i="38"/>
  <c r="AA246" i="38"/>
  <c r="AD246" i="38" s="1"/>
  <c r="AE246" i="38"/>
  <c r="AA151" i="38"/>
  <c r="AD151" i="38" s="1"/>
  <c r="AE151" i="38" s="1"/>
  <c r="AA323" i="38"/>
  <c r="AA314" i="38"/>
  <c r="AA312" i="38"/>
  <c r="AA296" i="38"/>
  <c r="AA294" i="38"/>
  <c r="AD294" i="38" s="1"/>
  <c r="AE294" i="38" s="1"/>
  <c r="AA285" i="38"/>
  <c r="AA268" i="38"/>
  <c r="AD268" i="38" s="1"/>
  <c r="AE268" i="38" s="1"/>
  <c r="AA252" i="38"/>
  <c r="AA243" i="38"/>
  <c r="AD243" i="38" s="1"/>
  <c r="AE243" i="38" s="1"/>
  <c r="AA236" i="38"/>
  <c r="AA212" i="38"/>
  <c r="AA182" i="38"/>
  <c r="AA69" i="38"/>
  <c r="AD69" i="38" s="1"/>
  <c r="AE69" i="38" s="1"/>
  <c r="AA67" i="38"/>
  <c r="AA65" i="38"/>
  <c r="AA63" i="38"/>
  <c r="AD63" i="38" s="1"/>
  <c r="AE63" i="38" s="1"/>
  <c r="AA61" i="38"/>
  <c r="AA59" i="38"/>
  <c r="AA57" i="38"/>
  <c r="AA55" i="38"/>
  <c r="AA53" i="38"/>
  <c r="AA51" i="38"/>
  <c r="AA49" i="38"/>
  <c r="AD49" i="38" s="1"/>
  <c r="AE49" i="38" s="1"/>
  <c r="AA47" i="38"/>
  <c r="AA44" i="38"/>
  <c r="AA35" i="38"/>
  <c r="AD35" i="38" s="1"/>
  <c r="AE35" i="38" s="1"/>
  <c r="AA80" i="38"/>
  <c r="AA74" i="38"/>
  <c r="AA325" i="38"/>
  <c r="AA318" i="38"/>
  <c r="AD318" i="38" s="1"/>
  <c r="AE318" i="38" s="1"/>
  <c r="AA316" i="38"/>
  <c r="AD316" i="38" s="1"/>
  <c r="AE316" i="38" s="1"/>
  <c r="AA303" i="38"/>
  <c r="AA287" i="38"/>
  <c r="AA270" i="38"/>
  <c r="AA259" i="38"/>
  <c r="AA245" i="38"/>
  <c r="AA238" i="38"/>
  <c r="AA223" i="38"/>
  <c r="AA214" i="38"/>
  <c r="AD214" i="38" s="1"/>
  <c r="AE214" i="38" s="1"/>
  <c r="AA201" i="38"/>
  <c r="AD201" i="38" s="1"/>
  <c r="AE201" i="38" s="1"/>
  <c r="AA200" i="38"/>
  <c r="AA192" i="38"/>
  <c r="AA183" i="38"/>
  <c r="AD183" i="38" s="1"/>
  <c r="AE183" i="38" s="1"/>
  <c r="AA177" i="38"/>
  <c r="AD177" i="38" s="1"/>
  <c r="AE177" i="38" s="1"/>
  <c r="AA169" i="38"/>
  <c r="AA154" i="38"/>
  <c r="AD154" i="38" s="1"/>
  <c r="AE154" i="38" s="1"/>
  <c r="AA152" i="38"/>
  <c r="AA150" i="38"/>
  <c r="AA148" i="38"/>
  <c r="AA93" i="38"/>
  <c r="AA91" i="38"/>
  <c r="AA89" i="38"/>
  <c r="AD89" i="38" s="1"/>
  <c r="AE89" i="38" s="1"/>
  <c r="AA87" i="38"/>
  <c r="AA85" i="38"/>
  <c r="AA83" i="38"/>
  <c r="AA81" i="38"/>
  <c r="AD81" i="38" s="1"/>
  <c r="AE81" i="38" s="1"/>
  <c r="AA79" i="38"/>
  <c r="AA77" i="38"/>
  <c r="AD77" i="38" s="1"/>
  <c r="AE77" i="38" s="1"/>
  <c r="AA75" i="38"/>
  <c r="AD75" i="38" s="1"/>
  <c r="AE75" i="38" s="1"/>
  <c r="AA73" i="38"/>
  <c r="AA71" i="38"/>
  <c r="AD71" i="38" s="1"/>
  <c r="AE71" i="38" s="1"/>
  <c r="AA36" i="38"/>
  <c r="AA29" i="38"/>
  <c r="AA27" i="38"/>
  <c r="AD27" i="38" s="1"/>
  <c r="AE27" i="38" s="1"/>
  <c r="AA19" i="38"/>
  <c r="AA141" i="38"/>
  <c r="AA46" i="38"/>
  <c r="AD46" i="38" s="1"/>
  <c r="AE46" i="38" s="1"/>
  <c r="AA64" i="38"/>
  <c r="AA60" i="38"/>
  <c r="AA58" i="38"/>
  <c r="AD58" i="38" s="1"/>
  <c r="AE58" i="38" s="1"/>
  <c r="AA52" i="38"/>
  <c r="AA184" i="38"/>
  <c r="AA153" i="38"/>
  <c r="AD153" i="38" s="1"/>
  <c r="AE153" i="38" s="1"/>
  <c r="AA149" i="38"/>
  <c r="AA84" i="38"/>
  <c r="AA305" i="38"/>
  <c r="AA298" i="38"/>
  <c r="AA274" i="38"/>
  <c r="AA272" i="38"/>
  <c r="AA254" i="38"/>
  <c r="AA247" i="38"/>
  <c r="AD247" i="38" s="1"/>
  <c r="AE247" i="38" s="1"/>
  <c r="AA240" i="38"/>
  <c r="AA216" i="38"/>
  <c r="AA205" i="38"/>
  <c r="AA203" i="38"/>
  <c r="AD203" i="38" s="1"/>
  <c r="AE203" i="38" s="1"/>
  <c r="AA195" i="38"/>
  <c r="AD195" i="38" s="1"/>
  <c r="AE195" i="38" s="1"/>
  <c r="AA185" i="38"/>
  <c r="AA172" i="38"/>
  <c r="AD172" i="38" s="1"/>
  <c r="AE172" i="38" s="1"/>
  <c r="AA111" i="38"/>
  <c r="AD111" i="38" s="1"/>
  <c r="AE111" i="38" s="1"/>
  <c r="AA109" i="38"/>
  <c r="AA107" i="38"/>
  <c r="AA105" i="38"/>
  <c r="AA103" i="38"/>
  <c r="AD103" i="38" s="1"/>
  <c r="AE103" i="38" s="1"/>
  <c r="AA101" i="38"/>
  <c r="AA99" i="38"/>
  <c r="AA97" i="38"/>
  <c r="AD97" i="38" s="1"/>
  <c r="AE97" i="38" s="1"/>
  <c r="AA95" i="38"/>
  <c r="AD95" i="38" s="1"/>
  <c r="AE95" i="38" s="1"/>
  <c r="AA139" i="38"/>
  <c r="AA68" i="38"/>
  <c r="AD68" i="38" s="1"/>
  <c r="AE68" i="38" s="1"/>
  <c r="AA56" i="38"/>
  <c r="AA50" i="38"/>
  <c r="AA315" i="38"/>
  <c r="AD315" i="38" s="1"/>
  <c r="AE315" i="38" s="1"/>
  <c r="AA320" i="38"/>
  <c r="AA307" i="38"/>
  <c r="AD307" i="38" s="1"/>
  <c r="AE307" i="38" s="1"/>
  <c r="AA289" i="38"/>
  <c r="AD289" i="38" s="1"/>
  <c r="AE289" i="38" s="1"/>
  <c r="AA276" i="38"/>
  <c r="AA261" i="38"/>
  <c r="AA229" i="38"/>
  <c r="AA227" i="38"/>
  <c r="AA225" i="38"/>
  <c r="AD225" i="38" s="1"/>
  <c r="AE225" i="38" s="1"/>
  <c r="AA218" i="38"/>
  <c r="AA207" i="38"/>
  <c r="AD207" i="38" s="1"/>
  <c r="AE207" i="38" s="1"/>
  <c r="AA197" i="38"/>
  <c r="AD197" i="38" s="1"/>
  <c r="AE197" i="38" s="1"/>
  <c r="AA187" i="38"/>
  <c r="AD187" i="38" s="1"/>
  <c r="AE187" i="38" s="1"/>
  <c r="AA160" i="38"/>
  <c r="AA158" i="38"/>
  <c r="AA156" i="38"/>
  <c r="AA113" i="38"/>
  <c r="AD113" i="38" s="1"/>
  <c r="AE113" i="38" s="1"/>
  <c r="AA38" i="38"/>
  <c r="AA31" i="38"/>
  <c r="AA24" i="38"/>
  <c r="AA137" i="38"/>
  <c r="AA127" i="38"/>
  <c r="AD127" i="38" s="1"/>
  <c r="AE127" i="38" s="1"/>
  <c r="AA86" i="38"/>
  <c r="AA82" i="38"/>
  <c r="AA78" i="38"/>
  <c r="AA309" i="38"/>
  <c r="AD309" i="38" s="1"/>
  <c r="AE309" i="38" s="1"/>
  <c r="AA300" i="38"/>
  <c r="AA291" i="38"/>
  <c r="AD291" i="38" s="1"/>
  <c r="AE291" i="38" s="1"/>
  <c r="AA282" i="38"/>
  <c r="AA281" i="38"/>
  <c r="AA279" i="38"/>
  <c r="AD279" i="38" s="1"/>
  <c r="AE279" i="38" s="1"/>
  <c r="AA277" i="38"/>
  <c r="AA263" i="38"/>
  <c r="AA256" i="38"/>
  <c r="AD256" i="38" s="1"/>
  <c r="AE256" i="38" s="1"/>
  <c r="AA249" i="38"/>
  <c r="AA231" i="38"/>
  <c r="AD231" i="38" s="1"/>
  <c r="AE231" i="38" s="1"/>
  <c r="AA220" i="38"/>
  <c r="AA209" i="38"/>
  <c r="AA189" i="38"/>
  <c r="AD189" i="38" s="1"/>
  <c r="AE189" i="38" s="1"/>
  <c r="AA179" i="38"/>
  <c r="AD179" i="38" s="1"/>
  <c r="AE179" i="38" s="1"/>
  <c r="AA174" i="38"/>
  <c r="AA164" i="38"/>
  <c r="AD164" i="38" s="1"/>
  <c r="AE164" i="38" s="1"/>
  <c r="AA162" i="38"/>
  <c r="AD162" i="38" s="1"/>
  <c r="AE162" i="38" s="1"/>
  <c r="AA115" i="38"/>
  <c r="AD115" i="38" s="1"/>
  <c r="AE115" i="38" s="1"/>
  <c r="AA33" i="38"/>
  <c r="AD33" i="38" s="1"/>
  <c r="AE33" i="38" s="1"/>
  <c r="AA21" i="38"/>
  <c r="AA131" i="38"/>
  <c r="AD131" i="38" s="1"/>
  <c r="AE131" i="38" s="1"/>
  <c r="AA123" i="38"/>
  <c r="AD123" i="38" s="1"/>
  <c r="AE123" i="38" s="1"/>
  <c r="AA121" i="38"/>
  <c r="AA70" i="38"/>
  <c r="AA66" i="38"/>
  <c r="AD66" i="38" s="1"/>
  <c r="AE66" i="38" s="1"/>
  <c r="AA48" i="38"/>
  <c r="AA317" i="38"/>
  <c r="AD317" i="38" s="1"/>
  <c r="AE317" i="38" s="1"/>
  <c r="AA215" i="38"/>
  <c r="AA90" i="38"/>
  <c r="AD90" i="38" s="1"/>
  <c r="AE90" i="38" s="1"/>
  <c r="AA23" i="38"/>
  <c r="AD23" i="38" s="1"/>
  <c r="AE23" i="38" s="1"/>
  <c r="AA322" i="38"/>
  <c r="AD322" i="38" s="1"/>
  <c r="AE322" i="38" s="1"/>
  <c r="AA293" i="38"/>
  <c r="AA267" i="38"/>
  <c r="AD267" i="38" s="1"/>
  <c r="AE267" i="38" s="1"/>
  <c r="AA265" i="38"/>
  <c r="AA251" i="38"/>
  <c r="AA242" i="38"/>
  <c r="AA233" i="38"/>
  <c r="AA211" i="38"/>
  <c r="AA191" i="38"/>
  <c r="AA181" i="38"/>
  <c r="AA171" i="38"/>
  <c r="AA166" i="38"/>
  <c r="AD166" i="38" s="1"/>
  <c r="AE166" i="38" s="1"/>
  <c r="AA135" i="38"/>
  <c r="AD135" i="38" s="1"/>
  <c r="AE135" i="38" s="1"/>
  <c r="AA119" i="38"/>
  <c r="AA297" i="38"/>
  <c r="AD297" i="38" s="1"/>
  <c r="AE297" i="38" s="1"/>
  <c r="AA324" i="38"/>
  <c r="AA313" i="38"/>
  <c r="AD313" i="38" s="1"/>
  <c r="AE313" i="38" s="1"/>
  <c r="AA311" i="38"/>
  <c r="AA302" i="38"/>
  <c r="AA295" i="38"/>
  <c r="AA286" i="38"/>
  <c r="AA284" i="38"/>
  <c r="AA258" i="38"/>
  <c r="AD258" i="38" s="1"/>
  <c r="AE258" i="38" s="1"/>
  <c r="AA244" i="38"/>
  <c r="AA235" i="38"/>
  <c r="AD235" i="38" s="1"/>
  <c r="AE235" i="38" s="1"/>
  <c r="AA222" i="38"/>
  <c r="AD222" i="38" s="1"/>
  <c r="AE222" i="38" s="1"/>
  <c r="AA213" i="38"/>
  <c r="AD213" i="38" s="1"/>
  <c r="AE213" i="38" s="1"/>
  <c r="AA176" i="38"/>
  <c r="AA168" i="38"/>
  <c r="AA147" i="38"/>
  <c r="AA271" i="38"/>
  <c r="AD271" i="38" s="1"/>
  <c r="AE271" i="38" s="1"/>
  <c r="AA94" i="38"/>
  <c r="AD94" i="38" s="1"/>
  <c r="AE94" i="38" s="1"/>
  <c r="AA92" i="38"/>
  <c r="AA76" i="38"/>
  <c r="E44" i="2"/>
  <c r="P301" i="38"/>
  <c r="P183" i="38"/>
  <c r="P296" i="38"/>
  <c r="P181" i="38"/>
  <c r="P140" i="38"/>
  <c r="P179" i="38"/>
  <c r="P208" i="38"/>
  <c r="P51" i="38"/>
  <c r="P244" i="38"/>
  <c r="P143" i="38"/>
  <c r="P322" i="38"/>
  <c r="P297" i="38"/>
  <c r="P45" i="38"/>
  <c r="P306" i="38"/>
  <c r="P92" i="38"/>
  <c r="P37" i="38"/>
  <c r="P270" i="38"/>
  <c r="P315" i="38"/>
  <c r="P58" i="38"/>
  <c r="P128" i="38"/>
  <c r="P131" i="38"/>
  <c r="P150" i="38"/>
  <c r="P83" i="38"/>
  <c r="P313" i="38"/>
  <c r="P27" i="38"/>
  <c r="P182" i="38"/>
  <c r="P302" i="38"/>
  <c r="P161" i="38"/>
  <c r="P232" i="38"/>
  <c r="P108" i="38"/>
  <c r="P307" i="38"/>
  <c r="P74" i="38"/>
  <c r="P29" i="38"/>
  <c r="P100" i="38"/>
  <c r="P96" i="38"/>
  <c r="P61" i="38"/>
  <c r="P26" i="38"/>
  <c r="P255" i="38"/>
  <c r="P41" i="38"/>
  <c r="P195" i="38"/>
  <c r="P264" i="38"/>
  <c r="P202" i="38"/>
  <c r="P73" i="38"/>
  <c r="P24" i="38"/>
  <c r="P104" i="38"/>
  <c r="P273" i="38"/>
  <c r="P89" i="38"/>
  <c r="P304" i="38"/>
  <c r="P206" i="38"/>
  <c r="P54" i="38"/>
  <c r="P115" i="38"/>
  <c r="P66" i="38"/>
  <c r="P153" i="38"/>
  <c r="P114" i="38"/>
  <c r="P111" i="38"/>
  <c r="P286" i="38"/>
  <c r="P43" i="38"/>
  <c r="P292" i="38"/>
  <c r="P319" i="38"/>
  <c r="P277" i="38"/>
  <c r="P36" i="38"/>
  <c r="P42" i="38"/>
  <c r="P325" i="38"/>
  <c r="P166" i="38"/>
  <c r="P285" i="38"/>
  <c r="P317" i="38"/>
  <c r="P46" i="38"/>
  <c r="P172" i="38"/>
  <c r="P266" i="38"/>
  <c r="P157" i="38"/>
  <c r="P169" i="38"/>
  <c r="P212" i="38"/>
  <c r="P19" i="38"/>
  <c r="P220" i="38"/>
  <c r="P197" i="38"/>
  <c r="P122" i="38"/>
  <c r="P248" i="38"/>
  <c r="P203" i="38"/>
  <c r="P35" i="38"/>
  <c r="P154" i="38"/>
  <c r="P159" i="38"/>
  <c r="P167" i="38"/>
  <c r="P227" i="38"/>
  <c r="P162" i="38"/>
  <c r="P310" i="38"/>
  <c r="P138" i="38"/>
  <c r="P30" i="38"/>
  <c r="P298" i="38"/>
  <c r="P72" i="38"/>
  <c r="P173" i="38"/>
  <c r="P142" i="38"/>
  <c r="P279" i="38"/>
  <c r="P79" i="38"/>
  <c r="P119" i="38"/>
  <c r="P99" i="38"/>
  <c r="P156" i="38"/>
  <c r="P75" i="38"/>
  <c r="P164" i="38"/>
  <c r="P110" i="38"/>
  <c r="P145" i="38"/>
  <c r="P193" i="38"/>
  <c r="P85" i="38"/>
  <c r="P52" i="38"/>
  <c r="P177" i="38"/>
  <c r="P126" i="38"/>
  <c r="P191" i="38"/>
  <c r="P284" i="38"/>
  <c r="P155" i="38"/>
  <c r="P64" i="38"/>
  <c r="P275" i="38"/>
  <c r="P324" i="38"/>
  <c r="P225" i="38"/>
  <c r="P214" i="38"/>
  <c r="P299" i="38"/>
  <c r="P102" i="38"/>
  <c r="P152" i="38"/>
  <c r="P95" i="38"/>
  <c r="P239" i="38"/>
  <c r="P205" i="38"/>
  <c r="P49" i="38"/>
  <c r="P107" i="38"/>
  <c r="P158" i="38"/>
  <c r="P136" i="38"/>
  <c r="P174" i="38"/>
  <c r="P31" i="38"/>
  <c r="P231" i="38"/>
  <c r="P144" i="38"/>
  <c r="P56" i="38"/>
  <c r="P259" i="38"/>
  <c r="P260" i="38"/>
  <c r="P63" i="38"/>
  <c r="P93" i="38"/>
  <c r="P318" i="38"/>
  <c r="P80" i="38"/>
  <c r="P312" i="38"/>
  <c r="P207" i="38"/>
  <c r="P123" i="38"/>
  <c r="P274" i="38"/>
  <c r="P50" i="38"/>
  <c r="P87" i="38"/>
  <c r="P125" i="38"/>
  <c r="P38" i="38"/>
  <c r="P139" i="38"/>
  <c r="P253" i="38"/>
  <c r="P201" i="38"/>
  <c r="P117" i="38"/>
  <c r="P295" i="38"/>
  <c r="P109" i="38"/>
  <c r="P294" i="38"/>
  <c r="P163" i="38"/>
  <c r="P135" i="38"/>
  <c r="P257" i="38"/>
  <c r="P308" i="38"/>
  <c r="P120" i="38"/>
  <c r="P291" i="38"/>
  <c r="P185" i="38"/>
  <c r="P213" i="38"/>
  <c r="P17" i="38"/>
  <c r="P210" i="38"/>
  <c r="P235" i="38"/>
  <c r="P28" i="38"/>
  <c r="P101" i="38"/>
  <c r="P68" i="38"/>
  <c r="P228" i="38"/>
  <c r="P289" i="38"/>
  <c r="P170" i="38"/>
  <c r="P320" i="38"/>
  <c r="P137" i="38"/>
  <c r="P263" i="38"/>
  <c r="P237" i="38"/>
  <c r="P53" i="38"/>
  <c r="P189" i="38"/>
  <c r="P103" i="38"/>
  <c r="P229" i="38"/>
  <c r="P234" i="38"/>
  <c r="P216" i="38"/>
  <c r="P84" i="38"/>
  <c r="P59" i="38"/>
  <c r="P118" i="38"/>
  <c r="P265" i="38"/>
  <c r="P200" i="38"/>
  <c r="P81" i="38"/>
  <c r="P86" i="38"/>
  <c r="P67" i="38"/>
  <c r="P240" i="38"/>
  <c r="P127" i="38"/>
  <c r="P283" i="38"/>
  <c r="P252" i="38"/>
  <c r="P233" i="38"/>
  <c r="P22" i="38"/>
  <c r="P187" i="38"/>
  <c r="P221" i="38"/>
  <c r="P44" i="38"/>
  <c r="P32" i="38"/>
  <c r="P258" i="38"/>
  <c r="P33" i="38"/>
  <c r="P272" i="38"/>
  <c r="P300" i="38"/>
  <c r="P88" i="38"/>
  <c r="P82" i="38"/>
  <c r="P267" i="38"/>
  <c r="P130" i="38"/>
  <c r="P116" i="38"/>
  <c r="P105" i="38"/>
  <c r="P149" i="38"/>
  <c r="P314" i="38"/>
  <c r="P280" i="38"/>
  <c r="P236" i="38"/>
  <c r="P132" i="38"/>
  <c r="P190" i="38"/>
  <c r="P209" i="38"/>
  <c r="P71" i="38"/>
  <c r="P293" i="38"/>
  <c r="P121" i="38"/>
  <c r="P133" i="38"/>
  <c r="P254" i="38"/>
  <c r="P148" i="38"/>
  <c r="P91" i="38"/>
  <c r="P226" i="38"/>
  <c r="P184" i="38"/>
  <c r="P141" i="38"/>
  <c r="P245" i="38"/>
  <c r="P186" i="38"/>
  <c r="P222" i="38"/>
  <c r="P261" i="38"/>
  <c r="P171" i="38"/>
  <c r="P198" i="38"/>
  <c r="P321" i="38"/>
  <c r="P18" i="38"/>
  <c r="P70" i="38"/>
  <c r="P271" i="38"/>
  <c r="P146" i="38"/>
  <c r="P311" i="38"/>
  <c r="P309" i="38"/>
  <c r="P180" i="38"/>
  <c r="P192" i="38"/>
  <c r="P188" i="38"/>
  <c r="P288" i="38"/>
  <c r="P303" i="38"/>
  <c r="P25" i="38"/>
  <c r="P199" i="38"/>
  <c r="P256" i="38"/>
  <c r="P21" i="38"/>
  <c r="P47" i="38"/>
  <c r="P94" i="38"/>
  <c r="P224" i="38"/>
  <c r="P23" i="38"/>
  <c r="P278" i="38"/>
  <c r="P268" i="38"/>
  <c r="P290" i="38"/>
  <c r="P113" i="38"/>
  <c r="P287" i="38"/>
  <c r="P282" i="38"/>
  <c r="P215" i="38"/>
  <c r="P247" i="38"/>
  <c r="P178" i="38"/>
  <c r="P60" i="38"/>
  <c r="P55" i="38"/>
  <c r="P39" i="38"/>
  <c r="P323" i="38"/>
  <c r="P238" i="38"/>
  <c r="P112" i="38"/>
  <c r="P246" i="38"/>
  <c r="P124" i="38"/>
  <c r="P78" i="38"/>
  <c r="P175" i="38"/>
  <c r="P98" i="38"/>
  <c r="P196" i="38"/>
  <c r="P262" i="38"/>
  <c r="P129" i="38"/>
  <c r="P160" i="38"/>
  <c r="P217" i="38"/>
  <c r="P34" i="38"/>
  <c r="P147" i="38"/>
  <c r="P276" i="38"/>
  <c r="P194" i="38"/>
  <c r="P223" i="38"/>
  <c r="P218" i="38"/>
  <c r="P134" i="38"/>
  <c r="P251" i="38"/>
  <c r="P243" i="38"/>
  <c r="P211" i="38"/>
  <c r="P230" i="38"/>
  <c r="P65" i="38"/>
  <c r="P62" i="38"/>
  <c r="P106" i="38"/>
  <c r="P316" i="38"/>
  <c r="P250" i="38"/>
  <c r="P69" i="38"/>
  <c r="P242" i="38"/>
  <c r="P40" i="38"/>
  <c r="P97" i="38"/>
  <c r="P269" i="38"/>
  <c r="P57" i="38"/>
  <c r="P241" i="38"/>
  <c r="P305" i="38"/>
  <c r="P90" i="38"/>
  <c r="P48" i="38"/>
  <c r="P165" i="38"/>
  <c r="P176" i="38"/>
  <c r="P76" i="38"/>
  <c r="P204" i="38"/>
  <c r="P249" i="38"/>
  <c r="P151" i="38"/>
  <c r="P281" i="38"/>
  <c r="P168" i="38"/>
  <c r="P20" i="38"/>
  <c r="P77" i="38"/>
  <c r="P219" i="38"/>
  <c r="K21" i="9"/>
  <c r="Y91" i="38"/>
  <c r="AC91" i="38" s="1"/>
  <c r="K13" i="9"/>
  <c r="I27" i="9"/>
  <c r="Y120" i="38" l="1"/>
  <c r="AC120" i="38" s="1"/>
  <c r="U296" i="38"/>
  <c r="Y296" i="38" s="1"/>
  <c r="AC296" i="38" s="1"/>
  <c r="U272" i="38"/>
  <c r="Y272" i="38" s="1"/>
  <c r="AC272" i="38" s="1"/>
  <c r="U47" i="38"/>
  <c r="AD286" i="38"/>
  <c r="AE286" i="38" s="1"/>
  <c r="AD209" i="38"/>
  <c r="AE209" i="38" s="1"/>
  <c r="Y87" i="38"/>
  <c r="AC87" i="38" s="1"/>
  <c r="U38" i="38"/>
  <c r="Y38" i="38" s="1"/>
  <c r="AC38" i="38" s="1"/>
  <c r="AD125" i="38"/>
  <c r="AE125" i="38" s="1"/>
  <c r="Y310" i="38"/>
  <c r="AC310" i="38" s="1"/>
  <c r="Y286" i="38"/>
  <c r="AC286" i="38" s="1"/>
  <c r="Y88" i="38"/>
  <c r="AC88" i="38" s="1"/>
  <c r="U20" i="38"/>
  <c r="AD311" i="38"/>
  <c r="AE311" i="38" s="1"/>
  <c r="Y125" i="38"/>
  <c r="AC125" i="38" s="1"/>
  <c r="U245" i="38"/>
  <c r="Y245" i="38" s="1"/>
  <c r="AC245" i="38" s="1"/>
  <c r="U191" i="38"/>
  <c r="Y191" i="38" s="1"/>
  <c r="AC191" i="38" s="1"/>
  <c r="U137" i="38"/>
  <c r="Y137" i="38" s="1"/>
  <c r="U83" i="38"/>
  <c r="Y83" i="38" s="1"/>
  <c r="AC83" i="38" s="1"/>
  <c r="AD128" i="38"/>
  <c r="AE128" i="38" s="1"/>
  <c r="AD310" i="38"/>
  <c r="AE310" i="38" s="1"/>
  <c r="AD299" i="38"/>
  <c r="AE299" i="38" s="1"/>
  <c r="U182" i="38"/>
  <c r="Y182" i="38" s="1"/>
  <c r="AC182" i="38" s="1"/>
  <c r="AD263" i="38"/>
  <c r="AE263" i="38" s="1"/>
  <c r="AD88" i="38"/>
  <c r="AE88" i="38" s="1"/>
  <c r="U218" i="38"/>
  <c r="Y218" i="38" s="1"/>
  <c r="AC218" i="38" s="1"/>
  <c r="E18" i="9"/>
  <c r="F18" i="9" s="1"/>
  <c r="J18" i="9" s="1"/>
  <c r="H27" i="9"/>
  <c r="F13" i="9"/>
  <c r="J13" i="9" s="1"/>
  <c r="D11" i="9"/>
  <c r="F11" i="9" s="1"/>
  <c r="J11" i="9" s="1"/>
  <c r="D23" i="9"/>
  <c r="F23" i="9" s="1"/>
  <c r="J23" i="9" s="1"/>
  <c r="K24" i="9"/>
  <c r="E16" i="9"/>
  <c r="K16" i="9" s="1"/>
  <c r="F19" i="9"/>
  <c r="J19" i="9" s="1"/>
  <c r="E17" i="9"/>
  <c r="K17" i="9" s="1"/>
  <c r="E10" i="9"/>
  <c r="F10" i="9" s="1"/>
  <c r="J10" i="9" s="1"/>
  <c r="J25" i="22"/>
  <c r="E27" i="9" s="1"/>
  <c r="K27" i="9" s="1"/>
  <c r="K22" i="9"/>
  <c r="D26" i="9"/>
  <c r="F26" i="9" s="1"/>
  <c r="J26" i="9" s="1"/>
  <c r="K18" i="9"/>
  <c r="F21" i="9"/>
  <c r="J21" i="9" s="1"/>
  <c r="K20" i="9"/>
  <c r="E76" i="22"/>
  <c r="J64" i="22"/>
  <c r="J73" i="22"/>
  <c r="E78" i="22"/>
  <c r="E64" i="22"/>
  <c r="J63" i="22"/>
  <c r="E70" i="22"/>
  <c r="E66" i="22"/>
  <c r="J66" i="22"/>
  <c r="E77" i="22"/>
  <c r="E63" i="22"/>
  <c r="E69" i="22"/>
  <c r="J69" i="22"/>
  <c r="E74" i="22"/>
  <c r="E72" i="22"/>
  <c r="J68" i="22"/>
  <c r="J75" i="22"/>
  <c r="Z62" i="22"/>
  <c r="E67" i="22"/>
  <c r="E75" i="22"/>
  <c r="J70" i="22"/>
  <c r="J67" i="22"/>
  <c r="E80" i="22"/>
  <c r="E73" i="22"/>
  <c r="J65" i="22"/>
  <c r="E79" i="22"/>
  <c r="J80" i="22"/>
  <c r="J72" i="22"/>
  <c r="E71" i="22"/>
  <c r="J77" i="22"/>
  <c r="J76" i="22"/>
  <c r="E68" i="22"/>
  <c r="J79" i="22"/>
  <c r="J71" i="22"/>
  <c r="E65" i="22"/>
  <c r="J74" i="22"/>
  <c r="J78" i="22"/>
  <c r="E14" i="9"/>
  <c r="D20" i="9"/>
  <c r="F20" i="9" s="1"/>
  <c r="J20" i="9" s="1"/>
  <c r="K23" i="9"/>
  <c r="K15" i="9"/>
  <c r="K19" i="9"/>
  <c r="F12" i="9"/>
  <c r="J12" i="9" s="1"/>
  <c r="AC194" i="38"/>
  <c r="AD194" i="38"/>
  <c r="AC137" i="38"/>
  <c r="AD137" i="38"/>
  <c r="AE137" i="38" s="1"/>
  <c r="AD85" i="38"/>
  <c r="AE85" i="38" s="1"/>
  <c r="AD308" i="38"/>
  <c r="AE308" i="38" s="1"/>
  <c r="AD198" i="38"/>
  <c r="AE198" i="38" s="1"/>
  <c r="Y265" i="38"/>
  <c r="AD265" i="38" s="1"/>
  <c r="AE265" i="38" s="1"/>
  <c r="U253" i="38"/>
  <c r="Y253" i="38" s="1"/>
  <c r="AC253" i="38" s="1"/>
  <c r="U185" i="38"/>
  <c r="Y185" i="38" s="1"/>
  <c r="AC185" i="38" s="1"/>
  <c r="Y109" i="38"/>
  <c r="AC109" i="38" s="1"/>
  <c r="U287" i="38"/>
  <c r="Y287" i="38" s="1"/>
  <c r="AC287" i="38" s="1"/>
  <c r="U264" i="38"/>
  <c r="Y264" i="38" s="1"/>
  <c r="AC264" i="38" s="1"/>
  <c r="Y132" i="38"/>
  <c r="AC132" i="38" s="1"/>
  <c r="U96" i="38"/>
  <c r="U84" i="38"/>
  <c r="Y72" i="38"/>
  <c r="AD218" i="38"/>
  <c r="AE218" i="38" s="1"/>
  <c r="AD296" i="38"/>
  <c r="AE296" i="38" s="1"/>
  <c r="AD163" i="38"/>
  <c r="AE163" i="38" s="1"/>
  <c r="AD26" i="38"/>
  <c r="Y226" i="38"/>
  <c r="AC226" i="38" s="1"/>
  <c r="Y215" i="38"/>
  <c r="AC215" i="38" s="1"/>
  <c r="AD302" i="38"/>
  <c r="U298" i="38"/>
  <c r="AD272" i="38"/>
  <c r="AE272" i="38" s="1"/>
  <c r="Y59" i="38"/>
  <c r="AC59" i="38" s="1"/>
  <c r="Y114" i="38"/>
  <c r="AC114" i="38" s="1"/>
  <c r="U275" i="38"/>
  <c r="Y275" i="38" s="1"/>
  <c r="AC275" i="38" s="1"/>
  <c r="Y323" i="38"/>
  <c r="AC323" i="38" s="1"/>
  <c r="Y249" i="38"/>
  <c r="AC249" i="38" s="1"/>
  <c r="U129" i="38"/>
  <c r="Y129" i="38" s="1"/>
  <c r="AC129" i="38" s="1"/>
  <c r="AD290" i="38"/>
  <c r="AD147" i="38"/>
  <c r="AE147" i="38" s="1"/>
  <c r="AD301" i="38"/>
  <c r="AE301" i="38" s="1"/>
  <c r="AD17" i="38"/>
  <c r="AE17" i="38" s="1"/>
  <c r="U174" i="38"/>
  <c r="Y174" i="38" s="1"/>
  <c r="Y244" i="38"/>
  <c r="AC244" i="38" s="1"/>
  <c r="Y193" i="38"/>
  <c r="U320" i="38"/>
  <c r="Y320" i="38" s="1"/>
  <c r="AC320" i="38" s="1"/>
  <c r="AD38" i="38"/>
  <c r="AE38" i="38" s="1"/>
  <c r="AD245" i="38"/>
  <c r="AE245" i="38" s="1"/>
  <c r="AD182" i="38"/>
  <c r="AD110" i="38"/>
  <c r="AE110" i="38" s="1"/>
  <c r="Y293" i="38"/>
  <c r="AC293" i="38" s="1"/>
  <c r="U140" i="38"/>
  <c r="Y140" i="38" s="1"/>
  <c r="AC140" i="38" s="1"/>
  <c r="Y259" i="38"/>
  <c r="AC259" i="38" s="1"/>
  <c r="U163" i="38"/>
  <c r="Y163" i="38" s="1"/>
  <c r="AC163" i="38" s="1"/>
  <c r="Y139" i="38"/>
  <c r="Y43" i="38"/>
  <c r="AC43" i="38" s="1"/>
  <c r="U50" i="38"/>
  <c r="Y50" i="38" s="1"/>
  <c r="AC50" i="38" s="1"/>
  <c r="Y150" i="38"/>
  <c r="AC150" i="38" s="1"/>
  <c r="U152" i="38"/>
  <c r="Y152" i="38" s="1"/>
  <c r="AC152" i="38" s="1"/>
  <c r="U336" i="38"/>
  <c r="Y336" i="38" s="1"/>
  <c r="AC336" i="38" s="1"/>
  <c r="AD155" i="38"/>
  <c r="AE155" i="38" s="1"/>
  <c r="U107" i="38"/>
  <c r="Y107" i="38" s="1"/>
  <c r="AC107" i="38" s="1"/>
  <c r="U62" i="38"/>
  <c r="Y62" i="38" s="1"/>
  <c r="AC62" i="38" s="1"/>
  <c r="U16" i="38"/>
  <c r="Y16" i="38" s="1"/>
  <c r="AC16" i="38" s="1"/>
  <c r="U208" i="38"/>
  <c r="Y208" i="38" s="1"/>
  <c r="AC208" i="38" s="1"/>
  <c r="U101" i="38"/>
  <c r="Y101" i="38" s="1"/>
  <c r="AD83" i="38"/>
  <c r="AE83" i="38" s="1"/>
  <c r="AD249" i="38"/>
  <c r="AE249" i="38" s="1"/>
  <c r="AD158" i="38"/>
  <c r="AE158" i="38" s="1"/>
  <c r="AD253" i="38"/>
  <c r="AE253" i="38" s="1"/>
  <c r="AD134" i="38"/>
  <c r="AE134" i="38" s="1"/>
  <c r="AD278" i="38"/>
  <c r="U74" i="38"/>
  <c r="Y74" i="38" s="1"/>
  <c r="AC74" i="38" s="1"/>
  <c r="U28" i="38"/>
  <c r="Y28" i="38" s="1"/>
  <c r="AC28" i="38" s="1"/>
  <c r="Y148" i="38"/>
  <c r="AC148" i="38" s="1"/>
  <c r="Y205" i="38"/>
  <c r="AC205" i="38" s="1"/>
  <c r="AD244" i="38"/>
  <c r="AE244" i="38" s="1"/>
  <c r="AD43" i="38"/>
  <c r="AE43" i="38" s="1"/>
  <c r="AD275" i="38"/>
  <c r="AE275" i="38" s="1"/>
  <c r="Y160" i="38"/>
  <c r="AC160" i="38" s="1"/>
  <c r="U196" i="38"/>
  <c r="U230" i="38"/>
  <c r="Y230" i="38" s="1"/>
  <c r="AC230" i="38" s="1"/>
  <c r="Y303" i="38"/>
  <c r="AC303" i="38" s="1"/>
  <c r="Y171" i="38"/>
  <c r="AC171" i="38" s="1"/>
  <c r="Y51" i="38"/>
  <c r="AC51" i="38" s="1"/>
  <c r="U39" i="38"/>
  <c r="Y39" i="38" s="1"/>
  <c r="AC39" i="38" s="1"/>
  <c r="AD34" i="38"/>
  <c r="AE34" i="38" s="1"/>
  <c r="AD274" i="38"/>
  <c r="AE274" i="38" s="1"/>
  <c r="AD199" i="38"/>
  <c r="AE199" i="38" s="1"/>
  <c r="K25" i="9"/>
  <c r="AD181" i="38"/>
  <c r="AE181" i="38" s="1"/>
  <c r="AD223" i="38"/>
  <c r="AE223" i="38" s="1"/>
  <c r="AD295" i="38"/>
  <c r="AE295" i="38" s="1"/>
  <c r="AD211" i="38"/>
  <c r="AE211" i="38" s="1"/>
  <c r="AD283" i="38"/>
  <c r="AE283" i="38" s="1"/>
  <c r="AD259" i="38"/>
  <c r="AE259" i="38" s="1"/>
  <c r="U65" i="38"/>
  <c r="Y65" i="38" s="1"/>
  <c r="AC65" i="38" s="1"/>
  <c r="U200" i="38"/>
  <c r="Y200" i="38" s="1"/>
  <c r="AC200" i="38" s="1"/>
  <c r="Y32" i="38"/>
  <c r="AC32" i="38" s="1"/>
  <c r="Y31" i="38"/>
  <c r="AC31" i="38" s="1"/>
  <c r="U332" i="38"/>
  <c r="Y332" i="38" s="1"/>
  <c r="AC332" i="38" s="1"/>
  <c r="U119" i="38"/>
  <c r="Y119" i="38" s="1"/>
  <c r="AC119" i="38" s="1"/>
  <c r="U29" i="38"/>
  <c r="Y29" i="38" s="1"/>
  <c r="AC29" i="38" s="1"/>
  <c r="U173" i="38"/>
  <c r="Y173" i="38" s="1"/>
  <c r="AC173" i="38" s="1"/>
  <c r="Y82" i="38"/>
  <c r="AC82" i="38" s="1"/>
  <c r="U284" i="38"/>
  <c r="Y284" i="38" s="1"/>
  <c r="AC284" i="38" s="1"/>
  <c r="U227" i="38"/>
  <c r="Y227" i="38" s="1"/>
  <c r="AC227" i="38" s="1"/>
  <c r="Y221" i="38"/>
  <c r="AC221" i="38" s="1"/>
  <c r="Y80" i="38"/>
  <c r="AC80" i="38" s="1"/>
  <c r="U305" i="38"/>
  <c r="Y305" i="38" s="1"/>
  <c r="AC305" i="38" s="1"/>
  <c r="U92" i="38"/>
  <c r="Y92" i="38" s="1"/>
  <c r="AC92" i="38" s="1"/>
  <c r="Y79" i="38"/>
  <c r="AC79" i="38" s="1"/>
  <c r="Y47" i="38"/>
  <c r="AC47" i="38" s="1"/>
  <c r="U338" i="38"/>
  <c r="Y338" i="38" s="1"/>
  <c r="AC338" i="38" s="1"/>
  <c r="U236" i="38"/>
  <c r="Y236" i="38" s="1"/>
  <c r="AC236" i="38" s="1"/>
  <c r="U146" i="38"/>
  <c r="Y146" i="38" s="1"/>
  <c r="AD146" i="38" s="1"/>
  <c r="AE146" i="38" s="1"/>
  <c r="U56" i="38"/>
  <c r="Y56" i="38" s="1"/>
  <c r="AD56" i="38" s="1"/>
  <c r="AE56" i="38" s="1"/>
  <c r="AC121" i="38"/>
  <c r="AD121" i="38"/>
  <c r="AE121" i="38" s="1"/>
  <c r="AC220" i="38"/>
  <c r="AD220" i="38"/>
  <c r="AE220" i="38" s="1"/>
  <c r="AC176" i="38"/>
  <c r="AD176" i="38"/>
  <c r="AE176" i="38" s="1"/>
  <c r="AD236" i="38"/>
  <c r="AE236" i="38" s="1"/>
  <c r="Y118" i="38"/>
  <c r="AC118" i="38" s="1"/>
  <c r="Y25" i="38"/>
  <c r="AD25" i="38" s="1"/>
  <c r="AE25" i="38" s="1"/>
  <c r="Y269" i="38"/>
  <c r="AC269" i="38" s="1"/>
  <c r="Y64" i="38"/>
  <c r="AC64" i="38" s="1"/>
  <c r="Y180" i="38"/>
  <c r="AC180" i="38" s="1"/>
  <c r="Y96" i="38"/>
  <c r="Y84" i="38"/>
  <c r="AC84" i="38" s="1"/>
  <c r="AD119" i="38"/>
  <c r="AE119" i="38" s="1"/>
  <c r="Y228" i="38"/>
  <c r="AC228" i="38" s="1"/>
  <c r="AD320" i="38"/>
  <c r="AE320" i="38" s="1"/>
  <c r="AD184" i="38"/>
  <c r="AE184" i="38" s="1"/>
  <c r="AD73" i="38"/>
  <c r="AE73" i="38" s="1"/>
  <c r="Y130" i="38"/>
  <c r="AC130" i="38" s="1"/>
  <c r="Y238" i="38"/>
  <c r="AC238" i="38" s="1"/>
  <c r="Y76" i="38"/>
  <c r="AC76" i="38" s="1"/>
  <c r="Y141" i="38"/>
  <c r="AC141" i="38" s="1"/>
  <c r="AD216" i="38"/>
  <c r="AE216" i="38" s="1"/>
  <c r="AD132" i="38"/>
  <c r="AE132" i="38" s="1"/>
  <c r="AD180" i="38"/>
  <c r="AE180" i="38" s="1"/>
  <c r="AD226" i="38"/>
  <c r="AE226" i="38" s="1"/>
  <c r="AD288" i="38"/>
  <c r="AE288" i="38" s="1"/>
  <c r="Y61" i="38"/>
  <c r="AC61" i="38" s="1"/>
  <c r="Y142" i="38"/>
  <c r="AC142" i="38" s="1"/>
  <c r="Y102" i="38"/>
  <c r="AD102" i="38" s="1"/>
  <c r="AE102" i="38" s="1"/>
  <c r="Y44" i="38"/>
  <c r="AC44" i="38" s="1"/>
  <c r="Y298" i="38"/>
  <c r="AC298" i="38" s="1"/>
  <c r="U326" i="38"/>
  <c r="Y326" i="38" s="1"/>
  <c r="AD78" i="38"/>
  <c r="AE78" i="38" s="1"/>
  <c r="AD240" i="38"/>
  <c r="AE240" i="38" s="1"/>
  <c r="AD47" i="38"/>
  <c r="AE47" i="38" s="1"/>
  <c r="AD312" i="38"/>
  <c r="AE312" i="38" s="1"/>
  <c r="AE194" i="38"/>
  <c r="AD338" i="38"/>
  <c r="AE338" i="38" s="1"/>
  <c r="Y86" i="38"/>
  <c r="AC86" i="38" s="1"/>
  <c r="Y99" i="38"/>
  <c r="Y100" i="38"/>
  <c r="Y285" i="38"/>
  <c r="Y261" i="38"/>
  <c r="AC261" i="38" s="1"/>
  <c r="Y237" i="38"/>
  <c r="AC237" i="38" s="1"/>
  <c r="Y93" i="38"/>
  <c r="AC93" i="38" s="1"/>
  <c r="Y57" i="38"/>
  <c r="AC57" i="38" s="1"/>
  <c r="Y45" i="38"/>
  <c r="AC45" i="38" s="1"/>
  <c r="Y21" i="38"/>
  <c r="AC21" i="38" s="1"/>
  <c r="AD277" i="38"/>
  <c r="AE277" i="38" s="1"/>
  <c r="AD156" i="38"/>
  <c r="AE156" i="38" s="1"/>
  <c r="AD50" i="38"/>
  <c r="AE50" i="38" s="1"/>
  <c r="AD60" i="38"/>
  <c r="AE60" i="38" s="1"/>
  <c r="AD79" i="38"/>
  <c r="AE79" i="38" s="1"/>
  <c r="AD169" i="38"/>
  <c r="AE169" i="38" s="1"/>
  <c r="AD270" i="38"/>
  <c r="AE270" i="38" s="1"/>
  <c r="AE182" i="38"/>
  <c r="AD250" i="38"/>
  <c r="AE250" i="38" s="1"/>
  <c r="AD319" i="38"/>
  <c r="AE319" i="38" s="1"/>
  <c r="AD168" i="38"/>
  <c r="AE168" i="38" s="1"/>
  <c r="AD227" i="38"/>
  <c r="AE227" i="38" s="1"/>
  <c r="AD212" i="38"/>
  <c r="AE212" i="38" s="1"/>
  <c r="AD118" i="38"/>
  <c r="AE118" i="38" s="1"/>
  <c r="Y270" i="38"/>
  <c r="AC270" i="38" s="1"/>
  <c r="Y282" i="38"/>
  <c r="Y20" i="38"/>
  <c r="AC20" i="38" s="1"/>
  <c r="AE302" i="38"/>
  <c r="AD229" i="38"/>
  <c r="AE229" i="38" s="1"/>
  <c r="AD120" i="38"/>
  <c r="AE120" i="38" s="1"/>
  <c r="AD143" i="38"/>
  <c r="AE143" i="38" s="1"/>
  <c r="AE278" i="38"/>
  <c r="AD108" i="38"/>
  <c r="AE108" i="38" s="1"/>
  <c r="Y281" i="38"/>
  <c r="AC281" i="38" s="1"/>
  <c r="Y122" i="38"/>
  <c r="AC122" i="38" s="1"/>
  <c r="U340" i="38"/>
  <c r="Y340" i="38" s="1"/>
  <c r="Y105" i="38"/>
  <c r="AC105" i="38" s="1"/>
  <c r="AD215" i="38"/>
  <c r="AE215" i="38" s="1"/>
  <c r="AD21" i="38"/>
  <c r="AE21" i="38" s="1"/>
  <c r="AD281" i="38"/>
  <c r="AE281" i="38" s="1"/>
  <c r="AD109" i="38"/>
  <c r="AE109" i="38" s="1"/>
  <c r="AD192" i="38"/>
  <c r="AE192" i="38" s="1"/>
  <c r="AD142" i="38"/>
  <c r="AE142" i="38" s="1"/>
  <c r="AD32" i="38"/>
  <c r="AE32" i="38" s="1"/>
  <c r="Y70" i="38"/>
  <c r="AC70" i="38" s="1"/>
  <c r="Y306" i="38"/>
  <c r="AC306" i="38" s="1"/>
  <c r="Y19" i="38"/>
  <c r="AC19" i="38" s="1"/>
  <c r="AD276" i="38"/>
  <c r="AE276" i="38" s="1"/>
  <c r="AD144" i="38"/>
  <c r="AE144" i="38" s="1"/>
  <c r="AE290" i="38"/>
  <c r="AD204" i="38"/>
  <c r="AE204" i="38" s="1"/>
  <c r="Y325" i="38"/>
  <c r="AC325" i="38" s="1"/>
  <c r="AD91" i="38"/>
  <c r="AE91" i="38" s="1"/>
  <c r="AD324" i="38"/>
  <c r="AE324" i="38" s="1"/>
  <c r="AD233" i="38"/>
  <c r="AE233" i="38" s="1"/>
  <c r="AD200" i="38"/>
  <c r="AE200" i="38" s="1"/>
  <c r="AD59" i="38"/>
  <c r="AE59" i="38" s="1"/>
  <c r="AD252" i="38"/>
  <c r="AE252" i="38" s="1"/>
  <c r="AD264" i="38"/>
  <c r="AE264" i="38" s="1"/>
  <c r="Y196" i="38"/>
  <c r="AC196" i="38" s="1"/>
  <c r="Y55" i="38"/>
  <c r="AC55" i="38" s="1"/>
  <c r="Y206" i="38"/>
  <c r="AC206" i="38" s="1"/>
  <c r="AD41" i="38"/>
  <c r="AE41" i="38" s="1"/>
  <c r="AD242" i="38"/>
  <c r="AE242" i="38" s="1"/>
  <c r="AD48" i="38"/>
  <c r="AE48" i="38" s="1"/>
  <c r="AD24" i="38"/>
  <c r="AE24" i="38" s="1"/>
  <c r="AD29" i="38"/>
  <c r="AE29" i="38" s="1"/>
  <c r="AD325" i="38"/>
  <c r="AE325" i="38" s="1"/>
  <c r="AD266" i="38"/>
  <c r="AE266" i="38" s="1"/>
  <c r="AD206" i="38"/>
  <c r="AE206" i="38" s="1"/>
  <c r="AD237" i="38"/>
  <c r="AE237" i="38" s="1"/>
  <c r="Y40" i="38"/>
  <c r="AC40" i="38" s="1"/>
  <c r="Y190" i="38"/>
  <c r="AC190" i="38" s="1"/>
  <c r="Y67" i="38"/>
  <c r="AC67" i="38" s="1"/>
  <c r="U254" i="38"/>
  <c r="Y254" i="38" s="1"/>
  <c r="AC254" i="38" s="1"/>
  <c r="AD251" i="38"/>
  <c r="AE251" i="38" s="1"/>
  <c r="AD300" i="38"/>
  <c r="AE300" i="38" s="1"/>
  <c r="AD149" i="38"/>
  <c r="AE149" i="38" s="1"/>
  <c r="AD36" i="38"/>
  <c r="AE36" i="38" s="1"/>
  <c r="AD93" i="38"/>
  <c r="AE93" i="38" s="1"/>
  <c r="AE26" i="38"/>
  <c r="AE98" i="38"/>
  <c r="Y314" i="38"/>
  <c r="Y52" i="38"/>
  <c r="AC52" i="38" s="1"/>
  <c r="Y53" i="38"/>
  <c r="AC53" i="38" s="1"/>
  <c r="U329" i="38"/>
  <c r="Y329" i="38" s="1"/>
  <c r="W339" i="38"/>
  <c r="U339" i="38" s="1"/>
  <c r="Y339" i="38" s="1"/>
  <c r="U343" i="38"/>
  <c r="Y343" i="38" s="1"/>
  <c r="AC25" i="38"/>
  <c r="AC170" i="38"/>
  <c r="AD170" i="38"/>
  <c r="AE170" i="38" s="1"/>
  <c r="AC234" i="38"/>
  <c r="AD234" i="38"/>
  <c r="AE234" i="38" s="1"/>
  <c r="AC146" i="38"/>
  <c r="AD72" i="38"/>
  <c r="AE72" i="38" s="1"/>
  <c r="AC72" i="38"/>
  <c r="AC193" i="38"/>
  <c r="AD193" i="38"/>
  <c r="AE193" i="38" s="1"/>
  <c r="AC37" i="38"/>
  <c r="AD37" i="38"/>
  <c r="AE37" i="38" s="1"/>
  <c r="W334" i="38"/>
  <c r="U334" i="38" s="1"/>
  <c r="Y334" i="38" s="1"/>
  <c r="U335" i="38"/>
  <c r="Y335" i="38" s="1"/>
  <c r="W342" i="38"/>
  <c r="U342" i="38" s="1"/>
  <c r="Y342" i="38" s="1"/>
  <c r="U331" i="38"/>
  <c r="Y331" i="38" s="1"/>
  <c r="U333" i="38"/>
  <c r="Y333" i="38" s="1"/>
  <c r="U341" i="38"/>
  <c r="Y341" i="38" s="1"/>
  <c r="W330" i="38"/>
  <c r="U330" i="38" s="1"/>
  <c r="Y330" i="38" s="1"/>
  <c r="U328" i="38"/>
  <c r="Y328" i="38" s="1"/>
  <c r="U327" i="38"/>
  <c r="Y327" i="38" s="1"/>
  <c r="W337" i="38"/>
  <c r="U337" i="38" s="1"/>
  <c r="Y337" i="38" s="1"/>
  <c r="AD191" i="38" l="1"/>
  <c r="AE191" i="38" s="1"/>
  <c r="AD152" i="38"/>
  <c r="AE152" i="38" s="1"/>
  <c r="AD293" i="38"/>
  <c r="AE293" i="38" s="1"/>
  <c r="AD208" i="38"/>
  <c r="AE208" i="38" s="1"/>
  <c r="AD76" i="38"/>
  <c r="AE76" i="38" s="1"/>
  <c r="AD82" i="38"/>
  <c r="AE82" i="38" s="1"/>
  <c r="AC56" i="38"/>
  <c r="AD323" i="38"/>
  <c r="AE323" i="38" s="1"/>
  <c r="AD55" i="38"/>
  <c r="AE55" i="38" s="1"/>
  <c r="AC265" i="38"/>
  <c r="AD287" i="38"/>
  <c r="AE287" i="38" s="1"/>
  <c r="AD87" i="38"/>
  <c r="AE87" i="38" s="1"/>
  <c r="K10" i="9"/>
  <c r="F16" i="9"/>
  <c r="J16" i="9" s="1"/>
  <c r="F17" i="9"/>
  <c r="J17" i="9" s="1"/>
  <c r="F27" i="9"/>
  <c r="J27" i="9" s="1"/>
  <c r="F67" i="22"/>
  <c r="K65" i="22"/>
  <c r="K76" i="22"/>
  <c r="F77" i="22"/>
  <c r="F69" i="22"/>
  <c r="K64" i="22"/>
  <c r="F70" i="22"/>
  <c r="F63" i="22"/>
  <c r="K79" i="22"/>
  <c r="F75" i="22"/>
  <c r="F71" i="22"/>
  <c r="K66" i="22"/>
  <c r="K77" i="22"/>
  <c r="F79" i="22"/>
  <c r="F73" i="22"/>
  <c r="K73" i="22"/>
  <c r="F72" i="22"/>
  <c r="F66" i="22"/>
  <c r="K67" i="22"/>
  <c r="AA62" i="22"/>
  <c r="F74" i="22"/>
  <c r="F68" i="22"/>
  <c r="K68" i="22"/>
  <c r="F76" i="22"/>
  <c r="K78" i="22"/>
  <c r="K75" i="22"/>
  <c r="F80" i="22"/>
  <c r="K80" i="22"/>
  <c r="K74" i="22"/>
  <c r="F65" i="22"/>
  <c r="K71" i="22"/>
  <c r="K69" i="22"/>
  <c r="K70" i="22"/>
  <c r="F64" i="22"/>
  <c r="K72" i="22"/>
  <c r="K63" i="22"/>
  <c r="F78" i="22"/>
  <c r="F14" i="9"/>
  <c r="J14" i="9" s="1"/>
  <c r="K14" i="9"/>
  <c r="AC174" i="38"/>
  <c r="AD174" i="38"/>
  <c r="AE174" i="38" s="1"/>
  <c r="AD31" i="38"/>
  <c r="AE31" i="38" s="1"/>
  <c r="AD305" i="38"/>
  <c r="AE305" i="38" s="1"/>
  <c r="AD303" i="38"/>
  <c r="AE303" i="38" s="1"/>
  <c r="AD150" i="38"/>
  <c r="AE150" i="38" s="1"/>
  <c r="AD148" i="38"/>
  <c r="AE148" i="38" s="1"/>
  <c r="AD74" i="38"/>
  <c r="AE74" i="38" s="1"/>
  <c r="AD336" i="38"/>
  <c r="AE336" i="38" s="1"/>
  <c r="AD64" i="38"/>
  <c r="AE64" i="38" s="1"/>
  <c r="AD160" i="38"/>
  <c r="AE160" i="38" s="1"/>
  <c r="AD205" i="38"/>
  <c r="AE205" i="38" s="1"/>
  <c r="AD28" i="38"/>
  <c r="AE28" i="38" s="1"/>
  <c r="AD185" i="38"/>
  <c r="AE185" i="38" s="1"/>
  <c r="AC101" i="38"/>
  <c r="AD101" i="38"/>
  <c r="AE101" i="38" s="1"/>
  <c r="AD114" i="38"/>
  <c r="AE114" i="38" s="1"/>
  <c r="AD39" i="38"/>
  <c r="AE39" i="38" s="1"/>
  <c r="AD107" i="38"/>
  <c r="AE107" i="38" s="1"/>
  <c r="AC139" i="38"/>
  <c r="AD139" i="38"/>
  <c r="AE139" i="38" s="1"/>
  <c r="AD171" i="38"/>
  <c r="AE171" i="38" s="1"/>
  <c r="AD140" i="38"/>
  <c r="AE140" i="38" s="1"/>
  <c r="AD141" i="38"/>
  <c r="AE141" i="38" s="1"/>
  <c r="AD221" i="38"/>
  <c r="AE221" i="38" s="1"/>
  <c r="AD62" i="38"/>
  <c r="AE62" i="38" s="1"/>
  <c r="AD51" i="38"/>
  <c r="AE51" i="38" s="1"/>
  <c r="AD230" i="38"/>
  <c r="AE230" i="38" s="1"/>
  <c r="AD16" i="38"/>
  <c r="AE16" i="38" s="1"/>
  <c r="AD129" i="38"/>
  <c r="AE129" i="38" s="1"/>
  <c r="AC102" i="38"/>
  <c r="AD228" i="38"/>
  <c r="AE228" i="38" s="1"/>
  <c r="AD80" i="38"/>
  <c r="AE80" i="38" s="1"/>
  <c r="AD332" i="38"/>
  <c r="AE332" i="38" s="1"/>
  <c r="AD306" i="38"/>
  <c r="AE306" i="38" s="1"/>
  <c r="AD45" i="38"/>
  <c r="AE45" i="38" s="1"/>
  <c r="AD173" i="38"/>
  <c r="AE173" i="38" s="1"/>
  <c r="AD196" i="38"/>
  <c r="AE196" i="38" s="1"/>
  <c r="AD19" i="38"/>
  <c r="AE19" i="38" s="1"/>
  <c r="AD92" i="38"/>
  <c r="AE92" i="38" s="1"/>
  <c r="AD298" i="38"/>
  <c r="AE298" i="38" s="1"/>
  <c r="AD86" i="38"/>
  <c r="AE86" i="38" s="1"/>
  <c r="AD20" i="38"/>
  <c r="AE20" i="38" s="1"/>
  <c r="AD44" i="38"/>
  <c r="AE44" i="38" s="1"/>
  <c r="AD122" i="38"/>
  <c r="AE122" i="38" s="1"/>
  <c r="AD65" i="38"/>
  <c r="AE65" i="38" s="1"/>
  <c r="AD284" i="38"/>
  <c r="AE284" i="38" s="1"/>
  <c r="AD84" i="38"/>
  <c r="AE84" i="38" s="1"/>
  <c r="AD261" i="38"/>
  <c r="AE261" i="38" s="1"/>
  <c r="AD254" i="38"/>
  <c r="AE254" i="38" s="1"/>
  <c r="AC99" i="38"/>
  <c r="AD99" i="38"/>
  <c r="AE99" i="38" s="1"/>
  <c r="AD61" i="38"/>
  <c r="AE61" i="38" s="1"/>
  <c r="AD105" i="38"/>
  <c r="AE105" i="38" s="1"/>
  <c r="AD269" i="38"/>
  <c r="AE269" i="38" s="1"/>
  <c r="AD67" i="38"/>
  <c r="AE67" i="38" s="1"/>
  <c r="AC96" i="38"/>
  <c r="AD96" i="38"/>
  <c r="AE96" i="38" s="1"/>
  <c r="AD57" i="38"/>
  <c r="AE57" i="38" s="1"/>
  <c r="AD52" i="38"/>
  <c r="AE52" i="38" s="1"/>
  <c r="AD130" i="38"/>
  <c r="AE130" i="38" s="1"/>
  <c r="AC282" i="38"/>
  <c r="AD282" i="38"/>
  <c r="AE282" i="38" s="1"/>
  <c r="AD190" i="38"/>
  <c r="AE190" i="38" s="1"/>
  <c r="AD53" i="38"/>
  <c r="AE53" i="38" s="1"/>
  <c r="AD238" i="38"/>
  <c r="AE238" i="38" s="1"/>
  <c r="AD40" i="38"/>
  <c r="AE40" i="38" s="1"/>
  <c r="AC314" i="38"/>
  <c r="AD314" i="38"/>
  <c r="AE314" i="38" s="1"/>
  <c r="AC285" i="38"/>
  <c r="AD285" i="38"/>
  <c r="AE285" i="38" s="1"/>
  <c r="AD70" i="38"/>
  <c r="AE70" i="38" s="1"/>
  <c r="AC100" i="38"/>
  <c r="AD100" i="38"/>
  <c r="AE100" i="38" s="1"/>
  <c r="AC339" i="38"/>
  <c r="AD339" i="38"/>
  <c r="AE339" i="38" s="1"/>
  <c r="AC326" i="38"/>
  <c r="AD326" i="38"/>
  <c r="AE326" i="38" s="1"/>
  <c r="AC337" i="38"/>
  <c r="AD337" i="38"/>
  <c r="AE337" i="38" s="1"/>
  <c r="AC334" i="38"/>
  <c r="AD334" i="38"/>
  <c r="AE334" i="38" s="1"/>
  <c r="AC330" i="38"/>
  <c r="AD330" i="38"/>
  <c r="AE330" i="38" s="1"/>
  <c r="AC331" i="38"/>
  <c r="AD331" i="38"/>
  <c r="AE331" i="38" s="1"/>
  <c r="AC342" i="38"/>
  <c r="AD342" i="38"/>
  <c r="AE342" i="38" s="1"/>
  <c r="AC327" i="38"/>
  <c r="AD327" i="38"/>
  <c r="AE327" i="38" s="1"/>
  <c r="AC329" i="38"/>
  <c r="AD329" i="38"/>
  <c r="AE329" i="38" s="1"/>
  <c r="AC328" i="38"/>
  <c r="AD328" i="38"/>
  <c r="AE328" i="38" s="1"/>
  <c r="AC333" i="38"/>
  <c r="AD333" i="38"/>
  <c r="AE333" i="38" s="1"/>
  <c r="AC343" i="38"/>
  <c r="AD343" i="38"/>
  <c r="AE343" i="38" s="1"/>
  <c r="AC341" i="38"/>
  <c r="AD341" i="38"/>
  <c r="AE341" i="38" s="1"/>
  <c r="AC340" i="38"/>
  <c r="AD340" i="38"/>
  <c r="AE340" i="38" s="1"/>
  <c r="AC335" i="38"/>
  <c r="AD335" i="38"/>
  <c r="AE335" i="38" s="1"/>
  <c r="G69" i="22" l="1"/>
  <c r="L72" i="22"/>
  <c r="L75" i="22"/>
  <c r="L76" i="22"/>
  <c r="G75" i="22"/>
  <c r="G63" i="22"/>
  <c r="L78" i="22"/>
  <c r="G70" i="22"/>
  <c r="G77" i="22"/>
  <c r="G68" i="22"/>
  <c r="L68" i="22"/>
  <c r="G74" i="22"/>
  <c r="G71" i="22"/>
  <c r="L77" i="22"/>
  <c r="G79" i="22"/>
  <c r="G64" i="22"/>
  <c r="L70" i="22"/>
  <c r="G72" i="22"/>
  <c r="G76" i="22"/>
  <c r="L73" i="22"/>
  <c r="G78" i="22"/>
  <c r="G66" i="22"/>
  <c r="L67" i="22"/>
  <c r="AB62" i="22"/>
  <c r="G65" i="22"/>
  <c r="L64" i="22"/>
  <c r="L74" i="22"/>
  <c r="G67" i="22"/>
  <c r="L69" i="22"/>
  <c r="L71" i="22"/>
  <c r="G73" i="22"/>
  <c r="L66" i="22"/>
  <c r="L80" i="22"/>
  <c r="L79" i="22"/>
  <c r="L63" i="22"/>
  <c r="L65" i="22"/>
  <c r="G80" i="22"/>
  <c r="AC344" i="38"/>
  <c r="AD344" i="38"/>
  <c r="AE344" i="38"/>
  <c r="H76" i="22" l="1"/>
  <c r="M73" i="22"/>
  <c r="M66" i="22"/>
  <c r="H77" i="22"/>
  <c r="H71" i="22"/>
  <c r="M64" i="22"/>
  <c r="M68" i="22"/>
  <c r="H79" i="22"/>
  <c r="H80" i="22"/>
  <c r="M71" i="22"/>
  <c r="M75" i="22"/>
  <c r="H64" i="22"/>
  <c r="H73" i="22"/>
  <c r="M70" i="22"/>
  <c r="H66" i="22"/>
  <c r="H70" i="22"/>
  <c r="M63" i="22"/>
  <c r="AC62" i="22"/>
  <c r="H72" i="22"/>
  <c r="H75" i="22"/>
  <c r="M72" i="22"/>
  <c r="H68" i="22"/>
  <c r="H78" i="22"/>
  <c r="H74" i="22"/>
  <c r="M78" i="22"/>
  <c r="H65" i="22"/>
  <c r="M76" i="22"/>
  <c r="M65" i="22"/>
  <c r="H67" i="22"/>
  <c r="M67" i="22"/>
  <c r="M77" i="22"/>
  <c r="H69" i="22"/>
  <c r="M69" i="22"/>
  <c r="M74" i="22"/>
  <c r="H63" i="22"/>
  <c r="M79" i="22"/>
  <c r="M80" i="22"/>
  <c r="I72" i="22" l="1"/>
  <c r="N68" i="22"/>
  <c r="N72" i="22"/>
  <c r="I80" i="22"/>
  <c r="I65" i="22"/>
  <c r="I67" i="22"/>
  <c r="N67" i="22"/>
  <c r="I75" i="22"/>
  <c r="N73" i="22"/>
  <c r="I68" i="22"/>
  <c r="I63" i="22"/>
  <c r="N69" i="22"/>
  <c r="I70" i="22"/>
  <c r="I73" i="22"/>
  <c r="N63" i="22"/>
  <c r="I69" i="22"/>
  <c r="I64" i="22"/>
  <c r="I79" i="22"/>
  <c r="N71" i="22"/>
  <c r="N76" i="22"/>
  <c r="I78" i="22"/>
  <c r="I76" i="22"/>
  <c r="N64" i="22"/>
  <c r="I74" i="22"/>
  <c r="N74" i="22"/>
  <c r="N66" i="22"/>
  <c r="AD62" i="22"/>
  <c r="AE62" i="22" s="1"/>
  <c r="AF62" i="22" s="1"/>
  <c r="AG62" i="22" s="1"/>
  <c r="AH62" i="22" s="1"/>
  <c r="I71" i="22"/>
  <c r="N78" i="22"/>
  <c r="N77" i="22"/>
  <c r="I66" i="22"/>
  <c r="N65" i="22"/>
  <c r="N70" i="22"/>
  <c r="N75" i="22"/>
  <c r="I77" i="22"/>
  <c r="N80" i="22"/>
  <c r="N79"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<sst xmlns="http://schemas.openxmlformats.org/spreadsheetml/2006/main" count="22182" uniqueCount="11238">
  <si>
    <t>Version No</t>
  </si>
  <si>
    <t>Date</t>
  </si>
  <si>
    <t>Comments</t>
  </si>
  <si>
    <t>Asset Inputs</t>
  </si>
  <si>
    <r>
      <rPr>
        <sz val="12"/>
        <color theme="1"/>
        <rFont val="Wingdings"/>
        <charset val="2"/>
      </rPr>
      <t>l</t>
    </r>
    <r>
      <rPr>
        <sz val="12"/>
        <color theme="1"/>
        <rFont val="Calibri"/>
        <family val="2"/>
      </rPr>
      <t xml:space="preserve"> </t>
    </r>
    <r>
      <rPr>
        <sz val="12"/>
        <color theme="1"/>
        <rFont val="Century Gothic"/>
        <family val="2"/>
        <scheme val="minor"/>
      </rPr>
      <t xml:space="preserve">Unit Cost of Passive Assets
</t>
    </r>
    <r>
      <rPr>
        <sz val="12"/>
        <color theme="1"/>
        <rFont val="Wingdings"/>
        <charset val="2"/>
      </rPr>
      <t xml:space="preserve">l </t>
    </r>
    <r>
      <rPr>
        <sz val="12"/>
        <color theme="1"/>
        <rFont val="Century Gothic"/>
        <family val="2"/>
        <scheme val="minor"/>
      </rPr>
      <t>Unit Cost of Land</t>
    </r>
  </si>
  <si>
    <t>General Input Sheet</t>
  </si>
  <si>
    <t>General Inputs</t>
  </si>
  <si>
    <t>Base Year</t>
  </si>
  <si>
    <t>YEAR</t>
  </si>
  <si>
    <t>Reference</t>
  </si>
  <si>
    <t>Value</t>
  </si>
  <si>
    <t>Discount Rate (WACC):</t>
  </si>
  <si>
    <t>Average 10 Year Bond Rate</t>
  </si>
  <si>
    <t>Margin</t>
  </si>
  <si>
    <t>WACC:</t>
  </si>
  <si>
    <t xml:space="preserve">Option 1 </t>
  </si>
  <si>
    <t>WACC1</t>
  </si>
  <si>
    <t>Capstr</t>
  </si>
  <si>
    <t>Capital Structure (% Debt)</t>
  </si>
  <si>
    <t>Risk</t>
  </si>
  <si>
    <t>Asset Beta</t>
  </si>
  <si>
    <t>AssetBeta</t>
  </si>
  <si>
    <t>Cost of Debt</t>
  </si>
  <si>
    <t>Debt</t>
  </si>
  <si>
    <t>WACC2</t>
  </si>
  <si>
    <t>Escalation Rates</t>
  </si>
  <si>
    <t>PPI</t>
  </si>
  <si>
    <t>Land Escalation</t>
  </si>
  <si>
    <t>Summary Cash flow Projections</t>
  </si>
  <si>
    <r>
      <rPr>
        <sz val="12"/>
        <color theme="1"/>
        <rFont val="Wingdings"/>
        <charset val="2"/>
      </rPr>
      <t>l</t>
    </r>
    <r>
      <rPr>
        <sz val="12"/>
        <color theme="1"/>
        <rFont val="Calibri"/>
        <family val="2"/>
      </rPr>
      <t xml:space="preserve"> </t>
    </r>
    <r>
      <rPr>
        <sz val="12"/>
        <color theme="1"/>
        <rFont val="Century Gothic"/>
        <family val="2"/>
        <scheme val="minor"/>
      </rPr>
      <t xml:space="preserve">Financial Inputs
</t>
    </r>
    <r>
      <rPr>
        <sz val="12"/>
        <color theme="1"/>
        <rFont val="Wingdings"/>
        <charset val="2"/>
      </rPr>
      <t xml:space="preserve">l </t>
    </r>
    <r>
      <rPr>
        <sz val="12"/>
        <color theme="1"/>
        <rFont val="Century Gothic"/>
        <family val="2"/>
        <scheme val="minor"/>
      </rPr>
      <t>Other "generic" inputs</t>
    </r>
  </si>
  <si>
    <t>ten (10) yr. average Roads and Bridges Index (ABS 6427, Table 15, Index 3101)</t>
  </si>
  <si>
    <t>General Financial Inputs</t>
  </si>
  <si>
    <t>Basic Margin on 10 Yr. Bond Rate</t>
  </si>
  <si>
    <t>Market Risk Premium</t>
  </si>
  <si>
    <t>Asset ID</t>
  </si>
  <si>
    <t>Asset Name</t>
  </si>
  <si>
    <t>Description</t>
  </si>
  <si>
    <t>Unit Rate</t>
  </si>
  <si>
    <t>Baseline Valuation</t>
  </si>
  <si>
    <t>Valuation Year</t>
  </si>
  <si>
    <t>Asset Data</t>
  </si>
  <si>
    <t>Catchment No</t>
  </si>
  <si>
    <t>TenYr</t>
  </si>
  <si>
    <t>LandInd</t>
  </si>
  <si>
    <t>Totals</t>
  </si>
  <si>
    <t xml:space="preserve"> </t>
  </si>
  <si>
    <t>Escalation</t>
  </si>
  <si>
    <t>Discounting</t>
  </si>
  <si>
    <t>Present Day Value</t>
  </si>
  <si>
    <t>Option 2</t>
  </si>
  <si>
    <t>Capital Escalation - Future Cap X</t>
  </si>
  <si>
    <t>Roads and Bridges Index (ABS 6427, Table 15, Index 3101)</t>
  </si>
  <si>
    <t>Return to Navigation Pane</t>
  </si>
  <si>
    <t>Yes</t>
  </si>
  <si>
    <t>No</t>
  </si>
  <si>
    <t>DCFTRIGGER</t>
  </si>
  <si>
    <t>WACC Option to be applied in the calculation?</t>
  </si>
  <si>
    <t>Application of Discounted Cash flow</t>
  </si>
  <si>
    <t>Calculate charges using Discounted Cash flow? (Y/N)</t>
  </si>
  <si>
    <t>Catchment</t>
  </si>
  <si>
    <t>TOTAL (A)+ (B)</t>
  </si>
  <si>
    <t>NPV Future (B)</t>
  </si>
  <si>
    <t>Existing (A)</t>
  </si>
  <si>
    <t>Existing (C)</t>
  </si>
  <si>
    <t>NPV Future (D)</t>
  </si>
  <si>
    <t>TOTAL (C)+ (D)</t>
  </si>
  <si>
    <t>Name</t>
  </si>
  <si>
    <t>Gross Cost (escalated)</t>
  </si>
  <si>
    <t>3.5% is the baseline figure quoted in LG Bulletin 06/01</t>
  </si>
  <si>
    <t>Capital Indexation Rates - Historical (June Qtr.)</t>
  </si>
  <si>
    <t>Future Trunk Assets</t>
  </si>
  <si>
    <t>Catchment Name</t>
  </si>
  <si>
    <t>LGIP ID</t>
  </si>
  <si>
    <t>ID from the LGIP drawings</t>
  </si>
  <si>
    <t>Basic Asset Data</t>
  </si>
  <si>
    <t>Basic Asset Valuation</t>
  </si>
  <si>
    <t>Refined Asset Value</t>
  </si>
  <si>
    <t>Asset Attributes</t>
  </si>
  <si>
    <t>Unit Rate Type (*)</t>
  </si>
  <si>
    <t>Year provided (*)</t>
  </si>
  <si>
    <t>Catchment Name (*)</t>
  </si>
  <si>
    <t>Councils ID (from GIS, FAR, AMA etc.)</t>
  </si>
  <si>
    <t>Gross cost (used for CF forecasts)</t>
  </si>
  <si>
    <t>Summary Cost Schedule</t>
  </si>
  <si>
    <r>
      <rPr>
        <sz val="12"/>
        <color theme="1"/>
        <rFont val="Wingdings"/>
        <charset val="2"/>
      </rPr>
      <t>l</t>
    </r>
    <r>
      <rPr>
        <sz val="12"/>
        <color theme="1"/>
        <rFont val="Calibri"/>
        <family val="2"/>
      </rPr>
      <t xml:space="preserve"> Estimates of current and future demand (per cost catchment)</t>
    </r>
  </si>
  <si>
    <t>Calculation Function</t>
  </si>
  <si>
    <t>Inputs</t>
  </si>
  <si>
    <t>Calculation</t>
  </si>
  <si>
    <t>Outputs</t>
  </si>
  <si>
    <r>
      <rPr>
        <sz val="12"/>
        <color theme="1"/>
        <rFont val="Wingdings"/>
        <charset val="2"/>
      </rPr>
      <t>l</t>
    </r>
    <r>
      <rPr>
        <sz val="12"/>
        <color theme="1"/>
        <rFont val="Calibri"/>
        <family val="2"/>
      </rPr>
      <t xml:space="preserve"> Summary of demand and cost allocation by catchment 
</t>
    </r>
    <r>
      <rPr>
        <sz val="12"/>
        <color theme="1"/>
        <rFont val="Wingdings"/>
        <charset val="2"/>
      </rPr>
      <t>l</t>
    </r>
    <r>
      <rPr>
        <sz val="12"/>
        <color theme="1"/>
        <rFont val="Calibri"/>
        <family val="2"/>
      </rPr>
      <t xml:space="preserve"> Final costs by catchment</t>
    </r>
  </si>
  <si>
    <t>Site/Condition</t>
  </si>
  <si>
    <t xml:space="preserve">Adjusted Current Day Value </t>
  </si>
  <si>
    <t>Catchment Demand (trips)</t>
  </si>
  <si>
    <t>Size of land (ha) (*)</t>
  </si>
  <si>
    <t>Transport</t>
  </si>
  <si>
    <t>Term (between 15 and 30 years)</t>
  </si>
  <si>
    <t>TERM</t>
  </si>
  <si>
    <t>Road Transport</t>
  </si>
  <si>
    <t>Location</t>
  </si>
  <si>
    <t xml:space="preserve">Author </t>
  </si>
  <si>
    <t>DETAILED Forecast Demand Growth Profile</t>
  </si>
  <si>
    <t>Land Value</t>
  </si>
  <si>
    <t>Unit Cost</t>
  </si>
  <si>
    <t>Length/unit (*)</t>
  </si>
  <si>
    <t>Land Valuation Type</t>
  </si>
  <si>
    <t>Hiercahy/name</t>
  </si>
  <si>
    <t>EXISTING TRUNK ASSETS</t>
  </si>
  <si>
    <t>Charges Escalation Rate</t>
  </si>
  <si>
    <t>Chargeind</t>
  </si>
  <si>
    <t>DETAILED Forecast Demand Growth Profile (OPTIONAL)</t>
  </si>
  <si>
    <t>May be calculated from unit rates OR unique values can be direct entered</t>
  </si>
  <si>
    <t>Data Refernces</t>
  </si>
  <si>
    <t>Base Est Escalation</t>
  </si>
  <si>
    <t>Local Government Infrastructure Plan (LGIP)</t>
  </si>
  <si>
    <t>Brisbane City Council</t>
  </si>
  <si>
    <t>District</t>
  </si>
  <si>
    <t>Service Catchment</t>
  </si>
  <si>
    <t xml:space="preserve">Cost of Trunk Infrastrcutrue </t>
  </si>
  <si>
    <t>Cost per Unit Demand (Average)</t>
  </si>
  <si>
    <t>Cost per Unit Demand (Marginal)</t>
  </si>
  <si>
    <t>Catchment based summary of demand, infrastructure (existing and new) and cost allocation
Infrastructure Cost calculation for each catchment
Optional Discounted Cashflow</t>
  </si>
  <si>
    <t>10033-5220</t>
  </si>
  <si>
    <t>NU035</t>
  </si>
  <si>
    <t>10033-9601</t>
  </si>
  <si>
    <t>MV100</t>
  </si>
  <si>
    <t>10066-11347</t>
  </si>
  <si>
    <t>RC265</t>
  </si>
  <si>
    <t>10066-7612</t>
  </si>
  <si>
    <t>10067-10070</t>
  </si>
  <si>
    <t>SC080</t>
  </si>
  <si>
    <t>10067-15061</t>
  </si>
  <si>
    <t>10068-10069</t>
  </si>
  <si>
    <t>SC620</t>
  </si>
  <si>
    <t>10068-7372</t>
  </si>
  <si>
    <t>10069-10068</t>
  </si>
  <si>
    <t>10069-10071</t>
  </si>
  <si>
    <t>10070-10067</t>
  </si>
  <si>
    <t>10070-400102</t>
  </si>
  <si>
    <t>SC120</t>
  </si>
  <si>
    <t>10070-7368</t>
  </si>
  <si>
    <t>10071-10069</t>
  </si>
  <si>
    <t>10071-7376</t>
  </si>
  <si>
    <t>10072-25500</t>
  </si>
  <si>
    <t>10072-7371</t>
  </si>
  <si>
    <t>10073-15162</t>
  </si>
  <si>
    <t>RB265</t>
  </si>
  <si>
    <t>10073-7612</t>
  </si>
  <si>
    <t>10074-7613</t>
  </si>
  <si>
    <t>SC180</t>
  </si>
  <si>
    <t>10074-7614</t>
  </si>
  <si>
    <t>10075-11362</t>
  </si>
  <si>
    <t>RC104</t>
  </si>
  <si>
    <t>10075-15387</t>
  </si>
  <si>
    <t>RB140</t>
  </si>
  <si>
    <t>10075-7612</t>
  </si>
  <si>
    <t>10076-15162</t>
  </si>
  <si>
    <t>10076-15164</t>
  </si>
  <si>
    <t>10092-10093</t>
  </si>
  <si>
    <t>PA390</t>
  </si>
  <si>
    <t>10092-8582</t>
  </si>
  <si>
    <t>10093-10092</t>
  </si>
  <si>
    <t>10093-9415</t>
  </si>
  <si>
    <t>QB390</t>
  </si>
  <si>
    <t>10228-10383</t>
  </si>
  <si>
    <t>TL499</t>
  </si>
  <si>
    <t>10228-14436</t>
  </si>
  <si>
    <t>TL075</t>
  </si>
  <si>
    <t>10245-10366</t>
  </si>
  <si>
    <t>TJ170</t>
  </si>
  <si>
    <t>10245-7022</t>
  </si>
  <si>
    <t>10278-18829</t>
  </si>
  <si>
    <t>SG350</t>
  </si>
  <si>
    <t>10278-7190</t>
  </si>
  <si>
    <t>SG435</t>
  </si>
  <si>
    <t>10278-9609</t>
  </si>
  <si>
    <t>10286-25678</t>
  </si>
  <si>
    <t>10286-7191</t>
  </si>
  <si>
    <t>10287-7190</t>
  </si>
  <si>
    <t>10287-7191</t>
  </si>
  <si>
    <t>10289-7177</t>
  </si>
  <si>
    <t>10289-9609</t>
  </si>
  <si>
    <t>10290-10294</t>
  </si>
  <si>
    <t>RI490</t>
  </si>
  <si>
    <t>10290-7177</t>
  </si>
  <si>
    <t>10291-7171</t>
  </si>
  <si>
    <t>RI050</t>
  </si>
  <si>
    <t>10291-7173</t>
  </si>
  <si>
    <t>10292-10315</t>
  </si>
  <si>
    <t>RI400</t>
  </si>
  <si>
    <t>10292-7176</t>
  </si>
  <si>
    <t>10294-10290</t>
  </si>
  <si>
    <t>10294-10304</t>
  </si>
  <si>
    <t>10295-10327</t>
  </si>
  <si>
    <t>SI604</t>
  </si>
  <si>
    <t>10295-10332</t>
  </si>
  <si>
    <t>10304-10294</t>
  </si>
  <si>
    <t>10304-7171</t>
  </si>
  <si>
    <t>10305-7150</t>
  </si>
  <si>
    <t>QG450</t>
  </si>
  <si>
    <t>10305-7163</t>
  </si>
  <si>
    <t>10307-10815</t>
  </si>
  <si>
    <t>QG890</t>
  </si>
  <si>
    <t>10307-7149</t>
  </si>
  <si>
    <t>10312-6038</t>
  </si>
  <si>
    <t>QG045</t>
  </si>
  <si>
    <t>10315-10292</t>
  </si>
  <si>
    <t>10315-10334</t>
  </si>
  <si>
    <t>10315-14730</t>
  </si>
  <si>
    <t>RI690</t>
  </si>
  <si>
    <t>10318-14730</t>
  </si>
  <si>
    <t>10318-7172</t>
  </si>
  <si>
    <t>10320-10326</t>
  </si>
  <si>
    <t>10320-7044</t>
  </si>
  <si>
    <t>10321-10325</t>
  </si>
  <si>
    <t>RI420</t>
  </si>
  <si>
    <t>10321-7044</t>
  </si>
  <si>
    <t>10323-10329</t>
  </si>
  <si>
    <t>SI428</t>
  </si>
  <si>
    <t>10323-14521</t>
  </si>
  <si>
    <t>10324-7046</t>
  </si>
  <si>
    <t>RI065</t>
  </si>
  <si>
    <t>10324-7053</t>
  </si>
  <si>
    <t>10325-10321</t>
  </si>
  <si>
    <t>10325-6035</t>
  </si>
  <si>
    <t>10326-10320</t>
  </si>
  <si>
    <t>10326-7045</t>
  </si>
  <si>
    <t>10327-10295</t>
  </si>
  <si>
    <t>10327-7177</t>
  </si>
  <si>
    <t>10328-7040</t>
  </si>
  <si>
    <t>SI004</t>
  </si>
  <si>
    <t>10328-7042</t>
  </si>
  <si>
    <t>10329-10323</t>
  </si>
  <si>
    <t>10329-7034</t>
  </si>
  <si>
    <t>10330-7030</t>
  </si>
  <si>
    <t>SI822</t>
  </si>
  <si>
    <t>10330-7037</t>
  </si>
  <si>
    <t>10331-7035</t>
  </si>
  <si>
    <t>SI188</t>
  </si>
  <si>
    <t>10331-7036</t>
  </si>
  <si>
    <t>10332-10295</t>
  </si>
  <si>
    <t>10332-14760</t>
  </si>
  <si>
    <t>10334-10315</t>
  </si>
  <si>
    <t>10334-7044</t>
  </si>
  <si>
    <t>10335-7181</t>
  </si>
  <si>
    <t>10336-10344</t>
  </si>
  <si>
    <t>10336-7181</t>
  </si>
  <si>
    <t>10338-10346</t>
  </si>
  <si>
    <t>TH130</t>
  </si>
  <si>
    <t>10338-7028</t>
  </si>
  <si>
    <t>10339-7182</t>
  </si>
  <si>
    <t>TH090</t>
  </si>
  <si>
    <t>10339-7204</t>
  </si>
  <si>
    <t>10340-7195</t>
  </si>
  <si>
    <t>10340-9582</t>
  </si>
  <si>
    <t>10341-10342</t>
  </si>
  <si>
    <t>10341-7202</t>
  </si>
  <si>
    <t>10342-10341</t>
  </si>
  <si>
    <t>10342-7204</t>
  </si>
  <si>
    <t>10344-10336</t>
  </si>
  <si>
    <t>10344-14761</t>
  </si>
  <si>
    <t>10346-10338</t>
  </si>
  <si>
    <t>10346-7204</t>
  </si>
  <si>
    <t>10347-7205</t>
  </si>
  <si>
    <t>UH995</t>
  </si>
  <si>
    <t>10347-9395</t>
  </si>
  <si>
    <t>10348-10349</t>
  </si>
  <si>
    <t>10348-10365</t>
  </si>
  <si>
    <t>TL195</t>
  </si>
  <si>
    <t>10348-10838</t>
  </si>
  <si>
    <t>10348-14457</t>
  </si>
  <si>
    <t>TJ250</t>
  </si>
  <si>
    <t>10349-10348</t>
  </si>
  <si>
    <t>10349-7026</t>
  </si>
  <si>
    <t>10350-10352</t>
  </si>
  <si>
    <t>TJ860</t>
  </si>
  <si>
    <t>10350-14453</t>
  </si>
  <si>
    <t>10351-10352</t>
  </si>
  <si>
    <t>10351-14449</t>
  </si>
  <si>
    <t>10352-10350</t>
  </si>
  <si>
    <t>10352-10351</t>
  </si>
  <si>
    <t>10352-14444</t>
  </si>
  <si>
    <t>10352-14458</t>
  </si>
  <si>
    <t>10353-14445</t>
  </si>
  <si>
    <t>TK570</t>
  </si>
  <si>
    <t>10353-9583</t>
  </si>
  <si>
    <t>10354-6991</t>
  </si>
  <si>
    <t>RJ065</t>
  </si>
  <si>
    <t>10354-7034</t>
  </si>
  <si>
    <t>10355-7015</t>
  </si>
  <si>
    <t>SJ805</t>
  </si>
  <si>
    <t>10355-7016</t>
  </si>
  <si>
    <t>10357-10968</t>
  </si>
  <si>
    <t>RJ115</t>
  </si>
  <si>
    <t>10357-6992</t>
  </si>
  <si>
    <t>10358-6991</t>
  </si>
  <si>
    <t>10358-6994</t>
  </si>
  <si>
    <t>10361-10371</t>
  </si>
  <si>
    <t>TL895</t>
  </si>
  <si>
    <t>10361-10372</t>
  </si>
  <si>
    <t>TL715</t>
  </si>
  <si>
    <t>10361-14480</t>
  </si>
  <si>
    <t>10362-10363</t>
  </si>
  <si>
    <t>10362-10373</t>
  </si>
  <si>
    <t>10362-10381</t>
  </si>
  <si>
    <t>10363-10362</t>
  </si>
  <si>
    <t>10363-14479</t>
  </si>
  <si>
    <t>10364-10381</t>
  </si>
  <si>
    <t>10364-7026</t>
  </si>
  <si>
    <t>10365-10348</t>
  </si>
  <si>
    <t>10365-10373</t>
  </si>
  <si>
    <t>10366-10245</t>
  </si>
  <si>
    <t>10366-7026</t>
  </si>
  <si>
    <t>10368-10369</t>
  </si>
  <si>
    <t>TL570</t>
  </si>
  <si>
    <t>10368-10383</t>
  </si>
  <si>
    <t>TL150</t>
  </si>
  <si>
    <t>10368-7022</t>
  </si>
  <si>
    <t>10369-10368</t>
  </si>
  <si>
    <t>10369-9393</t>
  </si>
  <si>
    <t>10370-14476</t>
  </si>
  <si>
    <t>TL105</t>
  </si>
  <si>
    <t>10370-14480</t>
  </si>
  <si>
    <t>10370-8343</t>
  </si>
  <si>
    <t>10371-10361</t>
  </si>
  <si>
    <t>10371-14479</t>
  </si>
  <si>
    <t>10372-10361</t>
  </si>
  <si>
    <t>10372-8342</t>
  </si>
  <si>
    <t>10373-10362</t>
  </si>
  <si>
    <t>10373-10365</t>
  </si>
  <si>
    <t>10374-14437</t>
  </si>
  <si>
    <t>TK170</t>
  </si>
  <si>
    <t>10374-7022</t>
  </si>
  <si>
    <t>10375-10380</t>
  </si>
  <si>
    <t>TK510</t>
  </si>
  <si>
    <t>10375-10382</t>
  </si>
  <si>
    <t>10375-9369</t>
  </si>
  <si>
    <t>10376-10377</t>
  </si>
  <si>
    <t>10376-9112</t>
  </si>
  <si>
    <t>TL495</t>
  </si>
  <si>
    <t>10377-10376</t>
  </si>
  <si>
    <t>10377-9369</t>
  </si>
  <si>
    <t>10378-10382</t>
  </si>
  <si>
    <t>10378-14435</t>
  </si>
  <si>
    <t>10379-14435</t>
  </si>
  <si>
    <t>10379-14436</t>
  </si>
  <si>
    <t>10380-10375</t>
  </si>
  <si>
    <t>10380-7020</t>
  </si>
  <si>
    <t>10381-10362</t>
  </si>
  <si>
    <t>10381-10364</t>
  </si>
  <si>
    <t>10381-25672</t>
  </si>
  <si>
    <t>10382-10375</t>
  </si>
  <si>
    <t>10382-10378</t>
  </si>
  <si>
    <t>10383-10228</t>
  </si>
  <si>
    <t>10383-10368</t>
  </si>
  <si>
    <t>10383-25673</t>
  </si>
  <si>
    <t>10384-10400</t>
  </si>
  <si>
    <t>SJ595</t>
  </si>
  <si>
    <t>10384-7012</t>
  </si>
  <si>
    <t>10388-14412</t>
  </si>
  <si>
    <t>TK470</t>
  </si>
  <si>
    <t>10388-7010</t>
  </si>
  <si>
    <t>10393-10405</t>
  </si>
  <si>
    <t>TK730</t>
  </si>
  <si>
    <t>10393-10407</t>
  </si>
  <si>
    <t>TK010</t>
  </si>
  <si>
    <t>10393-10464</t>
  </si>
  <si>
    <t>10395-7014</t>
  </si>
  <si>
    <t>10395-9397</t>
  </si>
  <si>
    <t>10398-10466</t>
  </si>
  <si>
    <t>SJ825</t>
  </si>
  <si>
    <t>10398-7008</t>
  </si>
  <si>
    <t>10399-7005</t>
  </si>
  <si>
    <t>SJ305</t>
  </si>
  <si>
    <t>10399-7006</t>
  </si>
  <si>
    <t>10400-10384</t>
  </si>
  <si>
    <t>10400-10404</t>
  </si>
  <si>
    <t>10401-6995</t>
  </si>
  <si>
    <t>10401-7006</t>
  </si>
  <si>
    <t>10402-14315</t>
  </si>
  <si>
    <t>SJ095</t>
  </si>
  <si>
    <t>10402-6995</t>
  </si>
  <si>
    <t>10404-10400</t>
  </si>
  <si>
    <t>10404-7006</t>
  </si>
  <si>
    <t>10405-10393</t>
  </si>
  <si>
    <t>10405-14412</t>
  </si>
  <si>
    <t>10407-10393</t>
  </si>
  <si>
    <t>10407-14439</t>
  </si>
  <si>
    <t>TK990</t>
  </si>
  <si>
    <t>10407-7014</t>
  </si>
  <si>
    <t>10413-31166</t>
  </si>
  <si>
    <t>PA650</t>
  </si>
  <si>
    <t>10413-8582</t>
  </si>
  <si>
    <t>10418-10420</t>
  </si>
  <si>
    <t>KW060</t>
  </si>
  <si>
    <t>10418-5301</t>
  </si>
  <si>
    <t>KW250</t>
  </si>
  <si>
    <t>10419-5302</t>
  </si>
  <si>
    <t>KW750</t>
  </si>
  <si>
    <t>10419-5307</t>
  </si>
  <si>
    <t>10420-10418</t>
  </si>
  <si>
    <t>10420-5305</t>
  </si>
  <si>
    <t>10430-25664</t>
  </si>
  <si>
    <t>KW360</t>
  </si>
  <si>
    <t>10431-4128</t>
  </si>
  <si>
    <t>KW085</t>
  </si>
  <si>
    <t>10431-8125</t>
  </si>
  <si>
    <t>10433-12627</t>
  </si>
  <si>
    <t>NZ035</t>
  </si>
  <si>
    <t>10433-5176</t>
  </si>
  <si>
    <t>10434-5170</t>
  </si>
  <si>
    <t>NZ555</t>
  </si>
  <si>
    <t>10434-5172</t>
  </si>
  <si>
    <t>10437-10439</t>
  </si>
  <si>
    <t>NZ515</t>
  </si>
  <si>
    <t>10437-5182</t>
  </si>
  <si>
    <t>10439-10437</t>
  </si>
  <si>
    <t>10439-5175</t>
  </si>
  <si>
    <t>10440-5175</t>
  </si>
  <si>
    <t>NZ665</t>
  </si>
  <si>
    <t>10440-5177</t>
  </si>
  <si>
    <t>10441-5175</t>
  </si>
  <si>
    <t>NZ875</t>
  </si>
  <si>
    <t>10441-5176</t>
  </si>
  <si>
    <t>10444-5178</t>
  </si>
  <si>
    <t>NZ605</t>
  </si>
  <si>
    <t>10444-5180</t>
  </si>
  <si>
    <t>10447-5181</t>
  </si>
  <si>
    <t>NZ025</t>
  </si>
  <si>
    <t>10447-5182</t>
  </si>
  <si>
    <t>10448-5180</t>
  </si>
  <si>
    <t>10448-5181</t>
  </si>
  <si>
    <t>10449-5190</t>
  </si>
  <si>
    <t>QX890</t>
  </si>
  <si>
    <t>10449-8157</t>
  </si>
  <si>
    <t>10450-5297</t>
  </si>
  <si>
    <t>NW072</t>
  </si>
  <si>
    <t>10450-6077</t>
  </si>
  <si>
    <t>10451-10869</t>
  </si>
  <si>
    <t>NW210</t>
  </si>
  <si>
    <t>10451-5294</t>
  </si>
  <si>
    <t>10452-12686</t>
  </si>
  <si>
    <t>NW395</t>
  </si>
  <si>
    <t>10452-12687</t>
  </si>
  <si>
    <t>10454-10534</t>
  </si>
  <si>
    <t>10454-7019</t>
  </si>
  <si>
    <t>10456-7017</t>
  </si>
  <si>
    <t>TK185</t>
  </si>
  <si>
    <t>10456-7018</t>
  </si>
  <si>
    <t>10457-10610</t>
  </si>
  <si>
    <t>XO880</t>
  </si>
  <si>
    <t>10457-5548</t>
  </si>
  <si>
    <t>XO490</t>
  </si>
  <si>
    <t>10457-5610</t>
  </si>
  <si>
    <t>10459-10460</t>
  </si>
  <si>
    <t>SJ360</t>
  </si>
  <si>
    <t>10459-7004</t>
  </si>
  <si>
    <t>10460-10459</t>
  </si>
  <si>
    <t>10461-12640</t>
  </si>
  <si>
    <t>QX170</t>
  </si>
  <si>
    <t>10461-5195</t>
  </si>
  <si>
    <t>10463-10467</t>
  </si>
  <si>
    <t>QX750</t>
  </si>
  <si>
    <t>10463-5198</t>
  </si>
  <si>
    <t>10464-10393</t>
  </si>
  <si>
    <t>10464-7019</t>
  </si>
  <si>
    <t>10465-5188</t>
  </si>
  <si>
    <t>QX165</t>
  </si>
  <si>
    <t>10465-6093</t>
  </si>
  <si>
    <t>10466-10398</t>
  </si>
  <si>
    <t>10466-7007</t>
  </si>
  <si>
    <t>10467-10463</t>
  </si>
  <si>
    <t>10467-5191</t>
  </si>
  <si>
    <t>10468-10486</t>
  </si>
  <si>
    <t>SM935</t>
  </si>
  <si>
    <t>10468-10487</t>
  </si>
  <si>
    <t>SM795</t>
  </si>
  <si>
    <t>10468-8578</t>
  </si>
  <si>
    <t>10470-10486</t>
  </si>
  <si>
    <t>10470-6850</t>
  </si>
  <si>
    <t>SK180</t>
  </si>
  <si>
    <t>10471-6836</t>
  </si>
  <si>
    <t>SM013</t>
  </si>
  <si>
    <t>10474-12756</t>
  </si>
  <si>
    <t>QX630</t>
  </si>
  <si>
    <t>10474-5202</t>
  </si>
  <si>
    <t>10475-10485</t>
  </si>
  <si>
    <t>10475-13958</t>
  </si>
  <si>
    <t>TM570</t>
  </si>
  <si>
    <t>10475-6479</t>
  </si>
  <si>
    <t>TM770</t>
  </si>
  <si>
    <t>10478-13954</t>
  </si>
  <si>
    <t>10478-6479</t>
  </si>
  <si>
    <t>10479-14415</t>
  </si>
  <si>
    <t>10479-7024</t>
  </si>
  <si>
    <t>10480-8465</t>
  </si>
  <si>
    <t>PV910</t>
  </si>
  <si>
    <t>10481-13954</t>
  </si>
  <si>
    <t>10481-7024</t>
  </si>
  <si>
    <t>10482-10490</t>
  </si>
  <si>
    <t>TM995</t>
  </si>
  <si>
    <t>10482-6448</t>
  </si>
  <si>
    <t>10483-12765</t>
  </si>
  <si>
    <t>PW020</t>
  </si>
  <si>
    <t>10483-8461</t>
  </si>
  <si>
    <t>10484-10639</t>
  </si>
  <si>
    <t>TM630</t>
  </si>
  <si>
    <t>10484-6479</t>
  </si>
  <si>
    <t>10485-10475</t>
  </si>
  <si>
    <t>10485-6478</t>
  </si>
  <si>
    <t>10486-10468</t>
  </si>
  <si>
    <t>10486-10470</t>
  </si>
  <si>
    <t>10487-10468</t>
  </si>
  <si>
    <t>10487-6478</t>
  </si>
  <si>
    <t>10489-13929</t>
  </si>
  <si>
    <t>SM965</t>
  </si>
  <si>
    <t>10489-6455</t>
  </si>
  <si>
    <t>10490-10482</t>
  </si>
  <si>
    <t>10490-6449</t>
  </si>
  <si>
    <t>10491-5205</t>
  </si>
  <si>
    <t>10491-8461</t>
  </si>
  <si>
    <t>10492-8460</t>
  </si>
  <si>
    <t>PW060</t>
  </si>
  <si>
    <t>10492-8461</t>
  </si>
  <si>
    <t>10493-6253</t>
  </si>
  <si>
    <t>PV055</t>
  </si>
  <si>
    <t>10493-8143</t>
  </si>
  <si>
    <t>10494-13920</t>
  </si>
  <si>
    <t>RM440</t>
  </si>
  <si>
    <t>10494-6468</t>
  </si>
  <si>
    <t>10495-10499</t>
  </si>
  <si>
    <t>RM860</t>
  </si>
  <si>
    <t>10495-13927</t>
  </si>
  <si>
    <t>10497-12816</t>
  </si>
  <si>
    <t>PV010</t>
  </si>
  <si>
    <t>10497-25340</t>
  </si>
  <si>
    <t>10498-13922</t>
  </si>
  <si>
    <t>10498-6470</t>
  </si>
  <si>
    <t>10499-10495</t>
  </si>
  <si>
    <t>10499-6472</t>
  </si>
  <si>
    <t>10501-6470</t>
  </si>
  <si>
    <t>RM060</t>
  </si>
  <si>
    <t>10501-6472</t>
  </si>
  <si>
    <t>10502-12809</t>
  </si>
  <si>
    <t>PV850</t>
  </si>
  <si>
    <t>10502-5212</t>
  </si>
  <si>
    <t>10502-5217</t>
  </si>
  <si>
    <t>10503-12815</t>
  </si>
  <si>
    <t>PV930</t>
  </si>
  <si>
    <t>10503-6253</t>
  </si>
  <si>
    <t>10505-5217</t>
  </si>
  <si>
    <t>PV550</t>
  </si>
  <si>
    <t>10505-6253</t>
  </si>
  <si>
    <t>10507-10509</t>
  </si>
  <si>
    <t>RO250</t>
  </si>
  <si>
    <t>10507-10516</t>
  </si>
  <si>
    <t>10508-10517</t>
  </si>
  <si>
    <t>RN630</t>
  </si>
  <si>
    <t>10508-6465</t>
  </si>
  <si>
    <t>10509-10507</t>
  </si>
  <si>
    <t>10509-6463</t>
  </si>
  <si>
    <t>10510-10521</t>
  </si>
  <si>
    <t>RN460</t>
  </si>
  <si>
    <t>10510-6459</t>
  </si>
  <si>
    <t>RO430</t>
  </si>
  <si>
    <t>10511-25057</t>
  </si>
  <si>
    <t>RO630</t>
  </si>
  <si>
    <t>10511-6463</t>
  </si>
  <si>
    <t>10512-13676</t>
  </si>
  <si>
    <t>TO300</t>
  </si>
  <si>
    <t>10513-13693</t>
  </si>
  <si>
    <t>SQ202</t>
  </si>
  <si>
    <t>10513-6625</t>
  </si>
  <si>
    <t>SQ249</t>
  </si>
  <si>
    <t>10515-13679</t>
  </si>
  <si>
    <t>RN791</t>
  </si>
  <si>
    <t>10515-8535</t>
  </si>
  <si>
    <t>SM885</t>
  </si>
  <si>
    <t>10516-10507</t>
  </si>
  <si>
    <t>10516-6467</t>
  </si>
  <si>
    <t>10517-10508</t>
  </si>
  <si>
    <t>10517-10518</t>
  </si>
  <si>
    <t>10518-10517</t>
  </si>
  <si>
    <t>10518-6473</t>
  </si>
  <si>
    <t>10519-25072</t>
  </si>
  <si>
    <t>RM590</t>
  </si>
  <si>
    <t>10519-6468</t>
  </si>
  <si>
    <t>10520-6463</t>
  </si>
  <si>
    <t>10520-6465</t>
  </si>
  <si>
    <t>10521-10510</t>
  </si>
  <si>
    <t>10521-6452</t>
  </si>
  <si>
    <t>10523-6451</t>
  </si>
  <si>
    <t>SM595</t>
  </si>
  <si>
    <t>10523-6452</t>
  </si>
  <si>
    <t>10524-25605</t>
  </si>
  <si>
    <t>TM400</t>
  </si>
  <si>
    <t>10524-25608</t>
  </si>
  <si>
    <t>SM515</t>
  </si>
  <si>
    <t>10524-6451</t>
  </si>
  <si>
    <t>10525-13941</t>
  </si>
  <si>
    <t>TM350</t>
  </si>
  <si>
    <t>10525-6450</t>
  </si>
  <si>
    <t>TM080</t>
  </si>
  <si>
    <t>10525-7769</t>
  </si>
  <si>
    <t>10528-10531</t>
  </si>
  <si>
    <t>TO110</t>
  </si>
  <si>
    <t>10528-6446</t>
  </si>
  <si>
    <t>10530-6441</t>
  </si>
  <si>
    <t>10530-6446</t>
  </si>
  <si>
    <t>10531-10528</t>
  </si>
  <si>
    <t>10531-6447</t>
  </si>
  <si>
    <t>10532-6443</t>
  </si>
  <si>
    <t>TO390</t>
  </si>
  <si>
    <t>10532-6447</t>
  </si>
  <si>
    <t>10533-6451</t>
  </si>
  <si>
    <t>TO097</t>
  </si>
  <si>
    <t>10534-10454</t>
  </si>
  <si>
    <t>10534-14416</t>
  </si>
  <si>
    <t>10534-14425</t>
  </si>
  <si>
    <t>TK250</t>
  </si>
  <si>
    <t>10535-14427</t>
  </si>
  <si>
    <t>UJ140</t>
  </si>
  <si>
    <t>10535-25607</t>
  </si>
  <si>
    <t>10536-10537</t>
  </si>
  <si>
    <t>VN080</t>
  </si>
  <si>
    <t>10536-10615</t>
  </si>
  <si>
    <t>10537-10536</t>
  </si>
  <si>
    <t>10537-5628</t>
  </si>
  <si>
    <t>10538-13379</t>
  </si>
  <si>
    <t>VN980</t>
  </si>
  <si>
    <t>10538-13396</t>
  </si>
  <si>
    <t>10540-6444</t>
  </si>
  <si>
    <t>VN540</t>
  </si>
  <si>
    <t>10540-7868</t>
  </si>
  <si>
    <t>10541-13357</t>
  </si>
  <si>
    <t>10541-15844</t>
  </si>
  <si>
    <t>VN355</t>
  </si>
  <si>
    <t>10541-5628</t>
  </si>
  <si>
    <t>10542-13357</t>
  </si>
  <si>
    <t>10542-8254</t>
  </si>
  <si>
    <t>10542-9954</t>
  </si>
  <si>
    <t>VN118</t>
  </si>
  <si>
    <t>10543-5614</t>
  </si>
  <si>
    <t>VN950</t>
  </si>
  <si>
    <t>10543-9694</t>
  </si>
  <si>
    <t>10543-9954</t>
  </si>
  <si>
    <t>10544-5212</t>
  </si>
  <si>
    <t>PV830</t>
  </si>
  <si>
    <t>10544-5213</t>
  </si>
  <si>
    <t>10545-13972</t>
  </si>
  <si>
    <t>10545-9587</t>
  </si>
  <si>
    <t>TO900</t>
  </si>
  <si>
    <t>10546-5525</t>
  </si>
  <si>
    <t>WP330</t>
  </si>
  <si>
    <t>10546-5551</t>
  </si>
  <si>
    <t>10547-5555</t>
  </si>
  <si>
    <t>UP950</t>
  </si>
  <si>
    <t>10547-5557</t>
  </si>
  <si>
    <t>10548-10550</t>
  </si>
  <si>
    <t>PV650</t>
  </si>
  <si>
    <t>10548-12806</t>
  </si>
  <si>
    <t>10548-5218</t>
  </si>
  <si>
    <t>10550-10548</t>
  </si>
  <si>
    <t>10550-5213</t>
  </si>
  <si>
    <t>10551-5213</t>
  </si>
  <si>
    <t>NV650</t>
  </si>
  <si>
    <t>10551-5214</t>
  </si>
  <si>
    <t>10553-5217</t>
  </si>
  <si>
    <t>10553-9357</t>
  </si>
  <si>
    <t>10556-13224</t>
  </si>
  <si>
    <t>XQ995</t>
  </si>
  <si>
    <t>10556-8548</t>
  </si>
  <si>
    <t>10558-10579</t>
  </si>
  <si>
    <t>10558-5218</t>
  </si>
  <si>
    <t>10559-13207</t>
  </si>
  <si>
    <t>XQ760</t>
  </si>
  <si>
    <t>10559-5517</t>
  </si>
  <si>
    <t>10560-13204</t>
  </si>
  <si>
    <t>XQ987</t>
  </si>
  <si>
    <t>10560-5520</t>
  </si>
  <si>
    <t>10561-15359</t>
  </si>
  <si>
    <t>XQ805</t>
  </si>
  <si>
    <t>10561-15728</t>
  </si>
  <si>
    <t>10562-10567</t>
  </si>
  <si>
    <t>WP455</t>
  </si>
  <si>
    <t>10562-15730</t>
  </si>
  <si>
    <t>10563-13202</t>
  </si>
  <si>
    <t>10563-15684</t>
  </si>
  <si>
    <t>10564-15359</t>
  </si>
  <si>
    <t>10564-5572</t>
  </si>
  <si>
    <t>10565-5574</t>
  </si>
  <si>
    <t>10565-5577</t>
  </si>
  <si>
    <t>10566-13211</t>
  </si>
  <si>
    <t>XQ340</t>
  </si>
  <si>
    <t>10566-9953</t>
  </si>
  <si>
    <t>10567-10562</t>
  </si>
  <si>
    <t>10567-5506</t>
  </si>
  <si>
    <t>XQ705</t>
  </si>
  <si>
    <t>10568-10575</t>
  </si>
  <si>
    <t>10568-5574</t>
  </si>
  <si>
    <t>10569-13207</t>
  </si>
  <si>
    <t>10569-5512</t>
  </si>
  <si>
    <t>10570-13220</t>
  </si>
  <si>
    <t>10570-5498</t>
  </si>
  <si>
    <t>10572-10629</t>
  </si>
  <si>
    <t>WP105</t>
  </si>
  <si>
    <t>10572-5518</t>
  </si>
  <si>
    <t>10573-5245</t>
  </si>
  <si>
    <t>RU170</t>
  </si>
  <si>
    <t>10573-8148</t>
  </si>
  <si>
    <t>RU870</t>
  </si>
  <si>
    <t>10574-12822</t>
  </si>
  <si>
    <t>10574-5214</t>
  </si>
  <si>
    <t>10575-10568</t>
  </si>
  <si>
    <t>10575-13242</t>
  </si>
  <si>
    <t>XQ290</t>
  </si>
  <si>
    <t>10575-15715</t>
  </si>
  <si>
    <t>10575-5572</t>
  </si>
  <si>
    <t>10576-12830</t>
  </si>
  <si>
    <t>NU085</t>
  </si>
  <si>
    <t>10576-5219</t>
  </si>
  <si>
    <t>10577-12831</t>
  </si>
  <si>
    <t>NU385</t>
  </si>
  <si>
    <t>10577-5220</t>
  </si>
  <si>
    <t>10578-5525</t>
  </si>
  <si>
    <t>WP132</t>
  </si>
  <si>
    <t>10578-5526</t>
  </si>
  <si>
    <t>10579-10558</t>
  </si>
  <si>
    <t>10579-12837</t>
  </si>
  <si>
    <t>10580-12830</t>
  </si>
  <si>
    <t>10580-5226</t>
  </si>
  <si>
    <t>10581-13237</t>
  </si>
  <si>
    <t>XP245</t>
  </si>
  <si>
    <t>10581-5536</t>
  </si>
  <si>
    <t>10582-5226</t>
  </si>
  <si>
    <t>NU985</t>
  </si>
  <si>
    <t>10582-5227</t>
  </si>
  <si>
    <t>10583-12831</t>
  </si>
  <si>
    <t>10583-5227</t>
  </si>
  <si>
    <t>10584-5528</t>
  </si>
  <si>
    <t>WP570</t>
  </si>
  <si>
    <t>10584-5529</t>
  </si>
  <si>
    <t>10585-10590</t>
  </si>
  <si>
    <t>WP880</t>
  </si>
  <si>
    <t>10585-5534</t>
  </si>
  <si>
    <t>10588-5226</t>
  </si>
  <si>
    <t>10588-5233</t>
  </si>
  <si>
    <t>10590-10585</t>
  </si>
  <si>
    <t>10590-5529</t>
  </si>
  <si>
    <t>10591-13232</t>
  </si>
  <si>
    <t>XP630</t>
  </si>
  <si>
    <t>10591-13276</t>
  </si>
  <si>
    <t>10592-10597</t>
  </si>
  <si>
    <t>MU465</t>
  </si>
  <si>
    <t>10592-5251</t>
  </si>
  <si>
    <t>10593-10603</t>
  </si>
  <si>
    <t>XO755</t>
  </si>
  <si>
    <t>10593-5547</t>
  </si>
  <si>
    <t>10594-5236</t>
  </si>
  <si>
    <t>NU685</t>
  </si>
  <si>
    <t>10594-5247</t>
  </si>
  <si>
    <t>10595-13272</t>
  </si>
  <si>
    <t>XP525</t>
  </si>
  <si>
    <t>10595-13274</t>
  </si>
  <si>
    <t>XP200</t>
  </si>
  <si>
    <t>10595-5585</t>
  </si>
  <si>
    <t>10597-10592</t>
  </si>
  <si>
    <t>10597-5250</t>
  </si>
  <si>
    <t>10598-5250</t>
  </si>
  <si>
    <t>MU975</t>
  </si>
  <si>
    <t>10598-5252</t>
  </si>
  <si>
    <t>10599-10972</t>
  </si>
  <si>
    <t>MU755</t>
  </si>
  <si>
    <t>10599-12967</t>
  </si>
  <si>
    <t>106005-109033</t>
  </si>
  <si>
    <t>PK460</t>
  </si>
  <si>
    <t>10600-5235</t>
  </si>
  <si>
    <t>NT690</t>
  </si>
  <si>
    <t>10600-5236</t>
  </si>
  <si>
    <t>10601-10606</t>
  </si>
  <si>
    <t>10601-5588</t>
  </si>
  <si>
    <t>10603-10593</t>
  </si>
  <si>
    <t>10603-5534</t>
  </si>
  <si>
    <t>10604-10607</t>
  </si>
  <si>
    <t>XO400</t>
  </si>
  <si>
    <t>10604-5591</t>
  </si>
  <si>
    <t>10605-5543</t>
  </si>
  <si>
    <t>10605-5597</t>
  </si>
  <si>
    <t>10606-10601</t>
  </si>
  <si>
    <t>10606-5547</t>
  </si>
  <si>
    <t>10607-10604</t>
  </si>
  <si>
    <t>10607-10608</t>
  </si>
  <si>
    <t>10608-10607</t>
  </si>
  <si>
    <t>10609-5596</t>
  </si>
  <si>
    <t>YO920</t>
  </si>
  <si>
    <t>10609-5598</t>
  </si>
  <si>
    <t>10610-10457</t>
  </si>
  <si>
    <t>10610-5605</t>
  </si>
  <si>
    <t>10611-5530</t>
  </si>
  <si>
    <t>10611-5534</t>
  </si>
  <si>
    <t>10612-5548</t>
  </si>
  <si>
    <t>XO097</t>
  </si>
  <si>
    <t>10612-5549</t>
  </si>
  <si>
    <t>10613-5618</t>
  </si>
  <si>
    <t>WL650</t>
  </si>
  <si>
    <t>10613-5624</t>
  </si>
  <si>
    <t>10614-13329</t>
  </si>
  <si>
    <t>10614-5613</t>
  </si>
  <si>
    <t>10615-10536</t>
  </si>
  <si>
    <t>10615-13384</t>
  </si>
  <si>
    <t>VN710</t>
  </si>
  <si>
    <t>10615-5630</t>
  </si>
  <si>
    <t>10616-5622</t>
  </si>
  <si>
    <t>WL800</t>
  </si>
  <si>
    <t>10616-5634</t>
  </si>
  <si>
    <t>10617-5637</t>
  </si>
  <si>
    <t>XJ720</t>
  </si>
  <si>
    <t>10617-7938</t>
  </si>
  <si>
    <t>10620-5627</t>
  </si>
  <si>
    <t>XM310</t>
  </si>
  <si>
    <t>10620-5640</t>
  </si>
  <si>
    <t>10621-5624</t>
  </si>
  <si>
    <t>WL850</t>
  </si>
  <si>
    <t>10621-5636</t>
  </si>
  <si>
    <t>10622-5635</t>
  </si>
  <si>
    <t>UJ890</t>
  </si>
  <si>
    <t>10622-7937</t>
  </si>
  <si>
    <t>10623-5631</t>
  </si>
  <si>
    <t>UJ320</t>
  </si>
  <si>
    <t>10626-15689</t>
  </si>
  <si>
    <t>10626-8232</t>
  </si>
  <si>
    <t>10628-8231</t>
  </si>
  <si>
    <t>YF520</t>
  </si>
  <si>
    <t>10628-8232</t>
  </si>
  <si>
    <t>10629-10572</t>
  </si>
  <si>
    <t>10629-5519</t>
  </si>
  <si>
    <t>10630-5527</t>
  </si>
  <si>
    <t>WP890</t>
  </si>
  <si>
    <t>10630-5528</t>
  </si>
  <si>
    <t>10631-5529</t>
  </si>
  <si>
    <t>XQ965</t>
  </si>
  <si>
    <t>10631-5576</t>
  </si>
  <si>
    <t>10632-5518</t>
  </si>
  <si>
    <t>XQ915</t>
  </si>
  <si>
    <t>10632-5529</t>
  </si>
  <si>
    <t>10635-6471</t>
  </si>
  <si>
    <t>RK050</t>
  </si>
  <si>
    <t>10635-6837</t>
  </si>
  <si>
    <t>10636-7008</t>
  </si>
  <si>
    <t>TK427</t>
  </si>
  <si>
    <t>10636-7017</t>
  </si>
  <si>
    <t>10638-13953</t>
  </si>
  <si>
    <t>10638-6449</t>
  </si>
  <si>
    <t>10639-10484</t>
  </si>
  <si>
    <t>10639-6449</t>
  </si>
  <si>
    <t>10640-6470</t>
  </si>
  <si>
    <t>RK994</t>
  </si>
  <si>
    <t>10640-6857</t>
  </si>
  <si>
    <t>10641-25361</t>
  </si>
  <si>
    <t>RK570</t>
  </si>
  <si>
    <t>10641-6859</t>
  </si>
  <si>
    <t>10643-25606</t>
  </si>
  <si>
    <t>SK590</t>
  </si>
  <si>
    <t>10643-6854</t>
  </si>
  <si>
    <t>10645-6841</t>
  </si>
  <si>
    <t>RK340</t>
  </si>
  <si>
    <t>10645-6847</t>
  </si>
  <si>
    <t>10648-6841</t>
  </si>
  <si>
    <t>10648-7003</t>
  </si>
  <si>
    <t>10653-14272</t>
  </si>
  <si>
    <t>QK590</t>
  </si>
  <si>
    <t>10653-6865</t>
  </si>
  <si>
    <t>10654-15654</t>
  </si>
  <si>
    <t>QK630</t>
  </si>
  <si>
    <t>10654-6877</t>
  </si>
  <si>
    <t>10656-6876</t>
  </si>
  <si>
    <t>QK910</t>
  </si>
  <si>
    <t>10657-6883</t>
  </si>
  <si>
    <t>QK870</t>
  </si>
  <si>
    <t>10657-6886</t>
  </si>
  <si>
    <t>10658-6875</t>
  </si>
  <si>
    <t>10659-6867</t>
  </si>
  <si>
    <t>QK890</t>
  </si>
  <si>
    <t>10659-6868</t>
  </si>
  <si>
    <t>10660-6869</t>
  </si>
  <si>
    <t>10660-6874</t>
  </si>
  <si>
    <t>10661-6868</t>
  </si>
  <si>
    <t>10661-6875</t>
  </si>
  <si>
    <t>10662-15654</t>
  </si>
  <si>
    <t>10662-6867</t>
  </si>
  <si>
    <t>10664-14270</t>
  </si>
  <si>
    <t>10664-14273</t>
  </si>
  <si>
    <t>10665-10668</t>
  </si>
  <si>
    <t>PL430</t>
  </si>
  <si>
    <t>10665-6888</t>
  </si>
  <si>
    <t>10666-6882</t>
  </si>
  <si>
    <t>PK910</t>
  </si>
  <si>
    <t>10666-6888</t>
  </si>
  <si>
    <t>10667-6880</t>
  </si>
  <si>
    <t>QK970</t>
  </si>
  <si>
    <t>10668-10665</t>
  </si>
  <si>
    <t>10668-12089</t>
  </si>
  <si>
    <t>10669-10674</t>
  </si>
  <si>
    <t>10669-6877</t>
  </si>
  <si>
    <t>10670-15318</t>
  </si>
  <si>
    <t>10670-6878</t>
  </si>
  <si>
    <t>10671-12089</t>
  </si>
  <si>
    <t>10671-9301</t>
  </si>
  <si>
    <t>10672-10675</t>
  </si>
  <si>
    <t>PL770</t>
  </si>
  <si>
    <t>10672-8890</t>
  </si>
  <si>
    <t>10674-10669</t>
  </si>
  <si>
    <t>10674-6881</t>
  </si>
  <si>
    <t>10675-10672</t>
  </si>
  <si>
    <t>10675-6880</t>
  </si>
  <si>
    <t>10676-14255</t>
  </si>
  <si>
    <t>PK840</t>
  </si>
  <si>
    <t>10676-6886</t>
  </si>
  <si>
    <t>10677-9106</t>
  </si>
  <si>
    <t>PL310</t>
  </si>
  <si>
    <t>10677-9300</t>
  </si>
  <si>
    <t>10678-6887</t>
  </si>
  <si>
    <t>10679-6887</t>
  </si>
  <si>
    <t>PK640</t>
  </si>
  <si>
    <t>10679-6888</t>
  </si>
  <si>
    <t>10680-5252</t>
  </si>
  <si>
    <t>10680-5256</t>
  </si>
  <si>
    <t>10681-5253</t>
  </si>
  <si>
    <t>LV175</t>
  </si>
  <si>
    <t>10683-400180</t>
  </si>
  <si>
    <t>10683-5253</t>
  </si>
  <si>
    <t>10684-5255</t>
  </si>
  <si>
    <t>LV040</t>
  </si>
  <si>
    <t>10684-5273</t>
  </si>
  <si>
    <t>10685-10686</t>
  </si>
  <si>
    <t>LV240</t>
  </si>
  <si>
    <t>10685-5269</t>
  </si>
  <si>
    <t>10686-10685</t>
  </si>
  <si>
    <t>10686-5257</t>
  </si>
  <si>
    <t>10687-10688</t>
  </si>
  <si>
    <t>KU760</t>
  </si>
  <si>
    <t>10687-5269</t>
  </si>
  <si>
    <t>10688-10687</t>
  </si>
  <si>
    <t>10688-5273</t>
  </si>
  <si>
    <t>10689-10966</t>
  </si>
  <si>
    <t>10689-5260</t>
  </si>
  <si>
    <t>10691-10986</t>
  </si>
  <si>
    <t>10691-5236</t>
  </si>
  <si>
    <t>10693-10703</t>
  </si>
  <si>
    <t>LK930</t>
  </si>
  <si>
    <t>10693-8375</t>
  </si>
  <si>
    <t>10694-10734</t>
  </si>
  <si>
    <t>10694-6912</t>
  </si>
  <si>
    <t>10695-10726</t>
  </si>
  <si>
    <t>LK170</t>
  </si>
  <si>
    <t>10695-10729</t>
  </si>
  <si>
    <t>10696-10701</t>
  </si>
  <si>
    <t>MK450</t>
  </si>
  <si>
    <t>10696-25524</t>
  </si>
  <si>
    <t>10697-14243</t>
  </si>
  <si>
    <t>MK270</t>
  </si>
  <si>
    <t>10697-6918</t>
  </si>
  <si>
    <t>10698-10734</t>
  </si>
  <si>
    <t>10698-8377</t>
  </si>
  <si>
    <t>NK920</t>
  </si>
  <si>
    <t>10699-10700</t>
  </si>
  <si>
    <t>NK760</t>
  </si>
  <si>
    <t>10699-10740</t>
  </si>
  <si>
    <t>10699-10752</t>
  </si>
  <si>
    <t>NK220</t>
  </si>
  <si>
    <t>10699-6905</t>
  </si>
  <si>
    <t>10700-10699</t>
  </si>
  <si>
    <t>10700-6903</t>
  </si>
  <si>
    <t>NK600</t>
  </si>
  <si>
    <t>10701-10696</t>
  </si>
  <si>
    <t>10701-6919</t>
  </si>
  <si>
    <t>107022-12408</t>
  </si>
  <si>
    <t>WR025</t>
  </si>
  <si>
    <t>107022-8255</t>
  </si>
  <si>
    <t>10703-10693</t>
  </si>
  <si>
    <t>10703-6912</t>
  </si>
  <si>
    <t>10704-14246</t>
  </si>
  <si>
    <t>MK390</t>
  </si>
  <si>
    <t>10704-6920</t>
  </si>
  <si>
    <t>10705-10764</t>
  </si>
  <si>
    <t>MK430</t>
  </si>
  <si>
    <t>10705-6920</t>
  </si>
  <si>
    <t>10706-10707</t>
  </si>
  <si>
    <t>10706-10769</t>
  </si>
  <si>
    <t>10707-10706</t>
  </si>
  <si>
    <t>10707-8576</t>
  </si>
  <si>
    <t>10708-6897</t>
  </si>
  <si>
    <t>NK820</t>
  </si>
  <si>
    <t>10708-6898</t>
  </si>
  <si>
    <t>10709-10727</t>
  </si>
  <si>
    <t>LK440</t>
  </si>
  <si>
    <t>10709-10761</t>
  </si>
  <si>
    <t>10710-10723</t>
  </si>
  <si>
    <t>LK290</t>
  </si>
  <si>
    <t>10710-6918</t>
  </si>
  <si>
    <t>10711-10714</t>
  </si>
  <si>
    <t>LK600</t>
  </si>
  <si>
    <t>10711-10768</t>
  </si>
  <si>
    <t>10713-5211</t>
  </si>
  <si>
    <t>10714-10711</t>
  </si>
  <si>
    <t>10714-6922</t>
  </si>
  <si>
    <t>10715-6916</t>
  </si>
  <si>
    <t>10715-8577</t>
  </si>
  <si>
    <t>10716-5271</t>
  </si>
  <si>
    <t>KU100</t>
  </si>
  <si>
    <t>10718-5262</t>
  </si>
  <si>
    <t>MU885</t>
  </si>
  <si>
    <t>10719-10739</t>
  </si>
  <si>
    <t>10719-10756</t>
  </si>
  <si>
    <t>LK500</t>
  </si>
  <si>
    <t>10719-6911</t>
  </si>
  <si>
    <t>10720-5259</t>
  </si>
  <si>
    <t>MU240</t>
  </si>
  <si>
    <t>10720-8619</t>
  </si>
  <si>
    <t>10721-400181</t>
  </si>
  <si>
    <t>MU355</t>
  </si>
  <si>
    <t>10721-5264</t>
  </si>
  <si>
    <t>10722-10733</t>
  </si>
  <si>
    <t>NW140</t>
  </si>
  <si>
    <t>10722-25376</t>
  </si>
  <si>
    <t>10723-10710</t>
  </si>
  <si>
    <t>10723-6917</t>
  </si>
  <si>
    <t>10724-5295</t>
  </si>
  <si>
    <t>NW070</t>
  </si>
  <si>
    <t>10724-5296</t>
  </si>
  <si>
    <t>10725-12696</t>
  </si>
  <si>
    <t>NW030</t>
  </si>
  <si>
    <t>10725-25376</t>
  </si>
  <si>
    <t>10726-10695</t>
  </si>
  <si>
    <t>10726-6912</t>
  </si>
  <si>
    <t>10727-10709</t>
  </si>
  <si>
    <t>10727-8577</t>
  </si>
  <si>
    <t>10728-10737</t>
  </si>
  <si>
    <t>NW470</t>
  </si>
  <si>
    <t>10728-10865</t>
  </si>
  <si>
    <t>10729-10695</t>
  </si>
  <si>
    <t>10729-6914</t>
  </si>
  <si>
    <t>10730-12696</t>
  </si>
  <si>
    <t>10730-5293</t>
  </si>
  <si>
    <t>10733-10722</t>
  </si>
  <si>
    <t>10733-5292</t>
  </si>
  <si>
    <t>10734-10694</t>
  </si>
  <si>
    <t>10734-10698</t>
  </si>
  <si>
    <t>10736-6909</t>
  </si>
  <si>
    <t>NK700</t>
  </si>
  <si>
    <t>10736-7864</t>
  </si>
  <si>
    <t>10737-10728</t>
  </si>
  <si>
    <t>10737-10870</t>
  </si>
  <si>
    <t>NW167</t>
  </si>
  <si>
    <t>10737-5292</t>
  </si>
  <si>
    <t>10738-25187</t>
  </si>
  <si>
    <t>NK580</t>
  </si>
  <si>
    <t>10738-6904</t>
  </si>
  <si>
    <t>10739-10719</t>
  </si>
  <si>
    <t>10739-6912</t>
  </si>
  <si>
    <t>10740-10699</t>
  </si>
  <si>
    <t>10740-10749</t>
  </si>
  <si>
    <t>10741-4046</t>
  </si>
  <si>
    <t>NK860</t>
  </si>
  <si>
    <t>10741-6899</t>
  </si>
  <si>
    <t>10741-6903</t>
  </si>
  <si>
    <t>10742-10760</t>
  </si>
  <si>
    <t>NK320</t>
  </si>
  <si>
    <t>10742-25052</t>
  </si>
  <si>
    <t>NK480</t>
  </si>
  <si>
    <t>10742-4046</t>
  </si>
  <si>
    <t>10743-6918</t>
  </si>
  <si>
    <t>10748-25524</t>
  </si>
  <si>
    <t>10748-8377</t>
  </si>
  <si>
    <t>10749-10740</t>
  </si>
  <si>
    <t>10749-14224</t>
  </si>
  <si>
    <t>10750-6900</t>
  </si>
  <si>
    <t>10750-6902</t>
  </si>
  <si>
    <t>10751-8377</t>
  </si>
  <si>
    <t>10751-8576</t>
  </si>
  <si>
    <t>10752-6902</t>
  </si>
  <si>
    <t>10753-6911</t>
  </si>
  <si>
    <t>NK615</t>
  </si>
  <si>
    <t>10753-8374</t>
  </si>
  <si>
    <t>10756-10719</t>
  </si>
  <si>
    <t>10756-6913</t>
  </si>
  <si>
    <t>10757-25317</t>
  </si>
  <si>
    <t>NK040</t>
  </si>
  <si>
    <t>10757-6910</t>
  </si>
  <si>
    <t>10758-25052</t>
  </si>
  <si>
    <t>10758-7866</t>
  </si>
  <si>
    <t>10759-25012</t>
  </si>
  <si>
    <t>NK620</t>
  </si>
  <si>
    <t>10759-8374</t>
  </si>
  <si>
    <t>10760-10742</t>
  </si>
  <si>
    <t>10760-6903</t>
  </si>
  <si>
    <t>10761-10709</t>
  </si>
  <si>
    <t>10761-8375</t>
  </si>
  <si>
    <t>10762-25682</t>
  </si>
  <si>
    <t>10762-6898</t>
  </si>
  <si>
    <t>10764-10705</t>
  </si>
  <si>
    <t>10764-6927</t>
  </si>
  <si>
    <t>NK440</t>
  </si>
  <si>
    <t>10765-12100</t>
  </si>
  <si>
    <t>NK800</t>
  </si>
  <si>
    <t>10765-6892</t>
  </si>
  <si>
    <t>10767-25442</t>
  </si>
  <si>
    <t>PK200</t>
  </si>
  <si>
    <t>10767-6892</t>
  </si>
  <si>
    <t>PK100</t>
  </si>
  <si>
    <t>10767-6928</t>
  </si>
  <si>
    <t>10768-10711</t>
  </si>
  <si>
    <t>10768-8376</t>
  </si>
  <si>
    <t>10769-10706</t>
  </si>
  <si>
    <t>10769-6920</t>
  </si>
  <si>
    <t>10772-7895</t>
  </si>
  <si>
    <t>NJ230</t>
  </si>
  <si>
    <t>10772-9487</t>
  </si>
  <si>
    <t>10774-15742</t>
  </si>
  <si>
    <t>PK720</t>
  </si>
  <si>
    <t>10774-6931</t>
  </si>
  <si>
    <t>10776-25442</t>
  </si>
  <si>
    <t>PK660</t>
  </si>
  <si>
    <t>10776-25444</t>
  </si>
  <si>
    <t>10777-25443</t>
  </si>
  <si>
    <t>10777-6894</t>
  </si>
  <si>
    <t>10777-6962</t>
  </si>
  <si>
    <t>10779-109048</t>
  </si>
  <si>
    <t>10781-109047</t>
  </si>
  <si>
    <t>10781-14250</t>
  </si>
  <si>
    <t>PK140</t>
  </si>
  <si>
    <t>10781-6934</t>
  </si>
  <si>
    <t>10782-6932</t>
  </si>
  <si>
    <t>10782-6933</t>
  </si>
  <si>
    <t>10783-10784</t>
  </si>
  <si>
    <t>PK560</t>
  </si>
  <si>
    <t>10783-7888</t>
  </si>
  <si>
    <t>10784-10783</t>
  </si>
  <si>
    <t>10784-9485</t>
  </si>
  <si>
    <t>10785-6938</t>
  </si>
  <si>
    <t>PK710</t>
  </si>
  <si>
    <t>10785-9399</t>
  </si>
  <si>
    <t>10786-6050</t>
  </si>
  <si>
    <t>PI125</t>
  </si>
  <si>
    <t>10787-6951</t>
  </si>
  <si>
    <t>PI395</t>
  </si>
  <si>
    <t>10787-6972</t>
  </si>
  <si>
    <t>10788-14376</t>
  </si>
  <si>
    <t>10788-6951</t>
  </si>
  <si>
    <t>10789-6952</t>
  </si>
  <si>
    <t>NJ020</t>
  </si>
  <si>
    <t>10789-7894</t>
  </si>
  <si>
    <t>10790-14373</t>
  </si>
  <si>
    <t>NH330</t>
  </si>
  <si>
    <t>10790-7079</t>
  </si>
  <si>
    <t>10791-10793</t>
  </si>
  <si>
    <t>NH350</t>
  </si>
  <si>
    <t>10791-7075</t>
  </si>
  <si>
    <t>10793-10791</t>
  </si>
  <si>
    <t>10793-7074</t>
  </si>
  <si>
    <t>10794-10802</t>
  </si>
  <si>
    <t>10794-7065</t>
  </si>
  <si>
    <t>10795-10805</t>
  </si>
  <si>
    <t>PI010</t>
  </si>
  <si>
    <t>10795-14377</t>
  </si>
  <si>
    <t>10796-6960</t>
  </si>
  <si>
    <t>10796-6961</t>
  </si>
  <si>
    <t>10797-14546</t>
  </si>
  <si>
    <t>10797-7064</t>
  </si>
  <si>
    <t>10799-10800</t>
  </si>
  <si>
    <t>PI885</t>
  </si>
  <si>
    <t>10800-10799</t>
  </si>
  <si>
    <t>10800-7063</t>
  </si>
  <si>
    <t>10802-10794</t>
  </si>
  <si>
    <t>10802-7063</t>
  </si>
  <si>
    <t>10803-14380</t>
  </si>
  <si>
    <t>NI320</t>
  </si>
  <si>
    <t>10803-14551</t>
  </si>
  <si>
    <t>10805-10795</t>
  </si>
  <si>
    <t>10805-6959</t>
  </si>
  <si>
    <t>10805-6972</t>
  </si>
  <si>
    <t>PI997</t>
  </si>
  <si>
    <t>10807-7065</t>
  </si>
  <si>
    <t>PI915</t>
  </si>
  <si>
    <t>10807-7066</t>
  </si>
  <si>
    <t>10808-10810</t>
  </si>
  <si>
    <t>NH690</t>
  </si>
  <si>
    <t>10808-14681</t>
  </si>
  <si>
    <t>NH610</t>
  </si>
  <si>
    <t>10808-7090</t>
  </si>
  <si>
    <t>10809-7073</t>
  </si>
  <si>
    <t>10809-7126</t>
  </si>
  <si>
    <t>PG395</t>
  </si>
  <si>
    <t>10810-10808</t>
  </si>
  <si>
    <t>10810-7073</t>
  </si>
  <si>
    <t>10811-14684</t>
  </si>
  <si>
    <t>NG940</t>
  </si>
  <si>
    <t>10811-201126</t>
  </si>
  <si>
    <t>10811-7125</t>
  </si>
  <si>
    <t>NG770</t>
  </si>
  <si>
    <t>10812-6778</t>
  </si>
  <si>
    <t>GG120</t>
  </si>
  <si>
    <t>10812-6779</t>
  </si>
  <si>
    <t>10813-7055</t>
  </si>
  <si>
    <t>QG128</t>
  </si>
  <si>
    <t>10813-7070</t>
  </si>
  <si>
    <t>10814-7151</t>
  </si>
  <si>
    <t>QG922</t>
  </si>
  <si>
    <t>10814-7152</t>
  </si>
  <si>
    <t>QG185</t>
  </si>
  <si>
    <t>10815-10307</t>
  </si>
  <si>
    <t>10815-7151</t>
  </si>
  <si>
    <t>10817-7140</t>
  </si>
  <si>
    <t>PG845</t>
  </si>
  <si>
    <t>10817-7141</t>
  </si>
  <si>
    <t>10818-7133</t>
  </si>
  <si>
    <t>PG585</t>
  </si>
  <si>
    <t>10818-7141</t>
  </si>
  <si>
    <t>10820-14690</t>
  </si>
  <si>
    <t>PG040</t>
  </si>
  <si>
    <t>10820-7132</t>
  </si>
  <si>
    <t>10821-11051</t>
  </si>
  <si>
    <t>10821-7125</t>
  </si>
  <si>
    <t>10822-4048</t>
  </si>
  <si>
    <t>10822-7125</t>
  </si>
  <si>
    <t>10824-6113</t>
  </si>
  <si>
    <t>FK757</t>
  </si>
  <si>
    <t>10824-6114</t>
  </si>
  <si>
    <t>10827-7065</t>
  </si>
  <si>
    <t>10827-7073</t>
  </si>
  <si>
    <t>10829-10832</t>
  </si>
  <si>
    <t>FK225</t>
  </si>
  <si>
    <t>10829-6115</t>
  </si>
  <si>
    <t>10830-25508</t>
  </si>
  <si>
    <t>QG168</t>
  </si>
  <si>
    <t>10830-7057</t>
  </si>
  <si>
    <t>10831-7067</t>
  </si>
  <si>
    <t>PI140</t>
  </si>
  <si>
    <t>10831-7068</t>
  </si>
  <si>
    <t>10832-10829</t>
  </si>
  <si>
    <t>10832-6114</t>
  </si>
  <si>
    <t>10834-15394</t>
  </si>
  <si>
    <t>FN300</t>
  </si>
  <si>
    <t>10834-6117</t>
  </si>
  <si>
    <t>FM162</t>
  </si>
  <si>
    <t>10836-25659</t>
  </si>
  <si>
    <t>QG180</t>
  </si>
  <si>
    <t>10836-7138</t>
  </si>
  <si>
    <t>10838-10348</t>
  </si>
  <si>
    <t>10838-7028</t>
  </si>
  <si>
    <t>10840-7181</t>
  </si>
  <si>
    <t>10840-7182</t>
  </si>
  <si>
    <t>10841-10956</t>
  </si>
  <si>
    <t>PK495</t>
  </si>
  <si>
    <t>10841-6941</t>
  </si>
  <si>
    <t>10842-10956</t>
  </si>
  <si>
    <t>10842-10993</t>
  </si>
  <si>
    <t>QI140</t>
  </si>
  <si>
    <t>10842-14527</t>
  </si>
  <si>
    <t>QI234</t>
  </si>
  <si>
    <t>10842-6044</t>
  </si>
  <si>
    <t>10843-10993</t>
  </si>
  <si>
    <t>10843-14278</t>
  </si>
  <si>
    <t>QI132</t>
  </si>
  <si>
    <t>10843-14530</t>
  </si>
  <si>
    <t>10844-10964</t>
  </si>
  <si>
    <t>RJ500</t>
  </si>
  <si>
    <t>10844-6947</t>
  </si>
  <si>
    <t>10845-10846</t>
  </si>
  <si>
    <t>10845-14502</t>
  </si>
  <si>
    <t>10846-10845</t>
  </si>
  <si>
    <t>10846-6966</t>
  </si>
  <si>
    <t>10847-10849</t>
  </si>
  <si>
    <t>QI420</t>
  </si>
  <si>
    <t>10847-6948</t>
  </si>
  <si>
    <t>QI380</t>
  </si>
  <si>
    <t>10847-6966</t>
  </si>
  <si>
    <t>10848-14278</t>
  </si>
  <si>
    <t>10849-10847</t>
  </si>
  <si>
    <t>10849-14276</t>
  </si>
  <si>
    <t>QI480</t>
  </si>
  <si>
    <t>10849-6947</t>
  </si>
  <si>
    <t>10850-10943</t>
  </si>
  <si>
    <t>RJ110</t>
  </si>
  <si>
    <t>10850-6978</t>
  </si>
  <si>
    <t>10851-10939</t>
  </si>
  <si>
    <t>RJ220</t>
  </si>
  <si>
    <t>10851-6982</t>
  </si>
  <si>
    <t>10852-14313</t>
  </si>
  <si>
    <t>10853-10854</t>
  </si>
  <si>
    <t>RJ380</t>
  </si>
  <si>
    <t>10853-6983</t>
  </si>
  <si>
    <t>10854-10853</t>
  </si>
  <si>
    <t>10854-6985</t>
  </si>
  <si>
    <t>10855-10856</t>
  </si>
  <si>
    <t>10855-6978</t>
  </si>
  <si>
    <t>10856-10855</t>
  </si>
  <si>
    <t>10856-10953</t>
  </si>
  <si>
    <t>10857-10955</t>
  </si>
  <si>
    <t>10857-14314</t>
  </si>
  <si>
    <t>10860-10948</t>
  </si>
  <si>
    <t>10860-6977</t>
  </si>
  <si>
    <t>10861-14280</t>
  </si>
  <si>
    <t>RJ520</t>
  </si>
  <si>
    <t>10861-6963</t>
  </si>
  <si>
    <t>10863-5288</t>
  </si>
  <si>
    <t>NW250</t>
  </si>
  <si>
    <t>10863-5289</t>
  </si>
  <si>
    <t>10865-10728</t>
  </si>
  <si>
    <t>10865-5288</t>
  </si>
  <si>
    <t>NW103</t>
  </si>
  <si>
    <t>10867-5289</t>
  </si>
  <si>
    <t>10867-5293</t>
  </si>
  <si>
    <t>10869-10451</t>
  </si>
  <si>
    <t>10869-5295</t>
  </si>
  <si>
    <t>10870-10737</t>
  </si>
  <si>
    <t>10870-5285</t>
  </si>
  <si>
    <t>NW670</t>
  </si>
  <si>
    <t>10870-5291</t>
  </si>
  <si>
    <t>10883-10884</t>
  </si>
  <si>
    <t>KS400</t>
  </si>
  <si>
    <t>10884-10883</t>
  </si>
  <si>
    <t>10884-10885</t>
  </si>
  <si>
    <t>10885-10884</t>
  </si>
  <si>
    <t>10885-10886</t>
  </si>
  <si>
    <t>KS750</t>
  </si>
  <si>
    <t>10885-6300</t>
  </si>
  <si>
    <t>10886-10885</t>
  </si>
  <si>
    <t>10886-13096</t>
  </si>
  <si>
    <t>10887-13096</t>
  </si>
  <si>
    <t>10887-25264</t>
  </si>
  <si>
    <t>10888-13098</t>
  </si>
  <si>
    <t>LS325</t>
  </si>
  <si>
    <t>10888-400183</t>
  </si>
  <si>
    <t>LS385</t>
  </si>
  <si>
    <t>10888-6302</t>
  </si>
  <si>
    <t>10889-10914</t>
  </si>
  <si>
    <t>LS490</t>
  </si>
  <si>
    <t>10889-13173</t>
  </si>
  <si>
    <t>10890-10891</t>
  </si>
  <si>
    <t>LS640</t>
  </si>
  <si>
    <t>10890-6297</t>
  </si>
  <si>
    <t>10891-10890</t>
  </si>
  <si>
    <t>10891-6293</t>
  </si>
  <si>
    <t>10893-13101</t>
  </si>
  <si>
    <t>KS870</t>
  </si>
  <si>
    <t>10893-6300</t>
  </si>
  <si>
    <t>10894-6293</t>
  </si>
  <si>
    <t>LT750</t>
  </si>
  <si>
    <t>10894-6294</t>
  </si>
  <si>
    <t>10897-10898</t>
  </si>
  <si>
    <t>KR285</t>
  </si>
  <si>
    <t>10897-8417</t>
  </si>
  <si>
    <t>10898-10897</t>
  </si>
  <si>
    <t>10898-6296</t>
  </si>
  <si>
    <t>10899-18835</t>
  </si>
  <si>
    <t>KR275</t>
  </si>
  <si>
    <t>10899-6299</t>
  </si>
  <si>
    <t>109000-6909</t>
  </si>
  <si>
    <t>10900-18833</t>
  </si>
  <si>
    <t>10900-6278</t>
  </si>
  <si>
    <t>109007-109001</t>
  </si>
  <si>
    <t>NL361</t>
  </si>
  <si>
    <t>109007-25010</t>
  </si>
  <si>
    <t>LL220</t>
  </si>
  <si>
    <t>10901-11314</t>
  </si>
  <si>
    <t>KR815</t>
  </si>
  <si>
    <t>10901-6288</t>
  </si>
  <si>
    <t>109026-110005</t>
  </si>
  <si>
    <t>PO390</t>
  </si>
  <si>
    <t>109026-4153</t>
  </si>
  <si>
    <t>10903-10906</t>
  </si>
  <si>
    <t>LT320</t>
  </si>
  <si>
    <t>10903-4050</t>
  </si>
  <si>
    <t>LT135</t>
  </si>
  <si>
    <t>10904-11369</t>
  </si>
  <si>
    <t>LT793</t>
  </si>
  <si>
    <t>10904-13132</t>
  </si>
  <si>
    <t>109047-10781</t>
  </si>
  <si>
    <t>109047-109122</t>
  </si>
  <si>
    <t>109047-6933</t>
  </si>
  <si>
    <t>109048-6938</t>
  </si>
  <si>
    <t>109049-4153</t>
  </si>
  <si>
    <t>109049-4155</t>
  </si>
  <si>
    <t>10906-10903</t>
  </si>
  <si>
    <t>10906-10911</t>
  </si>
  <si>
    <t>10907-11369</t>
  </si>
  <si>
    <t>10907-6278</t>
  </si>
  <si>
    <t>10908-13132</t>
  </si>
  <si>
    <t>LT280</t>
  </si>
  <si>
    <t>10908-7799</t>
  </si>
  <si>
    <t>LT470</t>
  </si>
  <si>
    <t>10910-6297</t>
  </si>
  <si>
    <t>LT055</t>
  </si>
  <si>
    <t>10910-7846</t>
  </si>
  <si>
    <t>10911-10906</t>
  </si>
  <si>
    <t>10911-8417</t>
  </si>
  <si>
    <t>109121-6931</t>
  </si>
  <si>
    <t>PK240</t>
  </si>
  <si>
    <t>10912-8531</t>
  </si>
  <si>
    <t>10912-9599</t>
  </si>
  <si>
    <t>10913-6288</t>
  </si>
  <si>
    <t>10913-8531</t>
  </si>
  <si>
    <t>10914-10889</t>
  </si>
  <si>
    <t>10914-6297</t>
  </si>
  <si>
    <t>10915-13180</t>
  </si>
  <si>
    <t>MS925</t>
  </si>
  <si>
    <t>10915-6305</t>
  </si>
  <si>
    <t>10916-25623</t>
  </si>
  <si>
    <t>10916-6297</t>
  </si>
  <si>
    <t>10920-13336</t>
  </si>
  <si>
    <t>10920-6302</t>
  </si>
  <si>
    <t>10921-10926</t>
  </si>
  <si>
    <t>LT520</t>
  </si>
  <si>
    <t>10921-7846</t>
  </si>
  <si>
    <t>10922-7799</t>
  </si>
  <si>
    <t>LT983</t>
  </si>
  <si>
    <t>10922-7800</t>
  </si>
  <si>
    <t>10923-10926</t>
  </si>
  <si>
    <t>10923-6330</t>
  </si>
  <si>
    <t>10924-7800</t>
  </si>
  <si>
    <t>10924-7802</t>
  </si>
  <si>
    <t>10926-10921</t>
  </si>
  <si>
    <t>10926-10923</t>
  </si>
  <si>
    <t>10927-13415</t>
  </si>
  <si>
    <t>LT970</t>
  </si>
  <si>
    <t>10927-6330</t>
  </si>
  <si>
    <t>10928-10929</t>
  </si>
  <si>
    <t>MS275</t>
  </si>
  <si>
    <t>10928-13175</t>
  </si>
  <si>
    <t>MS365</t>
  </si>
  <si>
    <t>10928-6307</t>
  </si>
  <si>
    <t>10929-10928</t>
  </si>
  <si>
    <t>10929-13177</t>
  </si>
  <si>
    <t>MS885</t>
  </si>
  <si>
    <t>10930-13410</t>
  </si>
  <si>
    <t>MS725</t>
  </si>
  <si>
    <t>10930-6308</t>
  </si>
  <si>
    <t>10931-10932</t>
  </si>
  <si>
    <t>MS350</t>
  </si>
  <si>
    <t>10931-11202</t>
  </si>
  <si>
    <t>MS480</t>
  </si>
  <si>
    <t>10931-13177</t>
  </si>
  <si>
    <t>10931-6308</t>
  </si>
  <si>
    <t>10932-10931</t>
  </si>
  <si>
    <t>10932-6307</t>
  </si>
  <si>
    <t>10933-11126</t>
  </si>
  <si>
    <t>10933-12916</t>
  </si>
  <si>
    <t>10933-20022</t>
  </si>
  <si>
    <t>MS463</t>
  </si>
  <si>
    <t>10934-13404</t>
  </si>
  <si>
    <t>MR455</t>
  </si>
  <si>
    <t>10934-6330</t>
  </si>
  <si>
    <t>10937-13404</t>
  </si>
  <si>
    <t>10937-13416</t>
  </si>
  <si>
    <t>10938-6983</t>
  </si>
  <si>
    <t>10938-6998</t>
  </si>
  <si>
    <t>10939-10851</t>
  </si>
  <si>
    <t>10939-6979</t>
  </si>
  <si>
    <t>RJ320</t>
  </si>
  <si>
    <t>10940-14498</t>
  </si>
  <si>
    <t>10940-6975</t>
  </si>
  <si>
    <t>10942-6943</t>
  </si>
  <si>
    <t>PK230</t>
  </si>
  <si>
    <t>10942-7888</t>
  </si>
  <si>
    <t>10943-10850</t>
  </si>
  <si>
    <t>10943-6979</t>
  </si>
  <si>
    <t>10944-6968</t>
  </si>
  <si>
    <t>10945-14510</t>
  </si>
  <si>
    <t>10945-6970</t>
  </si>
  <si>
    <t>10948-10860</t>
  </si>
  <si>
    <t>10948-14495</t>
  </si>
  <si>
    <t>10949-15367</t>
  </si>
  <si>
    <t>RJ775</t>
  </si>
  <si>
    <t>10949-7002</t>
  </si>
  <si>
    <t>10950-6999</t>
  </si>
  <si>
    <t>SJ070</t>
  </si>
  <si>
    <t>10950-7003</t>
  </si>
  <si>
    <t>10951-14280</t>
  </si>
  <si>
    <t>10951-6965</t>
  </si>
  <si>
    <t>10953-10856</t>
  </si>
  <si>
    <t>10953-6977</t>
  </si>
  <si>
    <t>10955-10857</t>
  </si>
  <si>
    <t>10955-6963</t>
  </si>
  <si>
    <t>10956-10841</t>
  </si>
  <si>
    <t>10956-10842</t>
  </si>
  <si>
    <t>10960-12965</t>
  </si>
  <si>
    <t>MU265</t>
  </si>
  <si>
    <t>10960-5261</t>
  </si>
  <si>
    <t>10962-5251</t>
  </si>
  <si>
    <t>10962-8141</t>
  </si>
  <si>
    <t>10964-10844</t>
  </si>
  <si>
    <t>10964-6963</t>
  </si>
  <si>
    <t>10966-10689</t>
  </si>
  <si>
    <t>10966-5251</t>
  </si>
  <si>
    <t>10967-7039</t>
  </si>
  <si>
    <t>10967-7040</t>
  </si>
  <si>
    <t>10968-10357</t>
  </si>
  <si>
    <t>10968-6993</t>
  </si>
  <si>
    <t>10969-12965</t>
  </si>
  <si>
    <t>10970-14512</t>
  </si>
  <si>
    <t>RJ822</t>
  </si>
  <si>
    <t>10970-6970</t>
  </si>
  <si>
    <t>10971-6968</t>
  </si>
  <si>
    <t>10971-6969</t>
  </si>
  <si>
    <t>10972-10599</t>
  </si>
  <si>
    <t>10972-5251</t>
  </si>
  <si>
    <t>10974-10980</t>
  </si>
  <si>
    <t>MU185</t>
  </si>
  <si>
    <t>10974-6313</t>
  </si>
  <si>
    <t>10976-7048</t>
  </si>
  <si>
    <t>10976-7049</t>
  </si>
  <si>
    <t>10977-7046</t>
  </si>
  <si>
    <t>10977-7048</t>
  </si>
  <si>
    <t>10980-10974</t>
  </si>
  <si>
    <t>10980-8141</t>
  </si>
  <si>
    <t>10983-6969</t>
  </si>
  <si>
    <t>QI120</t>
  </si>
  <si>
    <t>10983-6970</t>
  </si>
  <si>
    <t>10984-7053</t>
  </si>
  <si>
    <t>RI230</t>
  </si>
  <si>
    <t>10985-10987</t>
  </si>
  <si>
    <t>QI650</t>
  </si>
  <si>
    <t>10985-14526</t>
  </si>
  <si>
    <t>10985-14534</t>
  </si>
  <si>
    <t>QI450</t>
  </si>
  <si>
    <t>10986-10691</t>
  </si>
  <si>
    <t>10986-12967</t>
  </si>
  <si>
    <t>10987-10985</t>
  </si>
  <si>
    <t>10987-10990</t>
  </si>
  <si>
    <t>10988-14529</t>
  </si>
  <si>
    <t>QI350</t>
  </si>
  <si>
    <t>10989-10994</t>
  </si>
  <si>
    <t>NT200</t>
  </si>
  <si>
    <t>10989-5236</t>
  </si>
  <si>
    <t>NT495</t>
  </si>
  <si>
    <t>10989-6313</t>
  </si>
  <si>
    <t>10990-10987</t>
  </si>
  <si>
    <t>10990-7062</t>
  </si>
  <si>
    <t>10991-11003</t>
  </si>
  <si>
    <t>NT510</t>
  </si>
  <si>
    <t>10991-11028</t>
  </si>
  <si>
    <t>10991-8512</t>
  </si>
  <si>
    <t>10992-10988</t>
  </si>
  <si>
    <t>10992-14527</t>
  </si>
  <si>
    <t>10993-10842</t>
  </si>
  <si>
    <t>10993-10843</t>
  </si>
  <si>
    <t>10994-10989</t>
  </si>
  <si>
    <t>10994-11000</t>
  </si>
  <si>
    <t>10995-6960</t>
  </si>
  <si>
    <t>10995-7064</t>
  </si>
  <si>
    <t>10996-10999</t>
  </si>
  <si>
    <t>PI955</t>
  </si>
  <si>
    <t>10996-7058</t>
  </si>
  <si>
    <t>10997-7068</t>
  </si>
  <si>
    <t>10997-7069</t>
  </si>
  <si>
    <t>10998-12954</t>
  </si>
  <si>
    <t>NT260</t>
  </si>
  <si>
    <t>10998-12956</t>
  </si>
  <si>
    <t>10999-10996</t>
  </si>
  <si>
    <t>10999-7063</t>
  </si>
  <si>
    <t>11000-10994</t>
  </si>
  <si>
    <t>11000-11028</t>
  </si>
  <si>
    <t>110005-109026</t>
  </si>
  <si>
    <t>110005-4136</t>
  </si>
  <si>
    <t>11001-7056</t>
  </si>
  <si>
    <t>QG760</t>
  </si>
  <si>
    <t>11001-7057</t>
  </si>
  <si>
    <t>11003-10991</t>
  </si>
  <si>
    <t>11003-6312</t>
  </si>
  <si>
    <t>11004-11016</t>
  </si>
  <si>
    <t>KH560</t>
  </si>
  <si>
    <t>11004-14588</t>
  </si>
  <si>
    <t>KH980</t>
  </si>
  <si>
    <t>11004-15324</t>
  </si>
  <si>
    <t>KH680</t>
  </si>
  <si>
    <t>11004-15808</t>
  </si>
  <si>
    <t>11005-11127</t>
  </si>
  <si>
    <t>NS575</t>
  </si>
  <si>
    <t>11005-6312</t>
  </si>
  <si>
    <t>11006-11014</t>
  </si>
  <si>
    <t>LH670</t>
  </si>
  <si>
    <t>11006-15807</t>
  </si>
  <si>
    <t>110068-12036</t>
  </si>
  <si>
    <t>NL089</t>
  </si>
  <si>
    <t>11007-11137</t>
  </si>
  <si>
    <t>MU675</t>
  </si>
  <si>
    <t>11007-11144</t>
  </si>
  <si>
    <t>11008-11009</t>
  </si>
  <si>
    <t>LH430</t>
  </si>
  <si>
    <t>11008-7119</t>
  </si>
  <si>
    <t>11009-11008</t>
  </si>
  <si>
    <t>11009-11010</t>
  </si>
  <si>
    <t>KH290</t>
  </si>
  <si>
    <t>11010-11009</t>
  </si>
  <si>
    <t>11010-11020</t>
  </si>
  <si>
    <t>110111-11949</t>
  </si>
  <si>
    <t>PO120</t>
  </si>
  <si>
    <t>110111-6493</t>
  </si>
  <si>
    <t>11012-11013</t>
  </si>
  <si>
    <t>LH370</t>
  </si>
  <si>
    <t>11012-7109</t>
  </si>
  <si>
    <t>11013-11012</t>
  </si>
  <si>
    <t>11013-14593</t>
  </si>
  <si>
    <t>110133-6488</t>
  </si>
  <si>
    <t>QN760</t>
  </si>
  <si>
    <t>11014-11006</t>
  </si>
  <si>
    <t>11014-7110</t>
  </si>
  <si>
    <t>11015-8629</t>
  </si>
  <si>
    <t>KH440</t>
  </si>
  <si>
    <t>11016-11004</t>
  </si>
  <si>
    <t>11016-7112</t>
  </si>
  <si>
    <t>11017-14588</t>
  </si>
  <si>
    <t>KH040</t>
  </si>
  <si>
    <t>11017-15945</t>
  </si>
  <si>
    <t>11017-25546</t>
  </si>
  <si>
    <t>11018-7109</t>
  </si>
  <si>
    <t>11018-7115</t>
  </si>
  <si>
    <t>11019-5264</t>
  </si>
  <si>
    <t>MU575</t>
  </si>
  <si>
    <t>11019-6315</t>
  </si>
  <si>
    <t>11020-11010</t>
  </si>
  <si>
    <t>11020-7124</t>
  </si>
  <si>
    <t>11021-6819</t>
  </si>
  <si>
    <t>KI325</t>
  </si>
  <si>
    <t>11021-9565</t>
  </si>
  <si>
    <t>11022-11044</t>
  </si>
  <si>
    <t>NF930</t>
  </si>
  <si>
    <t>11022-9389</t>
  </si>
  <si>
    <t>11024-7258</t>
  </si>
  <si>
    <t>LG830</t>
  </si>
  <si>
    <t>11024-9389</t>
  </si>
  <si>
    <t>11025-11034</t>
  </si>
  <si>
    <t>LG670</t>
  </si>
  <si>
    <t>11025-14659</t>
  </si>
  <si>
    <t>11026-11036</t>
  </si>
  <si>
    <t>LF530</t>
  </si>
  <si>
    <t>11026-14664</t>
  </si>
  <si>
    <t>11027-7260</t>
  </si>
  <si>
    <t>LF420</t>
  </si>
  <si>
    <t>11027-7262</t>
  </si>
  <si>
    <t>LF570</t>
  </si>
  <si>
    <t>11028-10991</t>
  </si>
  <si>
    <t>11028-11000</t>
  </si>
  <si>
    <t>11029-11031</t>
  </si>
  <si>
    <t>11029-14662</t>
  </si>
  <si>
    <t>11030-11033</t>
  </si>
  <si>
    <t>11030-12311</t>
  </si>
  <si>
    <t>NT090</t>
  </si>
  <si>
    <t>11031-11029</t>
  </si>
  <si>
    <t>11031-7258</t>
  </si>
  <si>
    <t>11032-25550</t>
  </si>
  <si>
    <t>LG270</t>
  </si>
  <si>
    <t>11032-8317</t>
  </si>
  <si>
    <t>11033-11030</t>
  </si>
  <si>
    <t>11033-6312</t>
  </si>
  <si>
    <t>11034-11025</t>
  </si>
  <si>
    <t>11034-7115</t>
  </si>
  <si>
    <t>11035-7260</t>
  </si>
  <si>
    <t>11035-7262</t>
  </si>
  <si>
    <t>11036-11026</t>
  </si>
  <si>
    <t>11036-7260</t>
  </si>
  <si>
    <t>11037-17035</t>
  </si>
  <si>
    <t>LE185</t>
  </si>
  <si>
    <t>11037-7262</t>
  </si>
  <si>
    <t>11039-5229</t>
  </si>
  <si>
    <t>PT630</t>
  </si>
  <si>
    <t>11039-5230</t>
  </si>
  <si>
    <t>11040-7141</t>
  </si>
  <si>
    <t>11040-7142</t>
  </si>
  <si>
    <t>11041-12310</t>
  </si>
  <si>
    <t>PT570</t>
  </si>
  <si>
    <t>11041-12311</t>
  </si>
  <si>
    <t>11041-5230</t>
  </si>
  <si>
    <t>11042-12310</t>
  </si>
  <si>
    <t>11042-5229</t>
  </si>
  <si>
    <t>PT690</t>
  </si>
  <si>
    <t>11042-7429</t>
  </si>
  <si>
    <t>11043-8149</t>
  </si>
  <si>
    <t>QU920</t>
  </si>
  <si>
    <t>11043-8621</t>
  </si>
  <si>
    <t>11044-11022</t>
  </si>
  <si>
    <t>11044-7148</t>
  </si>
  <si>
    <t>11045-11048</t>
  </si>
  <si>
    <t>QU890</t>
  </si>
  <si>
    <t>11045-8621</t>
  </si>
  <si>
    <t>11046-8149</t>
  </si>
  <si>
    <t>QU200</t>
  </si>
  <si>
    <t>11047-15772</t>
  </si>
  <si>
    <t>NH270</t>
  </si>
  <si>
    <t>11047-7093</t>
  </si>
  <si>
    <t>11048-11045</t>
  </si>
  <si>
    <t>11048-6427</t>
  </si>
  <si>
    <t>11049-12924</t>
  </si>
  <si>
    <t>PT730</t>
  </si>
  <si>
    <t>11049-6426</t>
  </si>
  <si>
    <t>11050-7132</t>
  </si>
  <si>
    <t>11050-7144</t>
  </si>
  <si>
    <t>11051-10821</t>
  </si>
  <si>
    <t>11051-11052</t>
  </si>
  <si>
    <t>11052-11051</t>
  </si>
  <si>
    <t>11052-7146</t>
  </si>
  <si>
    <t>11053-14707</t>
  </si>
  <si>
    <t>PG275</t>
  </si>
  <si>
    <t>11053-15039</t>
  </si>
  <si>
    <t>11054-11055</t>
  </si>
  <si>
    <t>PF320</t>
  </si>
  <si>
    <t>11054-7243</t>
  </si>
  <si>
    <t>11055-11054</t>
  </si>
  <si>
    <t>11055-7916</t>
  </si>
  <si>
    <t>11056-11057</t>
  </si>
  <si>
    <t>PF440</t>
  </si>
  <si>
    <t>11056-14869</t>
  </si>
  <si>
    <t>11057-11056</t>
  </si>
  <si>
    <t>11057-7233</t>
  </si>
  <si>
    <t>11058-11059</t>
  </si>
  <si>
    <t>PF660</t>
  </si>
  <si>
    <t>11058-7233</t>
  </si>
  <si>
    <t>PF220</t>
  </si>
  <si>
    <t>11059-11058</t>
  </si>
  <si>
    <t>11059-7231</t>
  </si>
  <si>
    <t>11060-7231</t>
  </si>
  <si>
    <t>11060-7232</t>
  </si>
  <si>
    <t>11061-7232</t>
  </si>
  <si>
    <t>PF750</t>
  </si>
  <si>
    <t>11061-7235</t>
  </si>
  <si>
    <t>11062-7167</t>
  </si>
  <si>
    <t>PF920</t>
  </si>
  <si>
    <t>11063-14863</t>
  </si>
  <si>
    <t>11063-7234</t>
  </si>
  <si>
    <t>11064-18432</t>
  </si>
  <si>
    <t>QE548</t>
  </si>
  <si>
    <t>11064-7239</t>
  </si>
  <si>
    <t>11065-7234</t>
  </si>
  <si>
    <t>11065-7236</t>
  </si>
  <si>
    <t>11066-18432</t>
  </si>
  <si>
    <t>11066-7238</t>
  </si>
  <si>
    <t>11067-7236</t>
  </si>
  <si>
    <t>11067-7237</t>
  </si>
  <si>
    <t>11068-7234</t>
  </si>
  <si>
    <t>11068-7235</t>
  </si>
  <si>
    <t>11069-7232</t>
  </si>
  <si>
    <t>11070-7145</t>
  </si>
  <si>
    <t>11070-7243</t>
  </si>
  <si>
    <t>11071-11072</t>
  </si>
  <si>
    <t>PG215</t>
  </si>
  <si>
    <t>11072-11071</t>
  </si>
  <si>
    <t>11072-7142</t>
  </si>
  <si>
    <t>PG150</t>
  </si>
  <si>
    <t>11073-6437</t>
  </si>
  <si>
    <t>RU250</t>
  </si>
  <si>
    <t>11076-12862</t>
  </si>
  <si>
    <t>11076-6435</t>
  </si>
  <si>
    <t>11077-25272</t>
  </si>
  <si>
    <t>QU670</t>
  </si>
  <si>
    <t>11077-6436</t>
  </si>
  <si>
    <t>11078-25615</t>
  </si>
  <si>
    <t>QT590</t>
  </si>
  <si>
    <t>11078-6433</t>
  </si>
  <si>
    <t>11079-6432</t>
  </si>
  <si>
    <t>QT570</t>
  </si>
  <si>
    <t>11079-6434</t>
  </si>
  <si>
    <t>11080-11082</t>
  </si>
  <si>
    <t>QT010</t>
  </si>
  <si>
    <t>11080-6338</t>
  </si>
  <si>
    <t>QT930</t>
  </si>
  <si>
    <t>11080-6433</t>
  </si>
  <si>
    <t>11081-11097</t>
  </si>
  <si>
    <t>RG410</t>
  </si>
  <si>
    <t>11081-7241</t>
  </si>
  <si>
    <t>11082-11080</t>
  </si>
  <si>
    <t>11082-4056</t>
  </si>
  <si>
    <t>QT170</t>
  </si>
  <si>
    <t>11083-14905</t>
  </si>
  <si>
    <t>11083-7327</t>
  </si>
  <si>
    <t>11084-11095</t>
  </si>
  <si>
    <t>QE945</t>
  </si>
  <si>
    <t>11084-7328</t>
  </si>
  <si>
    <t>11085-7328</t>
  </si>
  <si>
    <t>11085-7338</t>
  </si>
  <si>
    <t>11086-11088</t>
  </si>
  <si>
    <t>QE165</t>
  </si>
  <si>
    <t>11086-7395</t>
  </si>
  <si>
    <t>11087-12841</t>
  </si>
  <si>
    <t>11087-4057</t>
  </si>
  <si>
    <t>11087-8935</t>
  </si>
  <si>
    <t>11088-11086</t>
  </si>
  <si>
    <t>11088-7338</t>
  </si>
  <si>
    <t>11089-11091</t>
  </si>
  <si>
    <t>QE225</t>
  </si>
  <si>
    <t>11089-7395</t>
  </si>
  <si>
    <t>11090-11096</t>
  </si>
  <si>
    <t>QT550</t>
  </si>
  <si>
    <t>11090-5656</t>
  </si>
  <si>
    <t>11091-11089</t>
  </si>
  <si>
    <t>11091-8332</t>
  </si>
  <si>
    <t>11092-14909</t>
  </si>
  <si>
    <t>QE705</t>
  </si>
  <si>
    <t>11092-7327</t>
  </si>
  <si>
    <t>11094-15764</t>
  </si>
  <si>
    <t>QE745</t>
  </si>
  <si>
    <t>11094-7327</t>
  </si>
  <si>
    <t>11095-11084</t>
  </si>
  <si>
    <t>11095-7239</t>
  </si>
  <si>
    <t>11096-11090</t>
  </si>
  <si>
    <t>11096-6423</t>
  </si>
  <si>
    <t>11097-11081</t>
  </si>
  <si>
    <t>11097-7239</t>
  </si>
  <si>
    <t>11098-11135</t>
  </si>
  <si>
    <t>RE070</t>
  </si>
  <si>
    <t>11098-7392</t>
  </si>
  <si>
    <t>11099-7241</t>
  </si>
  <si>
    <t>SF403</t>
  </si>
  <si>
    <t>11099-9836</t>
  </si>
  <si>
    <t>11101-7327</t>
  </si>
  <si>
    <t>11103-6333</t>
  </si>
  <si>
    <t>QS730</t>
  </si>
  <si>
    <t>11103-6422</t>
  </si>
  <si>
    <t>11104-12917</t>
  </si>
  <si>
    <t>NS075</t>
  </si>
  <si>
    <t>11104-15678</t>
  </si>
  <si>
    <t>PT190</t>
  </si>
  <si>
    <t>11105-15703</t>
  </si>
  <si>
    <t>QT490</t>
  </si>
  <si>
    <t>11105-6433</t>
  </si>
  <si>
    <t>11106-12868</t>
  </si>
  <si>
    <t>11106-6432</t>
  </si>
  <si>
    <t>11107-12925</t>
  </si>
  <si>
    <t>QS510</t>
  </si>
  <si>
    <t>11107-25617</t>
  </si>
  <si>
    <t>11109-11192</t>
  </si>
  <si>
    <t>QS150</t>
  </si>
  <si>
    <t>11109-12890</t>
  </si>
  <si>
    <t>11110-11170</t>
  </si>
  <si>
    <t>NS705</t>
  </si>
  <si>
    <t>11110-6421</t>
  </si>
  <si>
    <t>11111-4054</t>
  </si>
  <si>
    <t>QS570</t>
  </si>
  <si>
    <t>11111-6412</t>
  </si>
  <si>
    <t>11112-11114</t>
  </si>
  <si>
    <t>11112-6413</t>
  </si>
  <si>
    <t>11113-12936</t>
  </si>
  <si>
    <t>11113-12937</t>
  </si>
  <si>
    <t>11114-11112</t>
  </si>
  <si>
    <t>11114-25325</t>
  </si>
  <si>
    <t>QS891</t>
  </si>
  <si>
    <t>11116-12884</t>
  </si>
  <si>
    <t>11116-6413</t>
  </si>
  <si>
    <t>11117-7388</t>
  </si>
  <si>
    <t>RE895</t>
  </si>
  <si>
    <t>11117-7389</t>
  </si>
  <si>
    <t>11118-12917</t>
  </si>
  <si>
    <t>11118-6324</t>
  </si>
  <si>
    <t>11119-7328</t>
  </si>
  <si>
    <t>RF730</t>
  </si>
  <si>
    <t>11119-9822</t>
  </si>
  <si>
    <t>11121-6324</t>
  </si>
  <si>
    <t>NS335</t>
  </si>
  <si>
    <t>11121-6334</t>
  </si>
  <si>
    <t>11122-7337</t>
  </si>
  <si>
    <t>RE495</t>
  </si>
  <si>
    <t>11122-7339</t>
  </si>
  <si>
    <t>11123-15762</t>
  </si>
  <si>
    <t>RE115</t>
  </si>
  <si>
    <t>11123-8333</t>
  </si>
  <si>
    <t>RE445</t>
  </si>
  <si>
    <t>11124-12922</t>
  </si>
  <si>
    <t>11124-6325</t>
  </si>
  <si>
    <t>11125-11127</t>
  </si>
  <si>
    <t>11125-12900</t>
  </si>
  <si>
    <t>11125-12918</t>
  </si>
  <si>
    <t>NS545</t>
  </si>
  <si>
    <t>11126-10933</t>
  </si>
  <si>
    <t>11126-12903</t>
  </si>
  <si>
    <t>11127-11005</t>
  </si>
  <si>
    <t>11127-11125</t>
  </si>
  <si>
    <t>11129-11136</t>
  </si>
  <si>
    <t>11129-25629</t>
  </si>
  <si>
    <t>11130-25023</t>
  </si>
  <si>
    <t>11130-6310</t>
  </si>
  <si>
    <t>11131-14871</t>
  </si>
  <si>
    <t>NF110</t>
  </si>
  <si>
    <t>11131-7253</t>
  </si>
  <si>
    <t>11134-4039</t>
  </si>
  <si>
    <t>PD085</t>
  </si>
  <si>
    <t>11134-7392</t>
  </si>
  <si>
    <t>11135-11098</t>
  </si>
  <si>
    <t>11135-7391</t>
  </si>
  <si>
    <t>11136-11129</t>
  </si>
  <si>
    <t>11136-6305</t>
  </si>
  <si>
    <t>11137-11007</t>
  </si>
  <si>
    <t>11137-12979</t>
  </si>
  <si>
    <t>11138-11152</t>
  </si>
  <si>
    <t>RC290</t>
  </si>
  <si>
    <t>11138-11343</t>
  </si>
  <si>
    <t>RC065</t>
  </si>
  <si>
    <t>11138-7373</t>
  </si>
  <si>
    <t>11139-14933</t>
  </si>
  <si>
    <t>RC361</t>
  </si>
  <si>
    <t>11139-7391</t>
  </si>
  <si>
    <t>11140-4039</t>
  </si>
  <si>
    <t>11140-7381</t>
  </si>
  <si>
    <t>11141-11147</t>
  </si>
  <si>
    <t>11141-7377</t>
  </si>
  <si>
    <t>11143-11345</t>
  </si>
  <si>
    <t>RC916</t>
  </si>
  <si>
    <t>11143-7374</t>
  </si>
  <si>
    <t>11143-7384</t>
  </si>
  <si>
    <t>11144-11007</t>
  </si>
  <si>
    <t>11144-6316</t>
  </si>
  <si>
    <t>11146-12979</t>
  </si>
  <si>
    <t>11146-6315</t>
  </si>
  <si>
    <t>11147-11141</t>
  </si>
  <si>
    <t>11147-4040</t>
  </si>
  <si>
    <t>11148-14933</t>
  </si>
  <si>
    <t>11148-4039</t>
  </si>
  <si>
    <t>RC435</t>
  </si>
  <si>
    <t>11148-4040</t>
  </si>
  <si>
    <t>11149-11167</t>
  </si>
  <si>
    <t>RC615</t>
  </si>
  <si>
    <t>11149-11343</t>
  </si>
  <si>
    <t>RC757</t>
  </si>
  <si>
    <t>11149-7373</t>
  </si>
  <si>
    <t>11150-11167</t>
  </si>
  <si>
    <t>11150-7374</t>
  </si>
  <si>
    <t>11151-25500</t>
  </si>
  <si>
    <t>11151-7369</t>
  </si>
  <si>
    <t>11152-11138</t>
  </si>
  <si>
    <t>11152-7377</t>
  </si>
  <si>
    <t>11153-11349</t>
  </si>
  <si>
    <t>11153-7371</t>
  </si>
  <si>
    <t>11154-15083</t>
  </si>
  <si>
    <t>PD230</t>
  </si>
  <si>
    <t>11154-7381</t>
  </si>
  <si>
    <t>PD050</t>
  </si>
  <si>
    <t>11155-15079</t>
  </si>
  <si>
    <t>PD955</t>
  </si>
  <si>
    <t>11155-7512</t>
  </si>
  <si>
    <t>11156-11182</t>
  </si>
  <si>
    <t>11156-15084</t>
  </si>
  <si>
    <t>11156-7400</t>
  </si>
  <si>
    <t>11157-14894</t>
  </si>
  <si>
    <t>11157-7400</t>
  </si>
  <si>
    <t>11158-14899</t>
  </si>
  <si>
    <t>11158-7401</t>
  </si>
  <si>
    <t>11159-11178</t>
  </si>
  <si>
    <t>PD635</t>
  </si>
  <si>
    <t>11159-7399</t>
  </si>
  <si>
    <t>11160-14896</t>
  </si>
  <si>
    <t>11160-7399</t>
  </si>
  <si>
    <t>11161-14899</t>
  </si>
  <si>
    <t>11161-7398</t>
  </si>
  <si>
    <t>11162-14883</t>
  </si>
  <si>
    <t>PE330</t>
  </si>
  <si>
    <t>11162-30004</t>
  </si>
  <si>
    <t>PD450</t>
  </si>
  <si>
    <t>11162-7396</t>
  </si>
  <si>
    <t>QE085</t>
  </si>
  <si>
    <t>11162-7398</t>
  </si>
  <si>
    <t>11163-11185</t>
  </si>
  <si>
    <t>11163-7396</t>
  </si>
  <si>
    <t>11164-7398</t>
  </si>
  <si>
    <t>11165-7384</t>
  </si>
  <si>
    <t>11165-7391</t>
  </si>
  <si>
    <t>11166-15879</t>
  </si>
  <si>
    <t>QE580</t>
  </si>
  <si>
    <t>11166-7393</t>
  </si>
  <si>
    <t>QE105</t>
  </si>
  <si>
    <t>11167-11149</t>
  </si>
  <si>
    <t>11167-11150</t>
  </si>
  <si>
    <t>11168-25121</t>
  </si>
  <si>
    <t>RE475</t>
  </si>
  <si>
    <t>11168-7374</t>
  </si>
  <si>
    <t>11169-7369</t>
  </si>
  <si>
    <t>11169-7374</t>
  </si>
  <si>
    <t>11170-11110</t>
  </si>
  <si>
    <t>11170-6321</t>
  </si>
  <si>
    <t>11172-6334</t>
  </si>
  <si>
    <t>11172-6422</t>
  </si>
  <si>
    <t>11173-6321</t>
  </si>
  <si>
    <t>11173-6324</t>
  </si>
  <si>
    <t>11174-11177</t>
  </si>
  <si>
    <t>NS745</t>
  </si>
  <si>
    <t>11174-6319</t>
  </si>
  <si>
    <t>11174-6323</t>
  </si>
  <si>
    <t>11175-11176</t>
  </si>
  <si>
    <t>PD045</t>
  </si>
  <si>
    <t>11175-25214</t>
  </si>
  <si>
    <t>11176-11175</t>
  </si>
  <si>
    <t>11176-7397</t>
  </si>
  <si>
    <t>11177-11174</t>
  </si>
  <si>
    <t>11177-11179</t>
  </si>
  <si>
    <t>11178-11159</t>
  </si>
  <si>
    <t>11178-7397</t>
  </si>
  <si>
    <t>11179-11177</t>
  </si>
  <si>
    <t>11179-6325</t>
  </si>
  <si>
    <t>11180-7397</t>
  </si>
  <si>
    <t>11181-11196</t>
  </si>
  <si>
    <t>NS665</t>
  </si>
  <si>
    <t>11181-6318</t>
  </si>
  <si>
    <t>11182-11156</t>
  </si>
  <si>
    <t>11182-15079</t>
  </si>
  <si>
    <t>11183-12899</t>
  </si>
  <si>
    <t>11183-6319</t>
  </si>
  <si>
    <t>11184-12897</t>
  </si>
  <si>
    <t>NS205</t>
  </si>
  <si>
    <t>11184-12898</t>
  </si>
  <si>
    <t>11185-11163</t>
  </si>
  <si>
    <t>11185-11187</t>
  </si>
  <si>
    <t>11185-15879</t>
  </si>
  <si>
    <t>11186-6322</t>
  </si>
  <si>
    <t>NS735</t>
  </si>
  <si>
    <t>11186-6420</t>
  </si>
  <si>
    <t>11187-11185</t>
  </si>
  <si>
    <t>11187-7250</t>
  </si>
  <si>
    <t>11187-7396</t>
  </si>
  <si>
    <t>11188-4163</t>
  </si>
  <si>
    <t>PE030</t>
  </si>
  <si>
    <t>11188-7257</t>
  </si>
  <si>
    <t>11189-14881</t>
  </si>
  <si>
    <t>PE060</t>
  </si>
  <si>
    <t>11189-7326</t>
  </si>
  <si>
    <t>11190-6321</t>
  </si>
  <si>
    <t>11190-6322</t>
  </si>
  <si>
    <t>11191-7399</t>
  </si>
  <si>
    <t>11192-11109</t>
  </si>
  <si>
    <t>11192-6420</t>
  </si>
  <si>
    <t>11195-11198</t>
  </si>
  <si>
    <t>NF130</t>
  </si>
  <si>
    <t>11196-11181</t>
  </si>
  <si>
    <t>11196-12913</t>
  </si>
  <si>
    <t>11197-4122</t>
  </si>
  <si>
    <t>NF060</t>
  </si>
  <si>
    <t>11197-4163</t>
  </si>
  <si>
    <t>11197-4170</t>
  </si>
  <si>
    <t>11198-11195</t>
  </si>
  <si>
    <t>11198-4119</t>
  </si>
  <si>
    <t>NF310</t>
  </si>
  <si>
    <t>11198-4170</t>
  </si>
  <si>
    <t>11200-14883</t>
  </si>
  <si>
    <t>11200-7326</t>
  </si>
  <si>
    <t>PE040</t>
  </si>
  <si>
    <t>11200-7397</t>
  </si>
  <si>
    <t>11201-4169</t>
  </si>
  <si>
    <t>NF870</t>
  </si>
  <si>
    <t>11202-10931</t>
  </si>
  <si>
    <t>11202-12907</t>
  </si>
  <si>
    <t>MS445</t>
  </si>
  <si>
    <t>11202-12909</t>
  </si>
  <si>
    <t>11203-12912</t>
  </si>
  <si>
    <t>11203-6308</t>
  </si>
  <si>
    <t>11205-12110</t>
  </si>
  <si>
    <t>LE735</t>
  </si>
  <si>
    <t>11205-7319</t>
  </si>
  <si>
    <t>11206-11216</t>
  </si>
  <si>
    <t>MR345</t>
  </si>
  <si>
    <t>11206-6308</t>
  </si>
  <si>
    <t>11207-7262</t>
  </si>
  <si>
    <t>11207-8316</t>
  </si>
  <si>
    <t>11209-17063</t>
  </si>
  <si>
    <t>LE865</t>
  </si>
  <si>
    <t>11209-7318</t>
  </si>
  <si>
    <t>11214-7315</t>
  </si>
  <si>
    <t>LE275</t>
  </si>
  <si>
    <t>11214-7321</t>
  </si>
  <si>
    <t>11215-6327</t>
  </si>
  <si>
    <t>MR165</t>
  </si>
  <si>
    <t>11216-11206</t>
  </si>
  <si>
    <t>11216-6331</t>
  </si>
  <si>
    <t>11217-6328</t>
  </si>
  <si>
    <t>11217-6332</t>
  </si>
  <si>
    <t>11218-17014</t>
  </si>
  <si>
    <t>JF650</t>
  </si>
  <si>
    <t>11218-17052</t>
  </si>
  <si>
    <t>11219-11429</t>
  </si>
  <si>
    <t>MR130</t>
  </si>
  <si>
    <t>11219-31162</t>
  </si>
  <si>
    <t>MR485</t>
  </si>
  <si>
    <t>11219-6327</t>
  </si>
  <si>
    <t>11220-15640</t>
  </si>
  <si>
    <t>JG280</t>
  </si>
  <si>
    <t>11220-15641</t>
  </si>
  <si>
    <t>JG040</t>
  </si>
  <si>
    <t>11220-7301</t>
  </si>
  <si>
    <t>11221-13418</t>
  </si>
  <si>
    <t>MR842</t>
  </si>
  <si>
    <t>11221-6328</t>
  </si>
  <si>
    <t>11222-17056</t>
  </si>
  <si>
    <t>KD110</t>
  </si>
  <si>
    <t>11222-4166</t>
  </si>
  <si>
    <t>KD490</t>
  </si>
  <si>
    <t>11222-7302</t>
  </si>
  <si>
    <t>11222-8199</t>
  </si>
  <si>
    <t>11223-8148</t>
  </si>
  <si>
    <t>11223-8591</t>
  </si>
  <si>
    <t>11224-6435</t>
  </si>
  <si>
    <t>11224-8591</t>
  </si>
  <si>
    <t>11225-7290</t>
  </si>
  <si>
    <t>GE320</t>
  </si>
  <si>
    <t>11225-8536</t>
  </si>
  <si>
    <t>11226-7290</t>
  </si>
  <si>
    <t>11226-7291</t>
  </si>
  <si>
    <t>11227-8304</t>
  </si>
  <si>
    <t>GE870</t>
  </si>
  <si>
    <t>11228-11233</t>
  </si>
  <si>
    <t>HG210</t>
  </si>
  <si>
    <t>11228-14613</t>
  </si>
  <si>
    <t>11230-7270</t>
  </si>
  <si>
    <t>HG970</t>
  </si>
  <si>
    <t>11230-7271</t>
  </si>
  <si>
    <t>11231-7284</t>
  </si>
  <si>
    <t>HF030</t>
  </si>
  <si>
    <t>11231-8309</t>
  </si>
  <si>
    <t>11232-8309</t>
  </si>
  <si>
    <t>HG650</t>
  </si>
  <si>
    <t>11233-11228</t>
  </si>
  <si>
    <t>11233-7275</t>
  </si>
  <si>
    <t>11234-15638</t>
  </si>
  <si>
    <t>HF160</t>
  </si>
  <si>
    <t>11234-7279</t>
  </si>
  <si>
    <t>11235-7269</t>
  </si>
  <si>
    <t>HG070</t>
  </si>
  <si>
    <t>11235-7270</t>
  </si>
  <si>
    <t>11236-14639</t>
  </si>
  <si>
    <t>HD340</t>
  </si>
  <si>
    <t>11236-7292</t>
  </si>
  <si>
    <t>11237-11246</t>
  </si>
  <si>
    <t>HE260</t>
  </si>
  <si>
    <t>11237-7285</t>
  </si>
  <si>
    <t>11238-7294</t>
  </si>
  <si>
    <t>GD750</t>
  </si>
  <si>
    <t>11238-7296</t>
  </si>
  <si>
    <t>11239-14639</t>
  </si>
  <si>
    <t>11239-7289</t>
  </si>
  <si>
    <t>11240-7292</t>
  </si>
  <si>
    <t>HD740</t>
  </si>
  <si>
    <t>11240-7294</t>
  </si>
  <si>
    <t>11241-7286</t>
  </si>
  <si>
    <t>JE330</t>
  </si>
  <si>
    <t>11241-8536</t>
  </si>
  <si>
    <t>11242-11243</t>
  </si>
  <si>
    <t>HE460</t>
  </si>
  <si>
    <t>11242-7286</t>
  </si>
  <si>
    <t>11243-11242</t>
  </si>
  <si>
    <t>11243-7285</t>
  </si>
  <si>
    <t>11244-7286</t>
  </si>
  <si>
    <t>JE680</t>
  </si>
  <si>
    <t>11244-7289</t>
  </si>
  <si>
    <t>11245-7285</t>
  </si>
  <si>
    <t>11245-7297</t>
  </si>
  <si>
    <t>11246-11237</t>
  </si>
  <si>
    <t>11246-7283</t>
  </si>
  <si>
    <t>11247-25418</t>
  </si>
  <si>
    <t>GD500</t>
  </si>
  <si>
    <t>11247-7296</t>
  </si>
  <si>
    <t>11247-7297</t>
  </si>
  <si>
    <t>11250-15094</t>
  </si>
  <si>
    <t>KD650</t>
  </si>
  <si>
    <t>11250-4079</t>
  </si>
  <si>
    <t>11253-15680</t>
  </si>
  <si>
    <t>KD140</t>
  </si>
  <si>
    <t>11253-4166</t>
  </si>
  <si>
    <t>11253-7303</t>
  </si>
  <si>
    <t>KD070</t>
  </si>
  <si>
    <t>11253-7304</t>
  </si>
  <si>
    <t>11254-11265</t>
  </si>
  <si>
    <t>MC710</t>
  </si>
  <si>
    <t>11254-15087</t>
  </si>
  <si>
    <t>11256-11259</t>
  </si>
  <si>
    <t>MD290</t>
  </si>
  <si>
    <t>11256-15213</t>
  </si>
  <si>
    <t>11258-11272</t>
  </si>
  <si>
    <t>MC085</t>
  </si>
  <si>
    <t>11258-15102</t>
  </si>
  <si>
    <t>11259-11256</t>
  </si>
  <si>
    <t>11260-15117</t>
  </si>
  <si>
    <t>MC670</t>
  </si>
  <si>
    <t>11260-7481</t>
  </si>
  <si>
    <t>11261-11273</t>
  </si>
  <si>
    <t>MC075</t>
  </si>
  <si>
    <t>11261-15108</t>
  </si>
  <si>
    <t>11262-11339</t>
  </si>
  <si>
    <t>MD100</t>
  </si>
  <si>
    <t>11262-7507</t>
  </si>
  <si>
    <t>11263-25504</t>
  </si>
  <si>
    <t>MC735</t>
  </si>
  <si>
    <t>11263-7491</t>
  </si>
  <si>
    <t>11264-7483</t>
  </si>
  <si>
    <t>11264-7492</t>
  </si>
  <si>
    <t>MC425</t>
  </si>
  <si>
    <t>11265-11254</t>
  </si>
  <si>
    <t>11265-15104</t>
  </si>
  <si>
    <t>11266-7414</t>
  </si>
  <si>
    <t>KB080</t>
  </si>
  <si>
    <t>11266-7489</t>
  </si>
  <si>
    <t>11268-7411</t>
  </si>
  <si>
    <t>MC355</t>
  </si>
  <si>
    <t>11268-7414</t>
  </si>
  <si>
    <t>KB330</t>
  </si>
  <si>
    <t>11270-18901</t>
  </si>
  <si>
    <t>11270-7407</t>
  </si>
  <si>
    <t>11272-11258</t>
  </si>
  <si>
    <t>11272-15089</t>
  </si>
  <si>
    <t>11273-11261</t>
  </si>
  <si>
    <t>11273-7413</t>
  </si>
  <si>
    <t>11274-15102</t>
  </si>
  <si>
    <t>11274-7413</t>
  </si>
  <si>
    <t>11275-15138</t>
  </si>
  <si>
    <t>11275-7502</t>
  </si>
  <si>
    <t>11285-7498</t>
  </si>
  <si>
    <t>MC520</t>
  </si>
  <si>
    <t>11285-7504</t>
  </si>
  <si>
    <t>11290-11291</t>
  </si>
  <si>
    <t>MC195</t>
  </si>
  <si>
    <t>11290-11296</t>
  </si>
  <si>
    <t>11291-11290</t>
  </si>
  <si>
    <t>11291-7476</t>
  </si>
  <si>
    <t>11295-15200</t>
  </si>
  <si>
    <t>11295-7504</t>
  </si>
  <si>
    <t>11296-11290</t>
  </si>
  <si>
    <t>11296-7472</t>
  </si>
  <si>
    <t>11297-9224</t>
  </si>
  <si>
    <t>JQ975</t>
  </si>
  <si>
    <t>11297-9225</t>
  </si>
  <si>
    <t>HP124</t>
  </si>
  <si>
    <t>11298-11303</t>
  </si>
  <si>
    <t>HP185</t>
  </si>
  <si>
    <t>11298-18844</t>
  </si>
  <si>
    <t>11300-18978</t>
  </si>
  <si>
    <t>MA150</t>
  </si>
  <si>
    <t>11300-4165</t>
  </si>
  <si>
    <t>11301-13062</t>
  </si>
  <si>
    <t>HP280</t>
  </si>
  <si>
    <t>11301-13064</t>
  </si>
  <si>
    <t>HP490</t>
  </si>
  <si>
    <t>11302-11398</t>
  </si>
  <si>
    <t>MB890</t>
  </si>
  <si>
    <t>11302-4063</t>
  </si>
  <si>
    <t>MB450</t>
  </si>
  <si>
    <t>11302-7469</t>
  </si>
  <si>
    <t>11303-11298</t>
  </si>
  <si>
    <t>11303-7795</t>
  </si>
  <si>
    <t>11305-17102</t>
  </si>
  <si>
    <t>QA700</t>
  </si>
  <si>
    <t>11305-7619</t>
  </si>
  <si>
    <t>11306-4066</t>
  </si>
  <si>
    <t>NA560</t>
  </si>
  <si>
    <t>11306-4164</t>
  </si>
  <si>
    <t>11313-6286</t>
  </si>
  <si>
    <t>KR725</t>
  </si>
  <si>
    <t>11314-10901</t>
  </si>
  <si>
    <t>11314-6289</t>
  </si>
  <si>
    <t>11318-6286</t>
  </si>
  <si>
    <t>11318-8531</t>
  </si>
  <si>
    <t>11319-13088</t>
  </si>
  <si>
    <t>JQ590</t>
  </si>
  <si>
    <t>11319-13093</t>
  </si>
  <si>
    <t>JQ850</t>
  </si>
  <si>
    <t>11319-13104</t>
  </si>
  <si>
    <t>11320-13087</t>
  </si>
  <si>
    <t>KR085</t>
  </si>
  <si>
    <t>11320-13091</t>
  </si>
  <si>
    <t>KR395</t>
  </si>
  <si>
    <t>11321-6285</t>
  </si>
  <si>
    <t>JP780</t>
  </si>
  <si>
    <t>11323-15716</t>
  </si>
  <si>
    <t>JP700</t>
  </si>
  <si>
    <t>11323-9019</t>
  </si>
  <si>
    <t>11324-25590</t>
  </si>
  <si>
    <t>JP940</t>
  </si>
  <si>
    <t>11324-6285</t>
  </si>
  <si>
    <t>11325-13106</t>
  </si>
  <si>
    <t>JQ030</t>
  </si>
  <si>
    <t>11325-13110</t>
  </si>
  <si>
    <t>JQ710</t>
  </si>
  <si>
    <t>11325-15711</t>
  </si>
  <si>
    <t>11326-13092</t>
  </si>
  <si>
    <t>11327-13109</t>
  </si>
  <si>
    <t>JQ240</t>
  </si>
  <si>
    <t>11327-8410</t>
  </si>
  <si>
    <t>JQ160</t>
  </si>
  <si>
    <t>11330-11333</t>
  </si>
  <si>
    <t>GQ540</t>
  </si>
  <si>
    <t>11330-11336</t>
  </si>
  <si>
    <t>11331-13031</t>
  </si>
  <si>
    <t>GQ375</t>
  </si>
  <si>
    <t>11331-6221</t>
  </si>
  <si>
    <t>GQ140</t>
  </si>
  <si>
    <t>11331-9620</t>
  </si>
  <si>
    <t>11333-11330</t>
  </si>
  <si>
    <t>11333-6221</t>
  </si>
  <si>
    <t>11334-11335</t>
  </si>
  <si>
    <t>11334-15705</t>
  </si>
  <si>
    <t>11335-11334</t>
  </si>
  <si>
    <t>11335-11337</t>
  </si>
  <si>
    <t>GQ160</t>
  </si>
  <si>
    <t>11335-11340</t>
  </si>
  <si>
    <t>GQ500</t>
  </si>
  <si>
    <t>11336-11330</t>
  </si>
  <si>
    <t>11336-11337</t>
  </si>
  <si>
    <t>11336-6225</t>
  </si>
  <si>
    <t>11337-11335</t>
  </si>
  <si>
    <t>11337-11336</t>
  </si>
  <si>
    <t>11338-11346</t>
  </si>
  <si>
    <t>FP090</t>
  </si>
  <si>
    <t>11338-6226</t>
  </si>
  <si>
    <t>GQ980</t>
  </si>
  <si>
    <t>11339-11262</t>
  </si>
  <si>
    <t>11339-11341</t>
  </si>
  <si>
    <t>MD420</t>
  </si>
  <si>
    <t>11339-25215</t>
  </si>
  <si>
    <t>11340-11335</t>
  </si>
  <si>
    <t>11341-11339</t>
  </si>
  <si>
    <t>11341-7507</t>
  </si>
  <si>
    <t>MD370</t>
  </si>
  <si>
    <t>11341-7509</t>
  </si>
  <si>
    <t>PB420</t>
  </si>
  <si>
    <t>11342-11343</t>
  </si>
  <si>
    <t>11342-11345</t>
  </si>
  <si>
    <t>11343-11138</t>
  </si>
  <si>
    <t>11343-11149</t>
  </si>
  <si>
    <t>11343-11342</t>
  </si>
  <si>
    <t>11344-14931</t>
  </si>
  <si>
    <t>RC753</t>
  </si>
  <si>
    <t>11344-7384</t>
  </si>
  <si>
    <t>11345-11143</t>
  </si>
  <si>
    <t>11345-11342</t>
  </si>
  <si>
    <t>11345-14927</t>
  </si>
  <si>
    <t>RC092</t>
  </si>
  <si>
    <t>11346-11338</t>
  </si>
  <si>
    <t>11346-25839</t>
  </si>
  <si>
    <t>FP170</t>
  </si>
  <si>
    <t>11347-10066</t>
  </si>
  <si>
    <t>11347-7376</t>
  </si>
  <si>
    <t>11349-11153</t>
  </si>
  <si>
    <t>11349-7373</t>
  </si>
  <si>
    <t>11350-11351</t>
  </si>
  <si>
    <t>QC020</t>
  </si>
  <si>
    <t>11350-11355</t>
  </si>
  <si>
    <t>QC690</t>
  </si>
  <si>
    <t>11350-25353</t>
  </si>
  <si>
    <t>11351-11350</t>
  </si>
  <si>
    <t>11351-25413</t>
  </si>
  <si>
    <t>QC510</t>
  </si>
  <si>
    <t>11351-7593</t>
  </si>
  <si>
    <t>QB020</t>
  </si>
  <si>
    <t>11352-11353</t>
  </si>
  <si>
    <t>11352-7604</t>
  </si>
  <si>
    <t>11353-11352</t>
  </si>
  <si>
    <t>11353-7605</t>
  </si>
  <si>
    <t>11354-15152</t>
  </si>
  <si>
    <t>11354-25351</t>
  </si>
  <si>
    <t>11355-11350</t>
  </si>
  <si>
    <t>11355-7606</t>
  </si>
  <si>
    <t>11360-7252</t>
  </si>
  <si>
    <t>NF750</t>
  </si>
  <si>
    <t>11361-7250</t>
  </si>
  <si>
    <t>NF550</t>
  </si>
  <si>
    <t>11361-7251</t>
  </si>
  <si>
    <t>11362-10075</t>
  </si>
  <si>
    <t>11362-7611</t>
  </si>
  <si>
    <t>11364-7645</t>
  </si>
  <si>
    <t>NA770</t>
  </si>
  <si>
    <t>11364-8705</t>
  </si>
  <si>
    <t>11365-7645</t>
  </si>
  <si>
    <t>NA400</t>
  </si>
  <si>
    <t>11365-8582</t>
  </si>
  <si>
    <t>11366-15149</t>
  </si>
  <si>
    <t>11366-7604</t>
  </si>
  <si>
    <t>11367-13136</t>
  </si>
  <si>
    <t>KR895</t>
  </si>
  <si>
    <t>11367-6273</t>
  </si>
  <si>
    <t>11368-9958</t>
  </si>
  <si>
    <t>UE970</t>
  </si>
  <si>
    <t>11368-9962</t>
  </si>
  <si>
    <t>11369-10904</t>
  </si>
  <si>
    <t>11369-10907</t>
  </si>
  <si>
    <t>11372-8302</t>
  </si>
  <si>
    <t>LE095</t>
  </si>
  <si>
    <t>11372-8303</t>
  </si>
  <si>
    <t>11373-7407</t>
  </si>
  <si>
    <t>LE075</t>
  </si>
  <si>
    <t>11373-8303</t>
  </si>
  <si>
    <t>11374-4083</t>
  </si>
  <si>
    <t>KD020</t>
  </si>
  <si>
    <t>11374-4094</t>
  </si>
  <si>
    <t>KB180</t>
  </si>
  <si>
    <t>11374-8300</t>
  </si>
  <si>
    <t>11378-11424</t>
  </si>
  <si>
    <t>LR035</t>
  </si>
  <si>
    <t>11378-6274</t>
  </si>
  <si>
    <t>11379-25322</t>
  </si>
  <si>
    <t>LP840</t>
  </si>
  <si>
    <t>11379-6264</t>
  </si>
  <si>
    <t>KQ795</t>
  </si>
  <si>
    <t>11380-25322</t>
  </si>
  <si>
    <t>LR720</t>
  </si>
  <si>
    <t>11380-6274</t>
  </si>
  <si>
    <t>11381-7410</t>
  </si>
  <si>
    <t>11381-7411</t>
  </si>
  <si>
    <t>11383-13298</t>
  </si>
  <si>
    <t>LR905</t>
  </si>
  <si>
    <t>11383-7802</t>
  </si>
  <si>
    <t>11384-4085</t>
  </si>
  <si>
    <t>KD040</t>
  </si>
  <si>
    <t>11384-8300</t>
  </si>
  <si>
    <t>11388-13298</t>
  </si>
  <si>
    <t>11388-6277</t>
  </si>
  <si>
    <t>11389-8922</t>
  </si>
  <si>
    <t>JB290</t>
  </si>
  <si>
    <t>11390-8927</t>
  </si>
  <si>
    <t>11391-7427</t>
  </si>
  <si>
    <t>KB780</t>
  </si>
  <si>
    <t>11391-7489</t>
  </si>
  <si>
    <t>11392-7426</t>
  </si>
  <si>
    <t>KB830</t>
  </si>
  <si>
    <t>11392-7480</t>
  </si>
  <si>
    <t>11393-25238</t>
  </si>
  <si>
    <t>JB470</t>
  </si>
  <si>
    <t>11393-7423</t>
  </si>
  <si>
    <t>11394-7459</t>
  </si>
  <si>
    <t>JB200</t>
  </si>
  <si>
    <t>11394-9140</t>
  </si>
  <si>
    <t>11395-15194</t>
  </si>
  <si>
    <t>JB160</t>
  </si>
  <si>
    <t>11395-7423</t>
  </si>
  <si>
    <t>JB080</t>
  </si>
  <si>
    <t>11395-7459</t>
  </si>
  <si>
    <t>11398-11302</t>
  </si>
  <si>
    <t>11398-15172</t>
  </si>
  <si>
    <t>KA330</t>
  </si>
  <si>
    <t>11398-4065</t>
  </si>
  <si>
    <t>MB298</t>
  </si>
  <si>
    <t>11398-7628</t>
  </si>
  <si>
    <t>11399-7464</t>
  </si>
  <si>
    <t>KA420</t>
  </si>
  <si>
    <t>11399-7469</t>
  </si>
  <si>
    <t>11416-13158</t>
  </si>
  <si>
    <t>LP770</t>
  </si>
  <si>
    <t>11416-6264</t>
  </si>
  <si>
    <t>11424-11378</t>
  </si>
  <si>
    <t>11424-6298</t>
  </si>
  <si>
    <t>11426-6277</t>
  </si>
  <si>
    <t>11426-9453</t>
  </si>
  <si>
    <t>11427-11466</t>
  </si>
  <si>
    <t>MR585</t>
  </si>
  <si>
    <t>11427-7802</t>
  </si>
  <si>
    <t>LT630</t>
  </si>
  <si>
    <t>11429-11219</t>
  </si>
  <si>
    <t>11429-6328</t>
  </si>
  <si>
    <t>11432-6320</t>
  </si>
  <si>
    <t>11432-6327</t>
  </si>
  <si>
    <t>11464-7840</t>
  </si>
  <si>
    <t>MQ890</t>
  </si>
  <si>
    <t>11465-11466</t>
  </si>
  <si>
    <t>MR925</t>
  </si>
  <si>
    <t>11466-11427</t>
  </si>
  <si>
    <t>11466-11465</t>
  </si>
  <si>
    <t>11466-15679</t>
  </si>
  <si>
    <t>11467-31163</t>
  </si>
  <si>
    <t>11467-6326</t>
  </si>
  <si>
    <t>11480-11490</t>
  </si>
  <si>
    <t>11480-6326</t>
  </si>
  <si>
    <t>11481-6419</t>
  </si>
  <si>
    <t>11481-6425</t>
  </si>
  <si>
    <t>11489-6417</t>
  </si>
  <si>
    <t>MR437</t>
  </si>
  <si>
    <t>11489-6419</t>
  </si>
  <si>
    <t>11490-11480</t>
  </si>
  <si>
    <t>11490-31162</t>
  </si>
  <si>
    <t>11492-6417</t>
  </si>
  <si>
    <t>NQ420</t>
  </si>
  <si>
    <t>11492-6418</t>
  </si>
  <si>
    <t>11493-13427</t>
  </si>
  <si>
    <t>MP590</t>
  </si>
  <si>
    <t>11493-13428</t>
  </si>
  <si>
    <t>NQ620</t>
  </si>
  <si>
    <t>11493-6419</t>
  </si>
  <si>
    <t>11494-13426</t>
  </si>
  <si>
    <t>11494-9023</t>
  </si>
  <si>
    <t>11520-6393</t>
  </si>
  <si>
    <t>QR430</t>
  </si>
  <si>
    <t>11520-8419</t>
  </si>
  <si>
    <t>11524-6397</t>
  </si>
  <si>
    <t>NQ190</t>
  </si>
  <si>
    <t>11524-8418</t>
  </si>
  <si>
    <t>11527-11533</t>
  </si>
  <si>
    <t>11527-6393</t>
  </si>
  <si>
    <t>11530-12124</t>
  </si>
  <si>
    <t>11530-12890</t>
  </si>
  <si>
    <t>11533-11527</t>
  </si>
  <si>
    <t>11533-6386</t>
  </si>
  <si>
    <t>11534-11651</t>
  </si>
  <si>
    <t>NQ200</t>
  </si>
  <si>
    <t>11534-19764</t>
  </si>
  <si>
    <t>11535-13374</t>
  </si>
  <si>
    <t>QR640</t>
  </si>
  <si>
    <t>11535-6386</t>
  </si>
  <si>
    <t>11536-13373</t>
  </si>
  <si>
    <t>QR890</t>
  </si>
  <si>
    <t>11536-13437</t>
  </si>
  <si>
    <t>11539-11551</t>
  </si>
  <si>
    <t>11539-6380</t>
  </si>
  <si>
    <t>11540-13377</t>
  </si>
  <si>
    <t>QR830</t>
  </si>
  <si>
    <t>11540-6380</t>
  </si>
  <si>
    <t>11542-6380</t>
  </si>
  <si>
    <t>QR110</t>
  </si>
  <si>
    <t>11542-6390</t>
  </si>
  <si>
    <t>11546-13372</t>
  </si>
  <si>
    <t>RR990</t>
  </si>
  <si>
    <t>11546-6382</t>
  </si>
  <si>
    <t>11547-6384</t>
  </si>
  <si>
    <t>11547-6386</t>
  </si>
  <si>
    <t>11551-11539</t>
  </si>
  <si>
    <t>11551-6386</t>
  </si>
  <si>
    <t>11557-15831</t>
  </si>
  <si>
    <t>11557-7780</t>
  </si>
  <si>
    <t>11558-11562</t>
  </si>
  <si>
    <t>RR650</t>
  </si>
  <si>
    <t>11558-11565</t>
  </si>
  <si>
    <t>11560-13369</t>
  </si>
  <si>
    <t>RR250</t>
  </si>
  <si>
    <t>11560-6354</t>
  </si>
  <si>
    <t>11562-11558</t>
  </si>
  <si>
    <t>11562-11566</t>
  </si>
  <si>
    <t>QQ615</t>
  </si>
  <si>
    <t>11565-11558</t>
  </si>
  <si>
    <t>11565-6354</t>
  </si>
  <si>
    <t>11566-11562</t>
  </si>
  <si>
    <t>11566-7778</t>
  </si>
  <si>
    <t>11568-6374</t>
  </si>
  <si>
    <t>QQ020</t>
  </si>
  <si>
    <t>11568-6376</t>
  </si>
  <si>
    <t>11569-6373</t>
  </si>
  <si>
    <t>QQ430</t>
  </si>
  <si>
    <t>11569-6377</t>
  </si>
  <si>
    <t>11578-13602</t>
  </si>
  <si>
    <t>QR560</t>
  </si>
  <si>
    <t>11578-6374</t>
  </si>
  <si>
    <t>11580-6373</t>
  </si>
  <si>
    <t>QQ630</t>
  </si>
  <si>
    <t>11580-6374</t>
  </si>
  <si>
    <t>11584-6358</t>
  </si>
  <si>
    <t>QQ450</t>
  </si>
  <si>
    <t>11584-6366</t>
  </si>
  <si>
    <t>11589-15828</t>
  </si>
  <si>
    <t>QR130</t>
  </si>
  <si>
    <t>11589-15830</t>
  </si>
  <si>
    <t>11590-11651</t>
  </si>
  <si>
    <t>NQ140</t>
  </si>
  <si>
    <t>11590-15829</t>
  </si>
  <si>
    <t>NQ280</t>
  </si>
  <si>
    <t>11590-8420</t>
  </si>
  <si>
    <t>11593-11600</t>
  </si>
  <si>
    <t>11593-11604</t>
  </si>
  <si>
    <t>NQ500</t>
  </si>
  <si>
    <t>11593-15830</t>
  </si>
  <si>
    <t>11598-13633</t>
  </si>
  <si>
    <t>NP830</t>
  </si>
  <si>
    <t>11598-6406</t>
  </si>
  <si>
    <t>11600-11593</t>
  </si>
  <si>
    <t>11600-6389</t>
  </si>
  <si>
    <t>11604-11593</t>
  </si>
  <si>
    <t>11604-15829</t>
  </si>
  <si>
    <t>11608-11648</t>
  </si>
  <si>
    <t>NQ540</t>
  </si>
  <si>
    <t>11608-6409</t>
  </si>
  <si>
    <t>NQ160</t>
  </si>
  <si>
    <t>11608-6424</t>
  </si>
  <si>
    <t>MP075</t>
  </si>
  <si>
    <t>11610-6350</t>
  </si>
  <si>
    <t>QP810</t>
  </si>
  <si>
    <t>11610-70055</t>
  </si>
  <si>
    <t>11611-11620</t>
  </si>
  <si>
    <t>QQ710</t>
  </si>
  <si>
    <t>11611-6361</t>
  </si>
  <si>
    <t>11612-11617</t>
  </si>
  <si>
    <t>QP610</t>
  </si>
  <si>
    <t>11612-15657</t>
  </si>
  <si>
    <t>11613-15838</t>
  </si>
  <si>
    <t>QP790</t>
  </si>
  <si>
    <t>11613-6361</t>
  </si>
  <si>
    <t>11615-11886</t>
  </si>
  <si>
    <t>11615-6359</t>
  </si>
  <si>
    <t>11617-11612</t>
  </si>
  <si>
    <t>11617-6350</t>
  </si>
  <si>
    <t>11620-11611</t>
  </si>
  <si>
    <t>11620-6359</t>
  </si>
  <si>
    <t>11621-11630</t>
  </si>
  <si>
    <t>QP410</t>
  </si>
  <si>
    <t>11621-15672</t>
  </si>
  <si>
    <t>11623-13602</t>
  </si>
  <si>
    <t>11623-6375</t>
  </si>
  <si>
    <t>11624-13624</t>
  </si>
  <si>
    <t>11624-6375</t>
  </si>
  <si>
    <t>11625-13606</t>
  </si>
  <si>
    <t>QQ890</t>
  </si>
  <si>
    <t>11626-6369</t>
  </si>
  <si>
    <t>NP200</t>
  </si>
  <si>
    <t>11626-6398</t>
  </si>
  <si>
    <t>11627-11631</t>
  </si>
  <si>
    <t>QP290</t>
  </si>
  <si>
    <t>11627-6368</t>
  </si>
  <si>
    <t>QQ230</t>
  </si>
  <si>
    <t>11627-6369</t>
  </si>
  <si>
    <t>11628-6404</t>
  </si>
  <si>
    <t>NP390</t>
  </si>
  <si>
    <t>11628-8421</t>
  </si>
  <si>
    <t>11629-4162</t>
  </si>
  <si>
    <t>QP130</t>
  </si>
  <si>
    <t>11629-6371</t>
  </si>
  <si>
    <t>11630-11621</t>
  </si>
  <si>
    <t>11630-6372</t>
  </si>
  <si>
    <t>11631-11627</t>
  </si>
  <si>
    <t>11631-6371</t>
  </si>
  <si>
    <t>QP770</t>
  </si>
  <si>
    <t>11632-11635</t>
  </si>
  <si>
    <t>NP650</t>
  </si>
  <si>
    <t>11632-11643</t>
  </si>
  <si>
    <t>NO020</t>
  </si>
  <si>
    <t>11632-9375</t>
  </si>
  <si>
    <t>NP030</t>
  </si>
  <si>
    <t>11633-11635</t>
  </si>
  <si>
    <t>11633-11648</t>
  </si>
  <si>
    <t>11635-11632</t>
  </si>
  <si>
    <t>11635-11633</t>
  </si>
  <si>
    <t>11637-7824</t>
  </si>
  <si>
    <t>NO935</t>
  </si>
  <si>
    <t>11638-11640</t>
  </si>
  <si>
    <t>NO555</t>
  </si>
  <si>
    <t>11638-11641</t>
  </si>
  <si>
    <t>NO080</t>
  </si>
  <si>
    <t>11638-7821</t>
  </si>
  <si>
    <t>11639-9375</t>
  </si>
  <si>
    <t>NP040</t>
  </si>
  <si>
    <t>11640-11638</t>
  </si>
  <si>
    <t>11640-18121</t>
  </si>
  <si>
    <t>11641-11638</t>
  </si>
  <si>
    <t>11641-25367</t>
  </si>
  <si>
    <t>11643-11632</t>
  </si>
  <si>
    <t>11643-7825</t>
  </si>
  <si>
    <t>11645-7821</t>
  </si>
  <si>
    <t>NO175</t>
  </si>
  <si>
    <t>11645-7822</t>
  </si>
  <si>
    <t>11646-18121</t>
  </si>
  <si>
    <t>11646-7839</t>
  </si>
  <si>
    <t>11647-6424</t>
  </si>
  <si>
    <t>11647-7824</t>
  </si>
  <si>
    <t>11648-11608</t>
  </si>
  <si>
    <t>11648-11633</t>
  </si>
  <si>
    <t>11649-11654</t>
  </si>
  <si>
    <t>MP370</t>
  </si>
  <si>
    <t>11649-7833</t>
  </si>
  <si>
    <t>11650-13428</t>
  </si>
  <si>
    <t>11650-6409</t>
  </si>
  <si>
    <t>11651-11534</t>
  </si>
  <si>
    <t>11651-11590</t>
  </si>
  <si>
    <t>11652-13426</t>
  </si>
  <si>
    <t>MP030</t>
  </si>
  <si>
    <t>11652-7841</t>
  </si>
  <si>
    <t>11653-25323</t>
  </si>
  <si>
    <t>MP381</t>
  </si>
  <si>
    <t>11653-7840</t>
  </si>
  <si>
    <t>MQ740</t>
  </si>
  <si>
    <t>11654-11649</t>
  </si>
  <si>
    <t>11654-7832</t>
  </si>
  <si>
    <t>11655-13639</t>
  </si>
  <si>
    <t>NO615</t>
  </si>
  <si>
    <t>11655-7820</t>
  </si>
  <si>
    <t>11657-13166</t>
  </si>
  <si>
    <t>LQ360</t>
  </si>
  <si>
    <t>11657-13644</t>
  </si>
  <si>
    <t>LQ600</t>
  </si>
  <si>
    <t>11657-7819</t>
  </si>
  <si>
    <t>11658-7835</t>
  </si>
  <si>
    <t>LQ500</t>
  </si>
  <si>
    <t>11658-8408</t>
  </si>
  <si>
    <t>11659-6271</t>
  </si>
  <si>
    <t>11659-7828</t>
  </si>
  <si>
    <t>11666-6426</t>
  </si>
  <si>
    <t>PT810</t>
  </si>
  <si>
    <t>11667-11743</t>
  </si>
  <si>
    <t>LO970</t>
  </si>
  <si>
    <t>11667-7827</t>
  </si>
  <si>
    <t>LO030</t>
  </si>
  <si>
    <t>11667-9946</t>
  </si>
  <si>
    <t>11668-11669</t>
  </si>
  <si>
    <t>MO390</t>
  </si>
  <si>
    <t>11668-13658</t>
  </si>
  <si>
    <t>11669-11668</t>
  </si>
  <si>
    <t>11669-11748</t>
  </si>
  <si>
    <t>MO650</t>
  </si>
  <si>
    <t>11669-11749</t>
  </si>
  <si>
    <t>11670-7806</t>
  </si>
  <si>
    <t>LO180</t>
  </si>
  <si>
    <t>11670-7827</t>
  </si>
  <si>
    <t>LP280</t>
  </si>
  <si>
    <t>11671-15873</t>
  </si>
  <si>
    <t>11671-7827</t>
  </si>
  <si>
    <t>11673-11682</t>
  </si>
  <si>
    <t>KQ450</t>
  </si>
  <si>
    <t>11675-6262</t>
  </si>
  <si>
    <t>KQ750</t>
  </si>
  <si>
    <t>11675-6267</t>
  </si>
  <si>
    <t>11677-11679</t>
  </si>
  <si>
    <t>JN059</t>
  </si>
  <si>
    <t>11677-7804</t>
  </si>
  <si>
    <t>LP060</t>
  </si>
  <si>
    <t>11679-11677</t>
  </si>
  <si>
    <t>11679-7803</t>
  </si>
  <si>
    <t>11682-11673</t>
  </si>
  <si>
    <t>11684-11690</t>
  </si>
  <si>
    <t>HN745</t>
  </si>
  <si>
    <t>11684-6242</t>
  </si>
  <si>
    <t>11686-6242</t>
  </si>
  <si>
    <t>HN865</t>
  </si>
  <si>
    <t>11686-6250</t>
  </si>
  <si>
    <t>11689-11695</t>
  </si>
  <si>
    <t>HN230</t>
  </si>
  <si>
    <t>11689-13789</t>
  </si>
  <si>
    <t>11689-6244</t>
  </si>
  <si>
    <t>11690-11684</t>
  </si>
  <si>
    <t>11690-11692</t>
  </si>
  <si>
    <t>HN270</t>
  </si>
  <si>
    <t>11690-25634</t>
  </si>
  <si>
    <t>11691-11692</t>
  </si>
  <si>
    <t>11691-11694</t>
  </si>
  <si>
    <t>11692-11690</t>
  </si>
  <si>
    <t>11692-11691</t>
  </si>
  <si>
    <t>11694-11691</t>
  </si>
  <si>
    <t>11694-11695</t>
  </si>
  <si>
    <t>11695-11689</t>
  </si>
  <si>
    <t>11695-11694</t>
  </si>
  <si>
    <t>11696-11708</t>
  </si>
  <si>
    <t>HN595</t>
  </si>
  <si>
    <t>11696-6246</t>
  </si>
  <si>
    <t>11699-14630</t>
  </si>
  <si>
    <t>FD545</t>
  </si>
  <si>
    <t>11700-6246</t>
  </si>
  <si>
    <t>11700-6248</t>
  </si>
  <si>
    <t>11701-14630</t>
  </si>
  <si>
    <t>11701-8326</t>
  </si>
  <si>
    <t>FD415</t>
  </si>
  <si>
    <t>11701-8329</t>
  </si>
  <si>
    <t>11702-6242</t>
  </si>
  <si>
    <t>HN235</t>
  </si>
  <si>
    <t>11702-6246</t>
  </si>
  <si>
    <t>11703-25281</t>
  </si>
  <si>
    <t>DD750</t>
  </si>
  <si>
    <t>11703-8326</t>
  </si>
  <si>
    <t>11704-6249</t>
  </si>
  <si>
    <t>11704-6250</t>
  </si>
  <si>
    <t>11706-13802</t>
  </si>
  <si>
    <t>HN585</t>
  </si>
  <si>
    <t>11706-6249</t>
  </si>
  <si>
    <t>11708-11696</t>
  </si>
  <si>
    <t>11708-6247</t>
  </si>
  <si>
    <t>11709-13807</t>
  </si>
  <si>
    <t>JN125</t>
  </si>
  <si>
    <t>11709-8405</t>
  </si>
  <si>
    <t>11711-14608</t>
  </si>
  <si>
    <t>HH795</t>
  </si>
  <si>
    <t>11711-25576</t>
  </si>
  <si>
    <t>HH255</t>
  </si>
  <si>
    <t>11712-6782</t>
  </si>
  <si>
    <t>HH345</t>
  </si>
  <si>
    <t>11712-6783</t>
  </si>
  <si>
    <t>11713-14575</t>
  </si>
  <si>
    <t>HH445</t>
  </si>
  <si>
    <t>11713-6786</t>
  </si>
  <si>
    <t>11715-13775</t>
  </si>
  <si>
    <t>JN320</t>
  </si>
  <si>
    <t>11715-8404</t>
  </si>
  <si>
    <t>JN280</t>
  </si>
  <si>
    <t>11716-13926</t>
  </si>
  <si>
    <t>11716-13931</t>
  </si>
  <si>
    <t>11717-11719</t>
  </si>
  <si>
    <t>JN935</t>
  </si>
  <si>
    <t>11717-8404</t>
  </si>
  <si>
    <t>11718-11720</t>
  </si>
  <si>
    <t>11718-6765</t>
  </si>
  <si>
    <t>11719-11717</t>
  </si>
  <si>
    <t>11719-13780</t>
  </si>
  <si>
    <t>11720-11718</t>
  </si>
  <si>
    <t>11720-6782</t>
  </si>
  <si>
    <t>11721-13764</t>
  </si>
  <si>
    <t>JN550</t>
  </si>
  <si>
    <t>11723-11782</t>
  </si>
  <si>
    <t>HH125</t>
  </si>
  <si>
    <t>11723-9227</t>
  </si>
  <si>
    <t>11724-6258</t>
  </si>
  <si>
    <t>JN210</t>
  </si>
  <si>
    <t>11725-14580</t>
  </si>
  <si>
    <t>HH505</t>
  </si>
  <si>
    <t>11725-6764</t>
  </si>
  <si>
    <t>11727-6762</t>
  </si>
  <si>
    <t>HH105</t>
  </si>
  <si>
    <t>11727-6779</t>
  </si>
  <si>
    <t>11728-25759</t>
  </si>
  <si>
    <t>KG380</t>
  </si>
  <si>
    <t>11728-6801</t>
  </si>
  <si>
    <t>11729-6796</t>
  </si>
  <si>
    <t>KG260</t>
  </si>
  <si>
    <t>11729-6799</t>
  </si>
  <si>
    <t>11730-11739</t>
  </si>
  <si>
    <t>11730-6260</t>
  </si>
  <si>
    <t>11731-13756</t>
  </si>
  <si>
    <t>JN035</t>
  </si>
  <si>
    <t>11731-7808</t>
  </si>
  <si>
    <t>11733-6760</t>
  </si>
  <si>
    <t>KI370</t>
  </si>
  <si>
    <t>11733-6793</t>
  </si>
  <si>
    <t>11734-13757</t>
  </si>
  <si>
    <t>JN785</t>
  </si>
  <si>
    <t>11734-6258</t>
  </si>
  <si>
    <t>11735-6258</t>
  </si>
  <si>
    <t>11735-7807</t>
  </si>
  <si>
    <t>11736-25583</t>
  </si>
  <si>
    <t>11736-7808</t>
  </si>
  <si>
    <t>11739-11730</t>
  </si>
  <si>
    <t>11739-7904</t>
  </si>
  <si>
    <t>11741-13645</t>
  </si>
  <si>
    <t>11741-7806</t>
  </si>
  <si>
    <t>LO050</t>
  </si>
  <si>
    <t>11742-7806</t>
  </si>
  <si>
    <t>11742-7811</t>
  </si>
  <si>
    <t>11743-11667</t>
  </si>
  <si>
    <t>11743-7814</t>
  </si>
  <si>
    <t>11744-7151</t>
  </si>
  <si>
    <t>11744-7154</t>
  </si>
  <si>
    <t>11747-14717</t>
  </si>
  <si>
    <t>11747-7055</t>
  </si>
  <si>
    <t>11748-11669</t>
  </si>
  <si>
    <t>11748-250145</t>
  </si>
  <si>
    <t>MO180</t>
  </si>
  <si>
    <t>11748-7814</t>
  </si>
  <si>
    <t>LO590</t>
  </si>
  <si>
    <t>11749-11669</t>
  </si>
  <si>
    <t>11749-13662</t>
  </si>
  <si>
    <t>11750-11762</t>
  </si>
  <si>
    <t>11750-7810</t>
  </si>
  <si>
    <t>11751-7815</t>
  </si>
  <si>
    <t>NO655</t>
  </si>
  <si>
    <t>11751-7839</t>
  </si>
  <si>
    <t>11756-12112</t>
  </si>
  <si>
    <t>MO370</t>
  </si>
  <si>
    <t>11756-7838</t>
  </si>
  <si>
    <t>11757-7228</t>
  </si>
  <si>
    <t>TF340</t>
  </si>
  <si>
    <t>11757-9161</t>
  </si>
  <si>
    <t>11758-13929</t>
  </si>
  <si>
    <t>11758-13931</t>
  </si>
  <si>
    <t>11759-13926</t>
  </si>
  <si>
    <t>11759-8535</t>
  </si>
  <si>
    <t>11760-11776</t>
  </si>
  <si>
    <t>11760-6754</t>
  </si>
  <si>
    <t>11762-11750</t>
  </si>
  <si>
    <t>11762-7848</t>
  </si>
  <si>
    <t>LN470</t>
  </si>
  <si>
    <t>11763-7848</t>
  </si>
  <si>
    <t>LN990</t>
  </si>
  <si>
    <t>11763-7849</t>
  </si>
  <si>
    <t>11766-13744</t>
  </si>
  <si>
    <t>LM890</t>
  </si>
  <si>
    <t>11766-6660</t>
  </si>
  <si>
    <t>11768-11770</t>
  </si>
  <si>
    <t>LM920</t>
  </si>
  <si>
    <t>11768-7849</t>
  </si>
  <si>
    <t>11769-7847</t>
  </si>
  <si>
    <t>11769-9380</t>
  </si>
  <si>
    <t>11770-11768</t>
  </si>
  <si>
    <t>11770-7850</t>
  </si>
  <si>
    <t>11772-11773</t>
  </si>
  <si>
    <t>LM040</t>
  </si>
  <si>
    <t>11772-11934</t>
  </si>
  <si>
    <t>LM320</t>
  </si>
  <si>
    <t>11772-6645</t>
  </si>
  <si>
    <t>11773-11772</t>
  </si>
  <si>
    <t>11773-13746</t>
  </si>
  <si>
    <t>11775-11941</t>
  </si>
  <si>
    <t>LN370</t>
  </si>
  <si>
    <t>11775-13749</t>
  </si>
  <si>
    <t>11776-11760</t>
  </si>
  <si>
    <t>11776-11778</t>
  </si>
  <si>
    <t>11777-6660</t>
  </si>
  <si>
    <t>11777-7904</t>
  </si>
  <si>
    <t>11778-11776</t>
  </si>
  <si>
    <t>11778-14575</t>
  </si>
  <si>
    <t>11779-13746</t>
  </si>
  <si>
    <t>11779-6658</t>
  </si>
  <si>
    <t>11780-4230</t>
  </si>
  <si>
    <t>KI245</t>
  </si>
  <si>
    <t>11780-8356</t>
  </si>
  <si>
    <t>KI520</t>
  </si>
  <si>
    <t>11781-13662</t>
  </si>
  <si>
    <t>11781-7816</t>
  </si>
  <si>
    <t>11782-11723</t>
  </si>
  <si>
    <t>11782-6754</t>
  </si>
  <si>
    <t>11783-11787</t>
  </si>
  <si>
    <t>JI230</t>
  </si>
  <si>
    <t>11783-9229</t>
  </si>
  <si>
    <t>11784-7918</t>
  </si>
  <si>
    <t>JI700</t>
  </si>
  <si>
    <t>11784-8358</t>
  </si>
  <si>
    <t>11785-6749</t>
  </si>
  <si>
    <t>11785-7918</t>
  </si>
  <si>
    <t>11786-11793</t>
  </si>
  <si>
    <t>JI170</t>
  </si>
  <si>
    <t>11786-6749</t>
  </si>
  <si>
    <t>11786-8476</t>
  </si>
  <si>
    <t>KI505</t>
  </si>
  <si>
    <t>11787-11783</t>
  </si>
  <si>
    <t>11787-11791</t>
  </si>
  <si>
    <t>11788-11789</t>
  </si>
  <si>
    <t>JI801</t>
  </si>
  <si>
    <t>11788-11792</t>
  </si>
  <si>
    <t>11789-11788</t>
  </si>
  <si>
    <t>11789-25440</t>
  </si>
  <si>
    <t>KI365</t>
  </si>
  <si>
    <t>11789-4210</t>
  </si>
  <si>
    <t>KI675</t>
  </si>
  <si>
    <t>11790-11791</t>
  </si>
  <si>
    <t>11790-9230</t>
  </si>
  <si>
    <t>11791-11787</t>
  </si>
  <si>
    <t>11791-11790</t>
  </si>
  <si>
    <t>11792-11788</t>
  </si>
  <si>
    <t>11792-14052</t>
  </si>
  <si>
    <t>11792-9230</t>
  </si>
  <si>
    <t>11793-11786</t>
  </si>
  <si>
    <t>11793-14112</t>
  </si>
  <si>
    <t>11794-11795</t>
  </si>
  <si>
    <t>GG080</t>
  </si>
  <si>
    <t>11794-14038</t>
  </si>
  <si>
    <t>11795-11794</t>
  </si>
  <si>
    <t>11797-14044</t>
  </si>
  <si>
    <t>JI067</t>
  </si>
  <si>
    <t>11797-400210</t>
  </si>
  <si>
    <t>JI430</t>
  </si>
  <si>
    <t>11797-9230</t>
  </si>
  <si>
    <t>11798-6739</t>
  </si>
  <si>
    <t>11798-8357</t>
  </si>
  <si>
    <t>11799-8357</t>
  </si>
  <si>
    <t>KI785</t>
  </si>
  <si>
    <t>11799-9352</t>
  </si>
  <si>
    <t>11800-14295</t>
  </si>
  <si>
    <t>11800-14297</t>
  </si>
  <si>
    <t>KI755</t>
  </si>
  <si>
    <t>11800-4206</t>
  </si>
  <si>
    <t>11801-13833</t>
  </si>
  <si>
    <t>JM810</t>
  </si>
  <si>
    <t>11801-6678</t>
  </si>
  <si>
    <t>11802-11806</t>
  </si>
  <si>
    <t>JM110</t>
  </si>
  <si>
    <t>11802-13841</t>
  </si>
  <si>
    <t>11804-4217</t>
  </si>
  <si>
    <t>JM890</t>
  </si>
  <si>
    <t>11804-6674</t>
  </si>
  <si>
    <t>11805-8397</t>
  </si>
  <si>
    <t>KJ060</t>
  </si>
  <si>
    <t>11805-8398</t>
  </si>
  <si>
    <t>11806-11802</t>
  </si>
  <si>
    <t>11806-13846</t>
  </si>
  <si>
    <t>11807-6667</t>
  </si>
  <si>
    <t>11807-6669</t>
  </si>
  <si>
    <t>11808-13815</t>
  </si>
  <si>
    <t>JM190</t>
  </si>
  <si>
    <t>11808-15346</t>
  </si>
  <si>
    <t>JM180</t>
  </si>
  <si>
    <t>11808-6677</t>
  </si>
  <si>
    <t>11809-13807</t>
  </si>
  <si>
    <t>JM250</t>
  </si>
  <si>
    <t>11809-13826</t>
  </si>
  <si>
    <t>JM350</t>
  </si>
  <si>
    <t>11809-15347</t>
  </si>
  <si>
    <t>11813-11818</t>
  </si>
  <si>
    <t>KN540</t>
  </si>
  <si>
    <t>11813-6656</t>
  </si>
  <si>
    <t>11814-11816</t>
  </si>
  <si>
    <t>11814-6658</t>
  </si>
  <si>
    <t>11815-11817</t>
  </si>
  <si>
    <t>JM050</t>
  </si>
  <si>
    <t>11815-13825</t>
  </si>
  <si>
    <t>JM480</t>
  </si>
  <si>
    <t>11816-11814</t>
  </si>
  <si>
    <t>11816-25371</t>
  </si>
  <si>
    <t>11817-11815</t>
  </si>
  <si>
    <t>11817-25371</t>
  </si>
  <si>
    <t>11818-11813</t>
  </si>
  <si>
    <t>11818-6256</t>
  </si>
  <si>
    <t>11819-4049</t>
  </si>
  <si>
    <t>KN570</t>
  </si>
  <si>
    <t>11819-6647</t>
  </si>
  <si>
    <t>11821-25370</t>
  </si>
  <si>
    <t>LM380</t>
  </si>
  <si>
    <t>11821-6658</t>
  </si>
  <si>
    <t>11822-6636</t>
  </si>
  <si>
    <t>KN390</t>
  </si>
  <si>
    <t>11822-6640</t>
  </si>
  <si>
    <t>11824-11825</t>
  </si>
  <si>
    <t>KN310</t>
  </si>
  <si>
    <t>11824-4049</t>
  </si>
  <si>
    <t>11825-11824</t>
  </si>
  <si>
    <t>11825-6640</t>
  </si>
  <si>
    <t>KN350</t>
  </si>
  <si>
    <t>11825-6648</t>
  </si>
  <si>
    <t>11825-6651</t>
  </si>
  <si>
    <t>KN646</t>
  </si>
  <si>
    <t>11827-11828</t>
  </si>
  <si>
    <t>LL500</t>
  </si>
  <si>
    <t>11827-6637</t>
  </si>
  <si>
    <t>11828-11827</t>
  </si>
  <si>
    <t>11828-11929</t>
  </si>
  <si>
    <t>11830-11852</t>
  </si>
  <si>
    <t>KK350</t>
  </si>
  <si>
    <t>11830-6637</t>
  </si>
  <si>
    <t>LL480</t>
  </si>
  <si>
    <t>11831-6653</t>
  </si>
  <si>
    <t>JM675</t>
  </si>
  <si>
    <t>11831-6687</t>
  </si>
  <si>
    <t>11835-6685</t>
  </si>
  <si>
    <t>KK100</t>
  </si>
  <si>
    <t>11835-6688</t>
  </si>
  <si>
    <t>11838-6689</t>
  </si>
  <si>
    <t>KJ555</t>
  </si>
  <si>
    <t>11838-6830</t>
  </si>
  <si>
    <t>11839-6688</t>
  </si>
  <si>
    <t>11839-6695</t>
  </si>
  <si>
    <t>11843-6689</t>
  </si>
  <si>
    <t>11843-9372</t>
  </si>
  <si>
    <t>11845-11850</t>
  </si>
  <si>
    <t>KK250</t>
  </si>
  <si>
    <t>11845-4218</t>
  </si>
  <si>
    <t>KK650</t>
  </si>
  <si>
    <t>11845-9373</t>
  </si>
  <si>
    <t>11846-11848</t>
  </si>
  <si>
    <t>11846-6692</t>
  </si>
  <si>
    <t>11847-6689</t>
  </si>
  <si>
    <t>KJ130</t>
  </si>
  <si>
    <t>11847-6690</t>
  </si>
  <si>
    <t>11848-11846</t>
  </si>
  <si>
    <t>11848-11854</t>
  </si>
  <si>
    <t>LL700</t>
  </si>
  <si>
    <t>11848-4223</t>
  </si>
  <si>
    <t>KK300</t>
  </si>
  <si>
    <t>11848-4224</t>
  </si>
  <si>
    <t>KK977</t>
  </si>
  <si>
    <t>11849-15816</t>
  </si>
  <si>
    <t>KK040</t>
  </si>
  <si>
    <t>11849-200004</t>
  </si>
  <si>
    <t>11849-201004</t>
  </si>
  <si>
    <t>KK860</t>
  </si>
  <si>
    <t>11849-4220</t>
  </si>
  <si>
    <t>11849-4221</t>
  </si>
  <si>
    <t>11850-11845</t>
  </si>
  <si>
    <t>11850-15816</t>
  </si>
  <si>
    <t>11850-4222</t>
  </si>
  <si>
    <t>KK690</t>
  </si>
  <si>
    <t>11851-11856</t>
  </si>
  <si>
    <t>11851-4223</t>
  </si>
  <si>
    <t>11852-11830</t>
  </si>
  <si>
    <t>11852-4224</t>
  </si>
  <si>
    <t>11852-6829</t>
  </si>
  <si>
    <t>11853-6637</t>
  </si>
  <si>
    <t>LL020</t>
  </si>
  <si>
    <t>11853-6722</t>
  </si>
  <si>
    <t>11854-11848</t>
  </si>
  <si>
    <t>11854-6722</t>
  </si>
  <si>
    <t>11855-15818</t>
  </si>
  <si>
    <t>LL780</t>
  </si>
  <si>
    <t>11855-6723</t>
  </si>
  <si>
    <t>11856-11851</t>
  </si>
  <si>
    <t>11856-11860</t>
  </si>
  <si>
    <t>KK220</t>
  </si>
  <si>
    <t>11856-4220</t>
  </si>
  <si>
    <t>11857-11862</t>
  </si>
  <si>
    <t>KK200</t>
  </si>
  <si>
    <t>11857-11863</t>
  </si>
  <si>
    <t>KK180</t>
  </si>
  <si>
    <t>11857-8367</t>
  </si>
  <si>
    <t>11858-11861</t>
  </si>
  <si>
    <t>KK530</t>
  </si>
  <si>
    <t>11858-11862</t>
  </si>
  <si>
    <t>11858-6723</t>
  </si>
  <si>
    <t>11859-11860</t>
  </si>
  <si>
    <t>11859-11861</t>
  </si>
  <si>
    <t>11860-11856</t>
  </si>
  <si>
    <t>11860-11859</t>
  </si>
  <si>
    <t>11860-15817</t>
  </si>
  <si>
    <t>11861-11858</t>
  </si>
  <si>
    <t>11861-11859</t>
  </si>
  <si>
    <t>11862-11857</t>
  </si>
  <si>
    <t>11862-11858</t>
  </si>
  <si>
    <t>11863-11857</t>
  </si>
  <si>
    <t>11863-15817</t>
  </si>
  <si>
    <t>11864-6681</t>
  </si>
  <si>
    <t>KJ605</t>
  </si>
  <si>
    <t>11864-8403</t>
  </si>
  <si>
    <t>11865-13867</t>
  </si>
  <si>
    <t>KJ565</t>
  </si>
  <si>
    <t>11865-6713</t>
  </si>
  <si>
    <t>11866-11869</t>
  </si>
  <si>
    <t>KJ355</t>
  </si>
  <si>
    <t>11866-15813</t>
  </si>
  <si>
    <t>11868-6690</t>
  </si>
  <si>
    <t>KJ845</t>
  </si>
  <si>
    <t>11868-6691</t>
  </si>
  <si>
    <t>11869-11866</t>
  </si>
  <si>
    <t>11869-6690</t>
  </si>
  <si>
    <t>11870-6704</t>
  </si>
  <si>
    <t>KJ985</t>
  </si>
  <si>
    <t>11870-6713</t>
  </si>
  <si>
    <t>11872-15813</t>
  </si>
  <si>
    <t>11872-6708</t>
  </si>
  <si>
    <t>11873-6704</t>
  </si>
  <si>
    <t>KJ775</t>
  </si>
  <si>
    <t>11873-6708</t>
  </si>
  <si>
    <t>11874-6708</t>
  </si>
  <si>
    <t>11874-8581</t>
  </si>
  <si>
    <t>11875-4209</t>
  </si>
  <si>
    <t>KJ575</t>
  </si>
  <si>
    <t>11875-8581</t>
  </si>
  <si>
    <t>11876-11881</t>
  </si>
  <si>
    <t>LI750</t>
  </si>
  <si>
    <t>11876-6715</t>
  </si>
  <si>
    <t>11877-13866</t>
  </si>
  <si>
    <t>KJ150</t>
  </si>
  <si>
    <t>11877-13872</t>
  </si>
  <si>
    <t>11879-6703</t>
  </si>
  <si>
    <t>11879-6714</t>
  </si>
  <si>
    <t>11881-11876</t>
  </si>
  <si>
    <t>11881-14152</t>
  </si>
  <si>
    <t>11882-14156</t>
  </si>
  <si>
    <t>11882-6715</t>
  </si>
  <si>
    <t>11883-15815</t>
  </si>
  <si>
    <t>KJ045</t>
  </si>
  <si>
    <t>11883-6690</t>
  </si>
  <si>
    <t>11883-6718</t>
  </si>
  <si>
    <t>11884-15814</t>
  </si>
  <si>
    <t>KJ050</t>
  </si>
  <si>
    <t>11884-6709</t>
  </si>
  <si>
    <t>KJ305</t>
  </si>
  <si>
    <t>11884-6710</t>
  </si>
  <si>
    <t>11886-11615</t>
  </si>
  <si>
    <t>11886-15657</t>
  </si>
  <si>
    <t>11886-6353</t>
  </si>
  <si>
    <t>11887-14165</t>
  </si>
  <si>
    <t>KJ085</t>
  </si>
  <si>
    <t>11887-8581</t>
  </si>
  <si>
    <t>11888-11893</t>
  </si>
  <si>
    <t>LI930</t>
  </si>
  <si>
    <t>11888-11921</t>
  </si>
  <si>
    <t>LI790</t>
  </si>
  <si>
    <t>11888-6730</t>
  </si>
  <si>
    <t>11889-11897</t>
  </si>
  <si>
    <t>LI040</t>
  </si>
  <si>
    <t>11889-14165</t>
  </si>
  <si>
    <t>11889-4036</t>
  </si>
  <si>
    <t>LI290</t>
  </si>
  <si>
    <t>11890-11892</t>
  </si>
  <si>
    <t>LI210</t>
  </si>
  <si>
    <t>11890-11920</t>
  </si>
  <si>
    <t>11890-4036</t>
  </si>
  <si>
    <t>LI250</t>
  </si>
  <si>
    <t>11891-14185</t>
  </si>
  <si>
    <t>11891-4036</t>
  </si>
  <si>
    <t>11892-11890</t>
  </si>
  <si>
    <t>11892-6729</t>
  </si>
  <si>
    <t>11893-11888</t>
  </si>
  <si>
    <t>11893-11897</t>
  </si>
  <si>
    <t>11894-14185</t>
  </si>
  <si>
    <t>11894-6729</t>
  </si>
  <si>
    <t>11895-11925</t>
  </si>
  <si>
    <t>11895-6738</t>
  </si>
  <si>
    <t>11897-11889</t>
  </si>
  <si>
    <t>11897-11893</t>
  </si>
  <si>
    <t>11897-4209</t>
  </si>
  <si>
    <t>11899-6715</t>
  </si>
  <si>
    <t>LI490</t>
  </si>
  <si>
    <t>11899-6733</t>
  </si>
  <si>
    <t>11900-12120</t>
  </si>
  <si>
    <t>LI890</t>
  </si>
  <si>
    <t>11900-6734</t>
  </si>
  <si>
    <t>11901-11903</t>
  </si>
  <si>
    <t>11901-12120</t>
  </si>
  <si>
    <t>11902-11903</t>
  </si>
  <si>
    <t>11902-11904</t>
  </si>
  <si>
    <t>KI805</t>
  </si>
  <si>
    <t>11902-14285</t>
  </si>
  <si>
    <t>11902-14287</t>
  </si>
  <si>
    <t>KI190</t>
  </si>
  <si>
    <t>11903-11901</t>
  </si>
  <si>
    <t>11903-11902</t>
  </si>
  <si>
    <t>11904-11902</t>
  </si>
  <si>
    <t>11904-14151</t>
  </si>
  <si>
    <t>LI120</t>
  </si>
  <si>
    <t>11906-14285</t>
  </si>
  <si>
    <t>11906-6739</t>
  </si>
  <si>
    <t>11907-14336</t>
  </si>
  <si>
    <t>MI250</t>
  </si>
  <si>
    <t>11907-14341</t>
  </si>
  <si>
    <t>11909-14341</t>
  </si>
  <si>
    <t>11909-4038</t>
  </si>
  <si>
    <t>11912-14337</t>
  </si>
  <si>
    <t>MI120</t>
  </si>
  <si>
    <t>11912-6826</t>
  </si>
  <si>
    <t>11914-6826</t>
  </si>
  <si>
    <t>MI143</t>
  </si>
  <si>
    <t>11914-6827</t>
  </si>
  <si>
    <t>11915-6827</t>
  </si>
  <si>
    <t>MI810</t>
  </si>
  <si>
    <t>11915-7908</t>
  </si>
  <si>
    <t>11916-6725</t>
  </si>
  <si>
    <t>MI750</t>
  </si>
  <si>
    <t>11916-6726</t>
  </si>
  <si>
    <t>11917-12117</t>
  </si>
  <si>
    <t>11917-6725</t>
  </si>
  <si>
    <t>11918-6726</t>
  </si>
  <si>
    <t>11918-6823</t>
  </si>
  <si>
    <t>11919-6728</t>
  </si>
  <si>
    <t>MI870</t>
  </si>
  <si>
    <t>11919-6821</t>
  </si>
  <si>
    <t>11920-11890</t>
  </si>
  <si>
    <t>11920-6724</t>
  </si>
  <si>
    <t>11921-11888</t>
  </si>
  <si>
    <t>11921-6729</t>
  </si>
  <si>
    <t>11922-14171</t>
  </si>
  <si>
    <t>KI165</t>
  </si>
  <si>
    <t>11922-6731</t>
  </si>
  <si>
    <t>11922-6738</t>
  </si>
  <si>
    <t>11923-14304</t>
  </si>
  <si>
    <t>11923-6746</t>
  </si>
  <si>
    <t>11925-11895</t>
  </si>
  <si>
    <t>11925-6730</t>
  </si>
  <si>
    <t>11926-14296</t>
  </si>
  <si>
    <t>KI040</t>
  </si>
  <si>
    <t>11926-14300</t>
  </si>
  <si>
    <t>KI180</t>
  </si>
  <si>
    <t>11926-14305</t>
  </si>
  <si>
    <t>11927-6817</t>
  </si>
  <si>
    <t>KI435</t>
  </si>
  <si>
    <t>11927-6818</t>
  </si>
  <si>
    <t>11928-13859</t>
  </si>
  <si>
    <t>11928-15820</t>
  </si>
  <si>
    <t>LL240</t>
  </si>
  <si>
    <t>11928-6619</t>
  </si>
  <si>
    <t>11929-11828</t>
  </si>
  <si>
    <t>11929-6622</t>
  </si>
  <si>
    <t>11930-11931</t>
  </si>
  <si>
    <t>KN440</t>
  </si>
  <si>
    <t>11930-6636</t>
  </si>
  <si>
    <t>11930-6639</t>
  </si>
  <si>
    <t>11931-11930</t>
  </si>
  <si>
    <t>11931-6629</t>
  </si>
  <si>
    <t>11934-11772</t>
  </si>
  <si>
    <t>11934-6644</t>
  </si>
  <si>
    <t>11935-6631</t>
  </si>
  <si>
    <t>LM670</t>
  </si>
  <si>
    <t>11935-6632</t>
  </si>
  <si>
    <t>11937-6614</t>
  </si>
  <si>
    <t>11937-8829</t>
  </si>
  <si>
    <t>11938-6613</t>
  </si>
  <si>
    <t>11938-6614</t>
  </si>
  <si>
    <t>11939-6632</t>
  </si>
  <si>
    <t>11939-7850</t>
  </si>
  <si>
    <t>11940-11948</t>
  </si>
  <si>
    <t>MN200</t>
  </si>
  <si>
    <t>11940-4138</t>
  </si>
  <si>
    <t>PO060</t>
  </si>
  <si>
    <t>11940-6493</t>
  </si>
  <si>
    <t>11941-11775</t>
  </si>
  <si>
    <t>11941-11943</t>
  </si>
  <si>
    <t>11942-13731</t>
  </si>
  <si>
    <t>11942-13740</t>
  </si>
  <si>
    <t>11943-11941</t>
  </si>
  <si>
    <t>11943-11954</t>
  </si>
  <si>
    <t>LN550</t>
  </si>
  <si>
    <t>11943-11958</t>
  </si>
  <si>
    <t>MN450</t>
  </si>
  <si>
    <t>11943-11961</t>
  </si>
  <si>
    <t>MN750</t>
  </si>
  <si>
    <t>11944-11958</t>
  </si>
  <si>
    <t>11944-13735</t>
  </si>
  <si>
    <t>11946-13735</t>
  </si>
  <si>
    <t>11946-6535</t>
  </si>
  <si>
    <t>11947-19520</t>
  </si>
  <si>
    <t>11947-19733</t>
  </si>
  <si>
    <t>11948-11940</t>
  </si>
  <si>
    <t>11948-13731</t>
  </si>
  <si>
    <t>11949-110111</t>
  </si>
  <si>
    <t>11951-13727</t>
  </si>
  <si>
    <t>PO290</t>
  </si>
  <si>
    <t>11951-6498</t>
  </si>
  <si>
    <t>11952-13728</t>
  </si>
  <si>
    <t>PN730</t>
  </si>
  <si>
    <t>11952-19501</t>
  </si>
  <si>
    <t>11953-11954</t>
  </si>
  <si>
    <t>LN530</t>
  </si>
  <si>
    <t>11953-13743</t>
  </si>
  <si>
    <t>11953-9380</t>
  </si>
  <si>
    <t>11954-11943</t>
  </si>
  <si>
    <t>11954-11953</t>
  </si>
  <si>
    <t>11954-25581</t>
  </si>
  <si>
    <t>11955-13741</t>
  </si>
  <si>
    <t>LN070</t>
  </si>
  <si>
    <t>11955-15870</t>
  </si>
  <si>
    <t>11956-11957</t>
  </si>
  <si>
    <t>LN910</t>
  </si>
  <si>
    <t>11957-11956</t>
  </si>
  <si>
    <t>11957-11959</t>
  </si>
  <si>
    <t>11958-11943</t>
  </si>
  <si>
    <t>11958-11944</t>
  </si>
  <si>
    <t>11959-11957</t>
  </si>
  <si>
    <t>11959-11960</t>
  </si>
  <si>
    <t>11959-4211</t>
  </si>
  <si>
    <t>LN675</t>
  </si>
  <si>
    <t>11960-11959</t>
  </si>
  <si>
    <t>11960-13742</t>
  </si>
  <si>
    <t>LN870</t>
  </si>
  <si>
    <t>11961-11943</t>
  </si>
  <si>
    <t>11961-13740</t>
  </si>
  <si>
    <t>MN250</t>
  </si>
  <si>
    <t>11962-12111</t>
  </si>
  <si>
    <t>NN240</t>
  </si>
  <si>
    <t>11962-6549</t>
  </si>
  <si>
    <t>11963-13890</t>
  </si>
  <si>
    <t>NN070</t>
  </si>
  <si>
    <t>11963-6546</t>
  </si>
  <si>
    <t>11964-19726</t>
  </si>
  <si>
    <t>11964-19727</t>
  </si>
  <si>
    <t>11965-6489</t>
  </si>
  <si>
    <t>QN100</t>
  </si>
  <si>
    <t>11965-8380</t>
  </si>
  <si>
    <t>11966-6491</t>
  </si>
  <si>
    <t>PO020</t>
  </si>
  <si>
    <t>11966-8384</t>
  </si>
  <si>
    <t>11967-6484</t>
  </si>
  <si>
    <t>QN180</t>
  </si>
  <si>
    <t>11967-6485</t>
  </si>
  <si>
    <t>11968-6497</t>
  </si>
  <si>
    <t>PO100</t>
  </si>
  <si>
    <t>11968-6500</t>
  </si>
  <si>
    <t>11969-6492</t>
  </si>
  <si>
    <t>11969-8384</t>
  </si>
  <si>
    <t>11970-6500</t>
  </si>
  <si>
    <t>11970-6502</t>
  </si>
  <si>
    <t>PN150</t>
  </si>
  <si>
    <t>11971-6485</t>
  </si>
  <si>
    <t>PN603</t>
  </si>
  <si>
    <t>11971-6487</t>
  </si>
  <si>
    <t>PN910</t>
  </si>
  <si>
    <t>11971-6502</t>
  </si>
  <si>
    <t>11972-13727</t>
  </si>
  <si>
    <t>11972-6497</t>
  </si>
  <si>
    <t>11973-15904</t>
  </si>
  <si>
    <t>11973-6501</t>
  </si>
  <si>
    <t>11974-6485</t>
  </si>
  <si>
    <t>PN070</t>
  </si>
  <si>
    <t>11974-6503</t>
  </si>
  <si>
    <t>11977-13904</t>
  </si>
  <si>
    <t>PM650</t>
  </si>
  <si>
    <t>11977-25522</t>
  </si>
  <si>
    <t>QM560</t>
  </si>
  <si>
    <t>11980-6506</t>
  </si>
  <si>
    <t>PN400</t>
  </si>
  <si>
    <t>11980-6507</t>
  </si>
  <si>
    <t>11981-25058</t>
  </si>
  <si>
    <t>11981-6482</t>
  </si>
  <si>
    <t>11984-6517</t>
  </si>
  <si>
    <t>PM390</t>
  </si>
  <si>
    <t>11984-6522</t>
  </si>
  <si>
    <t>11985-13713</t>
  </si>
  <si>
    <t>11985-6522</t>
  </si>
  <si>
    <t>11986-12007</t>
  </si>
  <si>
    <t>PM140</t>
  </si>
  <si>
    <t>11986-12009</t>
  </si>
  <si>
    <t>11988-6513</t>
  </si>
  <si>
    <t>PM050</t>
  </si>
  <si>
    <t>11988-6522</t>
  </si>
  <si>
    <t>11990-11992</t>
  </si>
  <si>
    <t>PM730</t>
  </si>
  <si>
    <t>11990-25054</t>
  </si>
  <si>
    <t>11991-13916</t>
  </si>
  <si>
    <t>PM870</t>
  </si>
  <si>
    <t>12099-6556</t>
  </si>
  <si>
    <t>NL010</t>
  </si>
  <si>
    <t>12100-10765</t>
  </si>
  <si>
    <t>12100-6891</t>
  </si>
  <si>
    <t>12101-6561</t>
  </si>
  <si>
    <t>NL050</t>
  </si>
  <si>
    <t>12103-6561</t>
  </si>
  <si>
    <t>12103-9177</t>
  </si>
  <si>
    <t>12104-6539</t>
  </si>
  <si>
    <t>12104-6555</t>
  </si>
  <si>
    <t>12105-6616</t>
  </si>
  <si>
    <t>NM590</t>
  </si>
  <si>
    <t>12105-6617</t>
  </si>
  <si>
    <t>12108-8394</t>
  </si>
  <si>
    <t>NL990</t>
  </si>
  <si>
    <t>12108-8395</t>
  </si>
  <si>
    <t>12109-6583</t>
  </si>
  <si>
    <t>NL350</t>
  </si>
  <si>
    <t>12109-6587</t>
  </si>
  <si>
    <t>12110-11205</t>
  </si>
  <si>
    <t>12110-8913</t>
  </si>
  <si>
    <t>12111-11962</t>
  </si>
  <si>
    <t>12111-6547</t>
  </si>
  <si>
    <t>12112-11756</t>
  </si>
  <si>
    <t>12112-25630</t>
  </si>
  <si>
    <t>12113-6406</t>
  </si>
  <si>
    <t>12113-6407</t>
  </si>
  <si>
    <t>12114-13631</t>
  </si>
  <si>
    <t>NP290</t>
  </si>
  <si>
    <t>12115-6250</t>
  </si>
  <si>
    <t>12115-6251</t>
  </si>
  <si>
    <t>12116-14306</t>
  </si>
  <si>
    <t>12116-6724</t>
  </si>
  <si>
    <t>12117-11917</t>
  </si>
  <si>
    <t>12117-6724</t>
  </si>
  <si>
    <t>12120-11900</t>
  </si>
  <si>
    <t>12120-11901</t>
  </si>
  <si>
    <t>12124-11530</t>
  </si>
  <si>
    <t>12124-6414</t>
  </si>
  <si>
    <t>12125-12937</t>
  </si>
  <si>
    <t>12126-6422</t>
  </si>
  <si>
    <t>QS560</t>
  </si>
  <si>
    <t>12126-6423</t>
  </si>
  <si>
    <t>12128-25637</t>
  </si>
  <si>
    <t>MQ770</t>
  </si>
  <si>
    <t>12128-9023</t>
  </si>
  <si>
    <t>12129-9611</t>
  </si>
  <si>
    <t>TR930</t>
  </si>
  <si>
    <t>12130-13490</t>
  </si>
  <si>
    <t>TR080</t>
  </si>
  <si>
    <t>12130-9611</t>
  </si>
  <si>
    <t>12131-13506</t>
  </si>
  <si>
    <t>SQ500</t>
  </si>
  <si>
    <t>12131-81004</t>
  </si>
  <si>
    <t>12132-6375</t>
  </si>
  <si>
    <t>12132-6381</t>
  </si>
  <si>
    <t>12142-9955</t>
  </si>
  <si>
    <t>RJ715</t>
  </si>
  <si>
    <t>12155-6594</t>
  </si>
  <si>
    <t>NM925</t>
  </si>
  <si>
    <t>12155-6601</t>
  </si>
  <si>
    <t>NL850</t>
  </si>
  <si>
    <t>12290-7368</t>
  </si>
  <si>
    <t>SC580</t>
  </si>
  <si>
    <t>12290-9967</t>
  </si>
  <si>
    <t>12291-6414</t>
  </si>
  <si>
    <t>12298-5256</t>
  </si>
  <si>
    <t>12298-5258</t>
  </si>
  <si>
    <t>12298-8619</t>
  </si>
  <si>
    <t>12310-11041</t>
  </si>
  <si>
    <t>12310-11042</t>
  </si>
  <si>
    <t>12311-11030</t>
  </si>
  <si>
    <t>12311-11041</t>
  </si>
  <si>
    <t>12369-20107</t>
  </si>
  <si>
    <t>UC230</t>
  </si>
  <si>
    <t>12369-20108</t>
  </si>
  <si>
    <t>12370-7362</t>
  </si>
  <si>
    <t>SC980</t>
  </si>
  <si>
    <t>12370-8337</t>
  </si>
  <si>
    <t>12408-107022</t>
  </si>
  <si>
    <t>12408-13918</t>
  </si>
  <si>
    <t>12614-9460</t>
  </si>
  <si>
    <t>KS090</t>
  </si>
  <si>
    <t>12614-9461</t>
  </si>
  <si>
    <t>12622-18838</t>
  </si>
  <si>
    <t>NW237</t>
  </si>
  <si>
    <t>12624-4128</t>
  </si>
  <si>
    <t>NW245</t>
  </si>
  <si>
    <t>12624-5297</t>
  </si>
  <si>
    <t>12626-18838</t>
  </si>
  <si>
    <t>NW255</t>
  </si>
  <si>
    <t>12626-25625</t>
  </si>
  <si>
    <t>NW922</t>
  </si>
  <si>
    <t>12627-10433</t>
  </si>
  <si>
    <t>12627-5171</t>
  </si>
  <si>
    <t>12633-5177</t>
  </si>
  <si>
    <t>NZ185</t>
  </si>
  <si>
    <t>12633-5178</t>
  </si>
  <si>
    <t>12637-5188</t>
  </si>
  <si>
    <t>QX270</t>
  </si>
  <si>
    <t>12637-5191</t>
  </si>
  <si>
    <t>12640-10461</t>
  </si>
  <si>
    <t>12640-5196</t>
  </si>
  <si>
    <t>12642-9781</t>
  </si>
  <si>
    <t>WE840</t>
  </si>
  <si>
    <t>12642-9782</t>
  </si>
  <si>
    <t>12650-5174</t>
  </si>
  <si>
    <t>NZ375</t>
  </si>
  <si>
    <t>12650-5183</t>
  </si>
  <si>
    <t>12674-9791</t>
  </si>
  <si>
    <t>WE590</t>
  </si>
  <si>
    <t>12674-9793</t>
  </si>
  <si>
    <t>12682-12693</t>
  </si>
  <si>
    <t>12682-5295</t>
  </si>
  <si>
    <t>12686-10452</t>
  </si>
  <si>
    <t>12686-5286</t>
  </si>
  <si>
    <t>12687-10452</t>
  </si>
  <si>
    <t>12687-18839</t>
  </si>
  <si>
    <t>12687-5294</t>
  </si>
  <si>
    <t>12693-12682</t>
  </si>
  <si>
    <t>12693-5293</t>
  </si>
  <si>
    <t>12696-10725</t>
  </si>
  <si>
    <t>12696-10730</t>
  </si>
  <si>
    <t>12706-8235</t>
  </si>
  <si>
    <t>12706-8340</t>
  </si>
  <si>
    <t>12716-12717</t>
  </si>
  <si>
    <t>WE240</t>
  </si>
  <si>
    <t>12716-5724</t>
  </si>
  <si>
    <t>YF260</t>
  </si>
  <si>
    <t>12716-7940</t>
  </si>
  <si>
    <t>WE190</t>
  </si>
  <si>
    <t>12717-12716</t>
  </si>
  <si>
    <t>12717-7942</t>
  </si>
  <si>
    <t>12754-5197</t>
  </si>
  <si>
    <t>12754-8460</t>
  </si>
  <si>
    <t>12756-10474</t>
  </si>
  <si>
    <t>12756-5197</t>
  </si>
  <si>
    <t>12759-5196</t>
  </si>
  <si>
    <t>QX160</t>
  </si>
  <si>
    <t>12759-5197</t>
  </si>
  <si>
    <t>12765-10483</t>
  </si>
  <si>
    <t>12806-10548</t>
  </si>
  <si>
    <t>12806-12809</t>
  </si>
  <si>
    <t>12809-10502</t>
  </si>
  <si>
    <t>12809-12806</t>
  </si>
  <si>
    <t>12815-10503</t>
  </si>
  <si>
    <t>12815-12818</t>
  </si>
  <si>
    <t>12816-10497</t>
  </si>
  <si>
    <t>12816-12818</t>
  </si>
  <si>
    <t>12818-12815</t>
  </si>
  <si>
    <t>12818-12816</t>
  </si>
  <si>
    <t>12822-10574</t>
  </si>
  <si>
    <t>12822-12823</t>
  </si>
  <si>
    <t>NV395</t>
  </si>
  <si>
    <t>12822-5211</t>
  </si>
  <si>
    <t>12823-12822</t>
  </si>
  <si>
    <t>12823-5210</t>
  </si>
  <si>
    <t>12823-5211</t>
  </si>
  <si>
    <t>NV280</t>
  </si>
  <si>
    <t>12826-5253</t>
  </si>
  <si>
    <t>12826-9601</t>
  </si>
  <si>
    <t>12827-5218</t>
  </si>
  <si>
    <t>12827-5219</t>
  </si>
  <si>
    <t>12830-10576</t>
  </si>
  <si>
    <t>12830-10580</t>
  </si>
  <si>
    <t>12831-10577</t>
  </si>
  <si>
    <t>12831-10583</t>
  </si>
  <si>
    <t>12837-10579</t>
  </si>
  <si>
    <t>12837-5225</t>
  </si>
  <si>
    <t>12838-5232</t>
  </si>
  <si>
    <t>12838-5233</t>
  </si>
  <si>
    <t>12840-12841</t>
  </si>
  <si>
    <t>12840-12842</t>
  </si>
  <si>
    <t>QT260</t>
  </si>
  <si>
    <t>12840-8935</t>
  </si>
  <si>
    <t>PT210</t>
  </si>
  <si>
    <t>12841-11087</t>
  </si>
  <si>
    <t>12841-12840</t>
  </si>
  <si>
    <t>12842-12840</t>
  </si>
  <si>
    <t>12850-25327</t>
  </si>
  <si>
    <t>SV210</t>
  </si>
  <si>
    <t>12857-12858</t>
  </si>
  <si>
    <t>QU024</t>
  </si>
  <si>
    <t>12857-6435</t>
  </si>
  <si>
    <t>QU140</t>
  </si>
  <si>
    <t>12857-6437</t>
  </si>
  <si>
    <t>12858-12857</t>
  </si>
  <si>
    <t>12858-25676</t>
  </si>
  <si>
    <t>12861-25676</t>
  </si>
  <si>
    <t>12862-11076</t>
  </si>
  <si>
    <t>12862-6436</t>
  </si>
  <si>
    <t>12868-11106</t>
  </si>
  <si>
    <t>12868-6433</t>
  </si>
  <si>
    <t>12878-6334</t>
  </si>
  <si>
    <t>12878-6335</t>
  </si>
  <si>
    <t>12884-11116</t>
  </si>
  <si>
    <t>12884-6414</t>
  </si>
  <si>
    <t>12890-11109</t>
  </si>
  <si>
    <t>12890-11530</t>
  </si>
  <si>
    <t>12893-12894</t>
  </si>
  <si>
    <t>12893-6421</t>
  </si>
  <si>
    <t>12894-12893</t>
  </si>
  <si>
    <t>12894-6415</t>
  </si>
  <si>
    <t>12897-11184</t>
  </si>
  <si>
    <t>12897-6322</t>
  </si>
  <si>
    <t>12898-11184</t>
  </si>
  <si>
    <t>12898-6320</t>
  </si>
  <si>
    <t>12899-11183</t>
  </si>
  <si>
    <t>12899-6320</t>
  </si>
  <si>
    <t>12900-11125</t>
  </si>
  <si>
    <t>12900-6311</t>
  </si>
  <si>
    <t>12903-11126</t>
  </si>
  <si>
    <t>12903-6318</t>
  </si>
  <si>
    <t>12907-11202</t>
  </si>
  <si>
    <t>12907-12916</t>
  </si>
  <si>
    <t>12909-11202</t>
  </si>
  <si>
    <t>12909-12910</t>
  </si>
  <si>
    <t>12910-12909</t>
  </si>
  <si>
    <t>12910-12912</t>
  </si>
  <si>
    <t>NS875</t>
  </si>
  <si>
    <t>12912-11203</t>
  </si>
  <si>
    <t>12912-12910</t>
  </si>
  <si>
    <t>12912-6319</t>
  </si>
  <si>
    <t>12913-11196</t>
  </si>
  <si>
    <t>12913-6319</t>
  </si>
  <si>
    <t>12916-10933</t>
  </si>
  <si>
    <t>12916-12907</t>
  </si>
  <si>
    <t>12916-13345</t>
  </si>
  <si>
    <t>12917-11104</t>
  </si>
  <si>
    <t>12917-11118</t>
  </si>
  <si>
    <t>12918-11125</t>
  </si>
  <si>
    <t>12918-12920</t>
  </si>
  <si>
    <t>12920-12918</t>
  </si>
  <si>
    <t>12922-11124</t>
  </si>
  <si>
    <t>12922-6324</t>
  </si>
  <si>
    <t>12924-11049</t>
  </si>
  <si>
    <t>12924-6427</t>
  </si>
  <si>
    <t>12925-11107</t>
  </si>
  <si>
    <t>12925-4051</t>
  </si>
  <si>
    <t>12935-12936</t>
  </si>
  <si>
    <t>12935-6387</t>
  </si>
  <si>
    <t>12936-11113</t>
  </si>
  <si>
    <t>12936-12935</t>
  </si>
  <si>
    <t>12937-11113</t>
  </si>
  <si>
    <t>12937-12125</t>
  </si>
  <si>
    <t>12942-7429</t>
  </si>
  <si>
    <t>12950-6427</t>
  </si>
  <si>
    <t>QU040</t>
  </si>
  <si>
    <t>12954-10998</t>
  </si>
  <si>
    <t>12954-6312</t>
  </si>
  <si>
    <t>12956-10998</t>
  </si>
  <si>
    <t>12956-6313</t>
  </si>
  <si>
    <t>12965-10960</t>
  </si>
  <si>
    <t>12965-10969</t>
  </si>
  <si>
    <t>12967-10599</t>
  </si>
  <si>
    <t>12967-10986</t>
  </si>
  <si>
    <t>12979-11137</t>
  </si>
  <si>
    <t>12979-11146</t>
  </si>
  <si>
    <t>12985-5264</t>
  </si>
  <si>
    <t>12985-8467</t>
  </si>
  <si>
    <t>13031-11331</t>
  </si>
  <si>
    <t>13031-15705</t>
  </si>
  <si>
    <t>13061-13062</t>
  </si>
  <si>
    <t>13061-13063</t>
  </si>
  <si>
    <t>13062-11301</t>
  </si>
  <si>
    <t>13062-13061</t>
  </si>
  <si>
    <t>13063-13061</t>
  </si>
  <si>
    <t>13064-11301</t>
  </si>
  <si>
    <t>13064-13065</t>
  </si>
  <si>
    <t>13065-13064</t>
  </si>
  <si>
    <t>13065-8203</t>
  </si>
  <si>
    <t>13065-9225</t>
  </si>
  <si>
    <t>13078-25635</t>
  </si>
  <si>
    <t>13078-6238</t>
  </si>
  <si>
    <t>HP780</t>
  </si>
  <si>
    <t>13087-11320</t>
  </si>
  <si>
    <t>13088-11319</t>
  </si>
  <si>
    <t>13088-9221</t>
  </si>
  <si>
    <t>13091-11320</t>
  </si>
  <si>
    <t>13091-8530</t>
  </si>
  <si>
    <t>13092-11326</t>
  </si>
  <si>
    <t>13092-13093</t>
  </si>
  <si>
    <t>JQ690</t>
  </si>
  <si>
    <t>13093-11319</t>
  </si>
  <si>
    <t>13093-13092</t>
  </si>
  <si>
    <t>13096-10886</t>
  </si>
  <si>
    <t>13096-10887</t>
  </si>
  <si>
    <t>13098-10888</t>
  </si>
  <si>
    <t>13098-25887</t>
  </si>
  <si>
    <t>KS380</t>
  </si>
  <si>
    <t>13101-10893</t>
  </si>
  <si>
    <t>13101-25887</t>
  </si>
  <si>
    <t>13104-11319</t>
  </si>
  <si>
    <t>13104-9970</t>
  </si>
  <si>
    <t>13106-11325</t>
  </si>
  <si>
    <t>13106-5109</t>
  </si>
  <si>
    <t>13108-13109</t>
  </si>
  <si>
    <t>JQ230</t>
  </si>
  <si>
    <t>13108-15707</t>
  </si>
  <si>
    <t>JQ040</t>
  </si>
  <si>
    <t>13108-9952</t>
  </si>
  <si>
    <t>13109-11327</t>
  </si>
  <si>
    <t>13109-13108</t>
  </si>
  <si>
    <t>13109-13110</t>
  </si>
  <si>
    <t>13109-5109</t>
  </si>
  <si>
    <t>13110-11325</t>
  </si>
  <si>
    <t>13110-13109</t>
  </si>
  <si>
    <t>13110-8410</t>
  </si>
  <si>
    <t>13112-15711</t>
  </si>
  <si>
    <t>13112-6281</t>
  </si>
  <si>
    <t>13114-6281</t>
  </si>
  <si>
    <t>13114-6285</t>
  </si>
  <si>
    <t>13117-13118</t>
  </si>
  <si>
    <t>JQ190</t>
  </si>
  <si>
    <t>13117-8411</t>
  </si>
  <si>
    <t>13118-13117</t>
  </si>
  <si>
    <t>13118-6284</t>
  </si>
  <si>
    <t>13123-13125</t>
  </si>
  <si>
    <t>13125-13123</t>
  </si>
  <si>
    <t>13125-9586</t>
  </si>
  <si>
    <t>13130-6278</t>
  </si>
  <si>
    <t>LT905</t>
  </si>
  <si>
    <t>13130-8417</t>
  </si>
  <si>
    <t>13132-10904</t>
  </si>
  <si>
    <t>13132-10908</t>
  </si>
  <si>
    <t>13132-6298</t>
  </si>
  <si>
    <t>13135-13136</t>
  </si>
  <si>
    <t>13135-6278</t>
  </si>
  <si>
    <t>13136-11367</t>
  </si>
  <si>
    <t>13136-13135</t>
  </si>
  <si>
    <t>13144-13294</t>
  </si>
  <si>
    <t>13144-8530</t>
  </si>
  <si>
    <t>13146-6266</t>
  </si>
  <si>
    <t>KQ810</t>
  </si>
  <si>
    <t>13146-9377</t>
  </si>
  <si>
    <t>13150-6264</t>
  </si>
  <si>
    <t>LP890</t>
  </si>
  <si>
    <t>13150-6280</t>
  </si>
  <si>
    <t>13158-11416</t>
  </si>
  <si>
    <t>13158-6276</t>
  </si>
  <si>
    <t>13166-11657</t>
  </si>
  <si>
    <t>13166-13167</t>
  </si>
  <si>
    <t>LQ560</t>
  </si>
  <si>
    <t>13166-13168</t>
  </si>
  <si>
    <t>13167-13166</t>
  </si>
  <si>
    <t>13168-13166</t>
  </si>
  <si>
    <t>13168-7835</t>
  </si>
  <si>
    <t>13171-13173</t>
  </si>
  <si>
    <t>13171-6302</t>
  </si>
  <si>
    <t>13173-10889</t>
  </si>
  <si>
    <t>13173-13171</t>
  </si>
  <si>
    <t>13175-10928</t>
  </si>
  <si>
    <t>13175-6305</t>
  </si>
  <si>
    <t>13176-13187</t>
  </si>
  <si>
    <t>13176-6307</t>
  </si>
  <si>
    <t>13177-10929</t>
  </si>
  <si>
    <t>13177-10931</t>
  </si>
  <si>
    <t>13180-10915</t>
  </si>
  <si>
    <t>13180-6306</t>
  </si>
  <si>
    <t>13187-13176</t>
  </si>
  <si>
    <t>13187-20020</t>
  </si>
  <si>
    <t>13187-6317</t>
  </si>
  <si>
    <t>MS050</t>
  </si>
  <si>
    <t>13202-10563</t>
  </si>
  <si>
    <t>13202-13219</t>
  </si>
  <si>
    <t>XQ715</t>
  </si>
  <si>
    <t>13202-5502</t>
  </si>
  <si>
    <t>13203-5506</t>
  </si>
  <si>
    <t>13203-8548</t>
  </si>
  <si>
    <t>13204-10560</t>
  </si>
  <si>
    <t>13204-5507</t>
  </si>
  <si>
    <t>WP892</t>
  </si>
  <si>
    <t>13204-5508</t>
  </si>
  <si>
    <t>13206-5507</t>
  </si>
  <si>
    <t>WP740</t>
  </si>
  <si>
    <t>13206-5508</t>
  </si>
  <si>
    <t>13207-10559</t>
  </si>
  <si>
    <t>13207-10569</t>
  </si>
  <si>
    <t>13211-10566</t>
  </si>
  <si>
    <t>13211-5502</t>
  </si>
  <si>
    <t>13217-13252</t>
  </si>
  <si>
    <t>13217-15358</t>
  </si>
  <si>
    <t>XQ193</t>
  </si>
  <si>
    <t>13217-5517</t>
  </si>
  <si>
    <t>13218-13219</t>
  </si>
  <si>
    <t>13218-15727</t>
  </si>
  <si>
    <t>13219-13202</t>
  </si>
  <si>
    <t>13219-13218</t>
  </si>
  <si>
    <t>13220-10570</t>
  </si>
  <si>
    <t>13220-5503</t>
  </si>
  <si>
    <t>13224-10556</t>
  </si>
  <si>
    <t>13224-5498</t>
  </si>
  <si>
    <t>13232-10591</t>
  </si>
  <si>
    <t>13232-13234</t>
  </si>
  <si>
    <t>XQ123</t>
  </si>
  <si>
    <t>13234-13232</t>
  </si>
  <si>
    <t>13235-5579</t>
  </si>
  <si>
    <t>XP365</t>
  </si>
  <si>
    <t>13236-13240</t>
  </si>
  <si>
    <t>XP800</t>
  </si>
  <si>
    <t>13237-10581</t>
  </si>
  <si>
    <t>13237-13238</t>
  </si>
  <si>
    <t>13237-5579</t>
  </si>
  <si>
    <t>13238-13237</t>
  </si>
  <si>
    <t>13238-13240</t>
  </si>
  <si>
    <t>13240-13236</t>
  </si>
  <si>
    <t>13240-13238</t>
  </si>
  <si>
    <t>13242-10575</t>
  </si>
  <si>
    <t>13242-13244</t>
  </si>
  <si>
    <t>13242-5571</t>
  </si>
  <si>
    <t>XQ070</t>
  </si>
  <si>
    <t>13242-8550</t>
  </si>
  <si>
    <t>13244-13242</t>
  </si>
  <si>
    <t>13244-5569</t>
  </si>
  <si>
    <t>XQ985</t>
  </si>
  <si>
    <t>13244-5573</t>
  </si>
  <si>
    <t>13251-13254</t>
  </si>
  <si>
    <t>13251-13256</t>
  </si>
  <si>
    <t>XQ040</t>
  </si>
  <si>
    <t>13252-13217</t>
  </si>
  <si>
    <t>13252-13256</t>
  </si>
  <si>
    <t>13254-13251</t>
  </si>
  <si>
    <t>13254-5576</t>
  </si>
  <si>
    <t>13256-13251</t>
  </si>
  <si>
    <t>13256-13252</t>
  </si>
  <si>
    <t>13269-5538</t>
  </si>
  <si>
    <t>13269-5578</t>
  </si>
  <si>
    <t>13272-10595</t>
  </si>
  <si>
    <t>13272-15724</t>
  </si>
  <si>
    <t>13274-10595</t>
  </si>
  <si>
    <t>13274-5584</t>
  </si>
  <si>
    <t>13276-10591</t>
  </si>
  <si>
    <t>13276-5544</t>
  </si>
  <si>
    <t>13277-5543</t>
  </si>
  <si>
    <t>XP465</t>
  </si>
  <si>
    <t>13277-5584</t>
  </si>
  <si>
    <t>13278-13282</t>
  </si>
  <si>
    <t>YO400</t>
  </si>
  <si>
    <t>13278-5603</t>
  </si>
  <si>
    <t>13282-13278</t>
  </si>
  <si>
    <t>13282-5587</t>
  </si>
  <si>
    <t>13292-5600</t>
  </si>
  <si>
    <t>YO040</t>
  </si>
  <si>
    <t>13294-13144</t>
  </si>
  <si>
    <t>13294-9599</t>
  </si>
  <si>
    <t>13298-11383</t>
  </si>
  <si>
    <t>13298-11388</t>
  </si>
  <si>
    <t>13307-5528</t>
  </si>
  <si>
    <t>WP605</t>
  </si>
  <si>
    <t>13307-5533</t>
  </si>
  <si>
    <t>13309-5532</t>
  </si>
  <si>
    <t>13309-5533</t>
  </si>
  <si>
    <t>13309-9464</t>
  </si>
  <si>
    <t>WP560</t>
  </si>
  <si>
    <t>13314-13315</t>
  </si>
  <si>
    <t>13314-9467</t>
  </si>
  <si>
    <t>13314-9468</t>
  </si>
  <si>
    <t>WP675</t>
  </si>
  <si>
    <t>13315-13314</t>
  </si>
  <si>
    <t>13315-5528</t>
  </si>
  <si>
    <t>13327-13328</t>
  </si>
  <si>
    <t>XO270</t>
  </si>
  <si>
    <t>13327-13329</t>
  </si>
  <si>
    <t>XO110</t>
  </si>
  <si>
    <t>13328-13327</t>
  </si>
  <si>
    <t>13328-13330</t>
  </si>
  <si>
    <t>XO640</t>
  </si>
  <si>
    <t>13328-5566</t>
  </si>
  <si>
    <t>13329-10614</t>
  </si>
  <si>
    <t>13329-13327</t>
  </si>
  <si>
    <t>13329-5610</t>
  </si>
  <si>
    <t>13330-13328</t>
  </si>
  <si>
    <t>13330-5549</t>
  </si>
  <si>
    <t>13336-10920</t>
  </si>
  <si>
    <t>13336-6305</t>
  </si>
  <si>
    <t>13345-12916</t>
  </si>
  <si>
    <t>13345-13348</t>
  </si>
  <si>
    <t>13346-5537</t>
  </si>
  <si>
    <t>WP443</t>
  </si>
  <si>
    <t>13346-5553</t>
  </si>
  <si>
    <t>13346-9464</t>
  </si>
  <si>
    <t>13348-13345</t>
  </si>
  <si>
    <t>13348-6307</t>
  </si>
  <si>
    <t>13357-10541</t>
  </si>
  <si>
    <t>13357-10542</t>
  </si>
  <si>
    <t>13359-5526</t>
  </si>
  <si>
    <t>WP720</t>
  </si>
  <si>
    <t>13364-6354</t>
  </si>
  <si>
    <t>13364-6355</t>
  </si>
  <si>
    <t>13366-15844</t>
  </si>
  <si>
    <t>13366-5565</t>
  </si>
  <si>
    <t>UP480</t>
  </si>
  <si>
    <t>13366-8254</t>
  </si>
  <si>
    <t>UP300</t>
  </si>
  <si>
    <t>13369-11560</t>
  </si>
  <si>
    <t>13369-6382</t>
  </si>
  <si>
    <t>13372-11546</t>
  </si>
  <si>
    <t>13372-15831</t>
  </si>
  <si>
    <t>13373-11536</t>
  </si>
  <si>
    <t>13373-15325</t>
  </si>
  <si>
    <t>13374-11535</t>
  </si>
  <si>
    <t>13374-6387</t>
  </si>
  <si>
    <t>13377-11540</t>
  </si>
  <si>
    <t>13377-13378</t>
  </si>
  <si>
    <t>RR090</t>
  </si>
  <si>
    <t>13377-6376</t>
  </si>
  <si>
    <t>QR030</t>
  </si>
  <si>
    <t>13378-13377</t>
  </si>
  <si>
    <t>13378-15833</t>
  </si>
  <si>
    <t>13379-10538</t>
  </si>
  <si>
    <t>13379-6901</t>
  </si>
  <si>
    <t>13382-5628</t>
  </si>
  <si>
    <t>VN460</t>
  </si>
  <si>
    <t>13382-9465</t>
  </si>
  <si>
    <t>13384-10615</t>
  </si>
  <si>
    <t>13384-13398</t>
  </si>
  <si>
    <t>13391-13394</t>
  </si>
  <si>
    <t>VN700</t>
  </si>
  <si>
    <t>13391-13396</t>
  </si>
  <si>
    <t>13394-13391</t>
  </si>
  <si>
    <t>13396-10538</t>
  </si>
  <si>
    <t>13396-13391</t>
  </si>
  <si>
    <t>13396-9459</t>
  </si>
  <si>
    <t>13397-13398</t>
  </si>
  <si>
    <t>VN184</t>
  </si>
  <si>
    <t>13397-15846</t>
  </si>
  <si>
    <t>13398-13384</t>
  </si>
  <si>
    <t>13398-13397</t>
  </si>
  <si>
    <t>13404-10934</t>
  </si>
  <si>
    <t>13404-10937</t>
  </si>
  <si>
    <t>13410-10930</t>
  </si>
  <si>
    <t>13410-6309</t>
  </si>
  <si>
    <t>13415-10927</t>
  </si>
  <si>
    <t>13415-6329</t>
  </si>
  <si>
    <t>13416-10937</t>
  </si>
  <si>
    <t>13416-13417</t>
  </si>
  <si>
    <t>13416-6331</t>
  </si>
  <si>
    <t>13417-13416</t>
  </si>
  <si>
    <t>13417-13418</t>
  </si>
  <si>
    <t>13418-11221</t>
  </si>
  <si>
    <t>13418-13417</t>
  </si>
  <si>
    <t>13418-15679</t>
  </si>
  <si>
    <t>13424-25637</t>
  </si>
  <si>
    <t>13424-9022</t>
  </si>
  <si>
    <t>13426-11494</t>
  </si>
  <si>
    <t>13426-11652</t>
  </si>
  <si>
    <t>13427-11493</t>
  </si>
  <si>
    <t>13427-7841</t>
  </si>
  <si>
    <t>13428-11493</t>
  </si>
  <si>
    <t>13428-11650</t>
  </si>
  <si>
    <t>13428-6418</t>
  </si>
  <si>
    <t>13431-25618</t>
  </si>
  <si>
    <t>13436-13437</t>
  </si>
  <si>
    <t>QR350</t>
  </si>
  <si>
    <t>13436-6383</t>
  </si>
  <si>
    <t>13437-11536</t>
  </si>
  <si>
    <t>13437-13436</t>
  </si>
  <si>
    <t>13437-6384</t>
  </si>
  <si>
    <t>13449-13450</t>
  </si>
  <si>
    <t>13449-25613</t>
  </si>
  <si>
    <t>13450-13449</t>
  </si>
  <si>
    <t>13450-9455</t>
  </si>
  <si>
    <t>13453-6347</t>
  </si>
  <si>
    <t>13453-6536</t>
  </si>
  <si>
    <t>13464-5631</t>
  </si>
  <si>
    <t>UJ530</t>
  </si>
  <si>
    <t>13464-5634</t>
  </si>
  <si>
    <t>13490-12130</t>
  </si>
  <si>
    <t>13490-25032</t>
  </si>
  <si>
    <t>13491-8259</t>
  </si>
  <si>
    <t>13491-9611</t>
  </si>
  <si>
    <t>13506-12131</t>
  </si>
  <si>
    <t>13506-25888</t>
  </si>
  <si>
    <t>TR420</t>
  </si>
  <si>
    <t>13589-6350</t>
  </si>
  <si>
    <t>13589-6362</t>
  </si>
  <si>
    <t>13602-11578</t>
  </si>
  <si>
    <t>13602-11623</t>
  </si>
  <si>
    <t>13606-11625</t>
  </si>
  <si>
    <t>13606-6367</t>
  </si>
  <si>
    <t>13624-11624</t>
  </si>
  <si>
    <t>13629-6365</t>
  </si>
  <si>
    <t>QQ030</t>
  </si>
  <si>
    <t>13629-6367</t>
  </si>
  <si>
    <t>13631-12114</t>
  </si>
  <si>
    <t>13631-6406</t>
  </si>
  <si>
    <t>13633-11598</t>
  </si>
  <si>
    <t>13633-6389</t>
  </si>
  <si>
    <t>13639-11655</t>
  </si>
  <si>
    <t>13639-7823</t>
  </si>
  <si>
    <t>13640-7819</t>
  </si>
  <si>
    <t>13640-7820</t>
  </si>
  <si>
    <t>13642-25346</t>
  </si>
  <si>
    <t>LQ540</t>
  </si>
  <si>
    <t>13642-8408</t>
  </si>
  <si>
    <t>13642-9454</t>
  </si>
  <si>
    <t>13644-11657</t>
  </si>
  <si>
    <t>13644-25346</t>
  </si>
  <si>
    <t>13645-11741</t>
  </si>
  <si>
    <t>13645-7804</t>
  </si>
  <si>
    <t>13657-13660</t>
  </si>
  <si>
    <t>MO690</t>
  </si>
  <si>
    <t>13658-11668</t>
  </si>
  <si>
    <t>13658-13660</t>
  </si>
  <si>
    <t>13660-13657</t>
  </si>
  <si>
    <t>13660-13658</t>
  </si>
  <si>
    <t>13660-7838</t>
  </si>
  <si>
    <t>13662-11749</t>
  </si>
  <si>
    <t>13662-11781</t>
  </si>
  <si>
    <t>13663-8407</t>
  </si>
  <si>
    <t>LQ320</t>
  </si>
  <si>
    <t>13670-13676</t>
  </si>
  <si>
    <t>TO520</t>
  </si>
  <si>
    <t>13676-10512</t>
  </si>
  <si>
    <t>13676-13670</t>
  </si>
  <si>
    <t>13676-6707</t>
  </si>
  <si>
    <t>13679-10515</t>
  </si>
  <si>
    <t>13679-6452</t>
  </si>
  <si>
    <t>13693-10513</t>
  </si>
  <si>
    <t>13695-4147</t>
  </si>
  <si>
    <t>13701-6491</t>
  </si>
  <si>
    <t>PO245</t>
  </si>
  <si>
    <t>13701-8380</t>
  </si>
  <si>
    <t>13707-6495</t>
  </si>
  <si>
    <t>NO675</t>
  </si>
  <si>
    <t>13707-7815</t>
  </si>
  <si>
    <t>NO445</t>
  </si>
  <si>
    <t>13709-7821</t>
  </si>
  <si>
    <t>13709-7826</t>
  </si>
  <si>
    <t>13713-11985</t>
  </si>
  <si>
    <t>13713-6507</t>
  </si>
  <si>
    <t>13720-13721</t>
  </si>
  <si>
    <t>PN830</t>
  </si>
  <si>
    <t>13720-6508</t>
  </si>
  <si>
    <t>13721-13720</t>
  </si>
  <si>
    <t>13721-6509</t>
  </si>
  <si>
    <t>13721-6525</t>
  </si>
  <si>
    <t>13722-6528</t>
  </si>
  <si>
    <t>PN330</t>
  </si>
  <si>
    <t>13722-6529</t>
  </si>
  <si>
    <t>13726-12020</t>
  </si>
  <si>
    <t>PN100</t>
  </si>
  <si>
    <t>13726-9174</t>
  </si>
  <si>
    <t>NN800</t>
  </si>
  <si>
    <t>13727-11951</t>
  </si>
  <si>
    <t>13727-11972</t>
  </si>
  <si>
    <t>13728-11952</t>
  </si>
  <si>
    <t>13728-15904</t>
  </si>
  <si>
    <t>13729-15903</t>
  </si>
  <si>
    <t>PN220</t>
  </si>
  <si>
    <t>13729-15904</t>
  </si>
  <si>
    <t>13729-6504</t>
  </si>
  <si>
    <t>13729-6509</t>
  </si>
  <si>
    <t>13731-11942</t>
  </si>
  <si>
    <t>13731-11948</t>
  </si>
  <si>
    <t>13731-13732</t>
  </si>
  <si>
    <t>MN150</t>
  </si>
  <si>
    <t>13732-13731</t>
  </si>
  <si>
    <t>13732-13735</t>
  </si>
  <si>
    <t>13735-11944</t>
  </si>
  <si>
    <t>13735-11946</t>
  </si>
  <si>
    <t>13735-13732</t>
  </si>
  <si>
    <t>13740-11942</t>
  </si>
  <si>
    <t>13740-11961</t>
  </si>
  <si>
    <t>13741-11955</t>
  </si>
  <si>
    <t>13741-13742</t>
  </si>
  <si>
    <t>LN830</t>
  </si>
  <si>
    <t>13741-4211</t>
  </si>
  <si>
    <t>13742-11960</t>
  </si>
  <si>
    <t>13742-13741</t>
  </si>
  <si>
    <t>13742-25185</t>
  </si>
  <si>
    <t>13743-11953</t>
  </si>
  <si>
    <t>13743-6659</t>
  </si>
  <si>
    <t>13744-11766</t>
  </si>
  <si>
    <t>13744-6645</t>
  </si>
  <si>
    <t>13746-11773</t>
  </si>
  <si>
    <t>13746-11779</t>
  </si>
  <si>
    <t>13749-11775</t>
  </si>
  <si>
    <t>13749-7847</t>
  </si>
  <si>
    <t>13756-11731</t>
  </si>
  <si>
    <t>13756-13757</t>
  </si>
  <si>
    <t>JN335</t>
  </si>
  <si>
    <t>13756-6260</t>
  </si>
  <si>
    <t>13757-11734</t>
  </si>
  <si>
    <t>13757-13756</t>
  </si>
  <si>
    <t>13757-6259</t>
  </si>
  <si>
    <t>13761-13763</t>
  </si>
  <si>
    <t>13761-13764</t>
  </si>
  <si>
    <t>13762-13764</t>
  </si>
  <si>
    <t>JN253</t>
  </si>
  <si>
    <t>13762-13784</t>
  </si>
  <si>
    <t>13763-13761</t>
  </si>
  <si>
    <t>13763-13784</t>
  </si>
  <si>
    <t>13763-6261</t>
  </si>
  <si>
    <t>13764-11721</t>
  </si>
  <si>
    <t>13764-13761</t>
  </si>
  <si>
    <t>13764-13762</t>
  </si>
  <si>
    <t>13775-11715</t>
  </si>
  <si>
    <t>13780-11719</t>
  </si>
  <si>
    <t>13780-6257</t>
  </si>
  <si>
    <t>13784-13762</t>
  </si>
  <si>
    <t>13784-13763</t>
  </si>
  <si>
    <t>13787-13789</t>
  </si>
  <si>
    <t>13789-11689</t>
  </si>
  <si>
    <t>13789-13787</t>
  </si>
  <si>
    <t>13789-6243</t>
  </si>
  <si>
    <t>13802-11706</t>
  </si>
  <si>
    <t>13807-11709</t>
  </si>
  <si>
    <t>13807-11809</t>
  </si>
  <si>
    <t>13815-11808</t>
  </si>
  <si>
    <t>13815-6669</t>
  </si>
  <si>
    <t>13815-6675</t>
  </si>
  <si>
    <t>13818-15347</t>
  </si>
  <si>
    <t>13818-15948</t>
  </si>
  <si>
    <t>13825-11815</t>
  </si>
  <si>
    <t>13825-13826</t>
  </si>
  <si>
    <t>13826-11809</t>
  </si>
  <si>
    <t>13826-13825</t>
  </si>
  <si>
    <t>13833-11801</t>
  </si>
  <si>
    <t>13833-6677</t>
  </si>
  <si>
    <t>13835-6675</t>
  </si>
  <si>
    <t>13835-6677</t>
  </si>
  <si>
    <t>13839-8399</t>
  </si>
  <si>
    <t>13839-8402</t>
  </si>
  <si>
    <t>13841-11802</t>
  </si>
  <si>
    <t>13841-6673</t>
  </si>
  <si>
    <t>13846-11806</t>
  </si>
  <si>
    <t>13846-6672</t>
  </si>
  <si>
    <t>13859-11928</t>
  </si>
  <si>
    <t>13859-201070</t>
  </si>
  <si>
    <t>13859-6722</t>
  </si>
  <si>
    <t>13861-13862</t>
  </si>
  <si>
    <t>13861-15820</t>
  </si>
  <si>
    <t>13862-13861</t>
  </si>
  <si>
    <t>13862-25010</t>
  </si>
  <si>
    <t>13862-6723</t>
  </si>
  <si>
    <t>13866-11877</t>
  </si>
  <si>
    <t>13866-6683</t>
  </si>
  <si>
    <t>13867-11865</t>
  </si>
  <si>
    <t>13867-9125</t>
  </si>
  <si>
    <t>13872-11877</t>
  </si>
  <si>
    <t>13872-6703</t>
  </si>
  <si>
    <t>13872-6713</t>
  </si>
  <si>
    <t>13875-15814</t>
  </si>
  <si>
    <t>KJ120</t>
  </si>
  <si>
    <t>13875-6720</t>
  </si>
  <si>
    <t>13876-6708</t>
  </si>
  <si>
    <t>13882-6720</t>
  </si>
  <si>
    <t>13882-8367</t>
  </si>
  <si>
    <t>13883-25297</t>
  </si>
  <si>
    <t>NN120</t>
  </si>
  <si>
    <t>13883-6548</t>
  </si>
  <si>
    <t>13890-11963</t>
  </si>
  <si>
    <t>13890-6547</t>
  </si>
  <si>
    <t>13891-12019</t>
  </si>
  <si>
    <t>13891-12026</t>
  </si>
  <si>
    <t>NN730</t>
  </si>
  <si>
    <t>13893-12019</t>
  </si>
  <si>
    <t>PN340</t>
  </si>
  <si>
    <t>13893-12020</t>
  </si>
  <si>
    <t>13904-11977</t>
  </si>
  <si>
    <t>13904-6517</t>
  </si>
  <si>
    <t>13907-11993</t>
  </si>
  <si>
    <t>13907-11995</t>
  </si>
  <si>
    <t>13908-11992</t>
  </si>
  <si>
    <t>13908-11994</t>
  </si>
  <si>
    <t>13911-7852</t>
  </si>
  <si>
    <t>PM670</t>
  </si>
  <si>
    <t>13912-11992</t>
  </si>
  <si>
    <t>13916-11991</t>
  </si>
  <si>
    <t>13916-25054</t>
  </si>
  <si>
    <t>13918-12408</t>
  </si>
  <si>
    <t>13918-8258</t>
  </si>
  <si>
    <t>13920-10494</t>
  </si>
  <si>
    <t>13920-13922</t>
  </si>
  <si>
    <t>13922-10498</t>
  </si>
  <si>
    <t>13922-13920</t>
  </si>
  <si>
    <t>13925-13926</t>
  </si>
  <si>
    <t>SM735</t>
  </si>
  <si>
    <t>13925-13927</t>
  </si>
  <si>
    <t>13926-11716</t>
  </si>
  <si>
    <t>13926-11759</t>
  </si>
  <si>
    <t>13926-13925</t>
  </si>
  <si>
    <t>13926-13928</t>
  </si>
  <si>
    <t>SM195</t>
  </si>
  <si>
    <t>13927-10495</t>
  </si>
  <si>
    <t>13927-13925</t>
  </si>
  <si>
    <t>13927-6466</t>
  </si>
  <si>
    <t>13928-13926</t>
  </si>
  <si>
    <t>13928-13929</t>
  </si>
  <si>
    <t>13929-10489</t>
  </si>
  <si>
    <t>13929-11758</t>
  </si>
  <si>
    <t>13929-13928</t>
  </si>
  <si>
    <t>13931-11716</t>
  </si>
  <si>
    <t>13931-11758</t>
  </si>
  <si>
    <t>13931-6476</t>
  </si>
  <si>
    <t>13941-10525</t>
  </si>
  <si>
    <t>13941-25604</t>
  </si>
  <si>
    <t>13947-6455</t>
  </si>
  <si>
    <t>13947-6457</t>
  </si>
  <si>
    <t>13952-13953</t>
  </si>
  <si>
    <t>13952-13958</t>
  </si>
  <si>
    <t>13953-10638</t>
  </si>
  <si>
    <t>13953-13952</t>
  </si>
  <si>
    <t>13953-6456</t>
  </si>
  <si>
    <t>13954-10478</t>
  </si>
  <si>
    <t>13954-10481</t>
  </si>
  <si>
    <t>13958-10475</t>
  </si>
  <si>
    <t>13958-13952</t>
  </si>
  <si>
    <t>13966-6448</t>
  </si>
  <si>
    <t>TM240</t>
  </si>
  <si>
    <t>13966-9588</t>
  </si>
  <si>
    <t>13972-10545</t>
  </si>
  <si>
    <t>13972-7868</t>
  </si>
  <si>
    <t>14026-7527</t>
  </si>
  <si>
    <t>TB005</t>
  </si>
  <si>
    <t>14038-11794</t>
  </si>
  <si>
    <t>14038-14044</t>
  </si>
  <si>
    <t>JI460</t>
  </si>
  <si>
    <t>14038-9227</t>
  </si>
  <si>
    <t>14044-11797</t>
  </si>
  <si>
    <t>14044-14038</t>
  </si>
  <si>
    <t>14044-400208</t>
  </si>
  <si>
    <t>JI585</t>
  </si>
  <si>
    <t>14052-11792</t>
  </si>
  <si>
    <t>14052-14112</t>
  </si>
  <si>
    <t>14081-20111</t>
  </si>
  <si>
    <t>14081-7362</t>
  </si>
  <si>
    <t>14112-11793</t>
  </si>
  <si>
    <t>14112-14052</t>
  </si>
  <si>
    <t>14119-400209</t>
  </si>
  <si>
    <t>14137-8267</t>
  </si>
  <si>
    <t>HG120</t>
  </si>
  <si>
    <t>14151-11904</t>
  </si>
  <si>
    <t>14151-6716</t>
  </si>
  <si>
    <t>14152-11881</t>
  </si>
  <si>
    <t>14152-6716</t>
  </si>
  <si>
    <t>14154-14156</t>
  </si>
  <si>
    <t>14154-14158</t>
  </si>
  <si>
    <t>14156-11882</t>
  </si>
  <si>
    <t>14156-14154</t>
  </si>
  <si>
    <t>14156-6714</t>
  </si>
  <si>
    <t>LI315</t>
  </si>
  <si>
    <t>14157-6732</t>
  </si>
  <si>
    <t>LI450</t>
  </si>
  <si>
    <t>14157-8355</t>
  </si>
  <si>
    <t>14158-14154</t>
  </si>
  <si>
    <t>14158-6706</t>
  </si>
  <si>
    <t>14158-6732</t>
  </si>
  <si>
    <t>14165-11887</t>
  </si>
  <si>
    <t>14165-11889</t>
  </si>
  <si>
    <t>14171-11922</t>
  </si>
  <si>
    <t>14171-14177</t>
  </si>
  <si>
    <t>14177-14171</t>
  </si>
  <si>
    <t>14177-14288</t>
  </si>
  <si>
    <t>14185-11891</t>
  </si>
  <si>
    <t>14185-11894</t>
  </si>
  <si>
    <t>14223-18184</t>
  </si>
  <si>
    <t>14223-8394</t>
  </si>
  <si>
    <t>NL940</t>
  </si>
  <si>
    <t>14224-10749</t>
  </si>
  <si>
    <t>14234-14235</t>
  </si>
  <si>
    <t>LK470</t>
  </si>
  <si>
    <t>14234-6916</t>
  </si>
  <si>
    <t>LK390</t>
  </si>
  <si>
    <t>14235-14234</t>
  </si>
  <si>
    <t>14235-14237</t>
  </si>
  <si>
    <t>14236-14238</t>
  </si>
  <si>
    <t>LK615</t>
  </si>
  <si>
    <t>14236-6922</t>
  </si>
  <si>
    <t>14237-14235</t>
  </si>
  <si>
    <t>14237-25073</t>
  </si>
  <si>
    <t>14238-14236</t>
  </si>
  <si>
    <t>14238-25073</t>
  </si>
  <si>
    <t>14243-10697</t>
  </si>
  <si>
    <t>14243-6919</t>
  </si>
  <si>
    <t>14246-10704</t>
  </si>
  <si>
    <t>14246-6924</t>
  </si>
  <si>
    <t>14250-10781</t>
  </si>
  <si>
    <t>14250-14252</t>
  </si>
  <si>
    <t>14252-14250</t>
  </si>
  <si>
    <t>14252-7889</t>
  </si>
  <si>
    <t>14253-14254</t>
  </si>
  <si>
    <t>14253-6885</t>
  </si>
  <si>
    <t>14254-14253</t>
  </si>
  <si>
    <t>14254-6886</t>
  </si>
  <si>
    <t>14255-10676</t>
  </si>
  <si>
    <t>14255-15896</t>
  </si>
  <si>
    <t>14264-15314</t>
  </si>
  <si>
    <t>14266-25087</t>
  </si>
  <si>
    <t>PL175</t>
  </si>
  <si>
    <t>PL130</t>
  </si>
  <si>
    <t>14270-10664</t>
  </si>
  <si>
    <t>14270-6866</t>
  </si>
  <si>
    <t>14271-12087</t>
  </si>
  <si>
    <t>14271-6866</t>
  </si>
  <si>
    <t>14272-10653</t>
  </si>
  <si>
    <t>14272-6878</t>
  </si>
  <si>
    <t>14273-10664</t>
  </si>
  <si>
    <t>14273-6865</t>
  </si>
  <si>
    <t>14276-10849</t>
  </si>
  <si>
    <t>14276-6948</t>
  </si>
  <si>
    <t>14278-10843</t>
  </si>
  <si>
    <t>14278-10848</t>
  </si>
  <si>
    <t>14280-10861</t>
  </si>
  <si>
    <t>14280-10951</t>
  </si>
  <si>
    <t>14285-11902</t>
  </si>
  <si>
    <t>14285-11906</t>
  </si>
  <si>
    <t>14287-11902</t>
  </si>
  <si>
    <t>14287-25440</t>
  </si>
  <si>
    <t>KI110</t>
  </si>
  <si>
    <t>14288-14177</t>
  </si>
  <si>
    <t>14288-14304</t>
  </si>
  <si>
    <t>14292-6747</t>
  </si>
  <si>
    <t>14292-6819</t>
  </si>
  <si>
    <t>14294-14295</t>
  </si>
  <si>
    <t>14294-8356</t>
  </si>
  <si>
    <t>14295-11800</t>
  </si>
  <si>
    <t>14295-14294</t>
  </si>
  <si>
    <t>14295-15860</t>
  </si>
  <si>
    <t>14296-11926</t>
  </si>
  <si>
    <t>14296-14297</t>
  </si>
  <si>
    <t>14297-11800</t>
  </si>
  <si>
    <t>14297-14296</t>
  </si>
  <si>
    <t>14297-14298</t>
  </si>
  <si>
    <t>14298-14297</t>
  </si>
  <si>
    <t>14299-6748</t>
  </si>
  <si>
    <t>14299-8356</t>
  </si>
  <si>
    <t>14300-11926</t>
  </si>
  <si>
    <t>14300-6743</t>
  </si>
  <si>
    <t>14304-11923</t>
  </si>
  <si>
    <t>14304-14288</t>
  </si>
  <si>
    <t>14304-14305</t>
  </si>
  <si>
    <t>KI405</t>
  </si>
  <si>
    <t>14305-11926</t>
  </si>
  <si>
    <t>14305-14304</t>
  </si>
  <si>
    <t>14305-6736</t>
  </si>
  <si>
    <t>14306-12116</t>
  </si>
  <si>
    <t>14306-6712</t>
  </si>
  <si>
    <t>KJ070</t>
  </si>
  <si>
    <t>14311-6725</t>
  </si>
  <si>
    <t>14311-7908</t>
  </si>
  <si>
    <t>14312-6978</t>
  </si>
  <si>
    <t>14312-9396</t>
  </si>
  <si>
    <t>14313-10852</t>
  </si>
  <si>
    <t>14313-6997</t>
  </si>
  <si>
    <t>14314-10857</t>
  </si>
  <si>
    <t>14314-9396</t>
  </si>
  <si>
    <t>14315-10402</t>
  </si>
  <si>
    <t>14315-14324</t>
  </si>
  <si>
    <t>14323-14324</t>
  </si>
  <si>
    <t>SJ530</t>
  </si>
  <si>
    <t>14323-6985</t>
  </si>
  <si>
    <t>14324-14315</t>
  </si>
  <si>
    <t>14324-14323</t>
  </si>
  <si>
    <t>14324-14327</t>
  </si>
  <si>
    <t>14327-14324</t>
  </si>
  <si>
    <t>14327-9890</t>
  </si>
  <si>
    <t>14328-25647</t>
  </si>
  <si>
    <t>14328-6825</t>
  </si>
  <si>
    <t>14336-11907</t>
  </si>
  <si>
    <t>14336-6825</t>
  </si>
  <si>
    <t>14337-11912</t>
  </si>
  <si>
    <t>14337-6823</t>
  </si>
  <si>
    <t>14341-11907</t>
  </si>
  <si>
    <t>14341-11909</t>
  </si>
  <si>
    <t>14355-14357</t>
  </si>
  <si>
    <t>NH090</t>
  </si>
  <si>
    <t>14355-7095</t>
  </si>
  <si>
    <t>14356-7081</t>
  </si>
  <si>
    <t>NH490</t>
  </si>
  <si>
    <t>14356-7095</t>
  </si>
  <si>
    <t>14357-14355</t>
  </si>
  <si>
    <t>14357-6974</t>
  </si>
  <si>
    <t>14361-6973</t>
  </si>
  <si>
    <t>NI140</t>
  </si>
  <si>
    <t>14361-6974</t>
  </si>
  <si>
    <t>14363-25505</t>
  </si>
  <si>
    <t>14363-7083</t>
  </si>
  <si>
    <t>14363-7087</t>
  </si>
  <si>
    <t>14364-14681</t>
  </si>
  <si>
    <t>14364-25505</t>
  </si>
  <si>
    <t>14364-7066</t>
  </si>
  <si>
    <t>NH870</t>
  </si>
  <si>
    <t>14368-14372</t>
  </si>
  <si>
    <t>NH650</t>
  </si>
  <si>
    <t>14368-7076</t>
  </si>
  <si>
    <t>14372-14368</t>
  </si>
  <si>
    <t>14372-14373</t>
  </si>
  <si>
    <t>14373-10790</t>
  </si>
  <si>
    <t>14373-14372</t>
  </si>
  <si>
    <t>14373-7080</t>
  </si>
  <si>
    <t>14376-10788</t>
  </si>
  <si>
    <t>14376-15779</t>
  </si>
  <si>
    <t>14377-10795</t>
  </si>
  <si>
    <t>14377-7896</t>
  </si>
  <si>
    <t>14379-7897</t>
  </si>
  <si>
    <t>NI640</t>
  </si>
  <si>
    <t>14380-10803</t>
  </si>
  <si>
    <t>14380-6953</t>
  </si>
  <si>
    <t>NI230</t>
  </si>
  <si>
    <t>14383-6850</t>
  </si>
  <si>
    <t>SK480</t>
  </si>
  <si>
    <t>14383-6852</t>
  </si>
  <si>
    <t>14389-14390</t>
  </si>
  <si>
    <t>RK410</t>
  </si>
  <si>
    <t>14390-14389</t>
  </si>
  <si>
    <t>14390-14391</t>
  </si>
  <si>
    <t>RJ440</t>
  </si>
  <si>
    <t>14390-7002</t>
  </si>
  <si>
    <t>RJ265</t>
  </si>
  <si>
    <t>14391-14390</t>
  </si>
  <si>
    <t>14412-10388</t>
  </si>
  <si>
    <t>14412-10405</t>
  </si>
  <si>
    <t>14412-7009</t>
  </si>
  <si>
    <t>14415-10479</t>
  </si>
  <si>
    <t>14415-7021</t>
  </si>
  <si>
    <t>14416-10534</t>
  </si>
  <si>
    <t>14416-7018</t>
  </si>
  <si>
    <t>14425-10534</t>
  </si>
  <si>
    <t>14427-10535</t>
  </si>
  <si>
    <t>14427-8630</t>
  </si>
  <si>
    <t>14435-10378</t>
  </si>
  <si>
    <t>14435-10379</t>
  </si>
  <si>
    <t>14436-10228</t>
  </si>
  <si>
    <t>14436-10379</t>
  </si>
  <si>
    <t>14437-10374</t>
  </si>
  <si>
    <t>14437-14439</t>
  </si>
  <si>
    <t>14437-7020</t>
  </si>
  <si>
    <t>14439-10407</t>
  </si>
  <si>
    <t>14439-14437</t>
  </si>
  <si>
    <t>14444-10352</t>
  </si>
  <si>
    <t>14444-14445</t>
  </si>
  <si>
    <t>14445-10353</t>
  </si>
  <si>
    <t>14445-14444</t>
  </si>
  <si>
    <t>14445-7014</t>
  </si>
  <si>
    <t>14449-10351</t>
  </si>
  <si>
    <t>14449-7015</t>
  </si>
  <si>
    <t>14452-14453</t>
  </si>
  <si>
    <t>14452-7026</t>
  </si>
  <si>
    <t>14453-10350</t>
  </si>
  <si>
    <t>14453-14452</t>
  </si>
  <si>
    <t>14457-10348</t>
  </si>
  <si>
    <t>14457-14458</t>
  </si>
  <si>
    <t>14458-10352</t>
  </si>
  <si>
    <t>14458-14457</t>
  </si>
  <si>
    <t>14475-6994</t>
  </si>
  <si>
    <t>14475-7016</t>
  </si>
  <si>
    <t>14476-10370</t>
  </si>
  <si>
    <t>14479-10363</t>
  </si>
  <si>
    <t>14479-10371</t>
  </si>
  <si>
    <t>14480-10361</t>
  </si>
  <si>
    <t>14480-10370</t>
  </si>
  <si>
    <t>14495-10948</t>
  </si>
  <si>
    <t>14495-6975</t>
  </si>
  <si>
    <t>14498-10940</t>
  </si>
  <si>
    <t>14498-6993</t>
  </si>
  <si>
    <t>14502-10845</t>
  </si>
  <si>
    <t>14502-6965</t>
  </si>
  <si>
    <t>14510-10945</t>
  </si>
  <si>
    <t>14510-6975</t>
  </si>
  <si>
    <t>14512-10970</t>
  </si>
  <si>
    <t>14512-6965</t>
  </si>
  <si>
    <t>14521-10323</t>
  </si>
  <si>
    <t>14521-7043</t>
  </si>
  <si>
    <t>14526-10985</t>
  </si>
  <si>
    <t>14526-7050</t>
  </si>
  <si>
    <t>14527-10842</t>
  </si>
  <si>
    <t>14527-10992</t>
  </si>
  <si>
    <t>14527-25489</t>
  </si>
  <si>
    <t>14527-9104</t>
  </si>
  <si>
    <t>14529-8389</t>
  </si>
  <si>
    <t>14530-10843</t>
  </si>
  <si>
    <t>14530-6966</t>
  </si>
  <si>
    <t>14532-14533</t>
  </si>
  <si>
    <t>QI180</t>
  </si>
  <si>
    <t>14532-14535</t>
  </si>
  <si>
    <t>14533-14532</t>
  </si>
  <si>
    <t>14533-14534</t>
  </si>
  <si>
    <t>14534-10985</t>
  </si>
  <si>
    <t>14534-14533</t>
  </si>
  <si>
    <t>14534-14537</t>
  </si>
  <si>
    <t>14535-14532</t>
  </si>
  <si>
    <t>14535-14536</t>
  </si>
  <si>
    <t>QI470</t>
  </si>
  <si>
    <t>14535-7048</t>
  </si>
  <si>
    <t>14536-14535</t>
  </si>
  <si>
    <t>14537-14534</t>
  </si>
  <si>
    <t>14537-14538</t>
  </si>
  <si>
    <t>14538-14537</t>
  </si>
  <si>
    <t>14543-14544</t>
  </si>
  <si>
    <t>PI195</t>
  </si>
  <si>
    <t>14543-14546</t>
  </si>
  <si>
    <t>14544-14543</t>
  </si>
  <si>
    <t>14544-7060</t>
  </si>
  <si>
    <t>14546-10797</t>
  </si>
  <si>
    <t>14546-14543</t>
  </si>
  <si>
    <t>14546-7063</t>
  </si>
  <si>
    <t>14550-6971</t>
  </si>
  <si>
    <t>14550-6973</t>
  </si>
  <si>
    <t>14551-10803</t>
  </si>
  <si>
    <t>14551-7898</t>
  </si>
  <si>
    <t>14561-14566</t>
  </si>
  <si>
    <t>14561-6767</t>
  </si>
  <si>
    <t>14566-14561</t>
  </si>
  <si>
    <t>14566-6772</t>
  </si>
  <si>
    <t>14570-6764</t>
  </si>
  <si>
    <t>14570-6767</t>
  </si>
  <si>
    <t>14575-11713</t>
  </si>
  <si>
    <t>14575-11778</t>
  </si>
  <si>
    <t>14580-11725</t>
  </si>
  <si>
    <t>14580-6762</t>
  </si>
  <si>
    <t>14581-6749</t>
  </si>
  <si>
    <t>KI975</t>
  </si>
  <si>
    <t>14581-6751</t>
  </si>
  <si>
    <t>14583-8358</t>
  </si>
  <si>
    <t>14583-9229</t>
  </si>
  <si>
    <t>14586-7123</t>
  </si>
  <si>
    <t>14587-14588</t>
  </si>
  <si>
    <t>14587-7123</t>
  </si>
  <si>
    <t>14588-11004</t>
  </si>
  <si>
    <t>14588-11017</t>
  </si>
  <si>
    <t>14588-14587</t>
  </si>
  <si>
    <t>14593-11013</t>
  </si>
  <si>
    <t>14593-7107</t>
  </si>
  <si>
    <t>14608-11711</t>
  </si>
  <si>
    <t>14608-6784</t>
  </si>
  <si>
    <t>14613-11228</t>
  </si>
  <si>
    <t>14613-7272</t>
  </si>
  <si>
    <t>14616-17042</t>
  </si>
  <si>
    <t>14630-11699</t>
  </si>
  <si>
    <t>14630-11701</t>
  </si>
  <si>
    <t>14639-11236</t>
  </si>
  <si>
    <t>14639-11239</t>
  </si>
  <si>
    <t>14642-8199</t>
  </si>
  <si>
    <t>KD930</t>
  </si>
  <si>
    <t>14647-17035</t>
  </si>
  <si>
    <t>LE025</t>
  </si>
  <si>
    <t>14652-14653</t>
  </si>
  <si>
    <t>14652-9877</t>
  </si>
  <si>
    <t>14653-14652</t>
  </si>
  <si>
    <t>14653-15880</t>
  </si>
  <si>
    <t>14657-14797</t>
  </si>
  <si>
    <t>UH710</t>
  </si>
  <si>
    <t>14657-7206</t>
  </si>
  <si>
    <t>UH510</t>
  </si>
  <si>
    <t>14657-9875</t>
  </si>
  <si>
    <t>14659-11025</t>
  </si>
  <si>
    <t>14659-7258</t>
  </si>
  <si>
    <t>14662-11029</t>
  </si>
  <si>
    <t>14662-14664</t>
  </si>
  <si>
    <t>14664-11026</t>
  </si>
  <si>
    <t>14664-14662</t>
  </si>
  <si>
    <t>14681-10808</t>
  </si>
  <si>
    <t>14681-14364</t>
  </si>
  <si>
    <t>14684-10811</t>
  </si>
  <si>
    <t>14684-7092</t>
  </si>
  <si>
    <t>14688-7093</t>
  </si>
  <si>
    <t>14688-8940</t>
  </si>
  <si>
    <t>NG290</t>
  </si>
  <si>
    <t>14690-10820</t>
  </si>
  <si>
    <t>14690-7131</t>
  </si>
  <si>
    <t>14697-7068</t>
  </si>
  <si>
    <t>QG830</t>
  </si>
  <si>
    <t>14698-14707</t>
  </si>
  <si>
    <t>14698-7146</t>
  </si>
  <si>
    <t>14707-11053</t>
  </si>
  <si>
    <t>14707-14698</t>
  </si>
  <si>
    <t>14715-7055</t>
  </si>
  <si>
    <t>14715-7151</t>
  </si>
  <si>
    <t>14717-11747</t>
  </si>
  <si>
    <t>14727-6038</t>
  </si>
  <si>
    <t>14727-7161</t>
  </si>
  <si>
    <t>14730-10315</t>
  </si>
  <si>
    <t>14730-10318</t>
  </si>
  <si>
    <t>14746-14753</t>
  </si>
  <si>
    <t>SG290</t>
  </si>
  <si>
    <t>14746-7169</t>
  </si>
  <si>
    <t>14753-14746</t>
  </si>
  <si>
    <t>14753-18829</t>
  </si>
  <si>
    <t>14760-10332</t>
  </si>
  <si>
    <t>14760-7180</t>
  </si>
  <si>
    <t>14761-10344</t>
  </si>
  <si>
    <t>14761-7180</t>
  </si>
  <si>
    <t>14775-7198</t>
  </si>
  <si>
    <t>TH055</t>
  </si>
  <si>
    <t>14775-7199</t>
  </si>
  <si>
    <t>14777-25678</t>
  </si>
  <si>
    <t>14777-7196</t>
  </si>
  <si>
    <t>14794-9880</t>
  </si>
  <si>
    <t>UH570</t>
  </si>
  <si>
    <t>14794-9881</t>
  </si>
  <si>
    <t>14795-7207</t>
  </si>
  <si>
    <t>UH010</t>
  </si>
  <si>
    <t>14795-9880</t>
  </si>
  <si>
    <t>14795-9882</t>
  </si>
  <si>
    <t>14797-14657</t>
  </si>
  <si>
    <t>14797-7206</t>
  </si>
  <si>
    <t>14797-7207</t>
  </si>
  <si>
    <t>14807-14811</t>
  </si>
  <si>
    <t>14807-7205</t>
  </si>
  <si>
    <t>14809-9877</t>
  </si>
  <si>
    <t>14809-9882</t>
  </si>
  <si>
    <t>14811-14807</t>
  </si>
  <si>
    <t>14811-9875</t>
  </si>
  <si>
    <t>14815-7205</t>
  </si>
  <si>
    <t>14815-9877</t>
  </si>
  <si>
    <t>14819-9909</t>
  </si>
  <si>
    <t>UF590</t>
  </si>
  <si>
    <t>14819-9973</t>
  </si>
  <si>
    <t>14863-11063</t>
  </si>
  <si>
    <t>14863-7233</t>
  </si>
  <si>
    <t>14864-7233</t>
  </si>
  <si>
    <t>14868-14869</t>
  </si>
  <si>
    <t>PF340</t>
  </si>
  <si>
    <t>14869-11056</t>
  </si>
  <si>
    <t>14869-14868</t>
  </si>
  <si>
    <t>14869-8351</t>
  </si>
  <si>
    <t>14870-8349</t>
  </si>
  <si>
    <t>PG245</t>
  </si>
  <si>
    <t>14871-11131</t>
  </si>
  <si>
    <t>14871-25213</t>
  </si>
  <si>
    <t>14881-11189</t>
  </si>
  <si>
    <t>14881-7396</t>
  </si>
  <si>
    <t>14883-11162</t>
  </si>
  <si>
    <t>14883-11200</t>
  </si>
  <si>
    <t>14894-11157</t>
  </si>
  <si>
    <t>14894-14896</t>
  </si>
  <si>
    <t>14896-11160</t>
  </si>
  <si>
    <t>14896-14894</t>
  </si>
  <si>
    <t>14899-11158</t>
  </si>
  <si>
    <t>14899-11161</t>
  </si>
  <si>
    <t>14905-11083</t>
  </si>
  <si>
    <t>14905-7237</t>
  </si>
  <si>
    <t>14909-11092</t>
  </si>
  <si>
    <t>14909-7328</t>
  </si>
  <si>
    <t>14917-9162</t>
  </si>
  <si>
    <t>RG800</t>
  </si>
  <si>
    <t>14927-11345</t>
  </si>
  <si>
    <t>14927-14928</t>
  </si>
  <si>
    <t>14928-14927</t>
  </si>
  <si>
    <t>14928-4041</t>
  </si>
  <si>
    <t>14929-14971</t>
  </si>
  <si>
    <t>14929-7340</t>
  </si>
  <si>
    <t>14930-7340</t>
  </si>
  <si>
    <t>14930-9834</t>
  </si>
  <si>
    <t>14931-11344</t>
  </si>
  <si>
    <t>14931-4041</t>
  </si>
  <si>
    <t>14933-11139</t>
  </si>
  <si>
    <t>14933-11148</t>
  </si>
  <si>
    <t>14950-7227</t>
  </si>
  <si>
    <t>TF390</t>
  </si>
  <si>
    <t>14950-9887</t>
  </si>
  <si>
    <t>14952-14953</t>
  </si>
  <si>
    <t>TF920</t>
  </si>
  <si>
    <t>14952-9886</t>
  </si>
  <si>
    <t>14953-14952</t>
  </si>
  <si>
    <t>14953-7216</t>
  </si>
  <si>
    <t>14963-9851</t>
  </si>
  <si>
    <t>TF490</t>
  </si>
  <si>
    <t>14963-9906</t>
  </si>
  <si>
    <t>TF385</t>
  </si>
  <si>
    <t>14963-9910</t>
  </si>
  <si>
    <t>14966-25438</t>
  </si>
  <si>
    <t>TF413</t>
  </si>
  <si>
    <t>14966-25671</t>
  </si>
  <si>
    <t>14970-7342</t>
  </si>
  <si>
    <t>14970-9906</t>
  </si>
  <si>
    <t>14971-14929</t>
  </si>
  <si>
    <t>14971-9823</t>
  </si>
  <si>
    <t>14973-9234</t>
  </si>
  <si>
    <t>14973-9836</t>
  </si>
  <si>
    <t>15039-11053</t>
  </si>
  <si>
    <t>15039-7145</t>
  </si>
  <si>
    <t>15040-15041</t>
  </si>
  <si>
    <t>RE390</t>
  </si>
  <si>
    <t>15040-9833</t>
  </si>
  <si>
    <t>15041-15040</t>
  </si>
  <si>
    <t>15041-9832</t>
  </si>
  <si>
    <t>RE040</t>
  </si>
  <si>
    <t>15061-10067</t>
  </si>
  <si>
    <t>15061-7363</t>
  </si>
  <si>
    <t>15079-11155</t>
  </si>
  <si>
    <t>15079-11182</t>
  </si>
  <si>
    <t>15081-15083</t>
  </si>
  <si>
    <t>15081-15084</t>
  </si>
  <si>
    <t>15083-11154</t>
  </si>
  <si>
    <t>15083-15081</t>
  </si>
  <si>
    <t>15084-11156</t>
  </si>
  <si>
    <t>15084-15081</t>
  </si>
  <si>
    <t>15087-11254</t>
  </si>
  <si>
    <t>15087-7410</t>
  </si>
  <si>
    <t>15089-11272</t>
  </si>
  <si>
    <t>15089-7411</t>
  </si>
  <si>
    <t>15093-15094</t>
  </si>
  <si>
    <t>KD420</t>
  </si>
  <si>
    <t>15094-11250</t>
  </si>
  <si>
    <t>15094-15093</t>
  </si>
  <si>
    <t>15094-7312</t>
  </si>
  <si>
    <t>15097-15099</t>
  </si>
  <si>
    <t>KD470</t>
  </si>
  <si>
    <t>15097-7303</t>
  </si>
  <si>
    <t>KD730</t>
  </si>
  <si>
    <t>15099-15097</t>
  </si>
  <si>
    <t>15099-15680</t>
  </si>
  <si>
    <t>15102-11258</t>
  </si>
  <si>
    <t>15102-11274</t>
  </si>
  <si>
    <t>15104-11265</t>
  </si>
  <si>
    <t>15108-11261</t>
  </si>
  <si>
    <t>15108-7489</t>
  </si>
  <si>
    <t>15117-11260</t>
  </si>
  <si>
    <t>15117-7482</t>
  </si>
  <si>
    <t>15119-7482</t>
  </si>
  <si>
    <t>15119-7483</t>
  </si>
  <si>
    <t>15128-7479</t>
  </si>
  <si>
    <t>MC205</t>
  </si>
  <si>
    <t>15128-7482</t>
  </si>
  <si>
    <t>15134-7493</t>
  </si>
  <si>
    <t>MC975</t>
  </si>
  <si>
    <t>15136-15138</t>
  </si>
  <si>
    <t>MC235</t>
  </si>
  <si>
    <t>15136-7494</t>
  </si>
  <si>
    <t>15138-11275</t>
  </si>
  <si>
    <t>15138-15136</t>
  </si>
  <si>
    <t>15138-7491</t>
  </si>
  <si>
    <t>15144-7631</t>
  </si>
  <si>
    <t>MB260</t>
  </si>
  <si>
    <t>15144-8289</t>
  </si>
  <si>
    <t>15145-7471</t>
  </si>
  <si>
    <t>KB480</t>
  </si>
  <si>
    <t>15145-7631</t>
  </si>
  <si>
    <t>15149-11366</t>
  </si>
  <si>
    <t>15149-15152</t>
  </si>
  <si>
    <t>QC137</t>
  </si>
  <si>
    <t>15149-15388</t>
  </si>
  <si>
    <t>15152-11354</t>
  </si>
  <si>
    <t>15152-15149</t>
  </si>
  <si>
    <t>15152-7605</t>
  </si>
  <si>
    <t>15158-4044</t>
  </si>
  <si>
    <t>RB400</t>
  </si>
  <si>
    <t>15162-10073</t>
  </si>
  <si>
    <t>15162-10076</t>
  </si>
  <si>
    <t>15164-10076</t>
  </si>
  <si>
    <t>15164-4044</t>
  </si>
  <si>
    <t>15165-4044</t>
  </si>
  <si>
    <t>15165-4045</t>
  </si>
  <si>
    <t>15172-11398</t>
  </si>
  <si>
    <t>15172-15173</t>
  </si>
  <si>
    <t>15173-15172</t>
  </si>
  <si>
    <t>15173-4106</t>
  </si>
  <si>
    <t>KA392</t>
  </si>
  <si>
    <t>15173-7464</t>
  </si>
  <si>
    <t>KA060</t>
  </si>
  <si>
    <t>15191-15192</t>
  </si>
  <si>
    <t>JB860</t>
  </si>
  <si>
    <t>15191-7422</t>
  </si>
  <si>
    <t>15192-15191</t>
  </si>
  <si>
    <t>15192-25125</t>
  </si>
  <si>
    <t>15194-11395</t>
  </si>
  <si>
    <t>15195-4068</t>
  </si>
  <si>
    <t>15195-7507</t>
  </si>
  <si>
    <t>15200-11295</t>
  </si>
  <si>
    <t>15200-7508</t>
  </si>
  <si>
    <t>15203-25479</t>
  </si>
  <si>
    <t>MC755</t>
  </si>
  <si>
    <t>15203-4068</t>
  </si>
  <si>
    <t>15205-25479</t>
  </si>
  <si>
    <t>15213-11256</t>
  </si>
  <si>
    <t>15213-7408</t>
  </si>
  <si>
    <t>15312-9576</t>
  </si>
  <si>
    <t>15312-9906</t>
  </si>
  <si>
    <t>15314-8887</t>
  </si>
  <si>
    <t>15318-10670</t>
  </si>
  <si>
    <t>15318-6880</t>
  </si>
  <si>
    <t>15322-15833</t>
  </si>
  <si>
    <t>15322-7780</t>
  </si>
  <si>
    <t>15324-11004</t>
  </si>
  <si>
    <t>15325-13373</t>
  </si>
  <si>
    <t>15325-25325</t>
  </si>
  <si>
    <t>15343-5282</t>
  </si>
  <si>
    <t>KW380</t>
  </si>
  <si>
    <t>15343-5285</t>
  </si>
  <si>
    <t>15346-11808</t>
  </si>
  <si>
    <t>15346-15347</t>
  </si>
  <si>
    <t>15347-11809</t>
  </si>
  <si>
    <t>15347-13818</t>
  </si>
  <si>
    <t>15347-15346</t>
  </si>
  <si>
    <t>15350-15753</t>
  </si>
  <si>
    <t>15350-5108</t>
  </si>
  <si>
    <t>15350-5524</t>
  </si>
  <si>
    <t>15352-5496</t>
  </si>
  <si>
    <t>WR050</t>
  </si>
  <si>
    <t>15352-5498</t>
  </si>
  <si>
    <t>15358-13217</t>
  </si>
  <si>
    <t>15358-15359</t>
  </si>
  <si>
    <t>XQ080</t>
  </si>
  <si>
    <t>15359-10561</t>
  </si>
  <si>
    <t>15359-10564</t>
  </si>
  <si>
    <t>15359-15358</t>
  </si>
  <si>
    <t>15359-5570</t>
  </si>
  <si>
    <t>15367-10949</t>
  </si>
  <si>
    <t>15367-15737</t>
  </si>
  <si>
    <t>15367-6979</t>
  </si>
  <si>
    <t>15382-5642</t>
  </si>
  <si>
    <t>YM430</t>
  </si>
  <si>
    <t>15383-5642</t>
  </si>
  <si>
    <t>YM160</t>
  </si>
  <si>
    <t>15383-8239</t>
  </si>
  <si>
    <t>XJ130</t>
  </si>
  <si>
    <t>15384-5619</t>
  </si>
  <si>
    <t>VN560</t>
  </si>
  <si>
    <t>15384-5621</t>
  </si>
  <si>
    <t>15387-10075</t>
  </si>
  <si>
    <t>15388-15149</t>
  </si>
  <si>
    <t>15388-7602</t>
  </si>
  <si>
    <t>15394-10834</t>
  </si>
  <si>
    <t>15397-6245</t>
  </si>
  <si>
    <t>FP280</t>
  </si>
  <si>
    <t>15397-8049</t>
  </si>
  <si>
    <t>KP400</t>
  </si>
  <si>
    <t>15404-5265</t>
  </si>
  <si>
    <t>KU120</t>
  </si>
  <si>
    <t>15404-9462</t>
  </si>
  <si>
    <t>15614-25730</t>
  </si>
  <si>
    <t>UE330</t>
  </si>
  <si>
    <t>15614-25731</t>
  </si>
  <si>
    <t>15637-7268</t>
  </si>
  <si>
    <t>HG990</t>
  </si>
  <si>
    <t>15637-7275</t>
  </si>
  <si>
    <t>15638-11234</t>
  </si>
  <si>
    <t>15638-7283</t>
  </si>
  <si>
    <t>15640-11220</t>
  </si>
  <si>
    <t>15640-17058</t>
  </si>
  <si>
    <t>15641-11220</t>
  </si>
  <si>
    <t>15641-17043</t>
  </si>
  <si>
    <t>15654-10654</t>
  </si>
  <si>
    <t>15654-10662</t>
  </si>
  <si>
    <t>15654-6865</t>
  </si>
  <si>
    <t>QK390</t>
  </si>
  <si>
    <t>15657-11612</t>
  </si>
  <si>
    <t>15657-11886</t>
  </si>
  <si>
    <t>15672-11621</t>
  </si>
  <si>
    <t>15672-6362</t>
  </si>
  <si>
    <t>15676-5198</t>
  </si>
  <si>
    <t>15676-8460</t>
  </si>
  <si>
    <t>15678-11104</t>
  </si>
  <si>
    <t>15678-4057</t>
  </si>
  <si>
    <t>15679-11466</t>
  </si>
  <si>
    <t>15679-13418</t>
  </si>
  <si>
    <t>15680-11253</t>
  </si>
  <si>
    <t>15680-15099</t>
  </si>
  <si>
    <t>15684-10563</t>
  </si>
  <si>
    <t>15684-5503</t>
  </si>
  <si>
    <t>15685-5583</t>
  </si>
  <si>
    <t>XP205</t>
  </si>
  <si>
    <t>15685-5586</t>
  </si>
  <si>
    <t>XP725</t>
  </si>
  <si>
    <t>15689-10626</t>
  </si>
  <si>
    <t>15689-9474</t>
  </si>
  <si>
    <t>15702-8937</t>
  </si>
  <si>
    <t>15703-11105</t>
  </si>
  <si>
    <t>15703-25616</t>
  </si>
  <si>
    <t>15705-11334</t>
  </si>
  <si>
    <t>15705-13031</t>
  </si>
  <si>
    <t>15706-201086</t>
  </si>
  <si>
    <t>JQ730</t>
  </si>
  <si>
    <t>15706-9224</t>
  </si>
  <si>
    <t>JQ095</t>
  </si>
  <si>
    <t>15706-9956</t>
  </si>
  <si>
    <t>15707-13108</t>
  </si>
  <si>
    <t>15707-18844</t>
  </si>
  <si>
    <t>HP085</t>
  </si>
  <si>
    <t>15708-8410</t>
  </si>
  <si>
    <t>15711-11325</t>
  </si>
  <si>
    <t>15711-13112</t>
  </si>
  <si>
    <t>15715-10575</t>
  </si>
  <si>
    <t>15716-11323</t>
  </si>
  <si>
    <t>15716-4124</t>
  </si>
  <si>
    <t>KQ690</t>
  </si>
  <si>
    <t>15718-6280</t>
  </si>
  <si>
    <t>15718-7834</t>
  </si>
  <si>
    <t>15720-25107</t>
  </si>
  <si>
    <t>YO800</t>
  </si>
  <si>
    <t>15720-5599</t>
  </si>
  <si>
    <t>YO500</t>
  </si>
  <si>
    <t>15724-13272</t>
  </si>
  <si>
    <t>15727-13218</t>
  </si>
  <si>
    <t>15727-5506</t>
  </si>
  <si>
    <t>15728-10561</t>
  </si>
  <si>
    <t>15728-5502</t>
  </si>
  <si>
    <t>15730-10562</t>
  </si>
  <si>
    <t>15730-8258</t>
  </si>
  <si>
    <t>15732-25109</t>
  </si>
  <si>
    <t>15732-5562</t>
  </si>
  <si>
    <t>15737-15367</t>
  </si>
  <si>
    <t>15737-25113</t>
  </si>
  <si>
    <t>RJ125</t>
  </si>
  <si>
    <t>15737-6870</t>
  </si>
  <si>
    <t>15740-9399</t>
  </si>
  <si>
    <t>15741-6942</t>
  </si>
  <si>
    <t>15741-9485</t>
  </si>
  <si>
    <t>15742-10774</t>
  </si>
  <si>
    <t>15742-25444</t>
  </si>
  <si>
    <t>15753-15350</t>
  </si>
  <si>
    <t>15753-5525</t>
  </si>
  <si>
    <t>15759-200048</t>
  </si>
  <si>
    <t>SC600</t>
  </si>
  <si>
    <t>15759-8337</t>
  </si>
  <si>
    <t>15759-9971</t>
  </si>
  <si>
    <t>SC400</t>
  </si>
  <si>
    <t>15762-11123</t>
  </si>
  <si>
    <t>15764-11094</t>
  </si>
  <si>
    <t>15764-7395</t>
  </si>
  <si>
    <t>15770-7254</t>
  </si>
  <si>
    <t>15772-11047</t>
  </si>
  <si>
    <t>15772-7907</t>
  </si>
  <si>
    <t>15777-6958</t>
  </si>
  <si>
    <t>15777-7064</t>
  </si>
  <si>
    <t>15778-6952</t>
  </si>
  <si>
    <t>15778-6953</t>
  </si>
  <si>
    <t>15779-14376</t>
  </si>
  <si>
    <t>15779-7896</t>
  </si>
  <si>
    <t>15807-11006</t>
  </si>
  <si>
    <t>15807-7109</t>
  </si>
  <si>
    <t>15808-11004</t>
  </si>
  <si>
    <t>15810-6732</t>
  </si>
  <si>
    <t>LI530</t>
  </si>
  <si>
    <t>15810-8354</t>
  </si>
  <si>
    <t>15813-11866</t>
  </si>
  <si>
    <t>15813-11872</t>
  </si>
  <si>
    <t>15813-15815</t>
  </si>
  <si>
    <t>KJ455</t>
  </si>
  <si>
    <t>15814-11884</t>
  </si>
  <si>
    <t>15814-13875</t>
  </si>
  <si>
    <t>15815-11883</t>
  </si>
  <si>
    <t>15815-15813</t>
  </si>
  <si>
    <t>15816-11849</t>
  </si>
  <si>
    <t>15816-11850</t>
  </si>
  <si>
    <t>15817-11860</t>
  </si>
  <si>
    <t>15817-11863</t>
  </si>
  <si>
    <t>15818-11855</t>
  </si>
  <si>
    <t>15818-6722</t>
  </si>
  <si>
    <t>15820-11928</t>
  </si>
  <si>
    <t>15820-13861</t>
  </si>
  <si>
    <t>15826-6566</t>
  </si>
  <si>
    <t>NL910</t>
  </si>
  <si>
    <t>15826-8627</t>
  </si>
  <si>
    <t>15828-11589</t>
  </si>
  <si>
    <t>15828-6390</t>
  </si>
  <si>
    <t>15829-11590</t>
  </si>
  <si>
    <t>15829-11604</t>
  </si>
  <si>
    <t>15830-11589</t>
  </si>
  <si>
    <t>15830-11593</t>
  </si>
  <si>
    <t>15831-11557</t>
  </si>
  <si>
    <t>15831-13372</t>
  </si>
  <si>
    <t>15833-13378</t>
  </si>
  <si>
    <t>15833-15322</t>
  </si>
  <si>
    <t>15838-11613</t>
  </si>
  <si>
    <t>15838-6362</t>
  </si>
  <si>
    <t>15844-10541</t>
  </si>
  <si>
    <t>15844-13366</t>
  </si>
  <si>
    <t>15845-5621</t>
  </si>
  <si>
    <t>15845-9465</t>
  </si>
  <si>
    <t>15846-13397</t>
  </si>
  <si>
    <t>15860-14295</t>
  </si>
  <si>
    <t>15860-8357</t>
  </si>
  <si>
    <t>15863-8796</t>
  </si>
  <si>
    <t>LL120</t>
  </si>
  <si>
    <t>15866-6621</t>
  </si>
  <si>
    <t>KN180</t>
  </si>
  <si>
    <t>15866-8821</t>
  </si>
  <si>
    <t>15869-6252</t>
  </si>
  <si>
    <t>15870-11955</t>
  </si>
  <si>
    <t>15870-6659</t>
  </si>
  <si>
    <t>15873-11671</t>
  </si>
  <si>
    <t>15873-6279</t>
  </si>
  <si>
    <t>15878-7377</t>
  </si>
  <si>
    <t>15879-11166</t>
  </si>
  <si>
    <t>15879-11185</t>
  </si>
  <si>
    <t>15879-25119</t>
  </si>
  <si>
    <t>15880-14653</t>
  </si>
  <si>
    <t>15880-9883</t>
  </si>
  <si>
    <t>TH510</t>
  </si>
  <si>
    <t>15894-5275</t>
  </si>
  <si>
    <t>KU780</t>
  </si>
  <si>
    <t>15894-5276</t>
  </si>
  <si>
    <t>KW300</t>
  </si>
  <si>
    <t>15895-6887</t>
  </si>
  <si>
    <t>15895-6934</t>
  </si>
  <si>
    <t>15896-14255</t>
  </si>
  <si>
    <t>15896-6887</t>
  </si>
  <si>
    <t>15900-12040</t>
  </si>
  <si>
    <t>NL770</t>
  </si>
  <si>
    <t>15900-9327</t>
  </si>
  <si>
    <t>15903-13729</t>
  </si>
  <si>
    <t>15903-6508</t>
  </si>
  <si>
    <t>15903-8388</t>
  </si>
  <si>
    <t>15904-11973</t>
  </si>
  <si>
    <t>15904-13728</t>
  </si>
  <si>
    <t>15906-6568</t>
  </si>
  <si>
    <t>15906-6572</t>
  </si>
  <si>
    <t>15906-6585</t>
  </si>
  <si>
    <t>15930-6600</t>
  </si>
  <si>
    <t>15930-7864</t>
  </si>
  <si>
    <t>15931-12037</t>
  </si>
  <si>
    <t>NL220</t>
  </si>
  <si>
    <t>15943-25129</t>
  </si>
  <si>
    <t>NG830</t>
  </si>
  <si>
    <t>15943-7909</t>
  </si>
  <si>
    <t>15944-15945</t>
  </si>
  <si>
    <t>15944-7120</t>
  </si>
  <si>
    <t>15944-7920</t>
  </si>
  <si>
    <t>15945-11017</t>
  </si>
  <si>
    <t>15948-13818</t>
  </si>
  <si>
    <t>15948-6255</t>
  </si>
  <si>
    <t>15950-15951</t>
  </si>
  <si>
    <t>15950-31133</t>
  </si>
  <si>
    <t>15951-15950</t>
  </si>
  <si>
    <t>15951-6398</t>
  </si>
  <si>
    <t>15951-6402</t>
  </si>
  <si>
    <t>15964-12054</t>
  </si>
  <si>
    <t>17001-8312</t>
  </si>
  <si>
    <t>HG810</t>
  </si>
  <si>
    <t>17006-7267</t>
  </si>
  <si>
    <t>JG730</t>
  </si>
  <si>
    <t>17006-8312</t>
  </si>
  <si>
    <t>17009-17012</t>
  </si>
  <si>
    <t>JG720</t>
  </si>
  <si>
    <t>17009-17044</t>
  </si>
  <si>
    <t>17011-17010</t>
  </si>
  <si>
    <t>JF200</t>
  </si>
  <si>
    <t>17012-17009</t>
  </si>
  <si>
    <t>17012-17011</t>
  </si>
  <si>
    <t>17012-17014</t>
  </si>
  <si>
    <t>17014-11218</t>
  </si>
  <si>
    <t>17014-17012</t>
  </si>
  <si>
    <t>17014-17015</t>
  </si>
  <si>
    <t>JF450</t>
  </si>
  <si>
    <t>17015-17016</t>
  </si>
  <si>
    <t>17016-17017</t>
  </si>
  <si>
    <t>JG495</t>
  </si>
  <si>
    <t>17016-17036</t>
  </si>
  <si>
    <t>JG560</t>
  </si>
  <si>
    <t>17017-17021</t>
  </si>
  <si>
    <t>17018-17013</t>
  </si>
  <si>
    <t>JG540</t>
  </si>
  <si>
    <t>17019-17018</t>
  </si>
  <si>
    <t>17021-17041</t>
  </si>
  <si>
    <t>17027-17028</t>
  </si>
  <si>
    <t>17027-17052</t>
  </si>
  <si>
    <t>17028-17027</t>
  </si>
  <si>
    <t>17028-17029</t>
  </si>
  <si>
    <t>JF150</t>
  </si>
  <si>
    <t>17028-7307</t>
  </si>
  <si>
    <t>17029-17030</t>
  </si>
  <si>
    <t>17035-11037</t>
  </si>
  <si>
    <t>17035-14647</t>
  </si>
  <si>
    <t>17036-17013</t>
  </si>
  <si>
    <t>17041-17023</t>
  </si>
  <si>
    <t>17042-17023</t>
  </si>
  <si>
    <t>17042-17056</t>
  </si>
  <si>
    <t>17043-17019</t>
  </si>
  <si>
    <t>17044-17009</t>
  </si>
  <si>
    <t>17044-7267</t>
  </si>
  <si>
    <t>17052-11218</t>
  </si>
  <si>
    <t>17052-17027</t>
  </si>
  <si>
    <t>17056-17042</t>
  </si>
  <si>
    <t>17058-14616</t>
  </si>
  <si>
    <t>17060-4166</t>
  </si>
  <si>
    <t>17060-7307</t>
  </si>
  <si>
    <t>KD220</t>
  </si>
  <si>
    <t>17061-17064</t>
  </si>
  <si>
    <t>17061-7306</t>
  </si>
  <si>
    <t>17063-11209</t>
  </si>
  <si>
    <t>17063-17064</t>
  </si>
  <si>
    <t>17064-17061</t>
  </si>
  <si>
    <t>17064-17063</t>
  </si>
  <si>
    <t>17100-18978</t>
  </si>
  <si>
    <t>17100-7508</t>
  </si>
  <si>
    <t>17101-7625</t>
  </si>
  <si>
    <t>17101-7643</t>
  </si>
  <si>
    <t>17102-11305</t>
  </si>
  <si>
    <t>17102-7625</t>
  </si>
  <si>
    <t>QA900</t>
  </si>
  <si>
    <t>18121-11640</t>
  </si>
  <si>
    <t>18121-11646</t>
  </si>
  <si>
    <t>18175-18176</t>
  </si>
  <si>
    <t>UE370</t>
  </si>
  <si>
    <t>18175-20104</t>
  </si>
  <si>
    <t>UE950</t>
  </si>
  <si>
    <t>18175-7352</t>
  </si>
  <si>
    <t>18176-18175</t>
  </si>
  <si>
    <t>18184-14223</t>
  </si>
  <si>
    <t>18184-401009</t>
  </si>
  <si>
    <t>18184-7866</t>
  </si>
  <si>
    <t>18228-7363</t>
  </si>
  <si>
    <t>SC800</t>
  </si>
  <si>
    <t>18228-7372</t>
  </si>
  <si>
    <t>18229-7372</t>
  </si>
  <si>
    <t>18229-7613</t>
  </si>
  <si>
    <t>18230-7613</t>
  </si>
  <si>
    <t>UC370</t>
  </si>
  <si>
    <t>18230-7615</t>
  </si>
  <si>
    <t>18231-7379</t>
  </si>
  <si>
    <t>18231-7381</t>
  </si>
  <si>
    <t>18244-5612</t>
  </si>
  <si>
    <t>YM620</t>
  </si>
  <si>
    <t>18244-5643</t>
  </si>
  <si>
    <t>18245-5627</t>
  </si>
  <si>
    <t>18245-5642</t>
  </si>
  <si>
    <t>18286-5307</t>
  </si>
  <si>
    <t>18300-5641</t>
  </si>
  <si>
    <t>XJ500</t>
  </si>
  <si>
    <t>18300-8240</t>
  </si>
  <si>
    <t>18329-7197</t>
  </si>
  <si>
    <t>VH340</t>
  </si>
  <si>
    <t>18329-7210</t>
  </si>
  <si>
    <t>18345-7022</t>
  </si>
  <si>
    <t>18345-9397</t>
  </si>
  <si>
    <t>18364-7210</t>
  </si>
  <si>
    <t>WE210</t>
  </si>
  <si>
    <t>18364-9800</t>
  </si>
  <si>
    <t>18365-7348</t>
  </si>
  <si>
    <t>18365-9800</t>
  </si>
  <si>
    <t>18372-7241</t>
  </si>
  <si>
    <t>18372-9848</t>
  </si>
  <si>
    <t>18432-11064</t>
  </si>
  <si>
    <t>18432-11066</t>
  </si>
  <si>
    <t>18617-8370</t>
  </si>
  <si>
    <t>18628-6176</t>
  </si>
  <si>
    <t>NF690</t>
  </si>
  <si>
    <t>18681-6602</t>
  </si>
  <si>
    <t>NL630</t>
  </si>
  <si>
    <t>18788-9681</t>
  </si>
  <si>
    <t>18829-10278</t>
  </si>
  <si>
    <t>18829-14753</t>
  </si>
  <si>
    <t>18833-10900</t>
  </si>
  <si>
    <t>18833-18835</t>
  </si>
  <si>
    <t>18835-10899</t>
  </si>
  <si>
    <t>18835-18833</t>
  </si>
  <si>
    <t>18838-12622</t>
  </si>
  <si>
    <t>18838-12626</t>
  </si>
  <si>
    <t>18838-18839</t>
  </si>
  <si>
    <t>18839-12687</t>
  </si>
  <si>
    <t>18839-18838</t>
  </si>
  <si>
    <t>18844-11298</t>
  </si>
  <si>
    <t>18844-15707</t>
  </si>
  <si>
    <t>18844-8203</t>
  </si>
  <si>
    <t>18901-11270</t>
  </si>
  <si>
    <t>18901-7408</t>
  </si>
  <si>
    <t>18902-7471</t>
  </si>
  <si>
    <t>MC055</t>
  </si>
  <si>
    <t>18902-7472</t>
  </si>
  <si>
    <t>18938-7168</t>
  </si>
  <si>
    <t>RI286</t>
  </si>
  <si>
    <t>18938-7169</t>
  </si>
  <si>
    <t>18957-7628</t>
  </si>
  <si>
    <t>MB374</t>
  </si>
  <si>
    <t>18957-7644</t>
  </si>
  <si>
    <t>18978-11300</t>
  </si>
  <si>
    <t>18978-17100</t>
  </si>
  <si>
    <t>18978-18980</t>
  </si>
  <si>
    <t>MA300</t>
  </si>
  <si>
    <t>18980-18978</t>
  </si>
  <si>
    <t>18980-4059</t>
  </si>
  <si>
    <t>MB380</t>
  </si>
  <si>
    <t>18998-18999</t>
  </si>
  <si>
    <t>KW387</t>
  </si>
  <si>
    <t>18998-5281</t>
  </si>
  <si>
    <t>18999-18998</t>
  </si>
  <si>
    <t>18999-5282</t>
  </si>
  <si>
    <t>19501-11952</t>
  </si>
  <si>
    <t>19501-6524</t>
  </si>
  <si>
    <t>19520-11947</t>
  </si>
  <si>
    <t>19520-6494</t>
  </si>
  <si>
    <t>19726-11964</t>
  </si>
  <si>
    <t>19726-6495</t>
  </si>
  <si>
    <t>19727-11964</t>
  </si>
  <si>
    <t>19727-7839</t>
  </si>
  <si>
    <t>19733-11947</t>
  </si>
  <si>
    <t>19733-8381</t>
  </si>
  <si>
    <t>19740-8844</t>
  </si>
  <si>
    <t>LM610</t>
  </si>
  <si>
    <t>19764-11534</t>
  </si>
  <si>
    <t>19764-8418</t>
  </si>
  <si>
    <t>19764-8419</t>
  </si>
  <si>
    <t>19767-5230</t>
  </si>
  <si>
    <t>200004-11849</t>
  </si>
  <si>
    <t>200015-200082</t>
  </si>
  <si>
    <t>200048-15759</t>
  </si>
  <si>
    <t>200053-25124</t>
  </si>
  <si>
    <t>LH050</t>
  </si>
  <si>
    <t>200082-200015</t>
  </si>
  <si>
    <t>200113-201113</t>
  </si>
  <si>
    <t>20020-13187</t>
  </si>
  <si>
    <t>20020-6310</t>
  </si>
  <si>
    <t>20022-10933</t>
  </si>
  <si>
    <t>20022-20023</t>
  </si>
  <si>
    <t>20023-20022</t>
  </si>
  <si>
    <t>20023-20024</t>
  </si>
  <si>
    <t>20023-20027</t>
  </si>
  <si>
    <t>20024-20023</t>
  </si>
  <si>
    <t>20026-20027</t>
  </si>
  <si>
    <t>20026-6304</t>
  </si>
  <si>
    <t>20027-20023</t>
  </si>
  <si>
    <t>20027-20026</t>
  </si>
  <si>
    <t>201003-25133</t>
  </si>
  <si>
    <t>QQ550</t>
  </si>
  <si>
    <t>201004-11849</t>
  </si>
  <si>
    <t>201007-8621</t>
  </si>
  <si>
    <t>20102-20103</t>
  </si>
  <si>
    <t>UC520</t>
  </si>
  <si>
    <t>20102-7513</t>
  </si>
  <si>
    <t>20103-20102</t>
  </si>
  <si>
    <t>20103-7352</t>
  </si>
  <si>
    <t>20104-18175</t>
  </si>
  <si>
    <t>20104-4043</t>
  </si>
  <si>
    <t>201049-25125</t>
  </si>
  <si>
    <t>20105-20106</t>
  </si>
  <si>
    <t>20105-20119</t>
  </si>
  <si>
    <t>201053-25124</t>
  </si>
  <si>
    <t>20106-20105</t>
  </si>
  <si>
    <t>20106-20107</t>
  </si>
  <si>
    <t>201070-13859</t>
  </si>
  <si>
    <t>20107-12369</t>
  </si>
  <si>
    <t>20107-20106</t>
  </si>
  <si>
    <t>20108-12369</t>
  </si>
  <si>
    <t>201086-15706</t>
  </si>
  <si>
    <t>20108-7360</t>
  </si>
  <si>
    <t>201096-7368</t>
  </si>
  <si>
    <t>20111-14081</t>
  </si>
  <si>
    <t>20111-20112</t>
  </si>
  <si>
    <t>201113-200113</t>
  </si>
  <si>
    <t>20112-20111</t>
  </si>
  <si>
    <t>201126-10811</t>
  </si>
  <si>
    <t>20112-7360</t>
  </si>
  <si>
    <t>20118-20119</t>
  </si>
  <si>
    <t>20118-7513</t>
  </si>
  <si>
    <t>20119-20105</t>
  </si>
  <si>
    <t>20119-20118</t>
  </si>
  <si>
    <t>25005-6828</t>
  </si>
  <si>
    <t>250056-8373</t>
  </si>
  <si>
    <t>25009-25010</t>
  </si>
  <si>
    <t>250098-6954</t>
  </si>
  <si>
    <t>NL020</t>
  </si>
  <si>
    <t>25010-12036</t>
  </si>
  <si>
    <t>25010-13862</t>
  </si>
  <si>
    <t>250114-25376</t>
  </si>
  <si>
    <t>25011-6603</t>
  </si>
  <si>
    <t>25012-10759</t>
  </si>
  <si>
    <t>25012-25319</t>
  </si>
  <si>
    <t>250125-6558</t>
  </si>
  <si>
    <t>NL710</t>
  </si>
  <si>
    <t>250127-25346</t>
  </si>
  <si>
    <t>250127-9454</t>
  </si>
  <si>
    <t>LQ080</t>
  </si>
  <si>
    <t>25012-8373</t>
  </si>
  <si>
    <t>250144-7816</t>
  </si>
  <si>
    <t>MO670</t>
  </si>
  <si>
    <t>250145-11748</t>
  </si>
  <si>
    <t>25023-11130</t>
  </si>
  <si>
    <t>25023-6314</t>
  </si>
  <si>
    <t>25024-6314</t>
  </si>
  <si>
    <t>25024-6316</t>
  </si>
  <si>
    <t>250247-250257</t>
  </si>
  <si>
    <t>250257-250247</t>
  </si>
  <si>
    <t>25028-70060</t>
  </si>
  <si>
    <t>SQ805</t>
  </si>
  <si>
    <t>25030-25888</t>
  </si>
  <si>
    <t>TR895</t>
  </si>
  <si>
    <t>25032-13490</t>
  </si>
  <si>
    <t>25032-8264</t>
  </si>
  <si>
    <t>TR005</t>
  </si>
  <si>
    <t>25052-10742</t>
  </si>
  <si>
    <t>25052-10758</t>
  </si>
  <si>
    <t>25053-6525</t>
  </si>
  <si>
    <t>25053-6528</t>
  </si>
  <si>
    <t>25054-11990</t>
  </si>
  <si>
    <t>25054-13916</t>
  </si>
  <si>
    <t>25054-25061</t>
  </si>
  <si>
    <t>25055-11994</t>
  </si>
  <si>
    <t>25055-25060</t>
  </si>
  <si>
    <t>25055-6515</t>
  </si>
  <si>
    <t>25057-10511</t>
  </si>
  <si>
    <t>25057-300011</t>
  </si>
  <si>
    <t>25057-400167</t>
  </si>
  <si>
    <t>RO730</t>
  </si>
  <si>
    <t>25058-11981</t>
  </si>
  <si>
    <t>25058-25522</t>
  </si>
  <si>
    <t>25059-301012</t>
  </si>
  <si>
    <t>QM160</t>
  </si>
  <si>
    <t>25059-6481</t>
  </si>
  <si>
    <t>25060-25055</t>
  </si>
  <si>
    <t>25061-25054</t>
  </si>
  <si>
    <t>25068-6880</t>
  </si>
  <si>
    <t>25072-10519</t>
  </si>
  <si>
    <t>25073-14237</t>
  </si>
  <si>
    <t>25073-14238</t>
  </si>
  <si>
    <t>25074-6971</t>
  </si>
  <si>
    <t>NJ820</t>
  </si>
  <si>
    <t>25074-8352</t>
  </si>
  <si>
    <t>25084-25085</t>
  </si>
  <si>
    <t>PL710</t>
  </si>
  <si>
    <t>25085-25084</t>
  </si>
  <si>
    <t>25087-14266</t>
  </si>
  <si>
    <t>25107-15720</t>
  </si>
  <si>
    <t>25107-5605</t>
  </si>
  <si>
    <t>YO080</t>
  </si>
  <si>
    <t>25109-15732</t>
  </si>
  <si>
    <t>25109-5561</t>
  </si>
  <si>
    <t>25111-6835</t>
  </si>
  <si>
    <t>SM925</t>
  </si>
  <si>
    <t>25111-8578</t>
  </si>
  <si>
    <t>25113-15737</t>
  </si>
  <si>
    <t>25113-25360</t>
  </si>
  <si>
    <t>RJ455</t>
  </si>
  <si>
    <t>25118-5512</t>
  </si>
  <si>
    <t>25118-9953</t>
  </si>
  <si>
    <t>25119-15879</t>
  </si>
  <si>
    <t>25119-7394</t>
  </si>
  <si>
    <t>25121-11168</t>
  </si>
  <si>
    <t>25121-8334</t>
  </si>
  <si>
    <t>25124-200053</t>
  </si>
  <si>
    <t>25124-201053</t>
  </si>
  <si>
    <t>25125-15192</t>
  </si>
  <si>
    <t>25125-201049</t>
  </si>
  <si>
    <t>25125-7432</t>
  </si>
  <si>
    <t>25129-15943</t>
  </si>
  <si>
    <t>25129-7105</t>
  </si>
  <si>
    <t>MG350</t>
  </si>
  <si>
    <t>25133-201003</t>
  </si>
  <si>
    <t>25133-6373</t>
  </si>
  <si>
    <t>25145-5249</t>
  </si>
  <si>
    <t>25146-5227</t>
  </si>
  <si>
    <t>25147-5302</t>
  </si>
  <si>
    <t>25185-13742</t>
  </si>
  <si>
    <t>25185-25581</t>
  </si>
  <si>
    <t>25186-12040</t>
  </si>
  <si>
    <t>25186-6594</t>
  </si>
  <si>
    <t>25187-10738</t>
  </si>
  <si>
    <t>25187-7866</t>
  </si>
  <si>
    <t>25213-14871</t>
  </si>
  <si>
    <t>25213-7243</t>
  </si>
  <si>
    <t>25214-11175</t>
  </si>
  <si>
    <t>25214-25215</t>
  </si>
  <si>
    <t>MD110</t>
  </si>
  <si>
    <t>25214-7509</t>
  </si>
  <si>
    <t>PB800</t>
  </si>
  <si>
    <t>25215-11339</t>
  </si>
  <si>
    <t>25215-25214</t>
  </si>
  <si>
    <t>PB050</t>
  </si>
  <si>
    <t>25215-7408</t>
  </si>
  <si>
    <t>25230-25231</t>
  </si>
  <si>
    <t>25230-9415</t>
  </si>
  <si>
    <t>25231-25230</t>
  </si>
  <si>
    <t>25238-11393</t>
  </si>
  <si>
    <t>25238-8926</t>
  </si>
  <si>
    <t>25263-5440</t>
  </si>
  <si>
    <t>25264-10887</t>
  </si>
  <si>
    <t>25265-7798</t>
  </si>
  <si>
    <t>KR728</t>
  </si>
  <si>
    <t>25267-5055</t>
  </si>
  <si>
    <t>25268-5055</t>
  </si>
  <si>
    <t>25272-11077</t>
  </si>
  <si>
    <t>25272-5246</t>
  </si>
  <si>
    <t>25279-25280</t>
  </si>
  <si>
    <t>ED260</t>
  </si>
  <si>
    <t>25280-25279</t>
  </si>
  <si>
    <t>25280-25281</t>
  </si>
  <si>
    <t>DD430</t>
  </si>
  <si>
    <t>25281-11703</t>
  </si>
  <si>
    <t>25281-25280</t>
  </si>
  <si>
    <t>25281-8331</t>
  </si>
  <si>
    <t>25297-13883</t>
  </si>
  <si>
    <t>25297-25300</t>
  </si>
  <si>
    <t>25297-8856</t>
  </si>
  <si>
    <t>25298-25300</t>
  </si>
  <si>
    <t>NM220</t>
  </si>
  <si>
    <t>25298-4129</t>
  </si>
  <si>
    <t>25299-6599</t>
  </si>
  <si>
    <t>25300-25297</t>
  </si>
  <si>
    <t>25300-25298</t>
  </si>
  <si>
    <t>25300-6599</t>
  </si>
  <si>
    <t>25315-25317</t>
  </si>
  <si>
    <t>NK280</t>
  </si>
  <si>
    <t>25316-25317</t>
  </si>
  <si>
    <t>25316-25318</t>
  </si>
  <si>
    <t>25316-25320</t>
  </si>
  <si>
    <t>25317-10757</t>
  </si>
  <si>
    <t>25317-25315</t>
  </si>
  <si>
    <t>25317-25316</t>
  </si>
  <si>
    <t>25319-6906</t>
  </si>
  <si>
    <t>25319-6910</t>
  </si>
  <si>
    <t>25321-6538</t>
  </si>
  <si>
    <t>25321-6551</t>
  </si>
  <si>
    <t>25322-11379</t>
  </si>
  <si>
    <t>25322-11380</t>
  </si>
  <si>
    <t>25323-11653</t>
  </si>
  <si>
    <t>25323-7832</t>
  </si>
  <si>
    <t>25324-25618</t>
  </si>
  <si>
    <t>25324-6420</t>
  </si>
  <si>
    <t>25325-11114</t>
  </si>
  <si>
    <t>25325-15325</t>
  </si>
  <si>
    <t>25326-4054</t>
  </si>
  <si>
    <t>25326-6355</t>
  </si>
  <si>
    <t>25327-12850</t>
  </si>
  <si>
    <t>25327-6341</t>
  </si>
  <si>
    <t>25340-10497</t>
  </si>
  <si>
    <t>25340-8465</t>
  </si>
  <si>
    <t>PV330</t>
  </si>
  <si>
    <t>25341-5277</t>
  </si>
  <si>
    <t>KU547</t>
  </si>
  <si>
    <t>25346-13642</t>
  </si>
  <si>
    <t>25346-13644</t>
  </si>
  <si>
    <t>25346-250127</t>
  </si>
  <si>
    <t>25351-11354</t>
  </si>
  <si>
    <t>25351-7606</t>
  </si>
  <si>
    <t>25352-25353</t>
  </si>
  <si>
    <t>25352-7602</t>
  </si>
  <si>
    <t>25353-11350</t>
  </si>
  <si>
    <t>25353-25352</t>
  </si>
  <si>
    <t>25355-25356</t>
  </si>
  <si>
    <t>QB450</t>
  </si>
  <si>
    <t>25355-7597</t>
  </si>
  <si>
    <t>RB545</t>
  </si>
  <si>
    <t>25355-7599</t>
  </si>
  <si>
    <t>25358-7848</t>
  </si>
  <si>
    <t>LN060</t>
  </si>
  <si>
    <t>25359-25360</t>
  </si>
  <si>
    <t>RJ821</t>
  </si>
  <si>
    <t>25360-25113</t>
  </si>
  <si>
    <t>25360-25359</t>
  </si>
  <si>
    <t>25361-6861</t>
  </si>
  <si>
    <t>25367-11639</t>
  </si>
  <si>
    <t>NO565</t>
  </si>
  <si>
    <t>25367-11641</t>
  </si>
  <si>
    <t>25367-25368</t>
  </si>
  <si>
    <t>25368-25367</t>
  </si>
  <si>
    <t>25370-11821</t>
  </si>
  <si>
    <t>25370-7904</t>
  </si>
  <si>
    <t>25371-11816</t>
  </si>
  <si>
    <t>25371-11817</t>
  </si>
  <si>
    <t>25376-10722</t>
  </si>
  <si>
    <t>25376-10725</t>
  </si>
  <si>
    <t>25376-250114</t>
  </si>
  <si>
    <t>25394-7915</t>
  </si>
  <si>
    <t>25395-25619</t>
  </si>
  <si>
    <t>25395-6549</t>
  </si>
  <si>
    <t>25413-11351</t>
  </si>
  <si>
    <t>25413-7599</t>
  </si>
  <si>
    <t>25414-15352</t>
  </si>
  <si>
    <t>WR045</t>
  </si>
  <si>
    <t>25416-4079</t>
  </si>
  <si>
    <t>KD350</t>
  </si>
  <si>
    <t>25416-4082</t>
  </si>
  <si>
    <t>25418-11247</t>
  </si>
  <si>
    <t>25418-25419</t>
  </si>
  <si>
    <t>25419-25418</t>
  </si>
  <si>
    <t>25421-7267</t>
  </si>
  <si>
    <t>25421-8369</t>
  </si>
  <si>
    <t>25438-14966</t>
  </si>
  <si>
    <t>25439-6016</t>
  </si>
  <si>
    <t>25439-7053</t>
  </si>
  <si>
    <t>25440-11789</t>
  </si>
  <si>
    <t>25440-14287</t>
  </si>
  <si>
    <t>25442-10767</t>
  </si>
  <si>
    <t>25442-10776</t>
  </si>
  <si>
    <t>25442-25443</t>
  </si>
  <si>
    <t>25443-10777</t>
  </si>
  <si>
    <t>25443-25442</t>
  </si>
  <si>
    <t>25443-6934</t>
  </si>
  <si>
    <t>PK340</t>
  </si>
  <si>
    <t>25444-10776</t>
  </si>
  <si>
    <t>25444-15742</t>
  </si>
  <si>
    <t>25444-7892</t>
  </si>
  <si>
    <t>25479-15203</t>
  </si>
  <si>
    <t>25479-15205</t>
  </si>
  <si>
    <t>25484-7168</t>
  </si>
  <si>
    <t>RI440</t>
  </si>
  <si>
    <t>25484-8345</t>
  </si>
  <si>
    <t>25486-7172</t>
  </si>
  <si>
    <t>25486-7173</t>
  </si>
  <si>
    <t>25489-14527</t>
  </si>
  <si>
    <t>25489-7062</t>
  </si>
  <si>
    <t>25500-10072</t>
  </si>
  <si>
    <t>25500-11151</t>
  </si>
  <si>
    <t>25501-25502</t>
  </si>
  <si>
    <t>25501-25730</t>
  </si>
  <si>
    <t>25502-25501</t>
  </si>
  <si>
    <t>25502-25503</t>
  </si>
  <si>
    <t>25503-25502</t>
  </si>
  <si>
    <t>25503-5981</t>
  </si>
  <si>
    <t>25504-11263</t>
  </si>
  <si>
    <t>25504-7490</t>
  </si>
  <si>
    <t>25505-14363</t>
  </si>
  <si>
    <t>25505-14364</t>
  </si>
  <si>
    <t>25506-5306</t>
  </si>
  <si>
    <t>25506-5307</t>
  </si>
  <si>
    <t>25508-10830</t>
  </si>
  <si>
    <t>25508-7068</t>
  </si>
  <si>
    <t>25510-7127</t>
  </si>
  <si>
    <t>25510-7131</t>
  </si>
  <si>
    <t>25516-8334</t>
  </si>
  <si>
    <t>25516-9829</t>
  </si>
  <si>
    <t>25519-6941</t>
  </si>
  <si>
    <t>25519-6942</t>
  </si>
  <si>
    <t>25520-7889</t>
  </si>
  <si>
    <t>25521-6952</t>
  </si>
  <si>
    <t>25521-7895</t>
  </si>
  <si>
    <t>25522-11977</t>
  </si>
  <si>
    <t>25522-25058</t>
  </si>
  <si>
    <t>25524-10696</t>
  </si>
  <si>
    <t>25524-10748</t>
  </si>
  <si>
    <t>25531-7210</t>
  </si>
  <si>
    <t>VH345</t>
  </si>
  <si>
    <t>25531-9801</t>
  </si>
  <si>
    <t>25532-6617</t>
  </si>
  <si>
    <t>NM500</t>
  </si>
  <si>
    <t>25532-8807</t>
  </si>
  <si>
    <t>25533-8897</t>
  </si>
  <si>
    <t>25536-12057</t>
  </si>
  <si>
    <t>25546-11017</t>
  </si>
  <si>
    <t>25546-7124</t>
  </si>
  <si>
    <t>25548-8398</t>
  </si>
  <si>
    <t>KJ755</t>
  </si>
  <si>
    <t>25548-8403</t>
  </si>
  <si>
    <t>25550-11032</t>
  </si>
  <si>
    <t>25550-7119</t>
  </si>
  <si>
    <t>25563-8340</t>
  </si>
  <si>
    <t>WE725</t>
  </si>
  <si>
    <t>25563-9781</t>
  </si>
  <si>
    <t>25569-6757</t>
  </si>
  <si>
    <t>JI588</t>
  </si>
  <si>
    <t>25569-6760</t>
  </si>
  <si>
    <t>25572-6757</t>
  </si>
  <si>
    <t>JI380</t>
  </si>
  <si>
    <t>25572-8383</t>
  </si>
  <si>
    <t>25573-6754</t>
  </si>
  <si>
    <t>25573-6761</t>
  </si>
  <si>
    <t>25575-25576</t>
  </si>
  <si>
    <t>25575-6782</t>
  </si>
  <si>
    <t>25576-11711</t>
  </si>
  <si>
    <t>25576-25575</t>
  </si>
  <si>
    <t>25577-25578</t>
  </si>
  <si>
    <t>25577-6251</t>
  </si>
  <si>
    <t>25578-25577</t>
  </si>
  <si>
    <t>25578-6252</t>
  </si>
  <si>
    <t>25579-8835</t>
  </si>
  <si>
    <t>25580-8833</t>
  </si>
  <si>
    <t>25581-11954</t>
  </si>
  <si>
    <t>25581-25185</t>
  </si>
  <si>
    <t>25582-25583</t>
  </si>
  <si>
    <t>25582-7810</t>
  </si>
  <si>
    <t>25583-11736</t>
  </si>
  <si>
    <t>25583-25582</t>
  </si>
  <si>
    <t>25584-4075</t>
  </si>
  <si>
    <t>KD640</t>
  </si>
  <si>
    <t>25590-11324</t>
  </si>
  <si>
    <t>25590-6284</t>
  </si>
  <si>
    <t>25598-6764</t>
  </si>
  <si>
    <t>25598-6765</t>
  </si>
  <si>
    <t>25601-12026</t>
  </si>
  <si>
    <t>25601-6550</t>
  </si>
  <si>
    <t>25604-13941</t>
  </si>
  <si>
    <t>25605-10524</t>
  </si>
  <si>
    <t>25606-10643</t>
  </si>
  <si>
    <t>25606-6852</t>
  </si>
  <si>
    <t>25607-5630</t>
  </si>
  <si>
    <t>25608-10524</t>
  </si>
  <si>
    <t>25608-6457</t>
  </si>
  <si>
    <t>25611-6401</t>
  </si>
  <si>
    <t>25611-8380</t>
  </si>
  <si>
    <t>25612-12028</t>
  </si>
  <si>
    <t>NN930</t>
  </si>
  <si>
    <t>25612-6590</t>
  </si>
  <si>
    <t>25613-13449</t>
  </si>
  <si>
    <t>25613-6350</t>
  </si>
  <si>
    <t>25614-6358</t>
  </si>
  <si>
    <t>25614-6359</t>
  </si>
  <si>
    <t>25615-11078</t>
  </si>
  <si>
    <t>25615-6434</t>
  </si>
  <si>
    <t>25616-15703</t>
  </si>
  <si>
    <t>25616-25617</t>
  </si>
  <si>
    <t>25617-11107</t>
  </si>
  <si>
    <t>25617-25616</t>
  </si>
  <si>
    <t>25618-13431</t>
  </si>
  <si>
    <t>25618-25324</t>
  </si>
  <si>
    <t>25619-25395</t>
  </si>
  <si>
    <t>25619-6498</t>
  </si>
  <si>
    <t>25623-10916</t>
  </si>
  <si>
    <t>25623-6306</t>
  </si>
  <si>
    <t>25625-12626</t>
  </si>
  <si>
    <t>25625-5286</t>
  </si>
  <si>
    <t>NW015</t>
  </si>
  <si>
    <t>25626-25627</t>
  </si>
  <si>
    <t>25626-6315</t>
  </si>
  <si>
    <t>25627-25626</t>
  </si>
  <si>
    <t>25627-6302</t>
  </si>
  <si>
    <t>25628-25629</t>
  </si>
  <si>
    <t>25628-6316</t>
  </si>
  <si>
    <t>25629-11129</t>
  </si>
  <si>
    <t>25629-25628</t>
  </si>
  <si>
    <t>25630-12112</t>
  </si>
  <si>
    <t>25630-7817</t>
  </si>
  <si>
    <t>25632-6306</t>
  </si>
  <si>
    <t>25632-6309</t>
  </si>
  <si>
    <t>25634-11690</t>
  </si>
  <si>
    <t>25634-25635</t>
  </si>
  <si>
    <t>25635-13078</t>
  </si>
  <si>
    <t>25635-25634</t>
  </si>
  <si>
    <t>25636-8856</t>
  </si>
  <si>
    <t>25637-12128</t>
  </si>
  <si>
    <t>25637-13424</t>
  </si>
  <si>
    <t>25638-6556</t>
  </si>
  <si>
    <t>NL160</t>
  </si>
  <si>
    <t>25638-6559</t>
  </si>
  <si>
    <t>25647-14328</t>
  </si>
  <si>
    <t>25647-6826</t>
  </si>
  <si>
    <t>25648-6709</t>
  </si>
  <si>
    <t>25648-8581</t>
  </si>
  <si>
    <t>25652-6794</t>
  </si>
  <si>
    <t>KG340</t>
  </si>
  <si>
    <t>25652-6796</t>
  </si>
  <si>
    <t>KG300</t>
  </si>
  <si>
    <t>25653-6796</t>
  </si>
  <si>
    <t>25653-6803</t>
  </si>
  <si>
    <t>25654-7217</t>
  </si>
  <si>
    <t>UH090</t>
  </si>
  <si>
    <t>25654-7218</t>
  </si>
  <si>
    <t>25656-25657</t>
  </si>
  <si>
    <t>UH270</t>
  </si>
  <si>
    <t>25656-9867</t>
  </si>
  <si>
    <t>25657-25656</t>
  </si>
  <si>
    <t>25657-9876</t>
  </si>
  <si>
    <t>25659-10836</t>
  </si>
  <si>
    <t>25659-7153</t>
  </si>
  <si>
    <t>25661-6987</t>
  </si>
  <si>
    <t>25661-7040</t>
  </si>
  <si>
    <t>25663-6149</t>
  </si>
  <si>
    <t>PW296</t>
  </si>
  <si>
    <t>25663-6169</t>
  </si>
  <si>
    <t>25664-10430</t>
  </si>
  <si>
    <t>25668-25669</t>
  </si>
  <si>
    <t>25668-9845</t>
  </si>
  <si>
    <t>25669-25668</t>
  </si>
  <si>
    <t>25669-25670</t>
  </si>
  <si>
    <t>25670-25669</t>
  </si>
  <si>
    <t>25670-25671</t>
  </si>
  <si>
    <t>25671-14966</t>
  </si>
  <si>
    <t>25671-25670</t>
  </si>
  <si>
    <t>25672-10381</t>
  </si>
  <si>
    <t>25672-25673</t>
  </si>
  <si>
    <t>25673-10383</t>
  </si>
  <si>
    <t>25673-25672</t>
  </si>
  <si>
    <t>25675-7828</t>
  </si>
  <si>
    <t>25676-12858</t>
  </si>
  <si>
    <t>25676-12861</t>
  </si>
  <si>
    <t>25677-31133</t>
  </si>
  <si>
    <t>25677-4145</t>
  </si>
  <si>
    <t>25678-10286</t>
  </si>
  <si>
    <t>25678-14777</t>
  </si>
  <si>
    <t>25682-10762</t>
  </si>
  <si>
    <t>25682-6927</t>
  </si>
  <si>
    <t>25694-8373</t>
  </si>
  <si>
    <t>25704-9474</t>
  </si>
  <si>
    <t>25726-25727</t>
  </si>
  <si>
    <t>RO020</t>
  </si>
  <si>
    <t>25726-6460</t>
  </si>
  <si>
    <t>25727-25726</t>
  </si>
  <si>
    <t>25727-25728</t>
  </si>
  <si>
    <t>25728-25727</t>
  </si>
  <si>
    <t>25730-15614</t>
  </si>
  <si>
    <t>25730-25501</t>
  </si>
  <si>
    <t>25731-15614</t>
  </si>
  <si>
    <t>25731-4167</t>
  </si>
  <si>
    <t>UE570</t>
  </si>
  <si>
    <t>25731-9914</t>
  </si>
  <si>
    <t>25759-11728</t>
  </si>
  <si>
    <t>25759-6784</t>
  </si>
  <si>
    <t>25839-11346</t>
  </si>
  <si>
    <t>25839-25840</t>
  </si>
  <si>
    <t>25839-25843</t>
  </si>
  <si>
    <t>FP080</t>
  </si>
  <si>
    <t>25840-25839</t>
  </si>
  <si>
    <t>25841-6226</t>
  </si>
  <si>
    <t>25841-6227</t>
  </si>
  <si>
    <t>25843-25839</t>
  </si>
  <si>
    <t>25864-31167</t>
  </si>
  <si>
    <t>25864-7616</t>
  </si>
  <si>
    <t>QA600</t>
  </si>
  <si>
    <t>25887-13098</t>
  </si>
  <si>
    <t>25887-13101</t>
  </si>
  <si>
    <t>25887-5444</t>
  </si>
  <si>
    <t>25888-13506</t>
  </si>
  <si>
    <t>25888-25030</t>
  </si>
  <si>
    <t>25888-8259</t>
  </si>
  <si>
    <t>300011-25057</t>
  </si>
  <si>
    <t>300012-301012</t>
  </si>
  <si>
    <t>30004-11162</t>
  </si>
  <si>
    <t>301012-25059</t>
  </si>
  <si>
    <t>301012-300012</t>
  </si>
  <si>
    <t>31001-4142</t>
  </si>
  <si>
    <t>31118-6618</t>
  </si>
  <si>
    <t>31132-8298</t>
  </si>
  <si>
    <t>KB530</t>
  </si>
  <si>
    <t>31133-15950</t>
  </si>
  <si>
    <t>31133-25677</t>
  </si>
  <si>
    <t>31162-11219</t>
  </si>
  <si>
    <t>31162-11490</t>
  </si>
  <si>
    <t>31163-11467</t>
  </si>
  <si>
    <t>31163-7845</t>
  </si>
  <si>
    <t>31166-10413</t>
  </si>
  <si>
    <t>31166-31167</t>
  </si>
  <si>
    <t>31167-25864</t>
  </si>
  <si>
    <t>31167-31166</t>
  </si>
  <si>
    <t>400001-400068</t>
  </si>
  <si>
    <t>400005-9399</t>
  </si>
  <si>
    <t>400008-401008</t>
  </si>
  <si>
    <t>400008-4046</t>
  </si>
  <si>
    <t>400009-401009</t>
  </si>
  <si>
    <t>400009-8394</t>
  </si>
  <si>
    <t>400036-7864</t>
  </si>
  <si>
    <t>400036-7866</t>
  </si>
  <si>
    <t>400068-400001</t>
  </si>
  <si>
    <t>400072-8394</t>
  </si>
  <si>
    <t>400102-10070</t>
  </si>
  <si>
    <t>400158-4114</t>
  </si>
  <si>
    <t>KD920</t>
  </si>
  <si>
    <t>400167-25057</t>
  </si>
  <si>
    <t>400167-400171</t>
  </si>
  <si>
    <t>RO110</t>
  </si>
  <si>
    <t>400168-400171</t>
  </si>
  <si>
    <t>400171-400167</t>
  </si>
  <si>
    <t>400171-400168</t>
  </si>
  <si>
    <t>400180-10683</t>
  </si>
  <si>
    <t>400181-10721</t>
  </si>
  <si>
    <t>400181-400182</t>
  </si>
  <si>
    <t>MU817</t>
  </si>
  <si>
    <t>400182-400181</t>
  </si>
  <si>
    <t>400182-400183</t>
  </si>
  <si>
    <t>400183-10888</t>
  </si>
  <si>
    <t>400183-400182</t>
  </si>
  <si>
    <t>400208-14044</t>
  </si>
  <si>
    <t>400208-400209</t>
  </si>
  <si>
    <t>400209-14119</t>
  </si>
  <si>
    <t>400209-400208</t>
  </si>
  <si>
    <t>400210-11797</t>
  </si>
  <si>
    <t>400219-6569</t>
  </si>
  <si>
    <t>400303-400304</t>
  </si>
  <si>
    <t>ELEANOR SCHONELL</t>
  </si>
  <si>
    <t>400304-400303</t>
  </si>
  <si>
    <t>401008-400008</t>
  </si>
  <si>
    <t>401009-18184</t>
  </si>
  <si>
    <t>401009-400009</t>
  </si>
  <si>
    <t>4036-11889</t>
  </si>
  <si>
    <t>4036-11890</t>
  </si>
  <si>
    <t>4036-11891</t>
  </si>
  <si>
    <t>4037-4038</t>
  </si>
  <si>
    <t>MI270</t>
  </si>
  <si>
    <t>4037-6816</t>
  </si>
  <si>
    <t>4037-6817</t>
  </si>
  <si>
    <t>4038-11909</t>
  </si>
  <si>
    <t>4038-4037</t>
  </si>
  <si>
    <t>4038-6821</t>
  </si>
  <si>
    <t>4039-11134</t>
  </si>
  <si>
    <t>4039-11140</t>
  </si>
  <si>
    <t>4039-11148</t>
  </si>
  <si>
    <t>4040-11147</t>
  </si>
  <si>
    <t>4040-11148</t>
  </si>
  <si>
    <t>4040-4041</t>
  </si>
  <si>
    <t>4041-14928</t>
  </si>
  <si>
    <t>4041-14931</t>
  </si>
  <si>
    <t>4041-4040</t>
  </si>
  <si>
    <t>4042-4043</t>
  </si>
  <si>
    <t>UE290</t>
  </si>
  <si>
    <t>4043-20104</t>
  </si>
  <si>
    <t>4043-4042</t>
  </si>
  <si>
    <t>4043-9959</t>
  </si>
  <si>
    <t>4044-15158</t>
  </si>
  <si>
    <t>4044-15164</t>
  </si>
  <si>
    <t>4044-15165</t>
  </si>
  <si>
    <t>4045-15165</t>
  </si>
  <si>
    <t>4045-7590</t>
  </si>
  <si>
    <t>4045-7597</t>
  </si>
  <si>
    <t>RB295</t>
  </si>
  <si>
    <t>4046-10741</t>
  </si>
  <si>
    <t>4046-10742</t>
  </si>
  <si>
    <t>4046-400008</t>
  </si>
  <si>
    <t>4046-8378</t>
  </si>
  <si>
    <t>4048-10822</t>
  </si>
  <si>
    <t>4048-7126</t>
  </si>
  <si>
    <t>4049-11819</t>
  </si>
  <si>
    <t>4049-11824</t>
  </si>
  <si>
    <t>4049-6646</t>
  </si>
  <si>
    <t>4050-10903</t>
  </si>
  <si>
    <t>4050-7846</t>
  </si>
  <si>
    <t>4051-12925</t>
  </si>
  <si>
    <t>4051-4052</t>
  </si>
  <si>
    <t>QS997</t>
  </si>
  <si>
    <t>4051-6413</t>
  </si>
  <si>
    <t>4052-4051</t>
  </si>
  <si>
    <t>4052-4053</t>
  </si>
  <si>
    <t>4052-6413</t>
  </si>
  <si>
    <t>4053-4052</t>
  </si>
  <si>
    <t>4053-4054</t>
  </si>
  <si>
    <t>4054-11111</t>
  </si>
  <si>
    <t>4054-25326</t>
  </si>
  <si>
    <t>4054-4053</t>
  </si>
  <si>
    <t>4055-4056</t>
  </si>
  <si>
    <t>QT140</t>
  </si>
  <si>
    <t>4055-6434</t>
  </si>
  <si>
    <t>4055-6436</t>
  </si>
  <si>
    <t>4056-11082</t>
  </si>
  <si>
    <t>4056-4055</t>
  </si>
  <si>
    <t>4056-6435</t>
  </si>
  <si>
    <t>4057-11087</t>
  </si>
  <si>
    <t>4057-15678</t>
  </si>
  <si>
    <t>4057-6335</t>
  </si>
  <si>
    <t>4059-18980</t>
  </si>
  <si>
    <t>4059-4060</t>
  </si>
  <si>
    <t>4059-4067</t>
  </si>
  <si>
    <t>MB138</t>
  </si>
  <si>
    <t>4059-7498</t>
  </si>
  <si>
    <t>MB880</t>
  </si>
  <si>
    <t>4060-4059</t>
  </si>
  <si>
    <t>4060-4062</t>
  </si>
  <si>
    <t>4060-4063</t>
  </si>
  <si>
    <t>4061-4063</t>
  </si>
  <si>
    <t>4061-4064</t>
  </si>
  <si>
    <t>4061-4067</t>
  </si>
  <si>
    <t>4062-4060</t>
  </si>
  <si>
    <t>4062-8289</t>
  </si>
  <si>
    <t>4063-11302</t>
  </si>
  <si>
    <t>4063-4060</t>
  </si>
  <si>
    <t>4063-4061</t>
  </si>
  <si>
    <t>4064-4061</t>
  </si>
  <si>
    <t>4064-4065</t>
  </si>
  <si>
    <t>4064-4066</t>
  </si>
  <si>
    <t>4065-11398</t>
  </si>
  <si>
    <t>4065-4064</t>
  </si>
  <si>
    <t>4066-11306</t>
  </si>
  <si>
    <t>4066-4064</t>
  </si>
  <si>
    <t>4066-7625</t>
  </si>
  <si>
    <t>NA899</t>
  </si>
  <si>
    <t>4067-4059</t>
  </si>
  <si>
    <t>4067-4061</t>
  </si>
  <si>
    <t>4068-15195</t>
  </si>
  <si>
    <t>4068-15203</t>
  </si>
  <si>
    <t>4068-7502</t>
  </si>
  <si>
    <t>4071-8151</t>
  </si>
  <si>
    <t>4075-25584</t>
  </si>
  <si>
    <t>4075-4114</t>
  </si>
  <si>
    <t>KD405</t>
  </si>
  <si>
    <t>4076-4078</t>
  </si>
  <si>
    <t>KD910</t>
  </si>
  <si>
    <t>4078-15093</t>
  </si>
  <si>
    <t>4078-4076</t>
  </si>
  <si>
    <t>4079-11250</t>
  </si>
  <si>
    <t>4079-25416</t>
  </si>
  <si>
    <t>4081-4082</t>
  </si>
  <si>
    <t>KD310</t>
  </si>
  <si>
    <t>4081-7313</t>
  </si>
  <si>
    <t>4082-4081</t>
  </si>
  <si>
    <t>4082-4083</t>
  </si>
  <si>
    <t>4082-4086</t>
  </si>
  <si>
    <t>4083-11374</t>
  </si>
  <si>
    <t>4083-4082</t>
  </si>
  <si>
    <t>4083-4085</t>
  </si>
  <si>
    <t>4085-11384</t>
  </si>
  <si>
    <t>4085-4083</t>
  </si>
  <si>
    <t>4086-4082</t>
  </si>
  <si>
    <t>4086-4089</t>
  </si>
  <si>
    <t>4087-4098</t>
  </si>
  <si>
    <t>LE505</t>
  </si>
  <si>
    <t>4089-4087</t>
  </si>
  <si>
    <t>4094-11374</t>
  </si>
  <si>
    <t>4096-4099</t>
  </si>
  <si>
    <t>LE855</t>
  </si>
  <si>
    <t>4096-8302</t>
  </si>
  <si>
    <t>4097-7321</t>
  </si>
  <si>
    <t>4098-4087</t>
  </si>
  <si>
    <t>4098-4100</t>
  </si>
  <si>
    <t>4099-4096</t>
  </si>
  <si>
    <t>4100-9153</t>
  </si>
  <si>
    <t>4101-7405</t>
  </si>
  <si>
    <t>4106-15173</t>
  </si>
  <si>
    <t>4106-7467</t>
  </si>
  <si>
    <t>4107-4108</t>
  </si>
  <si>
    <t>4107-7426</t>
  </si>
  <si>
    <t>4108-4107</t>
  </si>
  <si>
    <t>4108-7423</t>
  </si>
  <si>
    <t>4114-400158</t>
  </si>
  <si>
    <t>4114-4075</t>
  </si>
  <si>
    <t>4114-8928</t>
  </si>
  <si>
    <t>4117-4118</t>
  </si>
  <si>
    <t>4118-4120</t>
  </si>
  <si>
    <t>4119-11198</t>
  </si>
  <si>
    <t>4120-4118</t>
  </si>
  <si>
    <t>4120-4121</t>
  </si>
  <si>
    <t>4121-4120</t>
  </si>
  <si>
    <t>4121-6176</t>
  </si>
  <si>
    <t>4122-11197</t>
  </si>
  <si>
    <t>4123-4124</t>
  </si>
  <si>
    <t>4123-6264</t>
  </si>
  <si>
    <t>4124-15716</t>
  </si>
  <si>
    <t>4124-4123</t>
  </si>
  <si>
    <t>4128-10431</t>
  </si>
  <si>
    <t>4128-12624</t>
  </si>
  <si>
    <t>4129-25298</t>
  </si>
  <si>
    <t>4129-6596</t>
  </si>
  <si>
    <t>4130-4131</t>
  </si>
  <si>
    <t>MN510</t>
  </si>
  <si>
    <t>4131-4130</t>
  </si>
  <si>
    <t>4131-4132</t>
  </si>
  <si>
    <t>4132-4131</t>
  </si>
  <si>
    <t>4132-4133</t>
  </si>
  <si>
    <t>4133-4132</t>
  </si>
  <si>
    <t>4133-4134</t>
  </si>
  <si>
    <t>4134-4133</t>
  </si>
  <si>
    <t>4134-4136</t>
  </si>
  <si>
    <t>4135-6494</t>
  </si>
  <si>
    <t>4135-6498</t>
  </si>
  <si>
    <t>4136-110005</t>
  </si>
  <si>
    <t>4136-4134</t>
  </si>
  <si>
    <t>4138-11940</t>
  </si>
  <si>
    <t>4138-6495</t>
  </si>
  <si>
    <t>4139-4140</t>
  </si>
  <si>
    <t>4139-4155</t>
  </si>
  <si>
    <t>4140-4139</t>
  </si>
  <si>
    <t>4140-4141</t>
  </si>
  <si>
    <t>4141-31001</t>
  </si>
  <si>
    <t>4141-4140</t>
  </si>
  <si>
    <t>4142-6402</t>
  </si>
  <si>
    <t>4144-6400</t>
  </si>
  <si>
    <t>4145-25677</t>
  </si>
  <si>
    <t>4145-6400</t>
  </si>
  <si>
    <t>4147-13695</t>
  </si>
  <si>
    <t>4147-6372</t>
  </si>
  <si>
    <t>4148-4147</t>
  </si>
  <si>
    <t>4149-4147</t>
  </si>
  <si>
    <t>4153-109026</t>
  </si>
  <si>
    <t>4153-109049</t>
  </si>
  <si>
    <t>4155-109049</t>
  </si>
  <si>
    <t>4155-4139</t>
  </si>
  <si>
    <t>4157-4149</t>
  </si>
  <si>
    <t>NP460</t>
  </si>
  <si>
    <t>4157-4158</t>
  </si>
  <si>
    <t>NP055</t>
  </si>
  <si>
    <t>4157-6401</t>
  </si>
  <si>
    <t>4158-4157</t>
  </si>
  <si>
    <t>4159-4160</t>
  </si>
  <si>
    <t>NP740</t>
  </si>
  <si>
    <t>4160-4159</t>
  </si>
  <si>
    <t>4162-11629</t>
  </si>
  <si>
    <t>4162-6372</t>
  </si>
  <si>
    <t>4163-11188</t>
  </si>
  <si>
    <t>4163-11197</t>
  </si>
  <si>
    <t>4163-4164</t>
  </si>
  <si>
    <t>PE036</t>
  </si>
  <si>
    <t>4164-4163</t>
  </si>
  <si>
    <t>4164-7251</t>
  </si>
  <si>
    <t>4164-7326</t>
  </si>
  <si>
    <t>4165-11300</t>
  </si>
  <si>
    <t>4165-11306</t>
  </si>
  <si>
    <t>4166-11222</t>
  </si>
  <si>
    <t>4166-11253</t>
  </si>
  <si>
    <t>4166-17060</t>
  </si>
  <si>
    <t>4167-25731</t>
  </si>
  <si>
    <t>4167-7329</t>
  </si>
  <si>
    <t>WE370</t>
  </si>
  <si>
    <t>4168-6535</t>
  </si>
  <si>
    <t>4169-11201</t>
  </si>
  <si>
    <t>4169-4170</t>
  </si>
  <si>
    <t>4170-11197</t>
  </si>
  <si>
    <t>4170-11198</t>
  </si>
  <si>
    <t>4170-4169</t>
  </si>
  <si>
    <t>4204-6735</t>
  </si>
  <si>
    <t>4204-6737</t>
  </si>
  <si>
    <t>4206-11800</t>
  </si>
  <si>
    <t>4208-14294</t>
  </si>
  <si>
    <t>4208-15860</t>
  </si>
  <si>
    <t>4209-11875</t>
  </si>
  <si>
    <t>4209-11897</t>
  </si>
  <si>
    <t>4209-6706</t>
  </si>
  <si>
    <t>4210-11789</t>
  </si>
  <si>
    <t>4210-9231</t>
  </si>
  <si>
    <t>4211-11959</t>
  </si>
  <si>
    <t>4211-13741</t>
  </si>
  <si>
    <t>4215-6633</t>
  </si>
  <si>
    <t>LN730</t>
  </si>
  <si>
    <t>4215-6659</t>
  </si>
  <si>
    <t>4217-11804</t>
  </si>
  <si>
    <t>4217-8399</t>
  </si>
  <si>
    <t>4218-11845</t>
  </si>
  <si>
    <t>4218-9372</t>
  </si>
  <si>
    <t>4219-4221</t>
  </si>
  <si>
    <t>4219-6692</t>
  </si>
  <si>
    <t>4219-9373</t>
  </si>
  <si>
    <t>4220-11849</t>
  </si>
  <si>
    <t>4220-11856</t>
  </si>
  <si>
    <t>4221-11849</t>
  </si>
  <si>
    <t>4221-4219</t>
  </si>
  <si>
    <t>4222-11850</t>
  </si>
  <si>
    <t>4222-6719</t>
  </si>
  <si>
    <t>4223-11848</t>
  </si>
  <si>
    <t>4223-11851</t>
  </si>
  <si>
    <t>4224-11848</t>
  </si>
  <si>
    <t>4224-11852</t>
  </si>
  <si>
    <t>4230-11780</t>
  </si>
  <si>
    <t>4230-4231</t>
  </si>
  <si>
    <t>4230-6739</t>
  </si>
  <si>
    <t>KI985</t>
  </si>
  <si>
    <t>4231-4230</t>
  </si>
  <si>
    <t>4232-4239</t>
  </si>
  <si>
    <t>4233-4234</t>
  </si>
  <si>
    <t>4233-9125</t>
  </si>
  <si>
    <t>4234-4233</t>
  </si>
  <si>
    <t>4235-9173</t>
  </si>
  <si>
    <t>4236-9173</t>
  </si>
  <si>
    <t>4239-4232</t>
  </si>
  <si>
    <t>4241-6682</t>
  </si>
  <si>
    <t>4241-8403</t>
  </si>
  <si>
    <t>5055-6432</t>
  </si>
  <si>
    <t>5108-15350</t>
  </si>
  <si>
    <t>5108-8258</t>
  </si>
  <si>
    <t>5109-13092</t>
  </si>
  <si>
    <t>5109-13106</t>
  </si>
  <si>
    <t>5109-13109</t>
  </si>
  <si>
    <t>5110-7386</t>
  </si>
  <si>
    <t>RE785</t>
  </si>
  <si>
    <t>5170-10434</t>
  </si>
  <si>
    <t>5170-5174</t>
  </si>
  <si>
    <t>5170-5175</t>
  </si>
  <si>
    <t>5171-12627</t>
  </si>
  <si>
    <t>5171-5172</t>
  </si>
  <si>
    <t>5172-10434</t>
  </si>
  <si>
    <t>5172-5171</t>
  </si>
  <si>
    <t>5173-5176</t>
  </si>
  <si>
    <t>5173-5177</t>
  </si>
  <si>
    <t>5173-8455</t>
  </si>
  <si>
    <t>NZ070</t>
  </si>
  <si>
    <t>5174-12650</t>
  </si>
  <si>
    <t>5174-5170</t>
  </si>
  <si>
    <t>5175-10439</t>
  </si>
  <si>
    <t>5175-10440</t>
  </si>
  <si>
    <t>5175-10441</t>
  </si>
  <si>
    <t>5175-5170</t>
  </si>
  <si>
    <t>5176-10433</t>
  </si>
  <si>
    <t>5176-10441</t>
  </si>
  <si>
    <t>5176-5173</t>
  </si>
  <si>
    <t>5177-10440</t>
  </si>
  <si>
    <t>5177-12633</t>
  </si>
  <si>
    <t>5177-5173</t>
  </si>
  <si>
    <t>5178-10444</t>
  </si>
  <si>
    <t>5178-12633</t>
  </si>
  <si>
    <t>5180-10444</t>
  </si>
  <si>
    <t>5180-10448</t>
  </si>
  <si>
    <t>5181-10447</t>
  </si>
  <si>
    <t>5181-10448</t>
  </si>
  <si>
    <t>5181-8157</t>
  </si>
  <si>
    <t>5182-10437</t>
  </si>
  <si>
    <t>5182-10447</t>
  </si>
  <si>
    <t>5182-8617</t>
  </si>
  <si>
    <t>NZ115</t>
  </si>
  <si>
    <t>5183-12650</t>
  </si>
  <si>
    <t>5183-8617</t>
  </si>
  <si>
    <t>5185-5186</t>
  </si>
  <si>
    <t>NW017</t>
  </si>
  <si>
    <t>5185-8617</t>
  </si>
  <si>
    <t>5186-5185</t>
  </si>
  <si>
    <t>5186-5296</t>
  </si>
  <si>
    <t>5186-5309</t>
  </si>
  <si>
    <t>5188-10465</t>
  </si>
  <si>
    <t>5188-12637</t>
  </si>
  <si>
    <t>5188-8157</t>
  </si>
  <si>
    <t>5190-10449</t>
  </si>
  <si>
    <t>5190-5191</t>
  </si>
  <si>
    <t>QX190</t>
  </si>
  <si>
    <t>5190-8158</t>
  </si>
  <si>
    <t>5191-10467</t>
  </si>
  <si>
    <t>5191-12637</t>
  </si>
  <si>
    <t>5191-5190</t>
  </si>
  <si>
    <t>5191-5195</t>
  </si>
  <si>
    <t>5195-10461</t>
  </si>
  <si>
    <t>5195-5191</t>
  </si>
  <si>
    <t>5195-8158</t>
  </si>
  <si>
    <t>QX180</t>
  </si>
  <si>
    <t>5196-12640</t>
  </si>
  <si>
    <t>5196-12759</t>
  </si>
  <si>
    <t>5197-12754</t>
  </si>
  <si>
    <t>5197-12756</t>
  </si>
  <si>
    <t>5197-12759</t>
  </si>
  <si>
    <t>5198-10463</t>
  </si>
  <si>
    <t>5198-15676</t>
  </si>
  <si>
    <t>5198-5205</t>
  </si>
  <si>
    <t>PW140</t>
  </si>
  <si>
    <t>5202-10474</t>
  </si>
  <si>
    <t>5205-10491</t>
  </si>
  <si>
    <t>5205-5198</t>
  </si>
  <si>
    <t>5205-6169</t>
  </si>
  <si>
    <t>5210-12823</t>
  </si>
  <si>
    <t>5210-5291</t>
  </si>
  <si>
    <t>5210-6149</t>
  </si>
  <si>
    <t>5211-10713</t>
  </si>
  <si>
    <t>5211-12822</t>
  </si>
  <si>
    <t>5211-12823</t>
  </si>
  <si>
    <t>5211-5220</t>
  </si>
  <si>
    <t>5212-10502</t>
  </si>
  <si>
    <t>5212-10544</t>
  </si>
  <si>
    <t>5212-6199</t>
  </si>
  <si>
    <t>5213-10544</t>
  </si>
  <si>
    <t>5213-10550</t>
  </si>
  <si>
    <t>5213-10551</t>
  </si>
  <si>
    <t>5214-10551</t>
  </si>
  <si>
    <t>5214-10574</t>
  </si>
  <si>
    <t>5214-5219</t>
  </si>
  <si>
    <t>NV140</t>
  </si>
  <si>
    <t>5217-10502</t>
  </si>
  <si>
    <t>5217-10505</t>
  </si>
  <si>
    <t>5217-10553</t>
  </si>
  <si>
    <t>5218-10548</t>
  </si>
  <si>
    <t>5218-10558</t>
  </si>
  <si>
    <t>5218-12827</t>
  </si>
  <si>
    <t>5219-10576</t>
  </si>
  <si>
    <t>5219-12827</t>
  </si>
  <si>
    <t>5219-5214</t>
  </si>
  <si>
    <t>5219-5220</t>
  </si>
  <si>
    <t>5220-10033</t>
  </si>
  <si>
    <t>5220-10577</t>
  </si>
  <si>
    <t>5220-5211</t>
  </si>
  <si>
    <t>5220-5219</t>
  </si>
  <si>
    <t>5224-5225</t>
  </si>
  <si>
    <t>PV990</t>
  </si>
  <si>
    <t>5224-5231</t>
  </si>
  <si>
    <t>5225-12837</t>
  </si>
  <si>
    <t>5225-5224</t>
  </si>
  <si>
    <t>5225-5233</t>
  </si>
  <si>
    <t>5226-10580</t>
  </si>
  <si>
    <t>5226-10582</t>
  </si>
  <si>
    <t>5226-10588</t>
  </si>
  <si>
    <t>5227-10582</t>
  </si>
  <si>
    <t>5227-10583</t>
  </si>
  <si>
    <t>5227-25146</t>
  </si>
  <si>
    <t>5227-5247</t>
  </si>
  <si>
    <t>5229-11039</t>
  </si>
  <si>
    <t>5229-11042</t>
  </si>
  <si>
    <t>5229-8590</t>
  </si>
  <si>
    <t>5230-11039</t>
  </si>
  <si>
    <t>5230-11041</t>
  </si>
  <si>
    <t>5230-19767</t>
  </si>
  <si>
    <t>5230-5232</t>
  </si>
  <si>
    <t>NT670</t>
  </si>
  <si>
    <t>5231-5224</t>
  </si>
  <si>
    <t>5231-9356</t>
  </si>
  <si>
    <t>5232-12838</t>
  </si>
  <si>
    <t>5232-5230</t>
  </si>
  <si>
    <t>5232-5653</t>
  </si>
  <si>
    <t>5233-10588</t>
  </si>
  <si>
    <t>5233-12838</t>
  </si>
  <si>
    <t>5233-5225</t>
  </si>
  <si>
    <t>5235-10600</t>
  </si>
  <si>
    <t>5236-10594</t>
  </si>
  <si>
    <t>5236-10600</t>
  </si>
  <si>
    <t>5236-10691</t>
  </si>
  <si>
    <t>5236-10989</t>
  </si>
  <si>
    <t>5245-10573</t>
  </si>
  <si>
    <t>5245-5246</t>
  </si>
  <si>
    <t>RU630</t>
  </si>
  <si>
    <t>5245-6341</t>
  </si>
  <si>
    <t>5246-25272</t>
  </si>
  <si>
    <t>5246-5245</t>
  </si>
  <si>
    <t>5247-10594</t>
  </si>
  <si>
    <t>5247-5227</t>
  </si>
  <si>
    <t>5247-5248</t>
  </si>
  <si>
    <t>NU245</t>
  </si>
  <si>
    <t>5248-5247</t>
  </si>
  <si>
    <t>5248-5249</t>
  </si>
  <si>
    <t>NU795</t>
  </si>
  <si>
    <t>5249-25145</t>
  </si>
  <si>
    <t>5249-5248</t>
  </si>
  <si>
    <t>5249-5250</t>
  </si>
  <si>
    <t>5250-10597</t>
  </si>
  <si>
    <t>5250-10598</t>
  </si>
  <si>
    <t>5250-5249</t>
  </si>
  <si>
    <t>5251-10592</t>
  </si>
  <si>
    <t>5251-10962</t>
  </si>
  <si>
    <t>5251-10966</t>
  </si>
  <si>
    <t>5251-10972</t>
  </si>
  <si>
    <t>5252-10598</t>
  </si>
  <si>
    <t>5252-10680</t>
  </si>
  <si>
    <t>5253-10681</t>
  </si>
  <si>
    <t>5253-10683</t>
  </si>
  <si>
    <t>5253-12826</t>
  </si>
  <si>
    <t>5253-5254</t>
  </si>
  <si>
    <t>5254-5253</t>
  </si>
  <si>
    <t>5254-5255</t>
  </si>
  <si>
    <t>5254-5282</t>
  </si>
  <si>
    <t>LV300</t>
  </si>
  <si>
    <t>5255-10684</t>
  </si>
  <si>
    <t>5255-5254</t>
  </si>
  <si>
    <t>5256-10680</t>
  </si>
  <si>
    <t>5256-12298</t>
  </si>
  <si>
    <t>5256-5257</t>
  </si>
  <si>
    <t>5257-10686</t>
  </si>
  <si>
    <t>5257-5256</t>
  </si>
  <si>
    <t>5258-12298</t>
  </si>
  <si>
    <t>5258-8620</t>
  </si>
  <si>
    <t>5259-10720</t>
  </si>
  <si>
    <t>5260-10689</t>
  </si>
  <si>
    <t>5260-5261</t>
  </si>
  <si>
    <t>5260-8620</t>
  </si>
  <si>
    <t>5261-10960</t>
  </si>
  <si>
    <t>5261-5260</t>
  </si>
  <si>
    <t>5262-10718</t>
  </si>
  <si>
    <t>5264-10721</t>
  </si>
  <si>
    <t>5264-11019</t>
  </si>
  <si>
    <t>5264-12985</t>
  </si>
  <si>
    <t>5265-15404</t>
  </si>
  <si>
    <t>5265-5268</t>
  </si>
  <si>
    <t>KU160</t>
  </si>
  <si>
    <t>5266-5268</t>
  </si>
  <si>
    <t>KU350</t>
  </si>
  <si>
    <t>5268-5265</t>
  </si>
  <si>
    <t>5268-5266</t>
  </si>
  <si>
    <t>5268-5269</t>
  </si>
  <si>
    <t>5268-8588</t>
  </si>
  <si>
    <t>5269-10685</t>
  </si>
  <si>
    <t>5269-10687</t>
  </si>
  <si>
    <t>5269-5268</t>
  </si>
  <si>
    <t>5270-5271</t>
  </si>
  <si>
    <t>KU180</t>
  </si>
  <si>
    <t>5271-10716</t>
  </si>
  <si>
    <t>5271-5270</t>
  </si>
  <si>
    <t>5271-5278</t>
  </si>
  <si>
    <t>5271-8588</t>
  </si>
  <si>
    <t>5273-10684</t>
  </si>
  <si>
    <t>5273-10688</t>
  </si>
  <si>
    <t>5273-5275</t>
  </si>
  <si>
    <t>5273-8588</t>
  </si>
  <si>
    <t>5275-15894</t>
  </si>
  <si>
    <t>5275-5273</t>
  </si>
  <si>
    <t>5275-5278</t>
  </si>
  <si>
    <t>5276-15894</t>
  </si>
  <si>
    <t>5276-5281</t>
  </si>
  <si>
    <t>5277-25341</t>
  </si>
  <si>
    <t>5277-5278</t>
  </si>
  <si>
    <t>KU204</t>
  </si>
  <si>
    <t>5277-5281</t>
  </si>
  <si>
    <t>5278-5271</t>
  </si>
  <si>
    <t>5278-5275</t>
  </si>
  <si>
    <t>5278-5277</t>
  </si>
  <si>
    <t>5281-18998</t>
  </si>
  <si>
    <t>5281-5276</t>
  </si>
  <si>
    <t>5281-5277</t>
  </si>
  <si>
    <t>5281-5306</t>
  </si>
  <si>
    <t>5282-15343</t>
  </si>
  <si>
    <t>5282-18999</t>
  </si>
  <si>
    <t>5282-5254</t>
  </si>
  <si>
    <t>5285-10870</t>
  </si>
  <si>
    <t>5285-15343</t>
  </si>
  <si>
    <t>5285-5286</t>
  </si>
  <si>
    <t>5286-12686</t>
  </si>
  <si>
    <t>5286-25625</t>
  </si>
  <si>
    <t>5286-5285</t>
  </si>
  <si>
    <t>5286-5288</t>
  </si>
  <si>
    <t>5288-10863</t>
  </si>
  <si>
    <t>5288-10865</t>
  </si>
  <si>
    <t>5288-5286</t>
  </si>
  <si>
    <t>5289-10863</t>
  </si>
  <si>
    <t>5289-10867</t>
  </si>
  <si>
    <t>5291-10870</t>
  </si>
  <si>
    <t>5291-5210</t>
  </si>
  <si>
    <t>5291-5292</t>
  </si>
  <si>
    <t>5292-10733</t>
  </si>
  <si>
    <t>5292-10737</t>
  </si>
  <si>
    <t>5292-5291</t>
  </si>
  <si>
    <t>5293-10730</t>
  </si>
  <si>
    <t>5293-10867</t>
  </si>
  <si>
    <t>5293-12693</t>
  </si>
  <si>
    <t>5294-10451</t>
  </si>
  <si>
    <t>5294-12687</t>
  </si>
  <si>
    <t>5294-5297</t>
  </si>
  <si>
    <t>5295-10724</t>
  </si>
  <si>
    <t>5295-10869</t>
  </si>
  <si>
    <t>5295-12682</t>
  </si>
  <si>
    <t>5296-10724</t>
  </si>
  <si>
    <t>5296-5186</t>
  </si>
  <si>
    <t>5296-6077</t>
  </si>
  <si>
    <t>5297-10450</t>
  </si>
  <si>
    <t>5297-12624</t>
  </si>
  <si>
    <t>5297-5294</t>
  </si>
  <si>
    <t>5301-10418</t>
  </si>
  <si>
    <t>5302-10419</t>
  </si>
  <si>
    <t>5302-25147</t>
  </si>
  <si>
    <t>5302-5305</t>
  </si>
  <si>
    <t>5302-8129</t>
  </si>
  <si>
    <t>5303-8130</t>
  </si>
  <si>
    <t>KW340</t>
  </si>
  <si>
    <t>5303-8643</t>
  </si>
  <si>
    <t>5304-8125</t>
  </si>
  <si>
    <t>5305-10420</t>
  </si>
  <si>
    <t>5305-5302</t>
  </si>
  <si>
    <t>5306-25506</t>
  </si>
  <si>
    <t>5306-5281</t>
  </si>
  <si>
    <t>5307-10419</t>
  </si>
  <si>
    <t>5307-18286</t>
  </si>
  <si>
    <t>5307-25506</t>
  </si>
  <si>
    <t>5309-5186</t>
  </si>
  <si>
    <t>5309-6093</t>
  </si>
  <si>
    <t>5425-9495</t>
  </si>
  <si>
    <t>KS615</t>
  </si>
  <si>
    <t>5440-25263</t>
  </si>
  <si>
    <t>5440-5441</t>
  </si>
  <si>
    <t>5440-5444</t>
  </si>
  <si>
    <t>5440-9460</t>
  </si>
  <si>
    <t>5441-5440</t>
  </si>
  <si>
    <t>5441-9495</t>
  </si>
  <si>
    <t>5442-9495</t>
  </si>
  <si>
    <t>5444-25887</t>
  </si>
  <si>
    <t>5444-5440</t>
  </si>
  <si>
    <t>5496-15352</t>
  </si>
  <si>
    <t>5498-10570</t>
  </si>
  <si>
    <t>5498-13224</t>
  </si>
  <si>
    <t>5498-15352</t>
  </si>
  <si>
    <t>5502-13202</t>
  </si>
  <si>
    <t>5502-13211</t>
  </si>
  <si>
    <t>5502-15728</t>
  </si>
  <si>
    <t>5503-13220</t>
  </si>
  <si>
    <t>5503-15684</t>
  </si>
  <si>
    <t>5506-10567</t>
  </si>
  <si>
    <t>5506-13203</t>
  </si>
  <si>
    <t>5506-15727</t>
  </si>
  <si>
    <t>5506-7777</t>
  </si>
  <si>
    <t>5507-13204</t>
  </si>
  <si>
    <t>5507-13206</t>
  </si>
  <si>
    <t>5507-5511</t>
  </si>
  <si>
    <t>5507-5515</t>
  </si>
  <si>
    <t>5508-13204</t>
  </si>
  <si>
    <t>5508-13206</t>
  </si>
  <si>
    <t>5508-5516</t>
  </si>
  <si>
    <t>5510-5511</t>
  </si>
  <si>
    <t>5510-5524</t>
  </si>
  <si>
    <t>5511-5507</t>
  </si>
  <si>
    <t>5511-5510</t>
  </si>
  <si>
    <t>5512-10569</t>
  </si>
  <si>
    <t>5512-25118</t>
  </si>
  <si>
    <t>5512-5516</t>
  </si>
  <si>
    <t>5515-5507</t>
  </si>
  <si>
    <t>5515-7777</t>
  </si>
  <si>
    <t>5516-5508</t>
  </si>
  <si>
    <t>5516-5512</t>
  </si>
  <si>
    <t>5517-10559</t>
  </si>
  <si>
    <t>5517-13217</t>
  </si>
  <si>
    <t>5517-5518</t>
  </si>
  <si>
    <t>5518-10572</t>
  </si>
  <si>
    <t>5518-10632</t>
  </si>
  <si>
    <t>5518-5517</t>
  </si>
  <si>
    <t>5519-10629</t>
  </si>
  <si>
    <t>5519-5520</t>
  </si>
  <si>
    <t>5519-5527</t>
  </si>
  <si>
    <t>5520-10560</t>
  </si>
  <si>
    <t>5520-5519</t>
  </si>
  <si>
    <t>5524-15350</t>
  </si>
  <si>
    <t>5524-5510</t>
  </si>
  <si>
    <t>5525-10546</t>
  </si>
  <si>
    <t>5525-10578</t>
  </si>
  <si>
    <t>5525-15753</t>
  </si>
  <si>
    <t>5526-10578</t>
  </si>
  <si>
    <t>5526-13359</t>
  </si>
  <si>
    <t>5526-5527</t>
  </si>
  <si>
    <t>WP445</t>
  </si>
  <si>
    <t>5527-10630</t>
  </si>
  <si>
    <t>5527-5519</t>
  </si>
  <si>
    <t>5527-5526</t>
  </si>
  <si>
    <t>5528-10584</t>
  </si>
  <si>
    <t>5528-10630</t>
  </si>
  <si>
    <t>5528-13307</t>
  </si>
  <si>
    <t>5528-13315</t>
  </si>
  <si>
    <t>5529-10584</t>
  </si>
  <si>
    <t>5529-10590</t>
  </si>
  <si>
    <t>5529-10631</t>
  </si>
  <si>
    <t>5529-10632</t>
  </si>
  <si>
    <t>5529-5545</t>
  </si>
  <si>
    <t>XO605</t>
  </si>
  <si>
    <t>5530-10611</t>
  </si>
  <si>
    <t>5530-5535</t>
  </si>
  <si>
    <t>5530-5550</t>
  </si>
  <si>
    <t>5531-5532</t>
  </si>
  <si>
    <t>5531-5535</t>
  </si>
  <si>
    <t>5532-13309</t>
  </si>
  <si>
    <t>5532-5531</t>
  </si>
  <si>
    <t>5533-13307</t>
  </si>
  <si>
    <t>5533-13309</t>
  </si>
  <si>
    <t>5534-10585</t>
  </si>
  <si>
    <t>5534-10603</t>
  </si>
  <si>
    <t>5534-10611</t>
  </si>
  <si>
    <t>5535-5530</t>
  </si>
  <si>
    <t>5535-5531</t>
  </si>
  <si>
    <t>5535-5537</t>
  </si>
  <si>
    <t>5536-10581</t>
  </si>
  <si>
    <t>5536-5573</t>
  </si>
  <si>
    <t>XQ790</t>
  </si>
  <si>
    <t>5536-5583</t>
  </si>
  <si>
    <t>XP890</t>
  </si>
  <si>
    <t>5537-13346</t>
  </si>
  <si>
    <t>5537-5535</t>
  </si>
  <si>
    <t>5538-13269</t>
  </si>
  <si>
    <t>5538-5584</t>
  </si>
  <si>
    <t>5540-5578</t>
  </si>
  <si>
    <t>5540-5579</t>
  </si>
  <si>
    <t>5543-10605</t>
  </si>
  <si>
    <t>5543-13277</t>
  </si>
  <si>
    <t>5543-5544</t>
  </si>
  <si>
    <t>5543-5546</t>
  </si>
  <si>
    <t>5544-13276</t>
  </si>
  <si>
    <t>5544-5543</t>
  </si>
  <si>
    <t>5544-5545</t>
  </si>
  <si>
    <t>5545-5529</t>
  </si>
  <si>
    <t>5545-5544</t>
  </si>
  <si>
    <t>5546-5543</t>
  </si>
  <si>
    <t>5546-5547</t>
  </si>
  <si>
    <t>5547-10593</t>
  </si>
  <si>
    <t>5547-10606</t>
  </si>
  <si>
    <t>5547-5546</t>
  </si>
  <si>
    <t>5548-10457</t>
  </si>
  <si>
    <t>5548-10612</t>
  </si>
  <si>
    <t>5548-5588</t>
  </si>
  <si>
    <t>5549-10612</t>
  </si>
  <si>
    <t>5549-13330</t>
  </si>
  <si>
    <t>5550-5530</t>
  </si>
  <si>
    <t>5550-5566</t>
  </si>
  <si>
    <t>5550-9694</t>
  </si>
  <si>
    <t>5551-10546</t>
  </si>
  <si>
    <t>5551-5557</t>
  </si>
  <si>
    <t>5553-13346</t>
  </si>
  <si>
    <t>5553-5556</t>
  </si>
  <si>
    <t>5553-8254</t>
  </si>
  <si>
    <t>5555-10547</t>
  </si>
  <si>
    <t>5555-5561</t>
  </si>
  <si>
    <t>5555-5565</t>
  </si>
  <si>
    <t>5556-5553</t>
  </si>
  <si>
    <t>5556-5557</t>
  </si>
  <si>
    <t>5556-9468</t>
  </si>
  <si>
    <t>5557-10547</t>
  </si>
  <si>
    <t>5557-5551</t>
  </si>
  <si>
    <t>5557-5556</t>
  </si>
  <si>
    <t>5561-25109</t>
  </si>
  <si>
    <t>5561-5555</t>
  </si>
  <si>
    <t>5562-15732</t>
  </si>
  <si>
    <t>5565-13366</t>
  </si>
  <si>
    <t>5565-5555</t>
  </si>
  <si>
    <t>5566-13328</t>
  </si>
  <si>
    <t>5566-5550</t>
  </si>
  <si>
    <t>5568-5570</t>
  </si>
  <si>
    <t>5569-13244</t>
  </si>
  <si>
    <t>5570-15359</t>
  </si>
  <si>
    <t>5570-5568</t>
  </si>
  <si>
    <t>5570-5571</t>
  </si>
  <si>
    <t>5571-13242</t>
  </si>
  <si>
    <t>5571-5570</t>
  </si>
  <si>
    <t>5572-10564</t>
  </si>
  <si>
    <t>5572-10575</t>
  </si>
  <si>
    <t>5573-13244</t>
  </si>
  <si>
    <t>5573-5536</t>
  </si>
  <si>
    <t>5573-8550</t>
  </si>
  <si>
    <t>XQ625</t>
  </si>
  <si>
    <t>5574-10565</t>
  </si>
  <si>
    <t>5574-10568</t>
  </si>
  <si>
    <t>5574-8550</t>
  </si>
  <si>
    <t>5576-10631</t>
  </si>
  <si>
    <t>5576-13254</t>
  </si>
  <si>
    <t>5577-10565</t>
  </si>
  <si>
    <t>5577-5578</t>
  </si>
  <si>
    <t>XQ560</t>
  </si>
  <si>
    <t>5578-13269</t>
  </si>
  <si>
    <t>5578-5540</t>
  </si>
  <si>
    <t>5578-5577</t>
  </si>
  <si>
    <t>5579-13235</t>
  </si>
  <si>
    <t>5579-13237</t>
  </si>
  <si>
    <t>5579-5540</t>
  </si>
  <si>
    <t>5579-5580</t>
  </si>
  <si>
    <t>XQ485</t>
  </si>
  <si>
    <t>5580-5579</t>
  </si>
  <si>
    <t>5580-8550</t>
  </si>
  <si>
    <t>5583-15685</t>
  </si>
  <si>
    <t>5583-5536</t>
  </si>
  <si>
    <t>5584-13274</t>
  </si>
  <si>
    <t>5584-13277</t>
  </si>
  <si>
    <t>5584-5538</t>
  </si>
  <si>
    <t>5585-10595</t>
  </si>
  <si>
    <t>5585-5587</t>
  </si>
  <si>
    <t>5586-15685</t>
  </si>
  <si>
    <t>5586-5603</t>
  </si>
  <si>
    <t>YO410</t>
  </si>
  <si>
    <t>5587-13282</t>
  </si>
  <si>
    <t>5587-5585</t>
  </si>
  <si>
    <t>5588-10601</t>
  </si>
  <si>
    <t>5588-5548</t>
  </si>
  <si>
    <t>5588-5590</t>
  </si>
  <si>
    <t>XO655</t>
  </si>
  <si>
    <t>5589-5590</t>
  </si>
  <si>
    <t>5590-5588</t>
  </si>
  <si>
    <t>5590-5589</t>
  </si>
  <si>
    <t>5591-10604</t>
  </si>
  <si>
    <t>5591-5592</t>
  </si>
  <si>
    <t>XO210</t>
  </si>
  <si>
    <t>5592-5591</t>
  </si>
  <si>
    <t>5592-5594</t>
  </si>
  <si>
    <t>YO480</t>
  </si>
  <si>
    <t>5594-5592</t>
  </si>
  <si>
    <t>5594-5595</t>
  </si>
  <si>
    <t>5594-5605</t>
  </si>
  <si>
    <t>5595-5594</t>
  </si>
  <si>
    <t>5595-5596</t>
  </si>
  <si>
    <t>5596-10609</t>
  </si>
  <si>
    <t>5596-5595</t>
  </si>
  <si>
    <t>5596-5599</t>
  </si>
  <si>
    <t>5597-10605</t>
  </si>
  <si>
    <t>5597-5598</t>
  </si>
  <si>
    <t>5598-10609</t>
  </si>
  <si>
    <t>5598-5597</t>
  </si>
  <si>
    <t>5599-15720</t>
  </si>
  <si>
    <t>5599-5596</t>
  </si>
  <si>
    <t>5600-13292</t>
  </si>
  <si>
    <t>5603-13278</t>
  </si>
  <si>
    <t>5603-5586</t>
  </si>
  <si>
    <t>5605-10610</t>
  </si>
  <si>
    <t>5605-25107</t>
  </si>
  <si>
    <t>5605-5594</t>
  </si>
  <si>
    <t>5610-10457</t>
  </si>
  <si>
    <t>5610-13329</t>
  </si>
  <si>
    <t>5610-5611</t>
  </si>
  <si>
    <t>5611-5610</t>
  </si>
  <si>
    <t>5611-5612</t>
  </si>
  <si>
    <t>5611-9820</t>
  </si>
  <si>
    <t>XM710</t>
  </si>
  <si>
    <t>5612-18244</t>
  </si>
  <si>
    <t>5612-5611</t>
  </si>
  <si>
    <t>5612-5627</t>
  </si>
  <si>
    <t>5613-10614</t>
  </si>
  <si>
    <t>5613-5615</t>
  </si>
  <si>
    <t>5614-10543</t>
  </si>
  <si>
    <t>5614-5615</t>
  </si>
  <si>
    <t>5614-5621</t>
  </si>
  <si>
    <t>5615-5613</t>
  </si>
  <si>
    <t>5615-5614</t>
  </si>
  <si>
    <t>5615-5617</t>
  </si>
  <si>
    <t>XM045</t>
  </si>
  <si>
    <t>5617-5615</t>
  </si>
  <si>
    <t>5617-5618</t>
  </si>
  <si>
    <t>XM100</t>
  </si>
  <si>
    <t>5618-10613</t>
  </si>
  <si>
    <t>5618-5617</t>
  </si>
  <si>
    <t>5618-5623</t>
  </si>
  <si>
    <t>5619-15384</t>
  </si>
  <si>
    <t>5619-5622</t>
  </si>
  <si>
    <t>5619-5623</t>
  </si>
  <si>
    <t>5621-15384</t>
  </si>
  <si>
    <t>5621-15845</t>
  </si>
  <si>
    <t>5621-5614</t>
  </si>
  <si>
    <t>5622-10616</t>
  </si>
  <si>
    <t>5622-5619</t>
  </si>
  <si>
    <t>5622-5623</t>
  </si>
  <si>
    <t>WL300</t>
  </si>
  <si>
    <t>5623-5618</t>
  </si>
  <si>
    <t>5623-5619</t>
  </si>
  <si>
    <t>5623-5622</t>
  </si>
  <si>
    <t>5624-10613</t>
  </si>
  <si>
    <t>5624-10621</t>
  </si>
  <si>
    <t>5624-5626</t>
  </si>
  <si>
    <t>5624-9820</t>
  </si>
  <si>
    <t>5626-5624</t>
  </si>
  <si>
    <t>5626-5627</t>
  </si>
  <si>
    <t>5627-10620</t>
  </si>
  <si>
    <t>5627-18245</t>
  </si>
  <si>
    <t>5627-5612</t>
  </si>
  <si>
    <t>5627-5626</t>
  </si>
  <si>
    <t>5628-10537</t>
  </si>
  <si>
    <t>5628-10541</t>
  </si>
  <si>
    <t>5628-13382</t>
  </si>
  <si>
    <t>5628-9459</t>
  </si>
  <si>
    <t>5630-10615</t>
  </si>
  <si>
    <t>5631-10623</t>
  </si>
  <si>
    <t>5631-13464</t>
  </si>
  <si>
    <t>5631-6908</t>
  </si>
  <si>
    <t>5631-8630</t>
  </si>
  <si>
    <t>5634-10616</t>
  </si>
  <si>
    <t>5634-13464</t>
  </si>
  <si>
    <t>5634-5635</t>
  </si>
  <si>
    <t>5634-5636</t>
  </si>
  <si>
    <t>WL400</t>
  </si>
  <si>
    <t>5635-10622</t>
  </si>
  <si>
    <t>5635-5634</t>
  </si>
  <si>
    <t>5636-10621</t>
  </si>
  <si>
    <t>5636-5634</t>
  </si>
  <si>
    <t>5636-5637</t>
  </si>
  <si>
    <t>5636-5638</t>
  </si>
  <si>
    <t>5637-10617</t>
  </si>
  <si>
    <t>5637-5636</t>
  </si>
  <si>
    <t>5638-5636</t>
  </si>
  <si>
    <t>5638-5640</t>
  </si>
  <si>
    <t>5640-10620</t>
  </si>
  <si>
    <t>5640-5638</t>
  </si>
  <si>
    <t>5640-8239</t>
  </si>
  <si>
    <t>5641-18300</t>
  </si>
  <si>
    <t>5641-8239</t>
  </si>
  <si>
    <t>5642-15382</t>
  </si>
  <si>
    <t>5642-15383</t>
  </si>
  <si>
    <t>5642-18245</t>
  </si>
  <si>
    <t>5642-5643</t>
  </si>
  <si>
    <t>5643-18244</t>
  </si>
  <si>
    <t>5643-5642</t>
  </si>
  <si>
    <t>5643-5645</t>
  </si>
  <si>
    <t>5645-5643</t>
  </si>
  <si>
    <t>5653-5232</t>
  </si>
  <si>
    <t>5653-8512</t>
  </si>
  <si>
    <t>5656-11090</t>
  </si>
  <si>
    <t>5656-6338</t>
  </si>
  <si>
    <t>5722-5724</t>
  </si>
  <si>
    <t>YF420</t>
  </si>
  <si>
    <t>5722-8583</t>
  </si>
  <si>
    <t>YF020</t>
  </si>
  <si>
    <t>5723-5724</t>
  </si>
  <si>
    <t>5723-9795</t>
  </si>
  <si>
    <t>5724-12716</t>
  </si>
  <si>
    <t>5724-5722</t>
  </si>
  <si>
    <t>5724-5723</t>
  </si>
  <si>
    <t>5981-25503</t>
  </si>
  <si>
    <t>5981-7342</t>
  </si>
  <si>
    <t>6016-25439</t>
  </si>
  <si>
    <t>6016-7154</t>
  </si>
  <si>
    <t>QG083</t>
  </si>
  <si>
    <t>6035-10325</t>
  </si>
  <si>
    <t>6035-7163</t>
  </si>
  <si>
    <t>6035-7172</t>
  </si>
  <si>
    <t>RI105</t>
  </si>
  <si>
    <t>6038-14727</t>
  </si>
  <si>
    <t>6044-10842</t>
  </si>
  <si>
    <t>6044-6050</t>
  </si>
  <si>
    <t>6050-6044</t>
  </si>
  <si>
    <t>6050-9103</t>
  </si>
  <si>
    <t>PI175</t>
  </si>
  <si>
    <t>6057-6888</t>
  </si>
  <si>
    <t>6057-9106</t>
  </si>
  <si>
    <t>6061-6896</t>
  </si>
  <si>
    <t>6063-10678</t>
  </si>
  <si>
    <t>6063-6896</t>
  </si>
  <si>
    <t>6063-9106</t>
  </si>
  <si>
    <t>PK530</t>
  </si>
  <si>
    <t>6077-10450</t>
  </si>
  <si>
    <t>6077-5296</t>
  </si>
  <si>
    <t>6093-10465</t>
  </si>
  <si>
    <t>6093-5309</t>
  </si>
  <si>
    <t>6113-10824</t>
  </si>
  <si>
    <t>6114-10824</t>
  </si>
  <si>
    <t>6114-10832</t>
  </si>
  <si>
    <t>6115-10829</t>
  </si>
  <si>
    <t>6117-10834</t>
  </si>
  <si>
    <t>6149-25663</t>
  </si>
  <si>
    <t>6149-5210</t>
  </si>
  <si>
    <t>6169-25663</t>
  </si>
  <si>
    <t>6169-5205</t>
  </si>
  <si>
    <t>6176-18628</t>
  </si>
  <si>
    <t>6176-4121</t>
  </si>
  <si>
    <t>6199-5212</t>
  </si>
  <si>
    <t>6199-8465</t>
  </si>
  <si>
    <t>6215-9225</t>
  </si>
  <si>
    <t>6220-9620</t>
  </si>
  <si>
    <t>6221-11331</t>
  </si>
  <si>
    <t>6221-11333</t>
  </si>
  <si>
    <t>6225-11336</t>
  </si>
  <si>
    <t>6225-6226</t>
  </si>
  <si>
    <t>GQ480</t>
  </si>
  <si>
    <t>6226-11338</t>
  </si>
  <si>
    <t>6226-25841</t>
  </si>
  <si>
    <t>6226-6225</t>
  </si>
  <si>
    <t>6227-25841</t>
  </si>
  <si>
    <t>6238-13078</t>
  </si>
  <si>
    <t>6242-11684</t>
  </si>
  <si>
    <t>6242-11686</t>
  </si>
  <si>
    <t>6242-11702</t>
  </si>
  <si>
    <t>6242-6244</t>
  </si>
  <si>
    <t>6243-13789</t>
  </si>
  <si>
    <t>6243-6245</t>
  </si>
  <si>
    <t>HN428</t>
  </si>
  <si>
    <t>6244-11689</t>
  </si>
  <si>
    <t>6244-6242</t>
  </si>
  <si>
    <t>6245-15397</t>
  </si>
  <si>
    <t>6245-6243</t>
  </si>
  <si>
    <t>6246-11696</t>
  </si>
  <si>
    <t>6246-11700</t>
  </si>
  <si>
    <t>6246-11702</t>
  </si>
  <si>
    <t>6247-11708</t>
  </si>
  <si>
    <t>6247-6779</t>
  </si>
  <si>
    <t>HN143</t>
  </si>
  <si>
    <t>6248-11700</t>
  </si>
  <si>
    <t>6248-6249</t>
  </si>
  <si>
    <t>6249-11704</t>
  </si>
  <si>
    <t>6249-11706</t>
  </si>
  <si>
    <t>6249-6248</t>
  </si>
  <si>
    <t>6250-11686</t>
  </si>
  <si>
    <t>6250-11704</t>
  </si>
  <si>
    <t>6250-12115</t>
  </si>
  <si>
    <t>6251-12115</t>
  </si>
  <si>
    <t>6251-25577</t>
  </si>
  <si>
    <t>6252-15869</t>
  </si>
  <si>
    <t>6252-25578</t>
  </si>
  <si>
    <t>6253-10493</t>
  </si>
  <si>
    <t>6253-10503</t>
  </si>
  <si>
    <t>6253-10505</t>
  </si>
  <si>
    <t>6254-15869</t>
  </si>
  <si>
    <t>6254-8405</t>
  </si>
  <si>
    <t>6255-15948</t>
  </si>
  <si>
    <t>6256-11818</t>
  </si>
  <si>
    <t>6257-13780</t>
  </si>
  <si>
    <t>6257-6259</t>
  </si>
  <si>
    <t>6258-11724</t>
  </si>
  <si>
    <t>6258-11734</t>
  </si>
  <si>
    <t>6258-11735</t>
  </si>
  <si>
    <t>6259-13757</t>
  </si>
  <si>
    <t>6259-6257</t>
  </si>
  <si>
    <t>6259-6260</t>
  </si>
  <si>
    <t>6260-11730</t>
  </si>
  <si>
    <t>6260-13756</t>
  </si>
  <si>
    <t>6260-6259</t>
  </si>
  <si>
    <t>6261-13763</t>
  </si>
  <si>
    <t>6262-11675</t>
  </si>
  <si>
    <t>6262-9586</t>
  </si>
  <si>
    <t>6264-11379</t>
  </si>
  <si>
    <t>6264-11416</t>
  </si>
  <si>
    <t>6264-13150</t>
  </si>
  <si>
    <t>6264-4123</t>
  </si>
  <si>
    <t>6265-6266</t>
  </si>
  <si>
    <t>6266-13146</t>
  </si>
  <si>
    <t>6266-6265</t>
  </si>
  <si>
    <t>6267-11675</t>
  </si>
  <si>
    <t>6267-6279</t>
  </si>
  <si>
    <t>LP810</t>
  </si>
  <si>
    <t>6269-6276</t>
  </si>
  <si>
    <t>6269-8408</t>
  </si>
  <si>
    <t>LQ770</t>
  </si>
  <si>
    <t>6271-11659</t>
  </si>
  <si>
    <t>6271-7835</t>
  </si>
  <si>
    <t>6271-8407</t>
  </si>
  <si>
    <t>LQ260</t>
  </si>
  <si>
    <t>6273-11367</t>
  </si>
  <si>
    <t>6274-11378</t>
  </si>
  <si>
    <t>6274-11380</t>
  </si>
  <si>
    <t>6276-13158</t>
  </si>
  <si>
    <t>6276-6269</t>
  </si>
  <si>
    <t>6277-11388</t>
  </si>
  <si>
    <t>6277-11426</t>
  </si>
  <si>
    <t>6278-10900</t>
  </si>
  <si>
    <t>6278-10907</t>
  </si>
  <si>
    <t>6278-13130</t>
  </si>
  <si>
    <t>6278-13135</t>
  </si>
  <si>
    <t>6279-15873</t>
  </si>
  <si>
    <t>6279-6267</t>
  </si>
  <si>
    <t>6279-7834</t>
  </si>
  <si>
    <t>6280-13150</t>
  </si>
  <si>
    <t>6280-15718</t>
  </si>
  <si>
    <t>6281-13112</t>
  </si>
  <si>
    <t>6281-13114</t>
  </si>
  <si>
    <t>6281-9970</t>
  </si>
  <si>
    <t>6284-13118</t>
  </si>
  <si>
    <t>6284-25590</t>
  </si>
  <si>
    <t>6285-11321</t>
  </si>
  <si>
    <t>6285-11324</t>
  </si>
  <si>
    <t>6285-13114</t>
  </si>
  <si>
    <t>6286-11313</t>
  </si>
  <si>
    <t>6286-11318</t>
  </si>
  <si>
    <t>6286-9221</t>
  </si>
  <si>
    <t>KR680</t>
  </si>
  <si>
    <t>6288-10901</t>
  </si>
  <si>
    <t>6288-10913</t>
  </si>
  <si>
    <t>6289-11314</t>
  </si>
  <si>
    <t>6289-7797</t>
  </si>
  <si>
    <t>6293-10891</t>
  </si>
  <si>
    <t>6293-10894</t>
  </si>
  <si>
    <t>6293-6300</t>
  </si>
  <si>
    <t>6294-10894</t>
  </si>
  <si>
    <t>6294-6300</t>
  </si>
  <si>
    <t>6294-8417</t>
  </si>
  <si>
    <t>6296-10898</t>
  </si>
  <si>
    <t>6297-10890</t>
  </si>
  <si>
    <t>6297-10910</t>
  </si>
  <si>
    <t>6297-10914</t>
  </si>
  <si>
    <t>6297-10916</t>
  </si>
  <si>
    <t>6298-11424</t>
  </si>
  <si>
    <t>6298-13132</t>
  </si>
  <si>
    <t>6298-7799</t>
  </si>
  <si>
    <t>6299-10899</t>
  </si>
  <si>
    <t>6300-10885</t>
  </si>
  <si>
    <t>6300-10893</t>
  </si>
  <si>
    <t>6300-6293</t>
  </si>
  <si>
    <t>6300-6294</t>
  </si>
  <si>
    <t>6302-10888</t>
  </si>
  <si>
    <t>6302-10920</t>
  </si>
  <si>
    <t>6302-13171</t>
  </si>
  <si>
    <t>6302-25627</t>
  </si>
  <si>
    <t>6304-20026</t>
  </si>
  <si>
    <t>6304-6310</t>
  </si>
  <si>
    <t>6304-6313</t>
  </si>
  <si>
    <t>6305-10915</t>
  </si>
  <si>
    <t>6305-11136</t>
  </si>
  <si>
    <t>6305-13175</t>
  </si>
  <si>
    <t>6305-13336</t>
  </si>
  <si>
    <t>6306-13180</t>
  </si>
  <si>
    <t>6306-25623</t>
  </si>
  <si>
    <t>6306-25632</t>
  </si>
  <si>
    <t>6306-6330</t>
  </si>
  <si>
    <t>6307-10928</t>
  </si>
  <si>
    <t>6307-10932</t>
  </si>
  <si>
    <t>6307-13176</t>
  </si>
  <si>
    <t>6307-13348</t>
  </si>
  <si>
    <t>6308-10930</t>
  </si>
  <si>
    <t>6308-10931</t>
  </si>
  <si>
    <t>6308-11203</t>
  </si>
  <si>
    <t>6308-11206</t>
  </si>
  <si>
    <t>6309-13410</t>
  </si>
  <si>
    <t>6309-25632</t>
  </si>
  <si>
    <t>6310-11130</t>
  </si>
  <si>
    <t>6310-20020</t>
  </si>
  <si>
    <t>6310-6304</t>
  </si>
  <si>
    <t>6311-12900</t>
  </si>
  <si>
    <t>6311-6318</t>
  </si>
  <si>
    <t>6311-6325</t>
  </si>
  <si>
    <t>6312-11003</t>
  </si>
  <si>
    <t>6312-11005</t>
  </si>
  <si>
    <t>6312-11033</t>
  </si>
  <si>
    <t>6312-12954</t>
  </si>
  <si>
    <t>6313-10974</t>
  </si>
  <si>
    <t>6313-10989</t>
  </si>
  <si>
    <t>6313-12956</t>
  </si>
  <si>
    <t>6313-6304</t>
  </si>
  <si>
    <t>6314-10969</t>
  </si>
  <si>
    <t>6314-25023</t>
  </si>
  <si>
    <t>6314-25024</t>
  </si>
  <si>
    <t>6314-8140</t>
  </si>
  <si>
    <t>6315-11019</t>
  </si>
  <si>
    <t>6315-11146</t>
  </si>
  <si>
    <t>6315-25626</t>
  </si>
  <si>
    <t>6316-11144</t>
  </si>
  <si>
    <t>6316-25024</t>
  </si>
  <si>
    <t>6316-25628</t>
  </si>
  <si>
    <t>6317-13187</t>
  </si>
  <si>
    <t>6318-11181</t>
  </si>
  <si>
    <t>6318-12903</t>
  </si>
  <si>
    <t>6318-6311</t>
  </si>
  <si>
    <t>6319-11174</t>
  </si>
  <si>
    <t>6319-11183</t>
  </si>
  <si>
    <t>6319-12912</t>
  </si>
  <si>
    <t>6319-12913</t>
  </si>
  <si>
    <t>6320-11432</t>
  </si>
  <si>
    <t>6320-12898</t>
  </si>
  <si>
    <t>6320-12899</t>
  </si>
  <si>
    <t>6321-11170</t>
  </si>
  <si>
    <t>6321-11173</t>
  </si>
  <si>
    <t>6321-11190</t>
  </si>
  <si>
    <t>6321-6323</t>
  </si>
  <si>
    <t>6322-11186</t>
  </si>
  <si>
    <t>6322-11190</t>
  </si>
  <si>
    <t>6322-12897</t>
  </si>
  <si>
    <t>6322-6323</t>
  </si>
  <si>
    <t>6323-11174</t>
  </si>
  <si>
    <t>6323-6321</t>
  </si>
  <si>
    <t>6323-6322</t>
  </si>
  <si>
    <t>6324-11118</t>
  </si>
  <si>
    <t>6324-11121</t>
  </si>
  <si>
    <t>6324-11173</t>
  </si>
  <si>
    <t>6324-12922</t>
  </si>
  <si>
    <t>6325-11124</t>
  </si>
  <si>
    <t>6325-11179</t>
  </si>
  <si>
    <t>6325-6311</t>
  </si>
  <si>
    <t>6326-11467</t>
  </si>
  <si>
    <t>6326-11480</t>
  </si>
  <si>
    <t>6326-6425</t>
  </si>
  <si>
    <t>6327-11215</t>
  </si>
  <si>
    <t>6327-11219</t>
  </si>
  <si>
    <t>6327-11432</t>
  </si>
  <si>
    <t>6327-6332</t>
  </si>
  <si>
    <t>MR215</t>
  </si>
  <si>
    <t>6328-11217</t>
  </si>
  <si>
    <t>6328-11221</t>
  </si>
  <si>
    <t>6328-11429</t>
  </si>
  <si>
    <t>6328-7845</t>
  </si>
  <si>
    <t>6329-13415</t>
  </si>
  <si>
    <t>6329-7802</t>
  </si>
  <si>
    <t>6330-10923</t>
  </si>
  <si>
    <t>6330-10927</t>
  </si>
  <si>
    <t>6330-10934</t>
  </si>
  <si>
    <t>6330-6306</t>
  </si>
  <si>
    <t>6331-11216</t>
  </si>
  <si>
    <t>6331-13416</t>
  </si>
  <si>
    <t>6331-6332</t>
  </si>
  <si>
    <t>6332-11217</t>
  </si>
  <si>
    <t>6332-6327</t>
  </si>
  <si>
    <t>6332-6331</t>
  </si>
  <si>
    <t>6333-11103</t>
  </si>
  <si>
    <t>6333-6421</t>
  </si>
  <si>
    <t>6334-11121</t>
  </si>
  <si>
    <t>6334-11172</t>
  </si>
  <si>
    <t>6334-12878</t>
  </si>
  <si>
    <t>6335-12878</t>
  </si>
  <si>
    <t>6335-4057</t>
  </si>
  <si>
    <t>6338-11080</t>
  </si>
  <si>
    <t>6338-5656</t>
  </si>
  <si>
    <t>6338-6426</t>
  </si>
  <si>
    <t>6340-11666</t>
  </si>
  <si>
    <t>6341-25327</t>
  </si>
  <si>
    <t>6341-5245</t>
  </si>
  <si>
    <t>6347-13453</t>
  </si>
  <si>
    <t>6347-70064</t>
  </si>
  <si>
    <t>SQ750</t>
  </si>
  <si>
    <t>6347-81003</t>
  </si>
  <si>
    <t>6350-11610</t>
  </si>
  <si>
    <t>6350-11617</t>
  </si>
  <si>
    <t>6350-13589</t>
  </si>
  <si>
    <t>6350-25613</t>
  </si>
  <si>
    <t>6353-11886</t>
  </si>
  <si>
    <t>6353-7778</t>
  </si>
  <si>
    <t>6354-11560</t>
  </si>
  <si>
    <t>6354-11565</t>
  </si>
  <si>
    <t>6354-13364</t>
  </si>
  <si>
    <t>6355-13364</t>
  </si>
  <si>
    <t>6355-25326</t>
  </si>
  <si>
    <t>6358-11584</t>
  </si>
  <si>
    <t>6358-25614</t>
  </si>
  <si>
    <t>6358-6360</t>
  </si>
  <si>
    <t>6358-6373</t>
  </si>
  <si>
    <t>6359-11615</t>
  </si>
  <si>
    <t>6359-11620</t>
  </si>
  <si>
    <t>6359-25133</t>
  </si>
  <si>
    <t>6359-25614</t>
  </si>
  <si>
    <t>6360-6358</t>
  </si>
  <si>
    <t>6361-11611</t>
  </si>
  <si>
    <t>6361-11613</t>
  </si>
  <si>
    <t>6362-13589</t>
  </si>
  <si>
    <t>6362-15672</t>
  </si>
  <si>
    <t>6362-15838</t>
  </si>
  <si>
    <t>6365-13629</t>
  </si>
  <si>
    <t>6366-11584</t>
  </si>
  <si>
    <t>6366-6367</t>
  </si>
  <si>
    <t>6366-6374</t>
  </si>
  <si>
    <t>6367-13606</t>
  </si>
  <si>
    <t>6367-13629</t>
  </si>
  <si>
    <t>6367-6366</t>
  </si>
  <si>
    <t>6368-11627</t>
  </si>
  <si>
    <t>6369-11626</t>
  </si>
  <si>
    <t>6369-11627</t>
  </si>
  <si>
    <t>6369-6370</t>
  </si>
  <si>
    <t>QP870</t>
  </si>
  <si>
    <t>6370-6369</t>
  </si>
  <si>
    <t>6370-6371</t>
  </si>
  <si>
    <t>6371-11629</t>
  </si>
  <si>
    <t>6371-11631</t>
  </si>
  <si>
    <t>6371-6370</t>
  </si>
  <si>
    <t>6372-11630</t>
  </si>
  <si>
    <t>6372-4147</t>
  </si>
  <si>
    <t>6372-4162</t>
  </si>
  <si>
    <t>6373-11569</t>
  </si>
  <si>
    <t>6373-11580</t>
  </si>
  <si>
    <t>6373-25133</t>
  </si>
  <si>
    <t>6373-6358</t>
  </si>
  <si>
    <t>6374-11568</t>
  </si>
  <si>
    <t>6374-11578</t>
  </si>
  <si>
    <t>6374-11580</t>
  </si>
  <si>
    <t>6374-6366</t>
  </si>
  <si>
    <t>6375-11623</t>
  </si>
  <si>
    <t>6375-11624</t>
  </si>
  <si>
    <t>6375-12132</t>
  </si>
  <si>
    <t>6376-11568</t>
  </si>
  <si>
    <t>6376-13377</t>
  </si>
  <si>
    <t>6377-11569</t>
  </si>
  <si>
    <t>6380-11539</t>
  </si>
  <si>
    <t>6380-11540</t>
  </si>
  <si>
    <t>6380-11542</t>
  </si>
  <si>
    <t>6380-6381</t>
  </si>
  <si>
    <t>6381-12132</t>
  </si>
  <si>
    <t>6381-6380</t>
  </si>
  <si>
    <t>6382-11546</t>
  </si>
  <si>
    <t>6382-13369</t>
  </si>
  <si>
    <t>6382-6383</t>
  </si>
  <si>
    <t>6383-13436</t>
  </si>
  <si>
    <t>6383-6382</t>
  </si>
  <si>
    <t>6383-6384</t>
  </si>
  <si>
    <t>6384-11547</t>
  </si>
  <si>
    <t>6384-13437</t>
  </si>
  <si>
    <t>6384-6383</t>
  </si>
  <si>
    <t>6386-11533</t>
  </si>
  <si>
    <t>6386-11535</t>
  </si>
  <si>
    <t>6386-11547</t>
  </si>
  <si>
    <t>6386-11551</t>
  </si>
  <si>
    <t>6387-12935</t>
  </si>
  <si>
    <t>6387-13374</t>
  </si>
  <si>
    <t>6388-6389</t>
  </si>
  <si>
    <t>6389-11600</t>
  </si>
  <si>
    <t>6389-13633</t>
  </si>
  <si>
    <t>6389-6388</t>
  </si>
  <si>
    <t>6390-11542</t>
  </si>
  <si>
    <t>6390-15828</t>
  </si>
  <si>
    <t>6390-6391</t>
  </si>
  <si>
    <t>6391-6390</t>
  </si>
  <si>
    <t>6391-6392</t>
  </si>
  <si>
    <t>QR555</t>
  </si>
  <si>
    <t>6392-6391</t>
  </si>
  <si>
    <t>6392-6393</t>
  </si>
  <si>
    <t>QR525</t>
  </si>
  <si>
    <t>6393-11520</t>
  </si>
  <si>
    <t>6393-11527</t>
  </si>
  <si>
    <t>6393-6392</t>
  </si>
  <si>
    <t>6394-6395</t>
  </si>
  <si>
    <t>NQ460</t>
  </si>
  <si>
    <t>6395-6394</t>
  </si>
  <si>
    <t>6395-6418</t>
  </si>
  <si>
    <t>6397-11524</t>
  </si>
  <si>
    <t>6398-11626</t>
  </si>
  <si>
    <t>6398-12114</t>
  </si>
  <si>
    <t>6398-15951</t>
  </si>
  <si>
    <t>6398-6405</t>
  </si>
  <si>
    <t>6400-4144</t>
  </si>
  <si>
    <t>6400-4145</t>
  </si>
  <si>
    <t>6401-25611</t>
  </si>
  <si>
    <t>6401-4148</t>
  </si>
  <si>
    <t>6401-4157</t>
  </si>
  <si>
    <t>6402-15951</t>
  </si>
  <si>
    <t>6402-4142</t>
  </si>
  <si>
    <t>6402-6403</t>
  </si>
  <si>
    <t>6403-6402</t>
  </si>
  <si>
    <t>6403-6404</t>
  </si>
  <si>
    <t>6403-6405</t>
  </si>
  <si>
    <t>6403-9375</t>
  </si>
  <si>
    <t>6404-11628</t>
  </si>
  <si>
    <t>6404-6403</t>
  </si>
  <si>
    <t>6404-6407</t>
  </si>
  <si>
    <t>6405-6398</t>
  </si>
  <si>
    <t>6405-6403</t>
  </si>
  <si>
    <t>6405-6407</t>
  </si>
  <si>
    <t>6406-11598</t>
  </si>
  <si>
    <t>6406-12113</t>
  </si>
  <si>
    <t>6406-13631</t>
  </si>
  <si>
    <t>6407-12113</t>
  </si>
  <si>
    <t>6407-6404</t>
  </si>
  <si>
    <t>6407-6405</t>
  </si>
  <si>
    <t>6409-11608</t>
  </si>
  <si>
    <t>6409-11650</t>
  </si>
  <si>
    <t>6409-8420</t>
  </si>
  <si>
    <t>6412-11111</t>
  </si>
  <si>
    <t>6412-6432</t>
  </si>
  <si>
    <t>6413-11112</t>
  </si>
  <si>
    <t>6413-11116</t>
  </si>
  <si>
    <t>6413-4051</t>
  </si>
  <si>
    <t>6413-4052</t>
  </si>
  <si>
    <t>6414-12124</t>
  </si>
  <si>
    <t>6414-12884</t>
  </si>
  <si>
    <t>6414-6415</t>
  </si>
  <si>
    <t>6415-12894</t>
  </si>
  <si>
    <t>6415-6414</t>
  </si>
  <si>
    <t>6417-11489</t>
  </si>
  <si>
    <t>6417-11492</t>
  </si>
  <si>
    <t>6418-11492</t>
  </si>
  <si>
    <t>6418-13428</t>
  </si>
  <si>
    <t>6418-6395</t>
  </si>
  <si>
    <t>6419-11481</t>
  </si>
  <si>
    <t>6419-11489</t>
  </si>
  <si>
    <t>6419-11493</t>
  </si>
  <si>
    <t>6420-11186</t>
  </si>
  <si>
    <t>6420-11192</t>
  </si>
  <si>
    <t>6420-25324</t>
  </si>
  <si>
    <t>6421-11110</t>
  </si>
  <si>
    <t>6421-12893</t>
  </si>
  <si>
    <t>6421-6333</t>
  </si>
  <si>
    <t>6422-11103</t>
  </si>
  <si>
    <t>6422-11172</t>
  </si>
  <si>
    <t>6422-12126</t>
  </si>
  <si>
    <t>6423-11096</t>
  </si>
  <si>
    <t>6423-12126</t>
  </si>
  <si>
    <t>6424-11608</t>
  </si>
  <si>
    <t>6424-11647</t>
  </si>
  <si>
    <t>6424-7841</t>
  </si>
  <si>
    <t>6425-11481</t>
  </si>
  <si>
    <t>6425-6326</t>
  </si>
  <si>
    <t>6426-11049</t>
  </si>
  <si>
    <t>6426-11666</t>
  </si>
  <si>
    <t>6426-6338</t>
  </si>
  <si>
    <t>6427-11048</t>
  </si>
  <si>
    <t>6427-12924</t>
  </si>
  <si>
    <t>6427-12950</t>
  </si>
  <si>
    <t>6432-11079</t>
  </si>
  <si>
    <t>6432-11106</t>
  </si>
  <si>
    <t>6432-5055</t>
  </si>
  <si>
    <t>6432-6412</t>
  </si>
  <si>
    <t>6433-11078</t>
  </si>
  <si>
    <t>6433-11080</t>
  </si>
  <si>
    <t>6433-11105</t>
  </si>
  <si>
    <t>6433-12868</t>
  </si>
  <si>
    <t>6434-11079</t>
  </si>
  <si>
    <t>6434-25615</t>
  </si>
  <si>
    <t>6434-4055</t>
  </si>
  <si>
    <t>6435-11076</t>
  </si>
  <si>
    <t>6435-11224</t>
  </si>
  <si>
    <t>6435-12857</t>
  </si>
  <si>
    <t>6435-4056</t>
  </si>
  <si>
    <t>6436-11077</t>
  </si>
  <si>
    <t>6436-12862</t>
  </si>
  <si>
    <t>6436-4055</t>
  </si>
  <si>
    <t>6437-11073</t>
  </si>
  <si>
    <t>6437-12857</t>
  </si>
  <si>
    <t>6441-10530</t>
  </si>
  <si>
    <t>6441-6707</t>
  </si>
  <si>
    <t>6443-10532</t>
  </si>
  <si>
    <t>6443-6444</t>
  </si>
  <si>
    <t>6444-10540</t>
  </si>
  <si>
    <t>6444-6443</t>
  </si>
  <si>
    <t>6446-10528</t>
  </si>
  <si>
    <t>6446-10530</t>
  </si>
  <si>
    <t>6446-6450</t>
  </si>
  <si>
    <t>6447-10531</t>
  </si>
  <si>
    <t>6447-10532</t>
  </si>
  <si>
    <t>6447-6448</t>
  </si>
  <si>
    <t>6448-10482</t>
  </si>
  <si>
    <t>6448-13966</t>
  </si>
  <si>
    <t>6448-6447</t>
  </si>
  <si>
    <t>6448-9587</t>
  </si>
  <si>
    <t>6449-10490</t>
  </si>
  <si>
    <t>6449-10638</t>
  </si>
  <si>
    <t>6449-10639</t>
  </si>
  <si>
    <t>6449-7769</t>
  </si>
  <si>
    <t>6450-10525</t>
  </si>
  <si>
    <t>6450-6446</t>
  </si>
  <si>
    <t>6450-6451</t>
  </si>
  <si>
    <t>6451-10523</t>
  </si>
  <si>
    <t>6451-10524</t>
  </si>
  <si>
    <t>6451-10533</t>
  </si>
  <si>
    <t>6451-6450</t>
  </si>
  <si>
    <t>6452-10521</t>
  </si>
  <si>
    <t>6452-10523</t>
  </si>
  <si>
    <t>6452-13679</t>
  </si>
  <si>
    <t>6455-10489</t>
  </si>
  <si>
    <t>6455-13947</t>
  </si>
  <si>
    <t>6455-6456</t>
  </si>
  <si>
    <t>6456-13953</t>
  </si>
  <si>
    <t>6456-6455</t>
  </si>
  <si>
    <t>6457-13947</t>
  </si>
  <si>
    <t>6457-25608</t>
  </si>
  <si>
    <t>6459-10510</t>
  </si>
  <si>
    <t>6459-6460</t>
  </si>
  <si>
    <t>6459-6463</t>
  </si>
  <si>
    <t>6460-25726</t>
  </si>
  <si>
    <t>6460-6459</t>
  </si>
  <si>
    <t>6463-10509</t>
  </si>
  <si>
    <t>6463-10511</t>
  </si>
  <si>
    <t>6463-10520</t>
  </si>
  <si>
    <t>6463-6459</t>
  </si>
  <si>
    <t>6465-10508</t>
  </si>
  <si>
    <t>6465-10520</t>
  </si>
  <si>
    <t>6466-13927</t>
  </si>
  <si>
    <t>6466-6467</t>
  </si>
  <si>
    <t>RM770</t>
  </si>
  <si>
    <t>6466-6473</t>
  </si>
  <si>
    <t>6467-10516</t>
  </si>
  <si>
    <t>6467-6466</t>
  </si>
  <si>
    <t>6467-6468</t>
  </si>
  <si>
    <t>6468-10494</t>
  </si>
  <si>
    <t>6468-10519</t>
  </si>
  <si>
    <t>6468-6467</t>
  </si>
  <si>
    <t>6470-10498</t>
  </si>
  <si>
    <t>6470-10501</t>
  </si>
  <si>
    <t>6470-10640</t>
  </si>
  <si>
    <t>6470-6471</t>
  </si>
  <si>
    <t>6471-10635</t>
  </si>
  <si>
    <t>6471-6470</t>
  </si>
  <si>
    <t>6472-10499</t>
  </si>
  <si>
    <t>6472-10501</t>
  </si>
  <si>
    <t>6472-6474</t>
  </si>
  <si>
    <t>6473-10518</t>
  </si>
  <si>
    <t>6473-6466</t>
  </si>
  <si>
    <t>6474-6472</t>
  </si>
  <si>
    <t>6474-6476</t>
  </si>
  <si>
    <t>6474-6835</t>
  </si>
  <si>
    <t>SM490</t>
  </si>
  <si>
    <t>6476-13931</t>
  </si>
  <si>
    <t>6476-6474</t>
  </si>
  <si>
    <t>6478-10485</t>
  </si>
  <si>
    <t>6478-10487</t>
  </si>
  <si>
    <t>6479-10475</t>
  </si>
  <si>
    <t>6479-10478</t>
  </si>
  <si>
    <t>6479-10484</t>
  </si>
  <si>
    <t>6481-25059</t>
  </si>
  <si>
    <t>6481-6482</t>
  </si>
  <si>
    <t>QM860</t>
  </si>
  <si>
    <t>6481-6483</t>
  </si>
  <si>
    <t>6482-11981</t>
  </si>
  <si>
    <t>6482-6481</t>
  </si>
  <si>
    <t>6483-6481</t>
  </si>
  <si>
    <t>6483-6484</t>
  </si>
  <si>
    <t>6484-11967</t>
  </si>
  <si>
    <t>6484-6483</t>
  </si>
  <si>
    <t>6485-11967</t>
  </si>
  <si>
    <t>6485-11971</t>
  </si>
  <si>
    <t>6485-11974</t>
  </si>
  <si>
    <t>6485-6487</t>
  </si>
  <si>
    <t>6487-11971</t>
  </si>
  <si>
    <t>6487-6485</t>
  </si>
  <si>
    <t>6487-6488</t>
  </si>
  <si>
    <t>6488-110133</t>
  </si>
  <si>
    <t>6488-6487</t>
  </si>
  <si>
    <t>6488-6489</t>
  </si>
  <si>
    <t>6488-8384</t>
  </si>
  <si>
    <t>PO590</t>
  </si>
  <si>
    <t>6489-11965</t>
  </si>
  <si>
    <t>6489-6488</t>
  </si>
  <si>
    <t>6491-11966</t>
  </si>
  <si>
    <t>6491-13701</t>
  </si>
  <si>
    <t>6492-11969</t>
  </si>
  <si>
    <t>6492-6499</t>
  </si>
  <si>
    <t>PO300</t>
  </si>
  <si>
    <t>6493-110111</t>
  </si>
  <si>
    <t>6493-11940</t>
  </si>
  <si>
    <t>6493-8381</t>
  </si>
  <si>
    <t>6494-19520</t>
  </si>
  <si>
    <t>6494-4135</t>
  </si>
  <si>
    <t>6495-13707</t>
  </si>
  <si>
    <t>6495-19726</t>
  </si>
  <si>
    <t>6495-4138</t>
  </si>
  <si>
    <t>6497-11968</t>
  </si>
  <si>
    <t>6497-11972</t>
  </si>
  <si>
    <t>6497-6499</t>
  </si>
  <si>
    <t>6498-11951</t>
  </si>
  <si>
    <t>6498-25619</t>
  </si>
  <si>
    <t>6498-4135</t>
  </si>
  <si>
    <t>6498-6523</t>
  </si>
  <si>
    <t>PN160</t>
  </si>
  <si>
    <t>6499-6492</t>
  </si>
  <si>
    <t>6499-6497</t>
  </si>
  <si>
    <t>6500-11968</t>
  </si>
  <si>
    <t>6500-11970</t>
  </si>
  <si>
    <t>6500-6501</t>
  </si>
  <si>
    <t>6500-8384</t>
  </si>
  <si>
    <t>PO530</t>
  </si>
  <si>
    <t>6501-11973</t>
  </si>
  <si>
    <t>6501-6500</t>
  </si>
  <si>
    <t>6502-11970</t>
  </si>
  <si>
    <t>6502-11971</t>
  </si>
  <si>
    <t>6502-6504</t>
  </si>
  <si>
    <t>6503-11974</t>
  </si>
  <si>
    <t>6503-8388</t>
  </si>
  <si>
    <t>6504-6502</t>
  </si>
  <si>
    <t>6504-8388</t>
  </si>
  <si>
    <t>PN280</t>
  </si>
  <si>
    <t>6506-11980</t>
  </si>
  <si>
    <t>6506-8388</t>
  </si>
  <si>
    <t>6507-11980</t>
  </si>
  <si>
    <t>6507-13713</t>
  </si>
  <si>
    <t>6508-15903</t>
  </si>
  <si>
    <t>6509-13721</t>
  </si>
  <si>
    <t>6509-13729</t>
  </si>
  <si>
    <t>6510-12018</t>
  </si>
  <si>
    <t>6510-13720</t>
  </si>
  <si>
    <t>6510-6511</t>
  </si>
  <si>
    <t>6510-6525</t>
  </si>
  <si>
    <t>6511-6510</t>
  </si>
  <si>
    <t>6511-6543</t>
  </si>
  <si>
    <t>6512-12002</t>
  </si>
  <si>
    <t>PM090</t>
  </si>
  <si>
    <t>6512-6519</t>
  </si>
  <si>
    <t>6513-11988</t>
  </si>
  <si>
    <t>6513-11999</t>
  </si>
  <si>
    <t>6513-12002</t>
  </si>
  <si>
    <t>6513-12007</t>
  </si>
  <si>
    <t>6514-11996</t>
  </si>
  <si>
    <t>6514-12003</t>
  </si>
  <si>
    <t>6514-12004</t>
  </si>
  <si>
    <t>6514-6515</t>
  </si>
  <si>
    <t>6515-11995</t>
  </si>
  <si>
    <t>6515-12005</t>
  </si>
  <si>
    <t>6515-25055</t>
  </si>
  <si>
    <t>6515-6514</t>
  </si>
  <si>
    <t>6516-12005</t>
  </si>
  <si>
    <t>6516-6517</t>
  </si>
  <si>
    <t>PM430</t>
  </si>
  <si>
    <t>6517-11984</t>
  </si>
  <si>
    <t>6517-12004</t>
  </si>
  <si>
    <t>6517-13904</t>
  </si>
  <si>
    <t>6517-6516</t>
  </si>
  <si>
    <t>6519-6512</t>
  </si>
  <si>
    <t>6519-7854</t>
  </si>
  <si>
    <t>6520-12009</t>
  </si>
  <si>
    <t>6520-12011</t>
  </si>
  <si>
    <t>6522-11984</t>
  </si>
  <si>
    <t>6522-11985</t>
  </si>
  <si>
    <t>6522-11988</t>
  </si>
  <si>
    <t>6523-12031</t>
  </si>
  <si>
    <t>PN890</t>
  </si>
  <si>
    <t>6523-6498</t>
  </si>
  <si>
    <t>6523-6524</t>
  </si>
  <si>
    <t>6524-12013</t>
  </si>
  <si>
    <t>6524-12032</t>
  </si>
  <si>
    <t>6524-19501</t>
  </si>
  <si>
    <t>6524-6523</t>
  </si>
  <si>
    <t>6524-6526</t>
  </si>
  <si>
    <t>6525-12013</t>
  </si>
  <si>
    <t>6525-13721</t>
  </si>
  <si>
    <t>6525-25053</t>
  </si>
  <si>
    <t>6525-6510</t>
  </si>
  <si>
    <t>6526-12020</t>
  </si>
  <si>
    <t>6526-12023</t>
  </si>
  <si>
    <t>6526-6524</t>
  </si>
  <si>
    <t>6526-6527</t>
  </si>
  <si>
    <t>6527-12019</t>
  </si>
  <si>
    <t>6527-12032</t>
  </si>
  <si>
    <t>6527-6526</t>
  </si>
  <si>
    <t>6528-12023</t>
  </si>
  <si>
    <t>6528-13722</t>
  </si>
  <si>
    <t>6528-25053</t>
  </si>
  <si>
    <t>6528-6541</t>
  </si>
  <si>
    <t>6529-12014</t>
  </si>
  <si>
    <t>PN420</t>
  </si>
  <si>
    <t>6529-12018</t>
  </si>
  <si>
    <t>6529-13722</t>
  </si>
  <si>
    <t>6529-6542</t>
  </si>
  <si>
    <t>6530-12015</t>
  </si>
  <si>
    <t>PN390</t>
  </si>
  <si>
    <t>6535-11946</t>
  </si>
  <si>
    <t>6535-4168</t>
  </si>
  <si>
    <t>6536-13453</t>
  </si>
  <si>
    <t>6536-6625</t>
  </si>
  <si>
    <t>6536-9455</t>
  </si>
  <si>
    <t>6538-25321</t>
  </si>
  <si>
    <t>6538-6539</t>
  </si>
  <si>
    <t>6539-12016</t>
  </si>
  <si>
    <t>6539-12104</t>
  </si>
  <si>
    <t>6539-6538</t>
  </si>
  <si>
    <t>6539-9177</t>
  </si>
  <si>
    <t>6540-8393</t>
  </si>
  <si>
    <t>6540-9174</t>
  </si>
  <si>
    <t>6540-9177</t>
  </si>
  <si>
    <t>6541-12020</t>
  </si>
  <si>
    <t>6541-6528</t>
  </si>
  <si>
    <t>6541-6542</t>
  </si>
  <si>
    <t>6541-8393</t>
  </si>
  <si>
    <t>6542-6529</t>
  </si>
  <si>
    <t>6542-6541</t>
  </si>
  <si>
    <t>6542-8392</t>
  </si>
  <si>
    <t>6543-6511</t>
  </si>
  <si>
    <t>6543-6544</t>
  </si>
  <si>
    <t>6544-12070</t>
  </si>
  <si>
    <t>6544-12085</t>
  </si>
  <si>
    <t>6544-6543</t>
  </si>
  <si>
    <t>6545-12024</t>
  </si>
  <si>
    <t>NN890</t>
  </si>
  <si>
    <t>6545-12031</t>
  </si>
  <si>
    <t>6546-11963</t>
  </si>
  <si>
    <t>6546-12025</t>
  </si>
  <si>
    <t>NN390</t>
  </si>
  <si>
    <t>6546-6550</t>
  </si>
  <si>
    <t>6546-6592</t>
  </si>
  <si>
    <t>6547-12111</t>
  </si>
  <si>
    <t>6547-13890</t>
  </si>
  <si>
    <t>6547-6548</t>
  </si>
  <si>
    <t>6548-13883</t>
  </si>
  <si>
    <t>6548-6547</t>
  </si>
  <si>
    <t>6549-11962</t>
  </si>
  <si>
    <t>6549-25395</t>
  </si>
  <si>
    <t>6550-12029</t>
  </si>
  <si>
    <t>6550-25601</t>
  </si>
  <si>
    <t>6550-6546</t>
  </si>
  <si>
    <t>6550-6590</t>
  </si>
  <si>
    <t>NN360</t>
  </si>
  <si>
    <t>6551-12091</t>
  </si>
  <si>
    <t>NL210</t>
  </si>
  <si>
    <t>6551-12096</t>
  </si>
  <si>
    <t>6551-25321</t>
  </si>
  <si>
    <t>6551-6555</t>
  </si>
  <si>
    <t>NL970</t>
  </si>
  <si>
    <t>6552-6553</t>
  </si>
  <si>
    <t>6552-6554</t>
  </si>
  <si>
    <t>6552-6573</t>
  </si>
  <si>
    <t>6553-6552</t>
  </si>
  <si>
    <t>6553-6554</t>
  </si>
  <si>
    <t>NL250</t>
  </si>
  <si>
    <t>6553-6559</t>
  </si>
  <si>
    <t>6554-12091</t>
  </si>
  <si>
    <t>6554-6552</t>
  </si>
  <si>
    <t>6555-12099</t>
  </si>
  <si>
    <t>6555-12104</t>
  </si>
  <si>
    <t>6555-6551</t>
  </si>
  <si>
    <t>6555-6561</t>
  </si>
  <si>
    <t>6556-12094</t>
  </si>
  <si>
    <t>6556-12099</t>
  </si>
  <si>
    <t>6556-25638</t>
  </si>
  <si>
    <t>6556-6562</t>
  </si>
  <si>
    <t>6557-12064</t>
  </si>
  <si>
    <t>6557-12065</t>
  </si>
  <si>
    <t>NL240</t>
  </si>
  <si>
    <t>6557-12094</t>
  </si>
  <si>
    <t>6557-6565</t>
  </si>
  <si>
    <t>6558-12065</t>
  </si>
  <si>
    <t>6558-12093</t>
  </si>
  <si>
    <t>6558-250125</t>
  </si>
  <si>
    <t>6559-12093</t>
  </si>
  <si>
    <t>6559-12096</t>
  </si>
  <si>
    <t>6559-25638</t>
  </si>
  <si>
    <t>6559-6553</t>
  </si>
  <si>
    <t>6561-12101</t>
  </si>
  <si>
    <t>6561-12103</t>
  </si>
  <si>
    <t>6561-6555</t>
  </si>
  <si>
    <t>6561-7906</t>
  </si>
  <si>
    <t>6562-12095</t>
  </si>
  <si>
    <t>6562-12101</t>
  </si>
  <si>
    <t>6562-6556</t>
  </si>
  <si>
    <t>6562-8625</t>
  </si>
  <si>
    <t>6564-12067</t>
  </si>
  <si>
    <t>6564-12071</t>
  </si>
  <si>
    <t>6564-12092</t>
  </si>
  <si>
    <t>6564-6558</t>
  </si>
  <si>
    <t>6565-12066</t>
  </si>
  <si>
    <t>6565-12095</t>
  </si>
  <si>
    <t>6565-6557</t>
  </si>
  <si>
    <t>6565-6566</t>
  </si>
  <si>
    <t>6566-12046</t>
  </si>
  <si>
    <t>6566-12049</t>
  </si>
  <si>
    <t>6566-15826</t>
  </si>
  <si>
    <t>6567-12049</t>
  </si>
  <si>
    <t>6567-12050</t>
  </si>
  <si>
    <t>NN850</t>
  </si>
  <si>
    <t>6568-12042</t>
  </si>
  <si>
    <t>6568-12046</t>
  </si>
  <si>
    <t>6568-15906</t>
  </si>
  <si>
    <t>6569-12066</t>
  </si>
  <si>
    <t>6569-400219</t>
  </si>
  <si>
    <t>6569-6568</t>
  </si>
  <si>
    <t>6569-6572</t>
  </si>
  <si>
    <t>6569-6954</t>
  </si>
  <si>
    <t>6570-12042</t>
  </si>
  <si>
    <t>6572-12047</t>
  </si>
  <si>
    <t>6572-15906</t>
  </si>
  <si>
    <t>6572-6569</t>
  </si>
  <si>
    <t>6573-6552</t>
  </si>
  <si>
    <t>6573-6574</t>
  </si>
  <si>
    <t>6574-6573</t>
  </si>
  <si>
    <t>6574-6575</t>
  </si>
  <si>
    <t>NL590</t>
  </si>
  <si>
    <t>6575-6574</t>
  </si>
  <si>
    <t>6575-6578</t>
  </si>
  <si>
    <t>6577-12077</t>
  </si>
  <si>
    <t>NL550</t>
  </si>
  <si>
    <t>6577-6575</t>
  </si>
  <si>
    <t>NL310</t>
  </si>
  <si>
    <t>6577-6578</t>
  </si>
  <si>
    <t>6578-12071</t>
  </si>
  <si>
    <t>6578-12079</t>
  </si>
  <si>
    <t>6578-6575</t>
  </si>
  <si>
    <t>6578-6577</t>
  </si>
  <si>
    <t>6579-12078</t>
  </si>
  <si>
    <t>NL030</t>
  </si>
  <si>
    <t>6579-6577</t>
  </si>
  <si>
    <t>6580-12076</t>
  </si>
  <si>
    <t>6580-12078</t>
  </si>
  <si>
    <t>6581-12077</t>
  </si>
  <si>
    <t>6582-12062</t>
  </si>
  <si>
    <t>6582-12063</t>
  </si>
  <si>
    <t>6582-12067</t>
  </si>
  <si>
    <t>6582-12068</t>
  </si>
  <si>
    <t>6583-12063</t>
  </si>
  <si>
    <t>6583-12109</t>
  </si>
  <si>
    <t>6583-8395</t>
  </si>
  <si>
    <t>6583-9169</t>
  </si>
  <si>
    <t>6584-12055</t>
  </si>
  <si>
    <t>6584-12061</t>
  </si>
  <si>
    <t>6584-6585</t>
  </si>
  <si>
    <t>6584-6586</t>
  </si>
  <si>
    <t>6585-12051</t>
  </si>
  <si>
    <t>6585-12054</t>
  </si>
  <si>
    <t>6585-15906</t>
  </si>
  <si>
    <t>6585-6584</t>
  </si>
  <si>
    <t>6586-12056</t>
  </si>
  <si>
    <t>6586-12059</t>
  </si>
  <si>
    <t>6586-12060</t>
  </si>
  <si>
    <t>6586-6584</t>
  </si>
  <si>
    <t>6587-12060</t>
  </si>
  <si>
    <t>6587-12109</t>
  </si>
  <si>
    <t>6588-12054</t>
  </si>
  <si>
    <t>6588-8647</t>
  </si>
  <si>
    <t>6589-12025</t>
  </si>
  <si>
    <t>6589-12043</t>
  </si>
  <si>
    <t>6589-12050</t>
  </si>
  <si>
    <t>6589-6591</t>
  </si>
  <si>
    <t>6590-25612</t>
  </si>
  <si>
    <t>6590-6550</t>
  </si>
  <si>
    <t>6590-6591</t>
  </si>
  <si>
    <t>6591-6589</t>
  </si>
  <si>
    <t>6591-6590</t>
  </si>
  <si>
    <t>6592-12024</t>
  </si>
  <si>
    <t>6592-6546</t>
  </si>
  <si>
    <t>6593-12043</t>
  </si>
  <si>
    <t>6594-12155</t>
  </si>
  <si>
    <t>6594-25186</t>
  </si>
  <si>
    <t>6594-6600</t>
  </si>
  <si>
    <t>NL810</t>
  </si>
  <si>
    <t>6596-4129</t>
  </si>
  <si>
    <t>6596-6594</t>
  </si>
  <si>
    <t>6597-12035</t>
  </si>
  <si>
    <t>6597-6596</t>
  </si>
  <si>
    <t>NM800</t>
  </si>
  <si>
    <t>6599-25299</t>
  </si>
  <si>
    <t>6599-25300</t>
  </si>
  <si>
    <t>6599-8856</t>
  </si>
  <si>
    <t>6599-8953</t>
  </si>
  <si>
    <t>6600-12037</t>
  </si>
  <si>
    <t>6600-15930</t>
  </si>
  <si>
    <t>6600-6594</t>
  </si>
  <si>
    <t>6600-6627</t>
  </si>
  <si>
    <t>6601-12155</t>
  </si>
  <si>
    <t>6601-6617</t>
  </si>
  <si>
    <t>6603-12052</t>
  </si>
  <si>
    <t>NL370</t>
  </si>
  <si>
    <t>6603-25011</t>
  </si>
  <si>
    <t>6603-6627</t>
  </si>
  <si>
    <t>6604-6605</t>
  </si>
  <si>
    <t>6605-9400</t>
  </si>
  <si>
    <t>6605-9401</t>
  </si>
  <si>
    <t>6613-11938</t>
  </si>
  <si>
    <t>6613-6628</t>
  </si>
  <si>
    <t>6614-11937</t>
  </si>
  <si>
    <t>6614-11938</t>
  </si>
  <si>
    <t>6616-12105</t>
  </si>
  <si>
    <t>6616-6597</t>
  </si>
  <si>
    <t>6616-8803</t>
  </si>
  <si>
    <t>NM140</t>
  </si>
  <si>
    <t>6617-12105</t>
  </si>
  <si>
    <t>6617-25532</t>
  </si>
  <si>
    <t>6617-6601</t>
  </si>
  <si>
    <t>6618-8799</t>
  </si>
  <si>
    <t>6619-11928</t>
  </si>
  <si>
    <t>6619-8796</t>
  </si>
  <si>
    <t>6621-15866</t>
  </si>
  <si>
    <t>6621-6639</t>
  </si>
  <si>
    <t>6622-11929</t>
  </si>
  <si>
    <t>6625-10513</t>
  </si>
  <si>
    <t>6625-6536</t>
  </si>
  <si>
    <t>6627-18681</t>
  </si>
  <si>
    <t>6628-6613</t>
  </si>
  <si>
    <t>6628-6629</t>
  </si>
  <si>
    <t>LM060</t>
  </si>
  <si>
    <t>6628-6632</t>
  </si>
  <si>
    <t>6629-11931</t>
  </si>
  <si>
    <t>6629-6628</t>
  </si>
  <si>
    <t>6631-11935</t>
  </si>
  <si>
    <t>6631-6645</t>
  </si>
  <si>
    <t>6632-11935</t>
  </si>
  <si>
    <t>6632-11939</t>
  </si>
  <si>
    <t>6632-6628</t>
  </si>
  <si>
    <t>6633-4215</t>
  </si>
  <si>
    <t>6633-7850</t>
  </si>
  <si>
    <t>6635-6636</t>
  </si>
  <si>
    <t>6635-6641</t>
  </si>
  <si>
    <t>6636-11822</t>
  </si>
  <si>
    <t>6636-11930</t>
  </si>
  <si>
    <t>6636-6635</t>
  </si>
  <si>
    <t>6637-11827</t>
  </si>
  <si>
    <t>6637-11830</t>
  </si>
  <si>
    <t>6637-11853</t>
  </si>
  <si>
    <t>6637-6638</t>
  </si>
  <si>
    <t>6638-6637</t>
  </si>
  <si>
    <t>6638-6640</t>
  </si>
  <si>
    <t>6639-11930</t>
  </si>
  <si>
    <t>6639-6621</t>
  </si>
  <si>
    <t>6640-11822</t>
  </si>
  <si>
    <t>6640-11825</t>
  </si>
  <si>
    <t>6640-6638</t>
  </si>
  <si>
    <t>6641-6635</t>
  </si>
  <si>
    <t>6641-6642</t>
  </si>
  <si>
    <t>6642-6641</t>
  </si>
  <si>
    <t>6642-6643</t>
  </si>
  <si>
    <t>KN320</t>
  </si>
  <si>
    <t>6642-6646</t>
  </si>
  <si>
    <t>6643-6642</t>
  </si>
  <si>
    <t>6643-6644</t>
  </si>
  <si>
    <t>6644-11934</t>
  </si>
  <si>
    <t>6644-6643</t>
  </si>
  <si>
    <t>6645-11772</t>
  </si>
  <si>
    <t>6645-13744</t>
  </si>
  <si>
    <t>6645-6631</t>
  </si>
  <si>
    <t>6646-4049</t>
  </si>
  <si>
    <t>6646-6642</t>
  </si>
  <si>
    <t>6647-11819</t>
  </si>
  <si>
    <t>6647-6665</t>
  </si>
  <si>
    <t>6648-11825</t>
  </si>
  <si>
    <t>6648-6662</t>
  </si>
  <si>
    <t>6649-6650</t>
  </si>
  <si>
    <t>KN072</t>
  </si>
  <si>
    <t>6650-6649</t>
  </si>
  <si>
    <t>6650-6651</t>
  </si>
  <si>
    <t>6651-11825</t>
  </si>
  <si>
    <t>6651-6650</t>
  </si>
  <si>
    <t>6651-6653</t>
  </si>
  <si>
    <t>6653-11831</t>
  </si>
  <si>
    <t>6653-6651</t>
  </si>
  <si>
    <t>6656-11813</t>
  </si>
  <si>
    <t>6658-11779</t>
  </si>
  <si>
    <t>6658-11814</t>
  </si>
  <si>
    <t>6658-11821</t>
  </si>
  <si>
    <t>6659-13743</t>
  </si>
  <si>
    <t>6659-15870</t>
  </si>
  <si>
    <t>6659-4215</t>
  </si>
  <si>
    <t>6660-11766</t>
  </si>
  <si>
    <t>6660-11777</t>
  </si>
  <si>
    <t>6662-6648</t>
  </si>
  <si>
    <t>6662-6663</t>
  </si>
  <si>
    <t>6663-6662</t>
  </si>
  <si>
    <t>6663-6670</t>
  </si>
  <si>
    <t>6664-6665</t>
  </si>
  <si>
    <t>6665-6647</t>
  </si>
  <si>
    <t>6665-6664</t>
  </si>
  <si>
    <t>6667-11807</t>
  </si>
  <si>
    <t>6669-11807</t>
  </si>
  <si>
    <t>6669-13815</t>
  </si>
  <si>
    <t>6670-6663</t>
  </si>
  <si>
    <t>6670-6672</t>
  </si>
  <si>
    <t>6672-13846</t>
  </si>
  <si>
    <t>6672-6670</t>
  </si>
  <si>
    <t>6673-13841</t>
  </si>
  <si>
    <t>6673-6674</t>
  </si>
  <si>
    <t>6674-11804</t>
  </si>
  <si>
    <t>6674-6673</t>
  </si>
  <si>
    <t>6674-6675</t>
  </si>
  <si>
    <t>6675-13815</t>
  </si>
  <si>
    <t>6675-13835</t>
  </si>
  <si>
    <t>6675-6674</t>
  </si>
  <si>
    <t>6677-11808</t>
  </si>
  <si>
    <t>6677-13833</t>
  </si>
  <si>
    <t>6677-13835</t>
  </si>
  <si>
    <t>6678-11801</t>
  </si>
  <si>
    <t>6678-6679</t>
  </si>
  <si>
    <t>6679-6678</t>
  </si>
  <si>
    <t>6679-6700</t>
  </si>
  <si>
    <t>JK060</t>
  </si>
  <si>
    <t>6679-8402</t>
  </si>
  <si>
    <t>KJ790</t>
  </si>
  <si>
    <t>6681-11864</t>
  </si>
  <si>
    <t>6681-6700</t>
  </si>
  <si>
    <t>6681-8402</t>
  </si>
  <si>
    <t>6682-4241</t>
  </si>
  <si>
    <t>6683-13866</t>
  </si>
  <si>
    <t>6683-4241</t>
  </si>
  <si>
    <t>6683-9173</t>
  </si>
  <si>
    <t>6685-11835</t>
  </si>
  <si>
    <t>6685-8397</t>
  </si>
  <si>
    <t>6687-11831</t>
  </si>
  <si>
    <t>6688-11835</t>
  </si>
  <si>
    <t>6688-11839</t>
  </si>
  <si>
    <t>6689-11838</t>
  </si>
  <si>
    <t>6689-11843</t>
  </si>
  <si>
    <t>6689-11847</t>
  </si>
  <si>
    <t>6690-11847</t>
  </si>
  <si>
    <t>6690-11868</t>
  </si>
  <si>
    <t>6690-11869</t>
  </si>
  <si>
    <t>6690-11883</t>
  </si>
  <si>
    <t>6691-11868</t>
  </si>
  <si>
    <t>6691-6830</t>
  </si>
  <si>
    <t>6692-11846</t>
  </si>
  <si>
    <t>6692-4219</t>
  </si>
  <si>
    <t>6693-6695</t>
  </si>
  <si>
    <t>6693-6829</t>
  </si>
  <si>
    <t>6695-11839</t>
  </si>
  <si>
    <t>6695-6693</t>
  </si>
  <si>
    <t>6700-6679</t>
  </si>
  <si>
    <t>6700-6681</t>
  </si>
  <si>
    <t>6703-11879</t>
  </si>
  <si>
    <t>6703-13872</t>
  </si>
  <si>
    <t>6703-6704</t>
  </si>
  <si>
    <t>6704-11870</t>
  </si>
  <si>
    <t>6704-11873</t>
  </si>
  <si>
    <t>6704-6703</t>
  </si>
  <si>
    <t>6705-6714</t>
  </si>
  <si>
    <t>6706-14158</t>
  </si>
  <si>
    <t>6706-4209</t>
  </si>
  <si>
    <t>6707-13676</t>
  </si>
  <si>
    <t>6707-6441</t>
  </si>
  <si>
    <t>6708-11872</t>
  </si>
  <si>
    <t>6708-11873</t>
  </si>
  <si>
    <t>6708-11874</t>
  </si>
  <si>
    <t>6708-13876</t>
  </si>
  <si>
    <t>6709-11884</t>
  </si>
  <si>
    <t>6709-25648</t>
  </si>
  <si>
    <t>6710-11884</t>
  </si>
  <si>
    <t>6710-6711</t>
  </si>
  <si>
    <t>6711-6710</t>
  </si>
  <si>
    <t>6711-6712</t>
  </si>
  <si>
    <t>6712-14306</t>
  </si>
  <si>
    <t>6712-6711</t>
  </si>
  <si>
    <t>6713-11865</t>
  </si>
  <si>
    <t>6713-11870</t>
  </si>
  <si>
    <t>6713-13872</t>
  </si>
  <si>
    <t>6714-11879</t>
  </si>
  <si>
    <t>6714-14156</t>
  </si>
  <si>
    <t>6714-6705</t>
  </si>
  <si>
    <t>6715-11876</t>
  </si>
  <si>
    <t>6715-11882</t>
  </si>
  <si>
    <t>6715-11899</t>
  </si>
  <si>
    <t>6716-14151</t>
  </si>
  <si>
    <t>6716-14152</t>
  </si>
  <si>
    <t>6718-11883</t>
  </si>
  <si>
    <t>6718-6719</t>
  </si>
  <si>
    <t>KJ435</t>
  </si>
  <si>
    <t>6718-6720</t>
  </si>
  <si>
    <t>6719-4222</t>
  </si>
  <si>
    <t>6719-6718</t>
  </si>
  <si>
    <t>6719-8367</t>
  </si>
  <si>
    <t>KK525</t>
  </si>
  <si>
    <t>6720-13875</t>
  </si>
  <si>
    <t>6720-13882</t>
  </si>
  <si>
    <t>6720-6718</t>
  </si>
  <si>
    <t>6722-11853</t>
  </si>
  <si>
    <t>6722-11854</t>
  </si>
  <si>
    <t>6722-13859</t>
  </si>
  <si>
    <t>6722-15818</t>
  </si>
  <si>
    <t>6723-11855</t>
  </si>
  <si>
    <t>6723-11858</t>
  </si>
  <si>
    <t>6723-13862</t>
  </si>
  <si>
    <t>6724-11920</t>
  </si>
  <si>
    <t>6724-12116</t>
  </si>
  <si>
    <t>6724-12117</t>
  </si>
  <si>
    <t>6725-11916</t>
  </si>
  <si>
    <t>6725-11917</t>
  </si>
  <si>
    <t>6725-14311</t>
  </si>
  <si>
    <t>6726-11916</t>
  </si>
  <si>
    <t>6726-11918</t>
  </si>
  <si>
    <t>6726-6727</t>
  </si>
  <si>
    <t>6727-6726</t>
  </si>
  <si>
    <t>6727-6728</t>
  </si>
  <si>
    <t>6728-11919</t>
  </si>
  <si>
    <t>6728-6727</t>
  </si>
  <si>
    <t>6728-8365</t>
  </si>
  <si>
    <t>6729-11892</t>
  </si>
  <si>
    <t>6729-11894</t>
  </si>
  <si>
    <t>6729-11921</t>
  </si>
  <si>
    <t>6729-8365</t>
  </si>
  <si>
    <t>6730-11888</t>
  </si>
  <si>
    <t>6730-11925</t>
  </si>
  <si>
    <t>6731-11922</t>
  </si>
  <si>
    <t>6731-6734</t>
  </si>
  <si>
    <t>6731-8353</t>
  </si>
  <si>
    <t>6732-14157</t>
  </si>
  <si>
    <t>6732-14158</t>
  </si>
  <si>
    <t>6732-15810</t>
  </si>
  <si>
    <t>6733-11899</t>
  </si>
  <si>
    <t>6733-8353</t>
  </si>
  <si>
    <t>6734-11900</t>
  </si>
  <si>
    <t>6734-6731</t>
  </si>
  <si>
    <t>6734-6735</t>
  </si>
  <si>
    <t>6735-4204</t>
  </si>
  <si>
    <t>6735-6734</t>
  </si>
  <si>
    <t>6736-14305</t>
  </si>
  <si>
    <t>6737-11800</t>
  </si>
  <si>
    <t>6738-11895</t>
  </si>
  <si>
    <t>6738-11922</t>
  </si>
  <si>
    <t>6739-11798</t>
  </si>
  <si>
    <t>6739-11906</t>
  </si>
  <si>
    <t>6739-4230</t>
  </si>
  <si>
    <t>6739-9231</t>
  </si>
  <si>
    <t>6743-14300</t>
  </si>
  <si>
    <t>6743-6744</t>
  </si>
  <si>
    <t>KI965</t>
  </si>
  <si>
    <t>6743-6745</t>
  </si>
  <si>
    <t>6743-6746</t>
  </si>
  <si>
    <t>6744-6743</t>
  </si>
  <si>
    <t>6744-6745</t>
  </si>
  <si>
    <t>6744-6748</t>
  </si>
  <si>
    <t>6745-6743</t>
  </si>
  <si>
    <t>6745-6744</t>
  </si>
  <si>
    <t>6745-7920</t>
  </si>
  <si>
    <t>6746-11923</t>
  </si>
  <si>
    <t>6746-6743</t>
  </si>
  <si>
    <t>6746-6747</t>
  </si>
  <si>
    <t>6747-14292</t>
  </si>
  <si>
    <t>6747-6746</t>
  </si>
  <si>
    <t>6748-14299</t>
  </si>
  <si>
    <t>6748-6744</t>
  </si>
  <si>
    <t>6748-7920</t>
  </si>
  <si>
    <t>KI665</t>
  </si>
  <si>
    <t>6749-11785</t>
  </si>
  <si>
    <t>6749-11786</t>
  </si>
  <si>
    <t>6749-14581</t>
  </si>
  <si>
    <t>6751-14581</t>
  </si>
  <si>
    <t>6751-6752</t>
  </si>
  <si>
    <t>6751-6793</t>
  </si>
  <si>
    <t>KI400</t>
  </si>
  <si>
    <t>6752-6751</t>
  </si>
  <si>
    <t>6752-7919</t>
  </si>
  <si>
    <t>6754-11760</t>
  </si>
  <si>
    <t>6754-11782</t>
  </si>
  <si>
    <t>6754-25573</t>
  </si>
  <si>
    <t>6754-9229</t>
  </si>
  <si>
    <t>6756-6757</t>
  </si>
  <si>
    <t>6756-8358</t>
  </si>
  <si>
    <t>6757-25569</t>
  </si>
  <si>
    <t>6757-25572</t>
  </si>
  <si>
    <t>6757-6756</t>
  </si>
  <si>
    <t>6760-11733</t>
  </si>
  <si>
    <t>6760-25569</t>
  </si>
  <si>
    <t>6760-6789</t>
  </si>
  <si>
    <t>KI375</t>
  </si>
  <si>
    <t>6761-25573</t>
  </si>
  <si>
    <t>6761-9226</t>
  </si>
  <si>
    <t>6762-11727</t>
  </si>
  <si>
    <t>6762-14580</t>
  </si>
  <si>
    <t>6762-9226</t>
  </si>
  <si>
    <t>6764-11725</t>
  </si>
  <si>
    <t>6764-14570</t>
  </si>
  <si>
    <t>6764-25598</t>
  </si>
  <si>
    <t>6765-11718</t>
  </si>
  <si>
    <t>6765-25598</t>
  </si>
  <si>
    <t>6767-14561</t>
  </si>
  <si>
    <t>6767-14570</t>
  </si>
  <si>
    <t>6772-14566</t>
  </si>
  <si>
    <t>6772-6774</t>
  </si>
  <si>
    <t>FI740</t>
  </si>
  <si>
    <t>6774-6772</t>
  </si>
  <si>
    <t>6774-6775</t>
  </si>
  <si>
    <t>GG830</t>
  </si>
  <si>
    <t>6775-6774</t>
  </si>
  <si>
    <t>6775-6776</t>
  </si>
  <si>
    <t>6776-6775</t>
  </si>
  <si>
    <t>6776-6777</t>
  </si>
  <si>
    <t>FI110</t>
  </si>
  <si>
    <t>6776-8364</t>
  </si>
  <si>
    <t>GF800</t>
  </si>
  <si>
    <t>6777-6776</t>
  </si>
  <si>
    <t>6777-6778</t>
  </si>
  <si>
    <t>6778-10812</t>
  </si>
  <si>
    <t>6778-6777</t>
  </si>
  <si>
    <t>6779-10812</t>
  </si>
  <si>
    <t>6779-11727</t>
  </si>
  <si>
    <t>6779-6247</t>
  </si>
  <si>
    <t>6781-8324</t>
  </si>
  <si>
    <t>FG610</t>
  </si>
  <si>
    <t>6782-11712</t>
  </si>
  <si>
    <t>6782-11720</t>
  </si>
  <si>
    <t>6782-25575</t>
  </si>
  <si>
    <t>6783-11712</t>
  </si>
  <si>
    <t>6783-6784</t>
  </si>
  <si>
    <t>6783-6786</t>
  </si>
  <si>
    <t>HH355</t>
  </si>
  <si>
    <t>6784-14608</t>
  </si>
  <si>
    <t>6784-25759</t>
  </si>
  <si>
    <t>6784-6783</t>
  </si>
  <si>
    <t>6786-11713</t>
  </si>
  <si>
    <t>6786-6783</t>
  </si>
  <si>
    <t>6789-6760</t>
  </si>
  <si>
    <t>6789-6790</t>
  </si>
  <si>
    <t>6790-6789</t>
  </si>
  <si>
    <t>6790-6794</t>
  </si>
  <si>
    <t>6793-11733</t>
  </si>
  <si>
    <t>6793-6751</t>
  </si>
  <si>
    <t>6794-25652</t>
  </si>
  <si>
    <t>6794-6790</t>
  </si>
  <si>
    <t>6796-11729</t>
  </si>
  <si>
    <t>6796-25652</t>
  </si>
  <si>
    <t>6796-25653</t>
  </si>
  <si>
    <t>6799-11729</t>
  </si>
  <si>
    <t>6799-6800</t>
  </si>
  <si>
    <t>6799-6801</t>
  </si>
  <si>
    <t>KG740</t>
  </si>
  <si>
    <t>6800-6799</t>
  </si>
  <si>
    <t>6800-6801</t>
  </si>
  <si>
    <t>6800-8396</t>
  </si>
  <si>
    <t>6801-11728</t>
  </si>
  <si>
    <t>6801-6799</t>
  </si>
  <si>
    <t>6801-6800</t>
  </si>
  <si>
    <t>6803-25653</t>
  </si>
  <si>
    <t>6816-4037</t>
  </si>
  <si>
    <t>6816-8365</t>
  </si>
  <si>
    <t>6817-11927</t>
  </si>
  <si>
    <t>6817-4037</t>
  </si>
  <si>
    <t>6817-6820</t>
  </si>
  <si>
    <t>KI340</t>
  </si>
  <si>
    <t>6818-11927</t>
  </si>
  <si>
    <t>6818-6819</t>
  </si>
  <si>
    <t>6819-11021</t>
  </si>
  <si>
    <t>6819-14292</t>
  </si>
  <si>
    <t>6819-6818</t>
  </si>
  <si>
    <t>6820-6817</t>
  </si>
  <si>
    <t>6820-9565</t>
  </si>
  <si>
    <t>6821-11919</t>
  </si>
  <si>
    <t>6821-4038</t>
  </si>
  <si>
    <t>6823-11918</t>
  </si>
  <si>
    <t>6823-14337</t>
  </si>
  <si>
    <t>6825-14328</t>
  </si>
  <si>
    <t>6825-14336</t>
  </si>
  <si>
    <t>6826-11912</t>
  </si>
  <si>
    <t>6826-11914</t>
  </si>
  <si>
    <t>6826-25647</t>
  </si>
  <si>
    <t>6827-11914</t>
  </si>
  <si>
    <t>6827-11915</t>
  </si>
  <si>
    <t>6827-6828</t>
  </si>
  <si>
    <t>6828-25005</t>
  </si>
  <si>
    <t>6828-6827</t>
  </si>
  <si>
    <t>6829-11852</t>
  </si>
  <si>
    <t>6829-6693</t>
  </si>
  <si>
    <t>6830-11838</t>
  </si>
  <si>
    <t>6830-4232</t>
  </si>
  <si>
    <t>6830-4239</t>
  </si>
  <si>
    <t>6830-6691</t>
  </si>
  <si>
    <t>6835-25111</t>
  </si>
  <si>
    <t>6835-6474</t>
  </si>
  <si>
    <t>6835-6836</t>
  </si>
  <si>
    <t>6836-10471</t>
  </si>
  <si>
    <t>6836-6835</t>
  </si>
  <si>
    <t>6836-6837</t>
  </si>
  <si>
    <t>6836-6838</t>
  </si>
  <si>
    <t>6837-10635</t>
  </si>
  <si>
    <t>6837-6836</t>
  </si>
  <si>
    <t>6838-6836</t>
  </si>
  <si>
    <t>6838-6840</t>
  </si>
  <si>
    <t>6840-6838</t>
  </si>
  <si>
    <t>6840-6841</t>
  </si>
  <si>
    <t>6841-10645</t>
  </si>
  <si>
    <t>6841-10648</t>
  </si>
  <si>
    <t>6841-6840</t>
  </si>
  <si>
    <t>6841-6856</t>
  </si>
  <si>
    <t>RK100</t>
  </si>
  <si>
    <t>6845-6901</t>
  </si>
  <si>
    <t>6845-7868</t>
  </si>
  <si>
    <t>6847-10645</t>
  </si>
  <si>
    <t>6847-6848</t>
  </si>
  <si>
    <t>RK750</t>
  </si>
  <si>
    <t>6848-6847</t>
  </si>
  <si>
    <t>6848-6855</t>
  </si>
  <si>
    <t>6850-10470</t>
  </si>
  <si>
    <t>6850-14383</t>
  </si>
  <si>
    <t>6852-14383</t>
  </si>
  <si>
    <t>6852-25606</t>
  </si>
  <si>
    <t>6854-10643</t>
  </si>
  <si>
    <t>6854-6855</t>
  </si>
  <si>
    <t>6855-6848</t>
  </si>
  <si>
    <t>6855-6854</t>
  </si>
  <si>
    <t>6856-6841</t>
  </si>
  <si>
    <t>6856-6864</t>
  </si>
  <si>
    <t>6857-10640</t>
  </si>
  <si>
    <t>6857-12086</t>
  </si>
  <si>
    <t>6857-12087</t>
  </si>
  <si>
    <t>6859-10641</t>
  </si>
  <si>
    <t>6859-12086</t>
  </si>
  <si>
    <t>6861-25361</t>
  </si>
  <si>
    <t>6862-6864</t>
  </si>
  <si>
    <t>RK075</t>
  </si>
  <si>
    <t>6864-6856</t>
  </si>
  <si>
    <t>6864-6862</t>
  </si>
  <si>
    <t>6864-6871</t>
  </si>
  <si>
    <t>RJ815</t>
  </si>
  <si>
    <t>6865-10653</t>
  </si>
  <si>
    <t>6865-14273</t>
  </si>
  <si>
    <t>6865-15654</t>
  </si>
  <si>
    <t>6866-14270</t>
  </si>
  <si>
    <t>6866-14271</t>
  </si>
  <si>
    <t>6867-10659</t>
  </si>
  <si>
    <t>6867-10662</t>
  </si>
  <si>
    <t>6868-10659</t>
  </si>
  <si>
    <t>6868-6869</t>
  </si>
  <si>
    <t>QK090</t>
  </si>
  <si>
    <t>6869-9176</t>
  </si>
  <si>
    <t>6870-15737</t>
  </si>
  <si>
    <t>6870-6871</t>
  </si>
  <si>
    <t>6870-9176</t>
  </si>
  <si>
    <t>6871-6864</t>
  </si>
  <si>
    <t>6871-6870</t>
  </si>
  <si>
    <t>6871-9955</t>
  </si>
  <si>
    <t>6874-10660</t>
  </si>
  <si>
    <t>6875-10661</t>
  </si>
  <si>
    <t>6876-10658</t>
  </si>
  <si>
    <t>6876-6877</t>
  </si>
  <si>
    <t>QK190</t>
  </si>
  <si>
    <t>6877-10654</t>
  </si>
  <si>
    <t>6877-10669</t>
  </si>
  <si>
    <t>6877-6876</t>
  </si>
  <si>
    <t>6877-6878</t>
  </si>
  <si>
    <t>QK490</t>
  </si>
  <si>
    <t>6878-10670</t>
  </si>
  <si>
    <t>6878-14272</t>
  </si>
  <si>
    <t>6880-10675</t>
  </si>
  <si>
    <t>6880-15318</t>
  </si>
  <si>
    <t>6880-25068</t>
  </si>
  <si>
    <t>6881-10667</t>
  </si>
  <si>
    <t>6881-10674</t>
  </si>
  <si>
    <t>6882-10656</t>
  </si>
  <si>
    <t>6882-10666</t>
  </si>
  <si>
    <t>6882-6881</t>
  </si>
  <si>
    <t>6882-6886</t>
  </si>
  <si>
    <t>6883-10657</t>
  </si>
  <si>
    <t>6883-6874</t>
  </si>
  <si>
    <t>6883-6876</t>
  </si>
  <si>
    <t>6883-6884</t>
  </si>
  <si>
    <t>QK530</t>
  </si>
  <si>
    <t>6884-6883</t>
  </si>
  <si>
    <t>6885-14253</t>
  </si>
  <si>
    <t>6885-6884</t>
  </si>
  <si>
    <t>QK710</t>
  </si>
  <si>
    <t>6885-7889</t>
  </si>
  <si>
    <t>6886-10657</t>
  </si>
  <si>
    <t>6886-10676</t>
  </si>
  <si>
    <t>6886-14254</t>
  </si>
  <si>
    <t>6886-6882</t>
  </si>
  <si>
    <t>6887-10679</t>
  </si>
  <si>
    <t>6887-15895</t>
  </si>
  <si>
    <t>6887-15896</t>
  </si>
  <si>
    <t>6888-10665</t>
  </si>
  <si>
    <t>6888-10666</t>
  </si>
  <si>
    <t>6888-10679</t>
  </si>
  <si>
    <t>6888-6057</t>
  </si>
  <si>
    <t>6889-7913</t>
  </si>
  <si>
    <t>6890-8890</t>
  </si>
  <si>
    <t>6890-8893</t>
  </si>
  <si>
    <t>6891-12097</t>
  </si>
  <si>
    <t>6891-12100</t>
  </si>
  <si>
    <t>6891-8379</t>
  </si>
  <si>
    <t>6892-10765</t>
  </si>
  <si>
    <t>6892-10767</t>
  </si>
  <si>
    <t>6892-6894</t>
  </si>
  <si>
    <t>6893-12098</t>
  </si>
  <si>
    <t>NK010</t>
  </si>
  <si>
    <t>6894-10777</t>
  </si>
  <si>
    <t>6894-6892</t>
  </si>
  <si>
    <t>6896-6061</t>
  </si>
  <si>
    <t>6896-6063</t>
  </si>
  <si>
    <t>6897-10708</t>
  </si>
  <si>
    <t>6897-6899</t>
  </si>
  <si>
    <t>6897-8378</t>
  </si>
  <si>
    <t>6898-10708</t>
  </si>
  <si>
    <t>6898-10762</t>
  </si>
  <si>
    <t>6899-10741</t>
  </si>
  <si>
    <t>6899-6897</t>
  </si>
  <si>
    <t>6899-6900</t>
  </si>
  <si>
    <t>6900-10750</t>
  </si>
  <si>
    <t>6900-6899</t>
  </si>
  <si>
    <t>6900-8576</t>
  </si>
  <si>
    <t>6901-13379</t>
  </si>
  <si>
    <t>6901-6845</t>
  </si>
  <si>
    <t>6902-10750</t>
  </si>
  <si>
    <t>6902-10752</t>
  </si>
  <si>
    <t>6902-6903</t>
  </si>
  <si>
    <t>6902-8576</t>
  </si>
  <si>
    <t>6903-10700</t>
  </si>
  <si>
    <t>NK420</t>
  </si>
  <si>
    <t>6903-10741</t>
  </si>
  <si>
    <t>6903-10760</t>
  </si>
  <si>
    <t>6903-6902</t>
  </si>
  <si>
    <t>6904-10700</t>
  </si>
  <si>
    <t>6904-10738</t>
  </si>
  <si>
    <t>6904-6905</t>
  </si>
  <si>
    <t>6905-10699</t>
  </si>
  <si>
    <t>6905-6904</t>
  </si>
  <si>
    <t>6906-6905</t>
  </si>
  <si>
    <t>6906-6909</t>
  </si>
  <si>
    <t>6906-6910</t>
  </si>
  <si>
    <t>6908-5631</t>
  </si>
  <si>
    <t>6908-8243</t>
  </si>
  <si>
    <t>UJ290</t>
  </si>
  <si>
    <t>6909-10736</t>
  </si>
  <si>
    <t>6909-6904</t>
  </si>
  <si>
    <t>6909-6906</t>
  </si>
  <si>
    <t>6910-10757</t>
  </si>
  <si>
    <t>6910-25319</t>
  </si>
  <si>
    <t>6910-6906</t>
  </si>
  <si>
    <t>6911-10719</t>
  </si>
  <si>
    <t>6911-10753</t>
  </si>
  <si>
    <t>6912-10694</t>
  </si>
  <si>
    <t>6912-10703</t>
  </si>
  <si>
    <t>6912-10726</t>
  </si>
  <si>
    <t>6912-10739</t>
  </si>
  <si>
    <t>6913-10756</t>
  </si>
  <si>
    <t>6913-8374</t>
  </si>
  <si>
    <t>6913-8376</t>
  </si>
  <si>
    <t>6914-10729</t>
  </si>
  <si>
    <t>6914-6918</t>
  </si>
  <si>
    <t>6916-10715</t>
  </si>
  <si>
    <t>6916-14234</t>
  </si>
  <si>
    <t>6916-6917</t>
  </si>
  <si>
    <t>6917-10723</t>
  </si>
  <si>
    <t>6917-6916</t>
  </si>
  <si>
    <t>6918-10697</t>
  </si>
  <si>
    <t>6918-10710</t>
  </si>
  <si>
    <t>6918-10743</t>
  </si>
  <si>
    <t>6918-6914</t>
  </si>
  <si>
    <t>6919-10701</t>
  </si>
  <si>
    <t>6919-14243</t>
  </si>
  <si>
    <t>6919-6920</t>
  </si>
  <si>
    <t>6920-10704</t>
  </si>
  <si>
    <t>6920-10705</t>
  </si>
  <si>
    <t>6920-10769</t>
  </si>
  <si>
    <t>6920-6919</t>
  </si>
  <si>
    <t>6922-10714</t>
  </si>
  <si>
    <t>6922-14236</t>
  </si>
  <si>
    <t>6924-14246</t>
  </si>
  <si>
    <t>6924-9487</t>
  </si>
  <si>
    <t>6927-10764</t>
  </si>
  <si>
    <t>6927-25682</t>
  </si>
  <si>
    <t>6927-6929</t>
  </si>
  <si>
    <t>6928-10767</t>
  </si>
  <si>
    <t>6928-6929</t>
  </si>
  <si>
    <t>6929-6927</t>
  </si>
  <si>
    <t>6929-6928</t>
  </si>
  <si>
    <t>6929-7892</t>
  </si>
  <si>
    <t>6931-10774</t>
  </si>
  <si>
    <t>6931-109121</t>
  </si>
  <si>
    <t>6932-10782</t>
  </si>
  <si>
    <t>6933-10782</t>
  </si>
  <si>
    <t>6933-109047</t>
  </si>
  <si>
    <t>6934-10781</t>
  </si>
  <si>
    <t>6934-15895</t>
  </si>
  <si>
    <t>6934-25443</t>
  </si>
  <si>
    <t>6935-8245</t>
  </si>
  <si>
    <t>6938-10785</t>
  </si>
  <si>
    <t>6938-109048</t>
  </si>
  <si>
    <t>6938-6950</t>
  </si>
  <si>
    <t>6940-9112</t>
  </si>
  <si>
    <t>TL905</t>
  </si>
  <si>
    <t>6941-10841</t>
  </si>
  <si>
    <t>6941-25519</t>
  </si>
  <si>
    <t>6942-15741</t>
  </si>
  <si>
    <t>6942-25519</t>
  </si>
  <si>
    <t>6943-10942</t>
  </si>
  <si>
    <t>6943-6944</t>
  </si>
  <si>
    <t>6944-6943</t>
  </si>
  <si>
    <t>6944-6945</t>
  </si>
  <si>
    <t>6945-6944</t>
  </si>
  <si>
    <t>6945-6947</t>
  </si>
  <si>
    <t>RJ405</t>
  </si>
  <si>
    <t>6947-10844</t>
  </si>
  <si>
    <t>6947-10849</t>
  </si>
  <si>
    <t>6947-6945</t>
  </si>
  <si>
    <t>6948-10847</t>
  </si>
  <si>
    <t>6948-14276</t>
  </si>
  <si>
    <t>6950-6938</t>
  </si>
  <si>
    <t>6950-6956</t>
  </si>
  <si>
    <t>6951-10787</t>
  </si>
  <si>
    <t>6951-10788</t>
  </si>
  <si>
    <t>6951-6956</t>
  </si>
  <si>
    <t>6951-9354</t>
  </si>
  <si>
    <t>6952-10789</t>
  </si>
  <si>
    <t>6952-15778</t>
  </si>
  <si>
    <t>6952-25521</t>
  </si>
  <si>
    <t>6953-14379</t>
  </si>
  <si>
    <t>6953-15778</t>
  </si>
  <si>
    <t>6953-7896</t>
  </si>
  <si>
    <t>6954-12059</t>
  </si>
  <si>
    <t>6954-12064</t>
  </si>
  <si>
    <t>6954-250098</t>
  </si>
  <si>
    <t>6954-6569</t>
  </si>
  <si>
    <t>6955-7088</t>
  </si>
  <si>
    <t>6956-6950</t>
  </si>
  <si>
    <t>6956-6951</t>
  </si>
  <si>
    <t>6958-15777</t>
  </si>
  <si>
    <t>6958-6959</t>
  </si>
  <si>
    <t>6959-10805</t>
  </si>
  <si>
    <t>6959-6958</t>
  </si>
  <si>
    <t>6960-10796</t>
  </si>
  <si>
    <t>6960-10995</t>
  </si>
  <si>
    <t>6961-10796</t>
  </si>
  <si>
    <t>6961-6972</t>
  </si>
  <si>
    <t>6961-9355</t>
  </si>
  <si>
    <t>PI425</t>
  </si>
  <si>
    <t>6962-10777</t>
  </si>
  <si>
    <t>6962-6061</t>
  </si>
  <si>
    <t>6963-10861</t>
  </si>
  <si>
    <t>6963-10955</t>
  </si>
  <si>
    <t>6963-10964</t>
  </si>
  <si>
    <t>6965-10951</t>
  </si>
  <si>
    <t>6965-14502</t>
  </si>
  <si>
    <t>6965-14512</t>
  </si>
  <si>
    <t>6966-10846</t>
  </si>
  <si>
    <t>6966-10847</t>
  </si>
  <si>
    <t>6966-14530</t>
  </si>
  <si>
    <t>6966-6967</t>
  </si>
  <si>
    <t>6967-10944</t>
  </si>
  <si>
    <t>6967-6966</t>
  </si>
  <si>
    <t>6968-10944</t>
  </si>
  <si>
    <t>6968-10971</t>
  </si>
  <si>
    <t>6968-8389</t>
  </si>
  <si>
    <t>6969-10971</t>
  </si>
  <si>
    <t>6969-10983</t>
  </si>
  <si>
    <t>6969-7049</t>
  </si>
  <si>
    <t>6970-10945</t>
  </si>
  <si>
    <t>6970-10970</t>
  </si>
  <si>
    <t>6970-10983</t>
  </si>
  <si>
    <t>6971-14550</t>
  </si>
  <si>
    <t>6971-25074</t>
  </si>
  <si>
    <t>6972-10787</t>
  </si>
  <si>
    <t>6972-10805</t>
  </si>
  <si>
    <t>6972-6961</t>
  </si>
  <si>
    <t>6973-14361</t>
  </si>
  <si>
    <t>6973-14550</t>
  </si>
  <si>
    <t>6974-14357</t>
  </si>
  <si>
    <t>6974-14361</t>
  </si>
  <si>
    <t>6974-7086</t>
  </si>
  <si>
    <t>NH095</t>
  </si>
  <si>
    <t>6975-10940</t>
  </si>
  <si>
    <t>6975-14495</t>
  </si>
  <si>
    <t>6975-14510</t>
  </si>
  <si>
    <t>6975-6987</t>
  </si>
  <si>
    <t>6977-10860</t>
  </si>
  <si>
    <t>6977-10953</t>
  </si>
  <si>
    <t>6978-10850</t>
  </si>
  <si>
    <t>6978-10855</t>
  </si>
  <si>
    <t>6978-14312</t>
  </si>
  <si>
    <t>6978-6982</t>
  </si>
  <si>
    <t>6979-10939</t>
  </si>
  <si>
    <t>6979-10943</t>
  </si>
  <si>
    <t>6979-15367</t>
  </si>
  <si>
    <t>6982-10851</t>
  </si>
  <si>
    <t>6982-6978</t>
  </si>
  <si>
    <t>6982-6983</t>
  </si>
  <si>
    <t>6983-10853</t>
  </si>
  <si>
    <t>6983-10938</t>
  </si>
  <si>
    <t>6983-6982</t>
  </si>
  <si>
    <t>6985-10854</t>
  </si>
  <si>
    <t>6985-14323</t>
  </si>
  <si>
    <t>6987-25661</t>
  </si>
  <si>
    <t>6987-6975</t>
  </si>
  <si>
    <t>6990-6991</t>
  </si>
  <si>
    <t>6990-9890</t>
  </si>
  <si>
    <t>6991-10354</t>
  </si>
  <si>
    <t>6991-10358</t>
  </si>
  <si>
    <t>6991-6990</t>
  </si>
  <si>
    <t>6991-6992</t>
  </si>
  <si>
    <t>6992-10357</t>
  </si>
  <si>
    <t>6992-6991</t>
  </si>
  <si>
    <t>6993-10968</t>
  </si>
  <si>
    <t>6993-14498</t>
  </si>
  <si>
    <t>6994-10358</t>
  </si>
  <si>
    <t>6994-14475</t>
  </si>
  <si>
    <t>6995-10401</t>
  </si>
  <si>
    <t>6995-10402</t>
  </si>
  <si>
    <t>6995-6996</t>
  </si>
  <si>
    <t>6995-7004</t>
  </si>
  <si>
    <t>SJ965</t>
  </si>
  <si>
    <t>6996-6995</t>
  </si>
  <si>
    <t>6996-6997</t>
  </si>
  <si>
    <t>6997-14313</t>
  </si>
  <si>
    <t>6997-6996</t>
  </si>
  <si>
    <t>6998-10938</t>
  </si>
  <si>
    <t>6998-6999</t>
  </si>
  <si>
    <t>6999-10950</t>
  </si>
  <si>
    <t>6999-6998</t>
  </si>
  <si>
    <t>7002-10949</t>
  </si>
  <si>
    <t>7002-14390</t>
  </si>
  <si>
    <t>7002-7003</t>
  </si>
  <si>
    <t>70027-70061</t>
  </si>
  <si>
    <t>7003-10648</t>
  </si>
  <si>
    <t>7003-10950</t>
  </si>
  <si>
    <t>7003-7002</t>
  </si>
  <si>
    <t>7004-10459</t>
  </si>
  <si>
    <t>7004-6995</t>
  </si>
  <si>
    <t>7004-7005</t>
  </si>
  <si>
    <t>SJ845</t>
  </si>
  <si>
    <t>7005-10399</t>
  </si>
  <si>
    <t>70055-11610</t>
  </si>
  <si>
    <t>7005-7004</t>
  </si>
  <si>
    <t>7005-7007</t>
  </si>
  <si>
    <t>70058-70059</t>
  </si>
  <si>
    <t>70058-70064</t>
  </si>
  <si>
    <t>70059-70058</t>
  </si>
  <si>
    <t>70059-70060</t>
  </si>
  <si>
    <t>70060-25028</t>
  </si>
  <si>
    <t>70060-70059</t>
  </si>
  <si>
    <t>70060-70061</t>
  </si>
  <si>
    <t>7006-10399</t>
  </si>
  <si>
    <t>7006-10401</t>
  </si>
  <si>
    <t>7006-10404</t>
  </si>
  <si>
    <t>70061-70027</t>
  </si>
  <si>
    <t>70061-70060</t>
  </si>
  <si>
    <t>70064-6347</t>
  </si>
  <si>
    <t>70064-70058</t>
  </si>
  <si>
    <t>7007-10466</t>
  </si>
  <si>
    <t>7007-7005</t>
  </si>
  <si>
    <t>7008-10398</t>
  </si>
  <si>
    <t>7008-10636</t>
  </si>
  <si>
    <t>7008-7009</t>
  </si>
  <si>
    <t>7009-14412</t>
  </si>
  <si>
    <t>7009-7008</t>
  </si>
  <si>
    <t>7010-10388</t>
  </si>
  <si>
    <t>7010-7011</t>
  </si>
  <si>
    <t>7010-9583</t>
  </si>
  <si>
    <t>7011-7010</t>
  </si>
  <si>
    <t>7011-7012</t>
  </si>
  <si>
    <t>7012-10384</t>
  </si>
  <si>
    <t>7012-7011</t>
  </si>
  <si>
    <t>7014-10395</t>
  </si>
  <si>
    <t>7014-10407</t>
  </si>
  <si>
    <t>7014-14445</t>
  </si>
  <si>
    <t>7015-10355</t>
  </si>
  <si>
    <t>7015-14449</t>
  </si>
  <si>
    <t>7016-10355</t>
  </si>
  <si>
    <t>7016-14475</t>
  </si>
  <si>
    <t>7017-10456</t>
  </si>
  <si>
    <t>7017-10636</t>
  </si>
  <si>
    <t>7018-10456</t>
  </si>
  <si>
    <t>7018-14416</t>
  </si>
  <si>
    <t>7018-7021</t>
  </si>
  <si>
    <t>7019-10454</t>
  </si>
  <si>
    <t>7019-10464</t>
  </si>
  <si>
    <t>7019-7020</t>
  </si>
  <si>
    <t>7020-10380</t>
  </si>
  <si>
    <t>7020-14437</t>
  </si>
  <si>
    <t>7020-7019</t>
  </si>
  <si>
    <t>7021-14415</t>
  </si>
  <si>
    <t>7021-7018</t>
  </si>
  <si>
    <t>7022-10245</t>
  </si>
  <si>
    <t>7022-10368</t>
  </si>
  <si>
    <t>7022-10374</t>
  </si>
  <si>
    <t>7022-18345</t>
  </si>
  <si>
    <t>7024-10479</t>
  </si>
  <si>
    <t>7024-10481</t>
  </si>
  <si>
    <t>7024-9588</t>
  </si>
  <si>
    <t>7026-10349</t>
  </si>
  <si>
    <t>7026-10364</t>
  </si>
  <si>
    <t>7026-10366</t>
  </si>
  <si>
    <t>7026-14452</t>
  </si>
  <si>
    <t>7027-8245</t>
  </si>
  <si>
    <t>7027-8343</t>
  </si>
  <si>
    <t>7028-10338</t>
  </si>
  <si>
    <t>7028-10838</t>
  </si>
  <si>
    <t>7028-7030</t>
  </si>
  <si>
    <t>TH580</t>
  </si>
  <si>
    <t>7028-8342</t>
  </si>
  <si>
    <t>TL610</t>
  </si>
  <si>
    <t>7030-10330</t>
  </si>
  <si>
    <t>7030-7028</t>
  </si>
  <si>
    <t>7034-10329</t>
  </si>
  <si>
    <t>7034-10354</t>
  </si>
  <si>
    <t>7034-7035</t>
  </si>
  <si>
    <t>7034-7038</t>
  </si>
  <si>
    <t>7035-10331</t>
  </si>
  <si>
    <t>7035-7034</t>
  </si>
  <si>
    <t>7036-10331</t>
  </si>
  <si>
    <t>7036-7037</t>
  </si>
  <si>
    <t>7037-10330</t>
  </si>
  <si>
    <t>7037-7036</t>
  </si>
  <si>
    <t>7038-7034</t>
  </si>
  <si>
    <t>7038-7039</t>
  </si>
  <si>
    <t>7039-10967</t>
  </si>
  <si>
    <t>7039-7038</t>
  </si>
  <si>
    <t>7040-10328</t>
  </si>
  <si>
    <t>7040-10967</t>
  </si>
  <si>
    <t>7040-25661</t>
  </si>
  <si>
    <t>7042-10328</t>
  </si>
  <si>
    <t>7042-7045</t>
  </si>
  <si>
    <t>7043-14521</t>
  </si>
  <si>
    <t>7043-7044</t>
  </si>
  <si>
    <t>7044-10320</t>
  </si>
  <si>
    <t>7044-10321</t>
  </si>
  <si>
    <t>7044-10334</t>
  </si>
  <si>
    <t>7044-7043</t>
  </si>
  <si>
    <t>7045-10326</t>
  </si>
  <si>
    <t>7045-7042</t>
  </si>
  <si>
    <t>7045-7046</t>
  </si>
  <si>
    <t>7046-10324</t>
  </si>
  <si>
    <t>7046-10977</t>
  </si>
  <si>
    <t>7046-7045</t>
  </si>
  <si>
    <t>7048-10976</t>
  </si>
  <si>
    <t>7048-10977</t>
  </si>
  <si>
    <t>7048-14535</t>
  </si>
  <si>
    <t>7049-10976</t>
  </si>
  <si>
    <t>7049-6969</t>
  </si>
  <si>
    <t>7049-7050</t>
  </si>
  <si>
    <t>7050-14526</t>
  </si>
  <si>
    <t>7050-7049</t>
  </si>
  <si>
    <t>7052-7054</t>
  </si>
  <si>
    <t>7052-7055</t>
  </si>
  <si>
    <t>7053-10324</t>
  </si>
  <si>
    <t>7053-10984</t>
  </si>
  <si>
    <t>7053-25439</t>
  </si>
  <si>
    <t>7054-7052</t>
  </si>
  <si>
    <t>7054-7056</t>
  </si>
  <si>
    <t>7055-10813</t>
  </si>
  <si>
    <t>7055-11747</t>
  </si>
  <si>
    <t>7055-14715</t>
  </si>
  <si>
    <t>7055-7052</t>
  </si>
  <si>
    <t>7056-11001</t>
  </si>
  <si>
    <t>7056-7054</t>
  </si>
  <si>
    <t>7057-10830</t>
  </si>
  <si>
    <t>7057-11001</t>
  </si>
  <si>
    <t>7057-7058</t>
  </si>
  <si>
    <t>7058-10996</t>
  </si>
  <si>
    <t>7058-7057</t>
  </si>
  <si>
    <t>7058-7060</t>
  </si>
  <si>
    <t>7060-14544</t>
  </si>
  <si>
    <t>7060-7058</t>
  </si>
  <si>
    <t>7060-7061</t>
  </si>
  <si>
    <t>PI515</t>
  </si>
  <si>
    <t>7061-7060</t>
  </si>
  <si>
    <t>7061-7062</t>
  </si>
  <si>
    <t>7062-10990</t>
  </si>
  <si>
    <t>7062-25489</t>
  </si>
  <si>
    <t>7062-7061</t>
  </si>
  <si>
    <t>7063-10800</t>
  </si>
  <si>
    <t>7063-10802</t>
  </si>
  <si>
    <t>7063-10999</t>
  </si>
  <si>
    <t>7063-14546</t>
  </si>
  <si>
    <t>7064-10797</t>
  </si>
  <si>
    <t>7064-10995</t>
  </si>
  <si>
    <t>7064-15777</t>
  </si>
  <si>
    <t>7065-10794</t>
  </si>
  <si>
    <t>7065-10807</t>
  </si>
  <si>
    <t>7065-10827</t>
  </si>
  <si>
    <t>7065-7067</t>
  </si>
  <si>
    <t>7066-10807</t>
  </si>
  <si>
    <t>7066-14364</t>
  </si>
  <si>
    <t>7067-10831</t>
  </si>
  <si>
    <t>7067-7065</t>
  </si>
  <si>
    <t>7068-10831</t>
  </si>
  <si>
    <t>7068-10997</t>
  </si>
  <si>
    <t>7068-14697</t>
  </si>
  <si>
    <t>7068-25508</t>
  </si>
  <si>
    <t>7069-10997</t>
  </si>
  <si>
    <t>7069-7070</t>
  </si>
  <si>
    <t>7070-10813</t>
  </si>
  <si>
    <t>7070-7069</t>
  </si>
  <si>
    <t>7073-10809</t>
  </si>
  <si>
    <t>7073-10810</t>
  </si>
  <si>
    <t>7073-10827</t>
  </si>
  <si>
    <t>7074-10793</t>
  </si>
  <si>
    <t>7074-7083</t>
  </si>
  <si>
    <t>7074-7907</t>
  </si>
  <si>
    <t>7075-10791</t>
  </si>
  <si>
    <t>7075-7076</t>
  </si>
  <si>
    <t>7076-14368</t>
  </si>
  <si>
    <t>7076-7075</t>
  </si>
  <si>
    <t>7079-10790</t>
  </si>
  <si>
    <t>7079-7086</t>
  </si>
  <si>
    <t>7080-14373</t>
  </si>
  <si>
    <t>7080-7081</t>
  </si>
  <si>
    <t>7081-14356</t>
  </si>
  <si>
    <t>7081-7080</t>
  </si>
  <si>
    <t>7083-14363</t>
  </si>
  <si>
    <t>7083-7074</t>
  </si>
  <si>
    <t>7083-7084</t>
  </si>
  <si>
    <t>7084-7083</t>
  </si>
  <si>
    <t>7084-7085</t>
  </si>
  <si>
    <t>7085-7084</t>
  </si>
  <si>
    <t>7085-7086</t>
  </si>
  <si>
    <t>7086-6974</t>
  </si>
  <si>
    <t>7086-7079</t>
  </si>
  <si>
    <t>7086-7085</t>
  </si>
  <si>
    <t>7087-14363</t>
  </si>
  <si>
    <t>7087-7089</t>
  </si>
  <si>
    <t>7088-6955</t>
  </si>
  <si>
    <t>7088-7901</t>
  </si>
  <si>
    <t>7089-7087</t>
  </si>
  <si>
    <t>7089-7901</t>
  </si>
  <si>
    <t>7090-10808</t>
  </si>
  <si>
    <t>7090-7092</t>
  </si>
  <si>
    <t>NG185</t>
  </si>
  <si>
    <t>7092-14684</t>
  </si>
  <si>
    <t>7092-7090</t>
  </si>
  <si>
    <t>7092-7093</t>
  </si>
  <si>
    <t>7093-11047</t>
  </si>
  <si>
    <t>7093-14688</t>
  </si>
  <si>
    <t>7093-7092</t>
  </si>
  <si>
    <t>7095-14355</t>
  </si>
  <si>
    <t>7095-14356</t>
  </si>
  <si>
    <t>7098-7909</t>
  </si>
  <si>
    <t>NG860</t>
  </si>
  <si>
    <t>7099-7100</t>
  </si>
  <si>
    <t>7100-7101</t>
  </si>
  <si>
    <t>7100-7148</t>
  </si>
  <si>
    <t>7101-8940</t>
  </si>
  <si>
    <t>7105-25129</t>
  </si>
  <si>
    <t>7105-7106</t>
  </si>
  <si>
    <t>7106-7105</t>
  </si>
  <si>
    <t>7106-7107</t>
  </si>
  <si>
    <t>7107-14593</t>
  </si>
  <si>
    <t>7107-7106</t>
  </si>
  <si>
    <t>7107-8629</t>
  </si>
  <si>
    <t>LH650</t>
  </si>
  <si>
    <t>7109-11012</t>
  </si>
  <si>
    <t>7109-11018</t>
  </si>
  <si>
    <t>7109-15807</t>
  </si>
  <si>
    <t>7110-11014</t>
  </si>
  <si>
    <t>7110-7112</t>
  </si>
  <si>
    <t>7112-11016</t>
  </si>
  <si>
    <t>7112-7110</t>
  </si>
  <si>
    <t>7112-7114</t>
  </si>
  <si>
    <t>KH080</t>
  </si>
  <si>
    <t>7114-7112</t>
  </si>
  <si>
    <t>7114-7124</t>
  </si>
  <si>
    <t>7115-11018</t>
  </si>
  <si>
    <t>7115-11034</t>
  </si>
  <si>
    <t>7118-7258</t>
  </si>
  <si>
    <t>7118-8318</t>
  </si>
  <si>
    <t>7119-11008</t>
  </si>
  <si>
    <t>7119-25550</t>
  </si>
  <si>
    <t>7120-14586</t>
  </si>
  <si>
    <t>KH710</t>
  </si>
  <si>
    <t>7120-15945</t>
  </si>
  <si>
    <t>7123-14587</t>
  </si>
  <si>
    <t>7124-11020</t>
  </si>
  <si>
    <t>7124-25546</t>
  </si>
  <si>
    <t>7124-7114</t>
  </si>
  <si>
    <t>7125-10811</t>
  </si>
  <si>
    <t>7125-10821</t>
  </si>
  <si>
    <t>7125-10822</t>
  </si>
  <si>
    <t>7126-10809</t>
  </si>
  <si>
    <t>7126-4048</t>
  </si>
  <si>
    <t>7126-7127</t>
  </si>
  <si>
    <t>7127-25510</t>
  </si>
  <si>
    <t>7127-7126</t>
  </si>
  <si>
    <t>7131-14690</t>
  </si>
  <si>
    <t>7131-25510</t>
  </si>
  <si>
    <t>7132-10820</t>
  </si>
  <si>
    <t>7132-11050</t>
  </si>
  <si>
    <t>7132-7133</t>
  </si>
  <si>
    <t>7133-10818</t>
  </si>
  <si>
    <t>7133-7132</t>
  </si>
  <si>
    <t>7137-7140</t>
  </si>
  <si>
    <t>7138-10836</t>
  </si>
  <si>
    <t>7139-7153</t>
  </si>
  <si>
    <t>QG020</t>
  </si>
  <si>
    <t>7140-10817</t>
  </si>
  <si>
    <t>7140-7137</t>
  </si>
  <si>
    <t>7141-10817</t>
  </si>
  <si>
    <t>7141-10818</t>
  </si>
  <si>
    <t>7141-11040</t>
  </si>
  <si>
    <t>7142-11040</t>
  </si>
  <si>
    <t>7142-11072</t>
  </si>
  <si>
    <t>7142-7916</t>
  </si>
  <si>
    <t>PF890</t>
  </si>
  <si>
    <t>7144-11050</t>
  </si>
  <si>
    <t>7144-7145</t>
  </si>
  <si>
    <t>7145-11070</t>
  </si>
  <si>
    <t>7145-15039</t>
  </si>
  <si>
    <t>7145-7144</t>
  </si>
  <si>
    <t>7146-11052</t>
  </si>
  <si>
    <t>7146-14698</t>
  </si>
  <si>
    <t>7146-7912</t>
  </si>
  <si>
    <t>7146-8359</t>
  </si>
  <si>
    <t>7148-11044</t>
  </si>
  <si>
    <t>7149-10307</t>
  </si>
  <si>
    <t>7149-7150</t>
  </si>
  <si>
    <t>7150-10305</t>
  </si>
  <si>
    <t>7150-7149</t>
  </si>
  <si>
    <t>7150-7165</t>
  </si>
  <si>
    <t>7151-10814</t>
  </si>
  <si>
    <t>7151-10815</t>
  </si>
  <si>
    <t>7151-11744</t>
  </si>
  <si>
    <t>7151-14715</t>
  </si>
  <si>
    <t>7152-10814</t>
  </si>
  <si>
    <t>7152-7153</t>
  </si>
  <si>
    <t>7153-25659</t>
  </si>
  <si>
    <t>7153-7139</t>
  </si>
  <si>
    <t>7153-7152</t>
  </si>
  <si>
    <t>7154-11744</t>
  </si>
  <si>
    <t>7154-6016</t>
  </si>
  <si>
    <t>7154-7163</t>
  </si>
  <si>
    <t>7161-14727</t>
  </si>
  <si>
    <t>7161-7162</t>
  </si>
  <si>
    <t>7162-7161</t>
  </si>
  <si>
    <t>7162-8344</t>
  </si>
  <si>
    <t>RI290</t>
  </si>
  <si>
    <t>7163-10305</t>
  </si>
  <si>
    <t>7163-6035</t>
  </si>
  <si>
    <t>7163-7154</t>
  </si>
  <si>
    <t>7165-7150</t>
  </si>
  <si>
    <t>7165-7166</t>
  </si>
  <si>
    <t>7166-7165</t>
  </si>
  <si>
    <t>7166-7167</t>
  </si>
  <si>
    <t>7167-11062</t>
  </si>
  <si>
    <t>7167-7166</t>
  </si>
  <si>
    <t>7168-18938</t>
  </si>
  <si>
    <t>7168-25484</t>
  </si>
  <si>
    <t>7169-14746</t>
  </si>
  <si>
    <t>7169-18938</t>
  </si>
  <si>
    <t>7171-10291</t>
  </si>
  <si>
    <t>7171-10304</t>
  </si>
  <si>
    <t>7171-8344</t>
  </si>
  <si>
    <t>7172-10318</t>
  </si>
  <si>
    <t>7172-25486</t>
  </si>
  <si>
    <t>7173-10291</t>
  </si>
  <si>
    <t>7173-25486</t>
  </si>
  <si>
    <t>7176-10292</t>
  </si>
  <si>
    <t>7176-7177</t>
  </si>
  <si>
    <t>7177-10289</t>
  </si>
  <si>
    <t>7177-10290</t>
  </si>
  <si>
    <t>7177-10327</t>
  </si>
  <si>
    <t>7177-7176</t>
  </si>
  <si>
    <t>7180-14760</t>
  </si>
  <si>
    <t>7180-14761</t>
  </si>
  <si>
    <t>7181-10335</t>
  </si>
  <si>
    <t>7181-10336</t>
  </si>
  <si>
    <t>7181-10840</t>
  </si>
  <si>
    <t>7182-10339</t>
  </si>
  <si>
    <t>7182-10840</t>
  </si>
  <si>
    <t>7190-10278</t>
  </si>
  <si>
    <t>7190-10287</t>
  </si>
  <si>
    <t>7191-10286</t>
  </si>
  <si>
    <t>7191-10287</t>
  </si>
  <si>
    <t>7195-10340</t>
  </si>
  <si>
    <t>7195-7202</t>
  </si>
  <si>
    <t>7196-14777</t>
  </si>
  <si>
    <t>7196-9581</t>
  </si>
  <si>
    <t>7196-9884</t>
  </si>
  <si>
    <t>7197-18329</t>
  </si>
  <si>
    <t>7197-7223</t>
  </si>
  <si>
    <t>7198-14775</t>
  </si>
  <si>
    <t>7198-7226</t>
  </si>
  <si>
    <t>7198-9884</t>
  </si>
  <si>
    <t>7199-14775</t>
  </si>
  <si>
    <t>7199-9873</t>
  </si>
  <si>
    <t>7202-10341</t>
  </si>
  <si>
    <t>7202-7195</t>
  </si>
  <si>
    <t>7203-9866</t>
  </si>
  <si>
    <t>7203-9878</t>
  </si>
  <si>
    <t>7204-10339</t>
  </si>
  <si>
    <t>7204-10342</t>
  </si>
  <si>
    <t>7204-10346</t>
  </si>
  <si>
    <t>7205-10347</t>
  </si>
  <si>
    <t>7205-14807</t>
  </si>
  <si>
    <t>7205-14815</t>
  </si>
  <si>
    <t>7206-14657</t>
  </si>
  <si>
    <t>7206-14797</t>
  </si>
  <si>
    <t>7207-14795</t>
  </si>
  <si>
    <t>7207-14797</t>
  </si>
  <si>
    <t>7207-9903</t>
  </si>
  <si>
    <t>UH190</t>
  </si>
  <si>
    <t>7210-18329</t>
  </si>
  <si>
    <t>7210-18364</t>
  </si>
  <si>
    <t>7210-25531</t>
  </si>
  <si>
    <t>7210-8234</t>
  </si>
  <si>
    <t>7211-8231</t>
  </si>
  <si>
    <t>7211-8234</t>
  </si>
  <si>
    <t>7212-7213</t>
  </si>
  <si>
    <t>7213-7212</t>
  </si>
  <si>
    <t>7213-9867</t>
  </si>
  <si>
    <t>7213-9870</t>
  </si>
  <si>
    <t>7213-9874</t>
  </si>
  <si>
    <t>UF510</t>
  </si>
  <si>
    <t>7214-7215</t>
  </si>
  <si>
    <t>7215-7214</t>
  </si>
  <si>
    <t>7215-9869</t>
  </si>
  <si>
    <t>UF990</t>
  </si>
  <si>
    <t>7215-9874</t>
  </si>
  <si>
    <t>7216-14953</t>
  </si>
  <si>
    <t>7216-7217</t>
  </si>
  <si>
    <t>7216-9858</t>
  </si>
  <si>
    <t>7216-9859</t>
  </si>
  <si>
    <t>7217-25654</t>
  </si>
  <si>
    <t>7217-7216</t>
  </si>
  <si>
    <t>7217-9866</t>
  </si>
  <si>
    <t>7217-9872</t>
  </si>
  <si>
    <t>7218-25654</t>
  </si>
  <si>
    <t>7218-9868</t>
  </si>
  <si>
    <t>7218-9870</t>
  </si>
  <si>
    <t>7220-7224</t>
  </si>
  <si>
    <t>UF171</t>
  </si>
  <si>
    <t>7223-7197</t>
  </si>
  <si>
    <t>7224-7220</t>
  </si>
  <si>
    <t>7224-7225</t>
  </si>
  <si>
    <t>7224-9855</t>
  </si>
  <si>
    <t>TF170</t>
  </si>
  <si>
    <t>7224-9856</t>
  </si>
  <si>
    <t>7225-7224</t>
  </si>
  <si>
    <t>7225-9863</t>
  </si>
  <si>
    <t>7226-7198</t>
  </si>
  <si>
    <t>7226-9886</t>
  </si>
  <si>
    <t>7226-9887</t>
  </si>
  <si>
    <t>7227-14950</t>
  </si>
  <si>
    <t>7227-9854</t>
  </si>
  <si>
    <t>7228-11757</t>
  </si>
  <si>
    <t>7228-9850</t>
  </si>
  <si>
    <t>7228-9853</t>
  </si>
  <si>
    <t>7228-9854</t>
  </si>
  <si>
    <t>7231-11059</t>
  </si>
  <si>
    <t>7231-11060</t>
  </si>
  <si>
    <t>7231-7916</t>
  </si>
  <si>
    <t>7232-11061</t>
  </si>
  <si>
    <t>7232-11069</t>
  </si>
  <si>
    <t>7233-11057</t>
  </si>
  <si>
    <t>7233-11058</t>
  </si>
  <si>
    <t>7233-14863</t>
  </si>
  <si>
    <t>7233-14864</t>
  </si>
  <si>
    <t>7234-11063</t>
  </si>
  <si>
    <t>7234-11065</t>
  </si>
  <si>
    <t>7234-11068</t>
  </si>
  <si>
    <t>7235-11061</t>
  </si>
  <si>
    <t>7235-11068</t>
  </si>
  <si>
    <t>7236-11065</t>
  </si>
  <si>
    <t>7236-11067</t>
  </si>
  <si>
    <t>7236-7238</t>
  </si>
  <si>
    <t>7237-11067</t>
  </si>
  <si>
    <t>7237-14905</t>
  </si>
  <si>
    <t>7238-11066</t>
  </si>
  <si>
    <t>7238-7236</t>
  </si>
  <si>
    <t>7239-11064</t>
  </si>
  <si>
    <t>7239-11095</t>
  </si>
  <si>
    <t>7239-11097</t>
  </si>
  <si>
    <t>7241-11081</t>
  </si>
  <si>
    <t>7241-11099</t>
  </si>
  <si>
    <t>7241-18372</t>
  </si>
  <si>
    <t>7243-11054</t>
  </si>
  <si>
    <t>7243-11070</t>
  </si>
  <si>
    <t>7243-25213</t>
  </si>
  <si>
    <t>7246-7256</t>
  </si>
  <si>
    <t>7247-7914</t>
  </si>
  <si>
    <t>7250-11187</t>
  </si>
  <si>
    <t>7250-11361</t>
  </si>
  <si>
    <t>7250-7253</t>
  </si>
  <si>
    <t>7251-11361</t>
  </si>
  <si>
    <t>7251-4164</t>
  </si>
  <si>
    <t>7251-7252</t>
  </si>
  <si>
    <t>NF105</t>
  </si>
  <si>
    <t>7251-7257</t>
  </si>
  <si>
    <t>7252-11360</t>
  </si>
  <si>
    <t>7252-7251</t>
  </si>
  <si>
    <t>7252-7254</t>
  </si>
  <si>
    <t>7253-11131</t>
  </si>
  <si>
    <t>7253-7250</t>
  </si>
  <si>
    <t>7254-15770</t>
  </si>
  <si>
    <t>7254-7252</t>
  </si>
  <si>
    <t>7254-7257</t>
  </si>
  <si>
    <t>NF080</t>
  </si>
  <si>
    <t>7255-7257</t>
  </si>
  <si>
    <t>7255-8904</t>
  </si>
  <si>
    <t>7255-8906</t>
  </si>
  <si>
    <t>7257-11188</t>
  </si>
  <si>
    <t>7257-7251</t>
  </si>
  <si>
    <t>7257-7254</t>
  </si>
  <si>
    <t>7257-7255</t>
  </si>
  <si>
    <t>7258-11024</t>
  </si>
  <si>
    <t>7258-11031</t>
  </si>
  <si>
    <t>7258-14659</t>
  </si>
  <si>
    <t>7258-7118</t>
  </si>
  <si>
    <t>7260-11027</t>
  </si>
  <si>
    <t>7260-11035</t>
  </si>
  <si>
    <t>7260-11036</t>
  </si>
  <si>
    <t>7262-11027</t>
  </si>
  <si>
    <t>7262-11035</t>
  </si>
  <si>
    <t>7262-11037</t>
  </si>
  <si>
    <t>7262-11207</t>
  </si>
  <si>
    <t>7266-8368</t>
  </si>
  <si>
    <t>7267-17006</t>
  </si>
  <si>
    <t>7267-17044</t>
  </si>
  <si>
    <t>7267-25421</t>
  </si>
  <si>
    <t>7268-15637</t>
  </si>
  <si>
    <t>7268-7269</t>
  </si>
  <si>
    <t>7268-8313</t>
  </si>
  <si>
    <t>7269-11235</t>
  </si>
  <si>
    <t>7269-7268</t>
  </si>
  <si>
    <t>7270-11230</t>
  </si>
  <si>
    <t>7270-11235</t>
  </si>
  <si>
    <t>7270-8307</t>
  </si>
  <si>
    <t>7271-11230</t>
  </si>
  <si>
    <t>7271-7272</t>
  </si>
  <si>
    <t>7271-8307</t>
  </si>
  <si>
    <t>7272-14613</t>
  </si>
  <si>
    <t>7272-7271</t>
  </si>
  <si>
    <t>7272-7273</t>
  </si>
  <si>
    <t>HG025</t>
  </si>
  <si>
    <t>7273-7272</t>
  </si>
  <si>
    <t>7273-7274</t>
  </si>
  <si>
    <t>7274-7273</t>
  </si>
  <si>
    <t>7274-8309</t>
  </si>
  <si>
    <t>7275-11233</t>
  </si>
  <si>
    <t>7275-15637</t>
  </si>
  <si>
    <t>7275-7276</t>
  </si>
  <si>
    <t>7276-7275</t>
  </si>
  <si>
    <t>7276-7277</t>
  </si>
  <si>
    <t>7277-7276</t>
  </si>
  <si>
    <t>7277-7278</t>
  </si>
  <si>
    <t>HF200</t>
  </si>
  <si>
    <t>7278-7277</t>
  </si>
  <si>
    <t>7278-7279</t>
  </si>
  <si>
    <t>7279-11234</t>
  </si>
  <si>
    <t>7279-7278</t>
  </si>
  <si>
    <t>7279-7280</t>
  </si>
  <si>
    <t>7280-7279</t>
  </si>
  <si>
    <t>7283-11246</t>
  </si>
  <si>
    <t>7283-15638</t>
  </si>
  <si>
    <t>7283-7284</t>
  </si>
  <si>
    <t>7284-11231</t>
  </si>
  <si>
    <t>7284-7283</t>
  </si>
  <si>
    <t>7284-8304</t>
  </si>
  <si>
    <t>HF510</t>
  </si>
  <si>
    <t>7285-11237</t>
  </si>
  <si>
    <t>7285-11243</t>
  </si>
  <si>
    <t>7285-11245</t>
  </si>
  <si>
    <t>7286-11241</t>
  </si>
  <si>
    <t>7286-11242</t>
  </si>
  <si>
    <t>7286-11244</t>
  </si>
  <si>
    <t>7289-11239</t>
  </si>
  <si>
    <t>7289-11244</t>
  </si>
  <si>
    <t>7289-7291</t>
  </si>
  <si>
    <t>7290-11225</t>
  </si>
  <si>
    <t>7290-11226</t>
  </si>
  <si>
    <t>7291-11226</t>
  </si>
  <si>
    <t>7291-7289</t>
  </si>
  <si>
    <t>7292-11236</t>
  </si>
  <si>
    <t>7292-11240</t>
  </si>
  <si>
    <t>7294-11238</t>
  </si>
  <si>
    <t>7294-11240</t>
  </si>
  <si>
    <t>7294-7417</t>
  </si>
  <si>
    <t>GD960</t>
  </si>
  <si>
    <t>7296-11238</t>
  </si>
  <si>
    <t>7296-11247</t>
  </si>
  <si>
    <t>7297-11245</t>
  </si>
  <si>
    <t>7297-11247</t>
  </si>
  <si>
    <t>7297-7298</t>
  </si>
  <si>
    <t>7298-7297</t>
  </si>
  <si>
    <t>7298-8199</t>
  </si>
  <si>
    <t>KD850</t>
  </si>
  <si>
    <t>7301-11220</t>
  </si>
  <si>
    <t>7301-7280</t>
  </si>
  <si>
    <t>7302-11222</t>
  </si>
  <si>
    <t>7303-11253</t>
  </si>
  <si>
    <t>7303-15097</t>
  </si>
  <si>
    <t>7304-11253</t>
  </si>
  <si>
    <t>7304-7306</t>
  </si>
  <si>
    <t>KD530</t>
  </si>
  <si>
    <t>7306-17030</t>
  </si>
  <si>
    <t>LE375</t>
  </si>
  <si>
    <t>7306-7304</t>
  </si>
  <si>
    <t>7306-7307</t>
  </si>
  <si>
    <t>7307-17028</t>
  </si>
  <si>
    <t>7307-17060</t>
  </si>
  <si>
    <t>7307-7306</t>
  </si>
  <si>
    <t>7312-15094</t>
  </si>
  <si>
    <t>7313-4081</t>
  </si>
  <si>
    <t>7315-11214</t>
  </si>
  <si>
    <t>7318-11209</t>
  </si>
  <si>
    <t>7319-11205</t>
  </si>
  <si>
    <t>7319-8316</t>
  </si>
  <si>
    <t>7321-11214</t>
  </si>
  <si>
    <t>7321-4097</t>
  </si>
  <si>
    <t>7326-11189</t>
  </si>
  <si>
    <t>7326-11200</t>
  </si>
  <si>
    <t>7326-4164</t>
  </si>
  <si>
    <t>7327-11083</t>
  </si>
  <si>
    <t>7327-11092</t>
  </si>
  <si>
    <t>7327-11094</t>
  </si>
  <si>
    <t>7327-11101</t>
  </si>
  <si>
    <t>7328-11084</t>
  </si>
  <si>
    <t>7328-11085</t>
  </si>
  <si>
    <t>7328-11119</t>
  </si>
  <si>
    <t>7328-14909</t>
  </si>
  <si>
    <t>7329-4167</t>
  </si>
  <si>
    <t>7329-9899</t>
  </si>
  <si>
    <t>7330-9234</t>
  </si>
  <si>
    <t>7330-9822</t>
  </si>
  <si>
    <t>7330-9834</t>
  </si>
  <si>
    <t>7331-7921</t>
  </si>
  <si>
    <t>SF690</t>
  </si>
  <si>
    <t>7334-7921</t>
  </si>
  <si>
    <t>SF510</t>
  </si>
  <si>
    <t>7334-9837</t>
  </si>
  <si>
    <t>SF290</t>
  </si>
  <si>
    <t>7337-11122</t>
  </si>
  <si>
    <t>7337-7338</t>
  </si>
  <si>
    <t>7338-11085</t>
  </si>
  <si>
    <t>7338-11088</t>
  </si>
  <si>
    <t>7338-7337</t>
  </si>
  <si>
    <t>7338-7388</t>
  </si>
  <si>
    <t>RE875</t>
  </si>
  <si>
    <t>7339-11122</t>
  </si>
  <si>
    <t>7339-9823</t>
  </si>
  <si>
    <t>7340-14929</t>
  </si>
  <si>
    <t>7340-14930</t>
  </si>
  <si>
    <t>7340-7390</t>
  </si>
  <si>
    <t>7340-9572</t>
  </si>
  <si>
    <t>7341-9576</t>
  </si>
  <si>
    <t>7341-9850</t>
  </si>
  <si>
    <t>7342-14970</t>
  </si>
  <si>
    <t>7342-5981</t>
  </si>
  <si>
    <t>7342-9910</t>
  </si>
  <si>
    <t>7344-7922</t>
  </si>
  <si>
    <t>UE690</t>
  </si>
  <si>
    <t>7344-9913</t>
  </si>
  <si>
    <t>7348-18365</t>
  </si>
  <si>
    <t>7348-7349</t>
  </si>
  <si>
    <t>7348-9899</t>
  </si>
  <si>
    <t>7349-7348</t>
  </si>
  <si>
    <t>7349-7940</t>
  </si>
  <si>
    <t>WE710</t>
  </si>
  <si>
    <t>7349-8235</t>
  </si>
  <si>
    <t>7350-9782</t>
  </si>
  <si>
    <t>7351-7352</t>
  </si>
  <si>
    <t>7351-9786</t>
  </si>
  <si>
    <t>7352-18175</t>
  </si>
  <si>
    <t>7352-20103</t>
  </si>
  <si>
    <t>7352-7351</t>
  </si>
  <si>
    <t>7352-7353</t>
  </si>
  <si>
    <t>UE590</t>
  </si>
  <si>
    <t>7353-7352</t>
  </si>
  <si>
    <t>7360-20108</t>
  </si>
  <si>
    <t>7360-20112</t>
  </si>
  <si>
    <t>7360-7526</t>
  </si>
  <si>
    <t>UC070</t>
  </si>
  <si>
    <t>7361-9959</t>
  </si>
  <si>
    <t>7361-9966</t>
  </si>
  <si>
    <t>7362-12370</t>
  </si>
  <si>
    <t>7362-14081</t>
  </si>
  <si>
    <t>7362-7363</t>
  </si>
  <si>
    <t>7363-15061</t>
  </si>
  <si>
    <t>7363-18228</t>
  </si>
  <si>
    <t>7363-7362</t>
  </si>
  <si>
    <t>7364-8336</t>
  </si>
  <si>
    <t>SC200</t>
  </si>
  <si>
    <t>7368-10070</t>
  </si>
  <si>
    <t>7368-12290</t>
  </si>
  <si>
    <t>7368-201096</t>
  </si>
  <si>
    <t>7368-7369</t>
  </si>
  <si>
    <t>7369-11151</t>
  </si>
  <si>
    <t>7369-11169</t>
  </si>
  <si>
    <t>7369-7368</t>
  </si>
  <si>
    <t>7371-10072</t>
  </si>
  <si>
    <t>7371-11153</t>
  </si>
  <si>
    <t>7371-7376</t>
  </si>
  <si>
    <t>7372-10068</t>
  </si>
  <si>
    <t>7372-18228</t>
  </si>
  <si>
    <t>7372-18229</t>
  </si>
  <si>
    <t>7373-11138</t>
  </si>
  <si>
    <t>7373-11149</t>
  </si>
  <si>
    <t>7373-11349</t>
  </si>
  <si>
    <t>7373-7375</t>
  </si>
  <si>
    <t>7374-11143</t>
  </si>
  <si>
    <t>7374-11150</t>
  </si>
  <si>
    <t>7374-11168</t>
  </si>
  <si>
    <t>7374-11169</t>
  </si>
  <si>
    <t>7375-7373</t>
  </si>
  <si>
    <t>7376-10071</t>
  </si>
  <si>
    <t>7376-11347</t>
  </si>
  <si>
    <t>7376-7371</t>
  </si>
  <si>
    <t>7377-11141</t>
  </si>
  <si>
    <t>7377-11152</t>
  </si>
  <si>
    <t>7377-15878</t>
  </si>
  <si>
    <t>7377-7379</t>
  </si>
  <si>
    <t>7378-7604</t>
  </si>
  <si>
    <t>7379-18231</t>
  </si>
  <si>
    <t>7379-7377</t>
  </si>
  <si>
    <t>7379-7380</t>
  </si>
  <si>
    <t>QC450</t>
  </si>
  <si>
    <t>7380-7379</t>
  </si>
  <si>
    <t>7380-7381</t>
  </si>
  <si>
    <t>7380-7383</t>
  </si>
  <si>
    <t>PD535</t>
  </si>
  <si>
    <t>7381-11140</t>
  </si>
  <si>
    <t>7381-11154</t>
  </si>
  <si>
    <t>7381-18231</t>
  </si>
  <si>
    <t>7381-7380</t>
  </si>
  <si>
    <t>7383-7380</t>
  </si>
  <si>
    <t>7383-7512</t>
  </si>
  <si>
    <t>7383-7616</t>
  </si>
  <si>
    <t>PB620</t>
  </si>
  <si>
    <t>7384-11143</t>
  </si>
  <si>
    <t>7384-11165</t>
  </si>
  <si>
    <t>7384-11344</t>
  </si>
  <si>
    <t>7386-5110</t>
  </si>
  <si>
    <t>7386-7387</t>
  </si>
  <si>
    <t>RE220</t>
  </si>
  <si>
    <t>7387-7386</t>
  </si>
  <si>
    <t>7388-11117</t>
  </si>
  <si>
    <t>7388-7338</t>
  </si>
  <si>
    <t>7388-8332</t>
  </si>
  <si>
    <t>7389-11117</t>
  </si>
  <si>
    <t>7389-9826</t>
  </si>
  <si>
    <t>7390-7340</t>
  </si>
  <si>
    <t>7390-9824</t>
  </si>
  <si>
    <t>7390-9825</t>
  </si>
  <si>
    <t>7391-11135</t>
  </si>
  <si>
    <t>7391-11139</t>
  </si>
  <si>
    <t>7391-11165</t>
  </si>
  <si>
    <t>7392-11098</t>
  </si>
  <si>
    <t>7392-11134</t>
  </si>
  <si>
    <t>7392-7393</t>
  </si>
  <si>
    <t>7393-11166</t>
  </si>
  <si>
    <t>7393-7392</t>
  </si>
  <si>
    <t>7394-25119</t>
  </si>
  <si>
    <t>7394-7395</t>
  </si>
  <si>
    <t>7395-11086</t>
  </si>
  <si>
    <t>7395-11089</t>
  </si>
  <si>
    <t>7395-15764</t>
  </si>
  <si>
    <t>7395-7394</t>
  </si>
  <si>
    <t>7396-11162</t>
  </si>
  <si>
    <t>7396-11163</t>
  </si>
  <si>
    <t>7396-11187</t>
  </si>
  <si>
    <t>7396-14881</t>
  </si>
  <si>
    <t>7397-11176</t>
  </si>
  <si>
    <t>7397-11178</t>
  </si>
  <si>
    <t>7397-11180</t>
  </si>
  <si>
    <t>7397-11200</t>
  </si>
  <si>
    <t>7398-11161</t>
  </si>
  <si>
    <t>7398-11162</t>
  </si>
  <si>
    <t>7398-11164</t>
  </si>
  <si>
    <t>7398-7399</t>
  </si>
  <si>
    <t>7399-11159</t>
  </si>
  <si>
    <t>7399-11160</t>
  </si>
  <si>
    <t>7399-11191</t>
  </si>
  <si>
    <t>7399-7398</t>
  </si>
  <si>
    <t>7400-11156</t>
  </si>
  <si>
    <t>7400-11157</t>
  </si>
  <si>
    <t>7401-11158</t>
  </si>
  <si>
    <t>7404-8303</t>
  </si>
  <si>
    <t>7405-4101</t>
  </si>
  <si>
    <t>7407-11270</t>
  </si>
  <si>
    <t>7407-11373</t>
  </si>
  <si>
    <t>7407-7410</t>
  </si>
  <si>
    <t>MD260</t>
  </si>
  <si>
    <t>7408-15213</t>
  </si>
  <si>
    <t>7408-18901</t>
  </si>
  <si>
    <t>7408-25215</t>
  </si>
  <si>
    <t>7409-7412</t>
  </si>
  <si>
    <t>7410-11381</t>
  </si>
  <si>
    <t>7410-15087</t>
  </si>
  <si>
    <t>7410-7407</t>
  </si>
  <si>
    <t>7411-11268</t>
  </si>
  <si>
    <t>7411-11381</t>
  </si>
  <si>
    <t>7411-15089</t>
  </si>
  <si>
    <t>7412-7409</t>
  </si>
  <si>
    <t>7412-7413</t>
  </si>
  <si>
    <t>7412-7490</t>
  </si>
  <si>
    <t>7413-11273</t>
  </si>
  <si>
    <t>7413-11274</t>
  </si>
  <si>
    <t>7413-7412</t>
  </si>
  <si>
    <t>7414-11266</t>
  </si>
  <si>
    <t>7414-11268</t>
  </si>
  <si>
    <t>7414-8298</t>
  </si>
  <si>
    <t>7414-8300</t>
  </si>
  <si>
    <t>7417-7294</t>
  </si>
  <si>
    <t>7417-7419</t>
  </si>
  <si>
    <t>JB710</t>
  </si>
  <si>
    <t>7419-7417</t>
  </si>
  <si>
    <t>7419-7422</t>
  </si>
  <si>
    <t>7421-8293</t>
  </si>
  <si>
    <t>7422-15191</t>
  </si>
  <si>
    <t>7422-7419</t>
  </si>
  <si>
    <t>7422-8028</t>
  </si>
  <si>
    <t>7423-11393</t>
  </si>
  <si>
    <t>7423-11395</t>
  </si>
  <si>
    <t>7423-4108</t>
  </si>
  <si>
    <t>7426-11392</t>
  </si>
  <si>
    <t>7426-4107</t>
  </si>
  <si>
    <t>7426-7427</t>
  </si>
  <si>
    <t>KB380</t>
  </si>
  <si>
    <t>7426-7631</t>
  </si>
  <si>
    <t>7427-11391</t>
  </si>
  <si>
    <t>7427-7426</t>
  </si>
  <si>
    <t>7429-11042</t>
  </si>
  <si>
    <t>7432-25125</t>
  </si>
  <si>
    <t>7459-11394</t>
  </si>
  <si>
    <t>7459-11395</t>
  </si>
  <si>
    <t>7459-7463</t>
  </si>
  <si>
    <t>JB680</t>
  </si>
  <si>
    <t>7459-8283</t>
  </si>
  <si>
    <t>7463-7459</t>
  </si>
  <si>
    <t>7463-7464</t>
  </si>
  <si>
    <t>7464-11399</t>
  </si>
  <si>
    <t>7464-15173</t>
  </si>
  <si>
    <t>7464-7463</t>
  </si>
  <si>
    <t>7465-8283</t>
  </si>
  <si>
    <t>KA086</t>
  </si>
  <si>
    <t>7466-7467</t>
  </si>
  <si>
    <t>7467-4106</t>
  </si>
  <si>
    <t>7467-7466</t>
  </si>
  <si>
    <t>7469-11302</t>
  </si>
  <si>
    <t>7469-11399</t>
  </si>
  <si>
    <t>7469-7630</t>
  </si>
  <si>
    <t>7471-15145</t>
  </si>
  <si>
    <t>7471-18902</t>
  </si>
  <si>
    <t>7471-7480</t>
  </si>
  <si>
    <t>7472-11296</t>
  </si>
  <si>
    <t>7472-18902</t>
  </si>
  <si>
    <t>7476-11291</t>
  </si>
  <si>
    <t>7476-7477</t>
  </si>
  <si>
    <t>7477-7476</t>
  </si>
  <si>
    <t>7477-7478</t>
  </si>
  <si>
    <t>MC585</t>
  </si>
  <si>
    <t>7478-7477</t>
  </si>
  <si>
    <t>7479-15128</t>
  </si>
  <si>
    <t>7479-7499</t>
  </si>
  <si>
    <t>MC825</t>
  </si>
  <si>
    <t>7480-11392</t>
  </si>
  <si>
    <t>7480-7471</t>
  </si>
  <si>
    <t>7480-7481</t>
  </si>
  <si>
    <t>7480-7488</t>
  </si>
  <si>
    <t>7481-11260</t>
  </si>
  <si>
    <t>7481-7480</t>
  </si>
  <si>
    <t>7482-15117</t>
  </si>
  <si>
    <t>7482-15119</t>
  </si>
  <si>
    <t>7482-15128</t>
  </si>
  <si>
    <t>7483-11264</t>
  </si>
  <si>
    <t>7483-15119</t>
  </si>
  <si>
    <t>7487-7488</t>
  </si>
  <si>
    <t>7487-7489</t>
  </si>
  <si>
    <t>7488-7480</t>
  </si>
  <si>
    <t>7488-7487</t>
  </si>
  <si>
    <t>7489-11266</t>
  </si>
  <si>
    <t>7489-11391</t>
  </si>
  <si>
    <t>7489-15108</t>
  </si>
  <si>
    <t>7489-7487</t>
  </si>
  <si>
    <t>7490-25504</t>
  </si>
  <si>
    <t>7490-7412</t>
  </si>
  <si>
    <t>7491-11263</t>
  </si>
  <si>
    <t>7491-15138</t>
  </si>
  <si>
    <t>7491-7492</t>
  </si>
  <si>
    <t>7492-11264</t>
  </si>
  <si>
    <t>7492-7491</t>
  </si>
  <si>
    <t>7492-7493</t>
  </si>
  <si>
    <t>MC475</t>
  </si>
  <si>
    <t>7493-15134</t>
  </si>
  <si>
    <t>7493-7492</t>
  </si>
  <si>
    <t>7493-7494</t>
  </si>
  <si>
    <t>7494-15136</t>
  </si>
  <si>
    <t>7494-7493</t>
  </si>
  <si>
    <t>7494-7495</t>
  </si>
  <si>
    <t>MC615</t>
  </si>
  <si>
    <t>7495-7494</t>
  </si>
  <si>
    <t>7495-7499</t>
  </si>
  <si>
    <t>7498-11285</t>
  </si>
  <si>
    <t>7498-4059</t>
  </si>
  <si>
    <t>7498-7499</t>
  </si>
  <si>
    <t>7499-7479</t>
  </si>
  <si>
    <t>7499-7495</t>
  </si>
  <si>
    <t>7499-7498</t>
  </si>
  <si>
    <t>7502-11275</t>
  </si>
  <si>
    <t>7502-4068</t>
  </si>
  <si>
    <t>7504-11285</t>
  </si>
  <si>
    <t>7504-11295</t>
  </si>
  <si>
    <t>7506-7507</t>
  </si>
  <si>
    <t>7506-7508</t>
  </si>
  <si>
    <t>7507-11262</t>
  </si>
  <si>
    <t>7507-11341</t>
  </si>
  <si>
    <t>7507-15195</t>
  </si>
  <si>
    <t>7507-7506</t>
  </si>
  <si>
    <t>7508-15200</t>
  </si>
  <si>
    <t>7508-17100</t>
  </si>
  <si>
    <t>7508-7506</t>
  </si>
  <si>
    <t>7509-11341</t>
  </si>
  <si>
    <t>7509-25214</t>
  </si>
  <si>
    <t>7509-7927</t>
  </si>
  <si>
    <t>7512-11155</t>
  </si>
  <si>
    <t>7512-7383</t>
  </si>
  <si>
    <t>7513-20102</t>
  </si>
  <si>
    <t>7513-20118</t>
  </si>
  <si>
    <t>7523-7524</t>
  </si>
  <si>
    <t>7523-7526</t>
  </si>
  <si>
    <t>UC110</t>
  </si>
  <si>
    <t>7524-7523</t>
  </si>
  <si>
    <t>7524-7527</t>
  </si>
  <si>
    <t>7524-7615</t>
  </si>
  <si>
    <t>7526-7360</t>
  </si>
  <si>
    <t>7526-7523</t>
  </si>
  <si>
    <t>7527-14026</t>
  </si>
  <si>
    <t>7527-7524</t>
  </si>
  <si>
    <t>7589-7590</t>
  </si>
  <si>
    <t>SA340</t>
  </si>
  <si>
    <t>7590-4045</t>
  </si>
  <si>
    <t>7590-7589</t>
  </si>
  <si>
    <t>7590-7593</t>
  </si>
  <si>
    <t>7593-11351</t>
  </si>
  <si>
    <t>7593-7590</t>
  </si>
  <si>
    <t>7597-25355</t>
  </si>
  <si>
    <t>7597-4045</t>
  </si>
  <si>
    <t>7599-25355</t>
  </si>
  <si>
    <t>7599-25413</t>
  </si>
  <si>
    <t>7599-7600</t>
  </si>
  <si>
    <t>RB055</t>
  </si>
  <si>
    <t>7600-7599</t>
  </si>
  <si>
    <t>7602-15388</t>
  </si>
  <si>
    <t>7602-25352</t>
  </si>
  <si>
    <t>7604-11352</t>
  </si>
  <si>
    <t>7604-11366</t>
  </si>
  <si>
    <t>7604-7378</t>
  </si>
  <si>
    <t>7605-11353</t>
  </si>
  <si>
    <t>7605-15152</t>
  </si>
  <si>
    <t>7606-11355</t>
  </si>
  <si>
    <t>7606-25351</t>
  </si>
  <si>
    <t>7611-11362</t>
  </si>
  <si>
    <t>7611-8339</t>
  </si>
  <si>
    <t>7612-10066</t>
  </si>
  <si>
    <t>7612-10073</t>
  </si>
  <si>
    <t>7612-10075</t>
  </si>
  <si>
    <t>7612-7614</t>
  </si>
  <si>
    <t>7613-10074</t>
  </si>
  <si>
    <t>7613-18229</t>
  </si>
  <si>
    <t>7613-18230</t>
  </si>
  <si>
    <t>7614-10074</t>
  </si>
  <si>
    <t>7614-7612</t>
  </si>
  <si>
    <t>7615-18230</t>
  </si>
  <si>
    <t>7615-7524</t>
  </si>
  <si>
    <t>7616-25864</t>
  </si>
  <si>
    <t>7616-7383</t>
  </si>
  <si>
    <t>7616-7619</t>
  </si>
  <si>
    <t>QA120</t>
  </si>
  <si>
    <t>7619-11305</t>
  </si>
  <si>
    <t>7619-7616</t>
  </si>
  <si>
    <t>7619-7927</t>
  </si>
  <si>
    <t>PB250</t>
  </si>
  <si>
    <t>7625-17101</t>
  </si>
  <si>
    <t>7625-17102</t>
  </si>
  <si>
    <t>7625-4066</t>
  </si>
  <si>
    <t>7628-11398</t>
  </si>
  <si>
    <t>7628-18957</t>
  </si>
  <si>
    <t>7628-7644</t>
  </si>
  <si>
    <t>7628-8281</t>
  </si>
  <si>
    <t>7630-7469</t>
  </si>
  <si>
    <t>7630-8289</t>
  </si>
  <si>
    <t>7631-15144</t>
  </si>
  <si>
    <t>7631-15145</t>
  </si>
  <si>
    <t>7631-7426</t>
  </si>
  <si>
    <t>7643-17101</t>
  </si>
  <si>
    <t>7643-8705</t>
  </si>
  <si>
    <t>7644-18957</t>
  </si>
  <si>
    <t>7644-7628</t>
  </si>
  <si>
    <t>7644-7645</t>
  </si>
  <si>
    <t>7645-11364</t>
  </si>
  <si>
    <t>7645-11365</t>
  </si>
  <si>
    <t>7645-7644</t>
  </si>
  <si>
    <t>7769-10525</t>
  </si>
  <si>
    <t>7769-6449</t>
  </si>
  <si>
    <t>7777-5506</t>
  </si>
  <si>
    <t>7777-5515</t>
  </si>
  <si>
    <t>7778-11566</t>
  </si>
  <si>
    <t>7778-6353</t>
  </si>
  <si>
    <t>7780-11557</t>
  </si>
  <si>
    <t>7780-15322</t>
  </si>
  <si>
    <t>7795-11303</t>
  </si>
  <si>
    <t>7797-6289</t>
  </si>
  <si>
    <t>7797-7798</t>
  </si>
  <si>
    <t>7798-25265</t>
  </si>
  <si>
    <t>7798-7797</t>
  </si>
  <si>
    <t>7799-10908</t>
  </si>
  <si>
    <t>7799-10922</t>
  </si>
  <si>
    <t>7799-6298</t>
  </si>
  <si>
    <t>7799-7846</t>
  </si>
  <si>
    <t>7800-10922</t>
  </si>
  <si>
    <t>7800-10924</t>
  </si>
  <si>
    <t>7802-10924</t>
  </si>
  <si>
    <t>7802-11383</t>
  </si>
  <si>
    <t>7802-11427</t>
  </si>
  <si>
    <t>7802-6329</t>
  </si>
  <si>
    <t>7803-11679</t>
  </si>
  <si>
    <t>7804-11677</t>
  </si>
  <si>
    <t>7804-13645</t>
  </si>
  <si>
    <t>7806-11670</t>
  </si>
  <si>
    <t>7806-11741</t>
  </si>
  <si>
    <t>7806-11742</t>
  </si>
  <si>
    <t>7807-11735</t>
  </si>
  <si>
    <t>7808-11731</t>
  </si>
  <si>
    <t>7808-11736</t>
  </si>
  <si>
    <t>7810-11750</t>
  </si>
  <si>
    <t>7810-25582</t>
  </si>
  <si>
    <t>7810-7811</t>
  </si>
  <si>
    <t>7810-7813</t>
  </si>
  <si>
    <t>LO170</t>
  </si>
  <si>
    <t>7811-11742</t>
  </si>
  <si>
    <t>7811-7810</t>
  </si>
  <si>
    <t>7811-7812</t>
  </si>
  <si>
    <t>7812-7811</t>
  </si>
  <si>
    <t>7812-7813</t>
  </si>
  <si>
    <t>LO060</t>
  </si>
  <si>
    <t>7812-7814</t>
  </si>
  <si>
    <t>7813-7810</t>
  </si>
  <si>
    <t>7813-7812</t>
  </si>
  <si>
    <t>7814-11743</t>
  </si>
  <si>
    <t>7814-11748</t>
  </si>
  <si>
    <t>7814-7812</t>
  </si>
  <si>
    <t>7815-11751</t>
  </si>
  <si>
    <t>7815-13707</t>
  </si>
  <si>
    <t>7815-7816</t>
  </si>
  <si>
    <t>7816-11781</t>
  </si>
  <si>
    <t>7816-250144</t>
  </si>
  <si>
    <t>7816-7815</t>
  </si>
  <si>
    <t>7817-25630</t>
  </si>
  <si>
    <t>7818-7819</t>
  </si>
  <si>
    <t>7818-7838</t>
  </si>
  <si>
    <t>7819-11657</t>
  </si>
  <si>
    <t>7819-13640</t>
  </si>
  <si>
    <t>7819-7818</t>
  </si>
  <si>
    <t>7820-11655</t>
  </si>
  <si>
    <t>7820-13640</t>
  </si>
  <si>
    <t>7820-7822</t>
  </si>
  <si>
    <t>7820-7832</t>
  </si>
  <si>
    <t>NO405</t>
  </si>
  <si>
    <t>7821-11638</t>
  </si>
  <si>
    <t>7821-11645</t>
  </si>
  <si>
    <t>7821-13709</t>
  </si>
  <si>
    <t>7821-7825</t>
  </si>
  <si>
    <t>NO745</t>
  </si>
  <si>
    <t>7822-11645</t>
  </si>
  <si>
    <t>7822-7820</t>
  </si>
  <si>
    <t>7823-13639</t>
  </si>
  <si>
    <t>7823-7833</t>
  </si>
  <si>
    <t>7823-8533</t>
  </si>
  <si>
    <t>7824-11647</t>
  </si>
  <si>
    <t>7824-7833</t>
  </si>
  <si>
    <t>7825-11643</t>
  </si>
  <si>
    <t>7825-7821</t>
  </si>
  <si>
    <t>7825-7826</t>
  </si>
  <si>
    <t>7825-8533</t>
  </si>
  <si>
    <t>7826-13709</t>
  </si>
  <si>
    <t>7826-7825</t>
  </si>
  <si>
    <t>7827-11667</t>
  </si>
  <si>
    <t>7827-11670</t>
  </si>
  <si>
    <t>7827-11671</t>
  </si>
  <si>
    <t>7828-11659</t>
  </si>
  <si>
    <t>7828-25675</t>
  </si>
  <si>
    <t>7831-7837</t>
  </si>
  <si>
    <t>7831-9946</t>
  </si>
  <si>
    <t>7832-11654</t>
  </si>
  <si>
    <t>7832-25323</t>
  </si>
  <si>
    <t>7832-7820</t>
  </si>
  <si>
    <t>7833-11649</t>
  </si>
  <si>
    <t>7833-7823</t>
  </si>
  <si>
    <t>7833-7824</t>
  </si>
  <si>
    <t>7834-15718</t>
  </si>
  <si>
    <t>7834-6279</t>
  </si>
  <si>
    <t>7835-11658</t>
  </si>
  <si>
    <t>7835-13168</t>
  </si>
  <si>
    <t>7835-6271</t>
  </si>
  <si>
    <t>7837-7831</t>
  </si>
  <si>
    <t>7837-8407</t>
  </si>
  <si>
    <t>7838-11756</t>
  </si>
  <si>
    <t>7838-13660</t>
  </si>
  <si>
    <t>7838-7818</t>
  </si>
  <si>
    <t>7839-11646</t>
  </si>
  <si>
    <t>7839-11751</t>
  </si>
  <si>
    <t>7839-19727</t>
  </si>
  <si>
    <t>7840-11464</t>
  </si>
  <si>
    <t>7840-11653</t>
  </si>
  <si>
    <t>7840-9023</t>
  </si>
  <si>
    <t>7841-11652</t>
  </si>
  <si>
    <t>7841-13427</t>
  </si>
  <si>
    <t>7841-6424</t>
  </si>
  <si>
    <t>7845-31163</t>
  </si>
  <si>
    <t>7845-6328</t>
  </si>
  <si>
    <t>7846-10910</t>
  </si>
  <si>
    <t>7846-10921</t>
  </si>
  <si>
    <t>7846-4050</t>
  </si>
  <si>
    <t>7846-7799</t>
  </si>
  <si>
    <t>7847-11769</t>
  </si>
  <si>
    <t>7847-13749</t>
  </si>
  <si>
    <t>7847-7848</t>
  </si>
  <si>
    <t>7848-11762</t>
  </si>
  <si>
    <t>7848-11763</t>
  </si>
  <si>
    <t>7848-25358</t>
  </si>
  <si>
    <t>7848-7847</t>
  </si>
  <si>
    <t>7849-11763</t>
  </si>
  <si>
    <t>7849-11768</t>
  </si>
  <si>
    <t>7850-11770</t>
  </si>
  <si>
    <t>7850-11939</t>
  </si>
  <si>
    <t>7850-6633</t>
  </si>
  <si>
    <t>7852-11991</t>
  </si>
  <si>
    <t>7852-11993</t>
  </si>
  <si>
    <t>7852-13911</t>
  </si>
  <si>
    <t>7852-7854</t>
  </si>
  <si>
    <t>7854-11997</t>
  </si>
  <si>
    <t>7854-6519</t>
  </si>
  <si>
    <t>7854-7852</t>
  </si>
  <si>
    <t>7855-7906</t>
  </si>
  <si>
    <t>7856-12076</t>
  </si>
  <si>
    <t>7856-7857</t>
  </si>
  <si>
    <t>7856-7858</t>
  </si>
  <si>
    <t>7857-12073</t>
  </si>
  <si>
    <t>7857-12075</t>
  </si>
  <si>
    <t>7857-7856</t>
  </si>
  <si>
    <t>7857-7859</t>
  </si>
  <si>
    <t>7858-7856</t>
  </si>
  <si>
    <t>7858-7859</t>
  </si>
  <si>
    <t>7859-12082</t>
  </si>
  <si>
    <t>7859-7857</t>
  </si>
  <si>
    <t>7859-7858</t>
  </si>
  <si>
    <t>7862-12056</t>
  </si>
  <si>
    <t>7862-25536</t>
  </si>
  <si>
    <t>7863-12055</t>
  </si>
  <si>
    <t>7863-6588</t>
  </si>
  <si>
    <t>7864-10736</t>
  </si>
  <si>
    <t>7864-15930</t>
  </si>
  <si>
    <t>7864-400036</t>
  </si>
  <si>
    <t>7866-10758</t>
  </si>
  <si>
    <t>7866-18184</t>
  </si>
  <si>
    <t>7866-25187</t>
  </si>
  <si>
    <t>7866-400036</t>
  </si>
  <si>
    <t>7868-10540</t>
  </si>
  <si>
    <t>7868-13972</t>
  </si>
  <si>
    <t>7868-6845</t>
  </si>
  <si>
    <t>7887-7888</t>
  </si>
  <si>
    <t>7887-7889</t>
  </si>
  <si>
    <t>7888-10783</t>
  </si>
  <si>
    <t>7888-10942</t>
  </si>
  <si>
    <t>7888-7887</t>
  </si>
  <si>
    <t>7889-14252</t>
  </si>
  <si>
    <t>7889-25520</t>
  </si>
  <si>
    <t>7889-6885</t>
  </si>
  <si>
    <t>7889-7887</t>
  </si>
  <si>
    <t>7892-25444</t>
  </si>
  <si>
    <t>7892-6929</t>
  </si>
  <si>
    <t>7892-7893</t>
  </si>
  <si>
    <t>7893-7892</t>
  </si>
  <si>
    <t>7893-7894</t>
  </si>
  <si>
    <t>7894-10789</t>
  </si>
  <si>
    <t>7894-7893</t>
  </si>
  <si>
    <t>7895-10772</t>
  </si>
  <si>
    <t>7895-25521</t>
  </si>
  <si>
    <t>7895-8352</t>
  </si>
  <si>
    <t>7896-14377</t>
  </si>
  <si>
    <t>7896-15779</t>
  </si>
  <si>
    <t>7896-6953</t>
  </si>
  <si>
    <t>7897-6955</t>
  </si>
  <si>
    <t>7897-7898</t>
  </si>
  <si>
    <t>7898-14551</t>
  </si>
  <si>
    <t>7898-7897</t>
  </si>
  <si>
    <t>7898-7899</t>
  </si>
  <si>
    <t>NI480</t>
  </si>
  <si>
    <t>7899-7900</t>
  </si>
  <si>
    <t>7900-7899</t>
  </si>
  <si>
    <t>7901-7089</t>
  </si>
  <si>
    <t>7904-11739</t>
  </si>
  <si>
    <t>7904-25370</t>
  </si>
  <si>
    <t>7906-12028</t>
  </si>
  <si>
    <t>7906-12030</t>
  </si>
  <si>
    <t>7906-6561</t>
  </si>
  <si>
    <t>7907-15772</t>
  </si>
  <si>
    <t>7907-7074</t>
  </si>
  <si>
    <t>7908-11915</t>
  </si>
  <si>
    <t>7908-14311</t>
  </si>
  <si>
    <t>7909-15943</t>
  </si>
  <si>
    <t>7909-7098</t>
  </si>
  <si>
    <t>7912-7146</t>
  </si>
  <si>
    <t>7912-7913</t>
  </si>
  <si>
    <t>7913-6889</t>
  </si>
  <si>
    <t>7913-7912</t>
  </si>
  <si>
    <t>7914-7247</t>
  </si>
  <si>
    <t>7916-11055</t>
  </si>
  <si>
    <t>7916-7142</t>
  </si>
  <si>
    <t>7916-7231</t>
  </si>
  <si>
    <t>7918-11784</t>
  </si>
  <si>
    <t>7918-11785</t>
  </si>
  <si>
    <t>7919-6752</t>
  </si>
  <si>
    <t>7919-7920</t>
  </si>
  <si>
    <t>KI615</t>
  </si>
  <si>
    <t>7920-15944</t>
  </si>
  <si>
    <t>7920-6745</t>
  </si>
  <si>
    <t>7920-6748</t>
  </si>
  <si>
    <t>7920-7919</t>
  </si>
  <si>
    <t>7921-7331</t>
  </si>
  <si>
    <t>7921-7334</t>
  </si>
  <si>
    <t>7922-7344</t>
  </si>
  <si>
    <t>7922-9915</t>
  </si>
  <si>
    <t>7922-9957</t>
  </si>
  <si>
    <t>7922-9960</t>
  </si>
  <si>
    <t>7927-7509</t>
  </si>
  <si>
    <t>7927-7619</t>
  </si>
  <si>
    <t>7937-10622</t>
  </si>
  <si>
    <t>7938-10617</t>
  </si>
  <si>
    <t>7940-12716</t>
  </si>
  <si>
    <t>7940-7349</t>
  </si>
  <si>
    <t>7940-9902</t>
  </si>
  <si>
    <t>7942-12717</t>
  </si>
  <si>
    <t>7942-8234</t>
  </si>
  <si>
    <t>7942-9902</t>
  </si>
  <si>
    <t>8028-7422</t>
  </si>
  <si>
    <t>8028-8929</t>
  </si>
  <si>
    <t>8049-15397</t>
  </si>
  <si>
    <t>81003-6347</t>
  </si>
  <si>
    <t>81003-81004</t>
  </si>
  <si>
    <t>81004-12131</t>
  </si>
  <si>
    <t>81004-81003</t>
  </si>
  <si>
    <t>8125-10431</t>
  </si>
  <si>
    <t>8125-5304</t>
  </si>
  <si>
    <t>8129-5302</t>
  </si>
  <si>
    <t>8129-8130</t>
  </si>
  <si>
    <t>8130-5303</t>
  </si>
  <si>
    <t>8130-8129</t>
  </si>
  <si>
    <t>8140-6314</t>
  </si>
  <si>
    <t>8140-8141</t>
  </si>
  <si>
    <t>8141-10962</t>
  </si>
  <si>
    <t>8141-10980</t>
  </si>
  <si>
    <t>8141-8140</t>
  </si>
  <si>
    <t>8143-10493</t>
  </si>
  <si>
    <t>8143-25277</t>
  </si>
  <si>
    <t>8148-10573</t>
  </si>
  <si>
    <t>8148-11223</t>
  </si>
  <si>
    <t>8149-11043</t>
  </si>
  <si>
    <t>8149-11046</t>
  </si>
  <si>
    <t>8157-10449</t>
  </si>
  <si>
    <t>8157-5181</t>
  </si>
  <si>
    <t>8157-5188</t>
  </si>
  <si>
    <t>8158-5190</t>
  </si>
  <si>
    <t>8158-5195</t>
  </si>
  <si>
    <t>8158-8455</t>
  </si>
  <si>
    <t>8199-11222</t>
  </si>
  <si>
    <t>8199-14642</t>
  </si>
  <si>
    <t>8199-7298</t>
  </si>
  <si>
    <t>8203-13065</t>
  </si>
  <si>
    <t>8203-18844</t>
  </si>
  <si>
    <t>8219-8370</t>
  </si>
  <si>
    <t>8226-18618</t>
  </si>
  <si>
    <t>8231-10628</t>
  </si>
  <si>
    <t>8231-7211</t>
  </si>
  <si>
    <t>8232-10626</t>
  </si>
  <si>
    <t>8232-10628</t>
  </si>
  <si>
    <t>8232-8233</t>
  </si>
  <si>
    <t>8233-8232</t>
  </si>
  <si>
    <t>8234-7210</t>
  </si>
  <si>
    <t>8234-7211</t>
  </si>
  <si>
    <t>8234-7942</t>
  </si>
  <si>
    <t>8235-12706</t>
  </si>
  <si>
    <t>8235-7349</t>
  </si>
  <si>
    <t>8235-9793</t>
  </si>
  <si>
    <t>8239-15383</t>
  </si>
  <si>
    <t>8239-5640</t>
  </si>
  <si>
    <t>8239-5641</t>
  </si>
  <si>
    <t>8240-18300</t>
  </si>
  <si>
    <t>8243-6937</t>
  </si>
  <si>
    <t>8245-6935</t>
  </si>
  <si>
    <t>8245-7027</t>
  </si>
  <si>
    <t>8250-9801</t>
  </si>
  <si>
    <t>UJ680</t>
  </si>
  <si>
    <t>8254-10542</t>
  </si>
  <si>
    <t>8254-13366</t>
  </si>
  <si>
    <t>8254-5553</t>
  </si>
  <si>
    <t>8255-107022</t>
  </si>
  <si>
    <t>8258-13918</t>
  </si>
  <si>
    <t>8258-15730</t>
  </si>
  <si>
    <t>8258-5108</t>
  </si>
  <si>
    <t>8259-13491</t>
  </si>
  <si>
    <t>8259-25888</t>
  </si>
  <si>
    <t>8264-25032</t>
  </si>
  <si>
    <t>8267-17001</t>
  </si>
  <si>
    <t>8267-18617</t>
  </si>
  <si>
    <t>8281-7628</t>
  </si>
  <si>
    <t>8283-7459</t>
  </si>
  <si>
    <t>8283-7465</t>
  </si>
  <si>
    <t>8289-15144</t>
  </si>
  <si>
    <t>8289-4062</t>
  </si>
  <si>
    <t>8289-7630</t>
  </si>
  <si>
    <t>8296-8297</t>
  </si>
  <si>
    <t>8297-8296</t>
  </si>
  <si>
    <t>8297-8300</t>
  </si>
  <si>
    <t>8298-31132</t>
  </si>
  <si>
    <t>8298-7414</t>
  </si>
  <si>
    <t>8300-11374</t>
  </si>
  <si>
    <t>8300-11384</t>
  </si>
  <si>
    <t>8300-7414</t>
  </si>
  <si>
    <t>8300-8297</t>
  </si>
  <si>
    <t>8302-11372</t>
  </si>
  <si>
    <t>8302-4096</t>
  </si>
  <si>
    <t>8303-11372</t>
  </si>
  <si>
    <t>8303-11373</t>
  </si>
  <si>
    <t>8303-7404</t>
  </si>
  <si>
    <t>8304-11227</t>
  </si>
  <si>
    <t>8304-7284</t>
  </si>
  <si>
    <t>8304-8536</t>
  </si>
  <si>
    <t>GE495</t>
  </si>
  <si>
    <t>8307-7270</t>
  </si>
  <si>
    <t>8307-7271</t>
  </si>
  <si>
    <t>8309-11231</t>
  </si>
  <si>
    <t>8309-11232</t>
  </si>
  <si>
    <t>8309-7274</t>
  </si>
  <si>
    <t>8312-17001</t>
  </si>
  <si>
    <t>8312-17006</t>
  </si>
  <si>
    <t>8313-7268</t>
  </si>
  <si>
    <t>8316-11207</t>
  </si>
  <si>
    <t>8316-7319</t>
  </si>
  <si>
    <t>8317-11032</t>
  </si>
  <si>
    <t>8317-7118</t>
  </si>
  <si>
    <t>8317-8318</t>
  </si>
  <si>
    <t>LG110</t>
  </si>
  <si>
    <t>8318-7118</t>
  </si>
  <si>
    <t>8318-8317</t>
  </si>
  <si>
    <t>8319-8320</t>
  </si>
  <si>
    <t>FG390</t>
  </si>
  <si>
    <t>8320-8319</t>
  </si>
  <si>
    <t>8320-8321</t>
  </si>
  <si>
    <t>8320-8324</t>
  </si>
  <si>
    <t>8321-8320</t>
  </si>
  <si>
    <t>8324-6781</t>
  </si>
  <si>
    <t>8324-8320</t>
  </si>
  <si>
    <t>8325-8326</t>
  </si>
  <si>
    <t>FD740</t>
  </si>
  <si>
    <t>8326-11701</t>
  </si>
  <si>
    <t>8326-11703</t>
  </si>
  <si>
    <t>8326-8325</t>
  </si>
  <si>
    <t>8326-8330</t>
  </si>
  <si>
    <t>DD520</t>
  </si>
  <si>
    <t>8327-8328</t>
  </si>
  <si>
    <t>ED710</t>
  </si>
  <si>
    <t>8328-8327</t>
  </si>
  <si>
    <t>8329-11701</t>
  </si>
  <si>
    <t>8330-8326</t>
  </si>
  <si>
    <t>8331-25281</t>
  </si>
  <si>
    <t>8332-11091</t>
  </si>
  <si>
    <t>8332-7388</t>
  </si>
  <si>
    <t>8333-11123</t>
  </si>
  <si>
    <t>8333-9827</t>
  </si>
  <si>
    <t>8334-25121</t>
  </si>
  <si>
    <t>8334-25516</t>
  </si>
  <si>
    <t>8334-9828</t>
  </si>
  <si>
    <t>8334-9833</t>
  </si>
  <si>
    <t>RE722</t>
  </si>
  <si>
    <t>8335-9830</t>
  </si>
  <si>
    <t>RE165</t>
  </si>
  <si>
    <t>8335-9831</t>
  </si>
  <si>
    <t>8335-9835</t>
  </si>
  <si>
    <t>8335-9957</t>
  </si>
  <si>
    <t>8336-7364</t>
  </si>
  <si>
    <t>8336-9965</t>
  </si>
  <si>
    <t>8336-9969</t>
  </si>
  <si>
    <t>8337-12370</t>
  </si>
  <si>
    <t>8337-15759</t>
  </si>
  <si>
    <t>8337-9964</t>
  </si>
  <si>
    <t>8339-7611</t>
  </si>
  <si>
    <t>8340-12706</t>
  </si>
  <si>
    <t>8340-25563</t>
  </si>
  <si>
    <t>8340-9899</t>
  </si>
  <si>
    <t>8342-10372</t>
  </si>
  <si>
    <t>8342-7028</t>
  </si>
  <si>
    <t>8343-10370</t>
  </si>
  <si>
    <t>8343-7027</t>
  </si>
  <si>
    <t>8343-9393</t>
  </si>
  <si>
    <t>8344-7162</t>
  </si>
  <si>
    <t>8344-7171</t>
  </si>
  <si>
    <t>8344-8345</t>
  </si>
  <si>
    <t>8345-25484</t>
  </si>
  <si>
    <t>8345-8344</t>
  </si>
  <si>
    <t>8349-14870</t>
  </si>
  <si>
    <t>8351-14869</t>
  </si>
  <si>
    <t>8352-25074</t>
  </si>
  <si>
    <t>8352-7895</t>
  </si>
  <si>
    <t>8353-6731</t>
  </si>
  <si>
    <t>8353-6733</t>
  </si>
  <si>
    <t>8353-8354</t>
  </si>
  <si>
    <t>8354-15810</t>
  </si>
  <si>
    <t>8354-8353</t>
  </si>
  <si>
    <t>8355-14157</t>
  </si>
  <si>
    <t>8356-11780</t>
  </si>
  <si>
    <t>8356-14299</t>
  </si>
  <si>
    <t>8356-9352</t>
  </si>
  <si>
    <t>8357-11798</t>
  </si>
  <si>
    <t>8357-11799</t>
  </si>
  <si>
    <t>8357-15860</t>
  </si>
  <si>
    <t>8358-11784</t>
  </si>
  <si>
    <t>8358-14583</t>
  </si>
  <si>
    <t>8358-6756</t>
  </si>
  <si>
    <t>8359-7246</t>
  </si>
  <si>
    <t>8364-6776</t>
  </si>
  <si>
    <t>8365-6728</t>
  </si>
  <si>
    <t>8365-6729</t>
  </si>
  <si>
    <t>8365-6816</t>
  </si>
  <si>
    <t>8367-11857</t>
  </si>
  <si>
    <t>8367-13882</t>
  </si>
  <si>
    <t>8367-6719</t>
  </si>
  <si>
    <t>8369-25421</t>
  </si>
  <si>
    <t>8373-250056</t>
  </si>
  <si>
    <t>8373-25012</t>
  </si>
  <si>
    <t>8373-25694</t>
  </si>
  <si>
    <t>8373-6909</t>
  </si>
  <si>
    <t>8374-10753</t>
  </si>
  <si>
    <t>8374-10759</t>
  </si>
  <si>
    <t>8374-6913</t>
  </si>
  <si>
    <t>8375-10693</t>
  </si>
  <si>
    <t>8375-10761</t>
  </si>
  <si>
    <t>8375-8376</t>
  </si>
  <si>
    <t>8376-10768</t>
  </si>
  <si>
    <t>8376-6913</t>
  </si>
  <si>
    <t>8376-8375</t>
  </si>
  <si>
    <t>8377-10698</t>
  </si>
  <si>
    <t>8377-10748</t>
  </si>
  <si>
    <t>8377-10751</t>
  </si>
  <si>
    <t>8378-4046</t>
  </si>
  <si>
    <t>8378-6897</t>
  </si>
  <si>
    <t>8378-8379</t>
  </si>
  <si>
    <t>8379-6891</t>
  </si>
  <si>
    <t>8379-8378</t>
  </si>
  <si>
    <t>8380-11965</t>
  </si>
  <si>
    <t>8380-13701</t>
  </si>
  <si>
    <t>8380-25611</t>
  </si>
  <si>
    <t>8381-19733</t>
  </si>
  <si>
    <t>8381-6493</t>
  </si>
  <si>
    <t>8383-25572</t>
  </si>
  <si>
    <t>8383-8396</t>
  </si>
  <si>
    <t>8384-11966</t>
  </si>
  <si>
    <t>8384-11969</t>
  </si>
  <si>
    <t>8384-6488</t>
  </si>
  <si>
    <t>8384-6500</t>
  </si>
  <si>
    <t>8388-6503</t>
  </si>
  <si>
    <t>8388-6504</t>
  </si>
  <si>
    <t>8388-6506</t>
  </si>
  <si>
    <t>8389-6968</t>
  </si>
  <si>
    <t>8390-12085</t>
  </si>
  <si>
    <t>PN520</t>
  </si>
  <si>
    <t>8390-12088</t>
  </si>
  <si>
    <t>STORY BRIDGE</t>
  </si>
  <si>
    <t>8392-6542</t>
  </si>
  <si>
    <t>8392-9177</t>
  </si>
  <si>
    <t>8393-6540</t>
  </si>
  <si>
    <t>8393-6541</t>
  </si>
  <si>
    <t>8394-12058</t>
  </si>
  <si>
    <t>8394-12084</t>
  </si>
  <si>
    <t>8394-12108</t>
  </si>
  <si>
    <t>8394-14223</t>
  </si>
  <si>
    <t>8394-400009</t>
  </si>
  <si>
    <t>8394-400072</t>
  </si>
  <si>
    <t>8395-12082</t>
  </si>
  <si>
    <t>8395-12108</t>
  </si>
  <si>
    <t>8395-6583</t>
  </si>
  <si>
    <t>8396-6800</t>
  </si>
  <si>
    <t>8396-8383</t>
  </si>
  <si>
    <t>8397-11805</t>
  </si>
  <si>
    <t>8397-6685</t>
  </si>
  <si>
    <t>8398-11805</t>
  </si>
  <si>
    <t>8398-25548</t>
  </si>
  <si>
    <t>8398-8399</t>
  </si>
  <si>
    <t>8399-13839</t>
  </si>
  <si>
    <t>8399-4217</t>
  </si>
  <si>
    <t>8399-8398</t>
  </si>
  <si>
    <t>8402-13839</t>
  </si>
  <si>
    <t>8402-6679</t>
  </si>
  <si>
    <t>8402-6681</t>
  </si>
  <si>
    <t>8403-11864</t>
  </si>
  <si>
    <t>8403-25548</t>
  </si>
  <si>
    <t>8403-4241</t>
  </si>
  <si>
    <t>8404-11715</t>
  </si>
  <si>
    <t>8404-11717</t>
  </si>
  <si>
    <t>8404-6254</t>
  </si>
  <si>
    <t>JN290</t>
  </si>
  <si>
    <t>8404-8405</t>
  </si>
  <si>
    <t>8405-11709</t>
  </si>
  <si>
    <t>8405-6254</t>
  </si>
  <si>
    <t>8407-13663</t>
  </si>
  <si>
    <t>8407-6271</t>
  </si>
  <si>
    <t>8407-7837</t>
  </si>
  <si>
    <t>8408-11658</t>
  </si>
  <si>
    <t>8408-13642</t>
  </si>
  <si>
    <t>8408-6269</t>
  </si>
  <si>
    <t>8410-11327</t>
  </si>
  <si>
    <t>8410-13110</t>
  </si>
  <si>
    <t>8410-15708</t>
  </si>
  <si>
    <t>8410-8411</t>
  </si>
  <si>
    <t>JQ220</t>
  </si>
  <si>
    <t>8411-13117</t>
  </si>
  <si>
    <t>8411-8410</t>
  </si>
  <si>
    <t>8417-10897</t>
  </si>
  <si>
    <t>8417-10911</t>
  </si>
  <si>
    <t>8417-13130</t>
  </si>
  <si>
    <t>8417-6294</t>
  </si>
  <si>
    <t>8418-11524</t>
  </si>
  <si>
    <t>8418-19764</t>
  </si>
  <si>
    <t>8419-11520</t>
  </si>
  <si>
    <t>8419-19764</t>
  </si>
  <si>
    <t>8420-11590</t>
  </si>
  <si>
    <t>8420-6409</t>
  </si>
  <si>
    <t>8420-8421</t>
  </si>
  <si>
    <t>8421-11628</t>
  </si>
  <si>
    <t>8421-8420</t>
  </si>
  <si>
    <t>8455-5173</t>
  </si>
  <si>
    <t>8455-8158</t>
  </si>
  <si>
    <t>8460-10492</t>
  </si>
  <si>
    <t>8460-12754</t>
  </si>
  <si>
    <t>8460-15676</t>
  </si>
  <si>
    <t>8461-10483</t>
  </si>
  <si>
    <t>8461-10491</t>
  </si>
  <si>
    <t>8461-10492</t>
  </si>
  <si>
    <t>8461-8462</t>
  </si>
  <si>
    <t>PW620</t>
  </si>
  <si>
    <t>8462-8461</t>
  </si>
  <si>
    <t>8465-10480</t>
  </si>
  <si>
    <t>8465-25340</t>
  </si>
  <si>
    <t>8465-6199</t>
  </si>
  <si>
    <t>8467-12985</t>
  </si>
  <si>
    <t>8476-11786</t>
  </si>
  <si>
    <t>8476-8485</t>
  </si>
  <si>
    <t>8485-8476</t>
  </si>
  <si>
    <t>8485-9231</t>
  </si>
  <si>
    <t>8512-10991</t>
  </si>
  <si>
    <t>8512-5653</t>
  </si>
  <si>
    <t>8530-13091</t>
  </si>
  <si>
    <t>8530-13144</t>
  </si>
  <si>
    <t>8530-9377</t>
  </si>
  <si>
    <t>8531-10912</t>
  </si>
  <si>
    <t>8531-10913</t>
  </si>
  <si>
    <t>8531-11318</t>
  </si>
  <si>
    <t>8533-11637</t>
  </si>
  <si>
    <t>8533-7823</t>
  </si>
  <si>
    <t>8533-7825</t>
  </si>
  <si>
    <t>8535-10515</t>
  </si>
  <si>
    <t>8535-11759</t>
  </si>
  <si>
    <t>8536-11225</t>
  </si>
  <si>
    <t>8536-11241</t>
  </si>
  <si>
    <t>8536-8304</t>
  </si>
  <si>
    <t>8548-10556</t>
  </si>
  <si>
    <t>8548-13203</t>
  </si>
  <si>
    <t>8550-13242</t>
  </si>
  <si>
    <t>8550-5573</t>
  </si>
  <si>
    <t>8550-5574</t>
  </si>
  <si>
    <t>8550-5580</t>
  </si>
  <si>
    <t>8576-10707</t>
  </si>
  <si>
    <t>8576-10751</t>
  </si>
  <si>
    <t>8576-6900</t>
  </si>
  <si>
    <t>8576-6902</t>
  </si>
  <si>
    <t>8577-10715</t>
  </si>
  <si>
    <t>8577-10727</t>
  </si>
  <si>
    <t>8578-10468</t>
  </si>
  <si>
    <t>8578-25111</t>
  </si>
  <si>
    <t>8581-11874</t>
  </si>
  <si>
    <t>8581-11875</t>
  </si>
  <si>
    <t>8581-11887</t>
  </si>
  <si>
    <t>8581-25648</t>
  </si>
  <si>
    <t>8582-10092</t>
  </si>
  <si>
    <t>8582-10413</t>
  </si>
  <si>
    <t>8582-11365</t>
  </si>
  <si>
    <t>8583-5722</t>
  </si>
  <si>
    <t>8588-5268</t>
  </si>
  <si>
    <t>8588-5271</t>
  </si>
  <si>
    <t>8588-5273</t>
  </si>
  <si>
    <t>8590-5229</t>
  </si>
  <si>
    <t>8590-9356</t>
  </si>
  <si>
    <t>8591-11223</t>
  </si>
  <si>
    <t>8591-11224</t>
  </si>
  <si>
    <t>8591-8621</t>
  </si>
  <si>
    <t>8617-5182</t>
  </si>
  <si>
    <t>8617-5183</t>
  </si>
  <si>
    <t>8617-5185</t>
  </si>
  <si>
    <t>8619-10720</t>
  </si>
  <si>
    <t>8620-5258</t>
  </si>
  <si>
    <t>8620-5260</t>
  </si>
  <si>
    <t>8621-11043</t>
  </si>
  <si>
    <t>8621-11045</t>
  </si>
  <si>
    <t>8621-201007</t>
  </si>
  <si>
    <t>8621-8591</t>
  </si>
  <si>
    <t>8625-6562</t>
  </si>
  <si>
    <t>8625-7906</t>
  </si>
  <si>
    <t>NN145</t>
  </si>
  <si>
    <t>8627-15826</t>
  </si>
  <si>
    <t>8627-7855</t>
  </si>
  <si>
    <t>8629-11015</t>
  </si>
  <si>
    <t>8629-7107</t>
  </si>
  <si>
    <t>8630-14427</t>
  </si>
  <si>
    <t>8630-5631</t>
  </si>
  <si>
    <t>8630-9112</t>
  </si>
  <si>
    <t>UJ640</t>
  </si>
  <si>
    <t>8643-5303</t>
  </si>
  <si>
    <t>8643-9618</t>
  </si>
  <si>
    <t>8647-25011</t>
  </si>
  <si>
    <t>8705-11364</t>
  </si>
  <si>
    <t>8705-7643</t>
  </si>
  <si>
    <t>8781-8782</t>
  </si>
  <si>
    <t>8781-8783</t>
  </si>
  <si>
    <t>8781-9327</t>
  </si>
  <si>
    <t>8782-12051</t>
  </si>
  <si>
    <t>8782-12052</t>
  </si>
  <si>
    <t>8782-8781</t>
  </si>
  <si>
    <t>8782-8783</t>
  </si>
  <si>
    <t>8783-8781</t>
  </si>
  <si>
    <t>8783-8782</t>
  </si>
  <si>
    <t>8783-9368</t>
  </si>
  <si>
    <t>8796-6619</t>
  </si>
  <si>
    <t>8796-8807</t>
  </si>
  <si>
    <t>8799-8800</t>
  </si>
  <si>
    <t>NM320</t>
  </si>
  <si>
    <t>8800-8822</t>
  </si>
  <si>
    <t>8803-6616</t>
  </si>
  <si>
    <t>8803-8821</t>
  </si>
  <si>
    <t>8807-25532</t>
  </si>
  <si>
    <t>8807-8796</t>
  </si>
  <si>
    <t>8816-8802</t>
  </si>
  <si>
    <t>8821-15866</t>
  </si>
  <si>
    <t>8821-8803</t>
  </si>
  <si>
    <t>8822-8828</t>
  </si>
  <si>
    <t>8828-8837</t>
  </si>
  <si>
    <t>8829-11937</t>
  </si>
  <si>
    <t>8831-8829</t>
  </si>
  <si>
    <t>8832-10240</t>
  </si>
  <si>
    <t>8833-8843</t>
  </si>
  <si>
    <t>8837-19741</t>
  </si>
  <si>
    <t>8843-8829</t>
  </si>
  <si>
    <t>8856-6604</t>
  </si>
  <si>
    <t>8856-8945</t>
  </si>
  <si>
    <t>8887-12088</t>
  </si>
  <si>
    <t>8887-14266</t>
  </si>
  <si>
    <t>8890-10672</t>
  </si>
  <si>
    <t>8893-8894</t>
  </si>
  <si>
    <t>8894-25533</t>
  </si>
  <si>
    <t>8894-9301</t>
  </si>
  <si>
    <t>8897-14264</t>
  </si>
  <si>
    <t>8913-12110</t>
  </si>
  <si>
    <t>8913-9154</t>
  </si>
  <si>
    <t>8922-11390</t>
  </si>
  <si>
    <t>8926-25238</t>
  </si>
  <si>
    <t>8926-8930</t>
  </si>
  <si>
    <t>8928-4114</t>
  </si>
  <si>
    <t>8928-8932</t>
  </si>
  <si>
    <t>8929-8028</t>
  </si>
  <si>
    <t>8929-8934</t>
  </si>
  <si>
    <t>8930-8926</t>
  </si>
  <si>
    <t>8934-8929</t>
  </si>
  <si>
    <t>8935-11087</t>
  </si>
  <si>
    <t>8935-12840</t>
  </si>
  <si>
    <t>8935-15702</t>
  </si>
  <si>
    <t>8935-8146</t>
  </si>
  <si>
    <t>8940-14688</t>
  </si>
  <si>
    <t>8940-7099</t>
  </si>
  <si>
    <t>8953-25579</t>
  </si>
  <si>
    <t>8953-25580</t>
  </si>
  <si>
    <t>8953-6599</t>
  </si>
  <si>
    <t>9019-11323</t>
  </si>
  <si>
    <t>9022-13424</t>
  </si>
  <si>
    <t>9023-11494</t>
  </si>
  <si>
    <t>9023-12128</t>
  </si>
  <si>
    <t>9023-7840</t>
  </si>
  <si>
    <t>9103-6050</t>
  </si>
  <si>
    <t>9103-9102</t>
  </si>
  <si>
    <t>9103-9104</t>
  </si>
  <si>
    <t>9103-9355</t>
  </si>
  <si>
    <t>9104-14527</t>
  </si>
  <si>
    <t>9104-9103</t>
  </si>
  <si>
    <t>9106-10677</t>
  </si>
  <si>
    <t>9106-6057</t>
  </si>
  <si>
    <t>9106-6063</t>
  </si>
  <si>
    <t>9112-10376</t>
  </si>
  <si>
    <t>9112-6940</t>
  </si>
  <si>
    <t>9112-8630</t>
  </si>
  <si>
    <t>9125-13867</t>
  </si>
  <si>
    <t>9125-4233</t>
  </si>
  <si>
    <t>9140-11394</t>
  </si>
  <si>
    <t>9153-4100</t>
  </si>
  <si>
    <t>9153-8913</t>
  </si>
  <si>
    <t>9160-9161</t>
  </si>
  <si>
    <t>9160-9162</t>
  </si>
  <si>
    <t>9161-11757</t>
  </si>
  <si>
    <t>9161-9160</t>
  </si>
  <si>
    <t>9162-14917</t>
  </si>
  <si>
    <t>9162-9160</t>
  </si>
  <si>
    <t>9169-12081</t>
  </si>
  <si>
    <t>9169-6583</t>
  </si>
  <si>
    <t>9173-4235</t>
  </si>
  <si>
    <t>9173-4236</t>
  </si>
  <si>
    <t>9173-6683</t>
  </si>
  <si>
    <t>9174-12027</t>
  </si>
  <si>
    <t>9174-13726</t>
  </si>
  <si>
    <t>9174-6540</t>
  </si>
  <si>
    <t>9176-6869</t>
  </si>
  <si>
    <t>9176-6870</t>
  </si>
  <si>
    <t>9177-12103</t>
  </si>
  <si>
    <t>9177-6539</t>
  </si>
  <si>
    <t>9177-6540</t>
  </si>
  <si>
    <t>9177-8392</t>
  </si>
  <si>
    <t>9221-13088</t>
  </si>
  <si>
    <t>9221-6286</t>
  </si>
  <si>
    <t>9224-11297</t>
  </si>
  <si>
    <t>9224-15706</t>
  </si>
  <si>
    <t>9225-11297</t>
  </si>
  <si>
    <t>9225-13065</t>
  </si>
  <si>
    <t>9225-6215</t>
  </si>
  <si>
    <t>9226-6761</t>
  </si>
  <si>
    <t>9226-6762</t>
  </si>
  <si>
    <t>9226-9227</t>
  </si>
  <si>
    <t>9227-11723</t>
  </si>
  <si>
    <t>9227-14038</t>
  </si>
  <si>
    <t>9227-9226</t>
  </si>
  <si>
    <t>9229-11783</t>
  </si>
  <si>
    <t>9229-14583</t>
  </si>
  <si>
    <t>9229-6754</t>
  </si>
  <si>
    <t>9230-11790</t>
  </si>
  <si>
    <t>9230-11792</t>
  </si>
  <si>
    <t>9230-11797</t>
  </si>
  <si>
    <t>9231-4210</t>
  </si>
  <si>
    <t>9231-6739</t>
  </si>
  <si>
    <t>9231-8485</t>
  </si>
  <si>
    <t>9233-7266</t>
  </si>
  <si>
    <t>9234-14973</t>
  </si>
  <si>
    <t>9234-7330</t>
  </si>
  <si>
    <t>9235-9835</t>
  </si>
  <si>
    <t>9235-9837</t>
  </si>
  <si>
    <t>9300-10677</t>
  </si>
  <si>
    <t>9300-12090</t>
  </si>
  <si>
    <t>PL670</t>
  </si>
  <si>
    <t>9301-10671</t>
  </si>
  <si>
    <t>9301-12090</t>
  </si>
  <si>
    <t>9301-8894</t>
  </si>
  <si>
    <t>9327-15900</t>
  </si>
  <si>
    <t>9327-8781</t>
  </si>
  <si>
    <t>9352-11799</t>
  </si>
  <si>
    <t>9354-10786</t>
  </si>
  <si>
    <t>9354-6951</t>
  </si>
  <si>
    <t>9355-6961</t>
  </si>
  <si>
    <t>9355-9103</t>
  </si>
  <si>
    <t>9356-5231</t>
  </si>
  <si>
    <t>9356-8590</t>
  </si>
  <si>
    <t>9356-9357</t>
  </si>
  <si>
    <t>9357-10553</t>
  </si>
  <si>
    <t>9357-9356</t>
  </si>
  <si>
    <t>9368-12047</t>
  </si>
  <si>
    <t>9368-8783</t>
  </si>
  <si>
    <t>9369-10375</t>
  </si>
  <si>
    <t>9369-10377</t>
  </si>
  <si>
    <t>9372-11843</t>
  </si>
  <si>
    <t>9372-4218</t>
  </si>
  <si>
    <t>9373-11845</t>
  </si>
  <si>
    <t>9373-4219</t>
  </si>
  <si>
    <t>9375-11632</t>
  </si>
  <si>
    <t>9375-11639</t>
  </si>
  <si>
    <t>9375-6403</t>
  </si>
  <si>
    <t>9377-13146</t>
  </si>
  <si>
    <t>9377-8530</t>
  </si>
  <si>
    <t>9380-11769</t>
  </si>
  <si>
    <t>9380-11953</t>
  </si>
  <si>
    <t>9389-11022</t>
  </si>
  <si>
    <t>9389-11024</t>
  </si>
  <si>
    <t>9393-10369</t>
  </si>
  <si>
    <t>9393-8343</t>
  </si>
  <si>
    <t>9395-10347</t>
  </si>
  <si>
    <t>9395-9876</t>
  </si>
  <si>
    <t>9396-14312</t>
  </si>
  <si>
    <t>9396-14314</t>
  </si>
  <si>
    <t>9397-10395</t>
  </si>
  <si>
    <t>9397-18345</t>
  </si>
  <si>
    <t>9399-10785</t>
  </si>
  <si>
    <t>9399-15740</t>
  </si>
  <si>
    <t>9399-400005</t>
  </si>
  <si>
    <t>9400-11955</t>
  </si>
  <si>
    <t>9401-11955</t>
  </si>
  <si>
    <t>9415-10093</t>
  </si>
  <si>
    <t>9415-25230</t>
  </si>
  <si>
    <t>9453-11426</t>
  </si>
  <si>
    <t>9453-9454</t>
  </si>
  <si>
    <t>9454-13642</t>
  </si>
  <si>
    <t>9454-250127</t>
  </si>
  <si>
    <t>9454-9453</t>
  </si>
  <si>
    <t>9455-13450</t>
  </si>
  <si>
    <t>9455-6536</t>
  </si>
  <si>
    <t>9459-13396</t>
  </si>
  <si>
    <t>9459-5628</t>
  </si>
  <si>
    <t>9460-12614</t>
  </si>
  <si>
    <t>9460-5440</t>
  </si>
  <si>
    <t>9461-12614</t>
  </si>
  <si>
    <t>9461-9462</t>
  </si>
  <si>
    <t>9462-15404</t>
  </si>
  <si>
    <t>9462-9461</t>
  </si>
  <si>
    <t>9464-13309</t>
  </si>
  <si>
    <t>9464-13346</t>
  </si>
  <si>
    <t>9464-9467</t>
  </si>
  <si>
    <t>9465-13382</t>
  </si>
  <si>
    <t>9465-15845</t>
  </si>
  <si>
    <t>9467-13314</t>
  </si>
  <si>
    <t>9467-9464</t>
  </si>
  <si>
    <t>9468-13314</t>
  </si>
  <si>
    <t>9468-5556</t>
  </si>
  <si>
    <t>9474-15689</t>
  </si>
  <si>
    <t>9474-25704</t>
  </si>
  <si>
    <t>9485-10784</t>
  </si>
  <si>
    <t>9485-15741</t>
  </si>
  <si>
    <t>9487-10772</t>
  </si>
  <si>
    <t>9487-6924</t>
  </si>
  <si>
    <t>9495-5425</t>
  </si>
  <si>
    <t>9495-5441</t>
  </si>
  <si>
    <t>9495-5442</t>
  </si>
  <si>
    <t>9565-11021</t>
  </si>
  <si>
    <t>9565-6820</t>
  </si>
  <si>
    <t>9572-7340</t>
  </si>
  <si>
    <t>9572-9831</t>
  </si>
  <si>
    <t>9576-15312</t>
  </si>
  <si>
    <t>9576-7341</t>
  </si>
  <si>
    <t>9581-7196</t>
  </si>
  <si>
    <t>9581-9582</t>
  </si>
  <si>
    <t>9582-10340</t>
  </si>
  <si>
    <t>9582-9581</t>
  </si>
  <si>
    <t>9583-10353</t>
  </si>
  <si>
    <t>9583-7010</t>
  </si>
  <si>
    <t>9586-13125</t>
  </si>
  <si>
    <t>9586-6262</t>
  </si>
  <si>
    <t>9587-10545</t>
  </si>
  <si>
    <t>9587-6448</t>
  </si>
  <si>
    <t>9588-13966</t>
  </si>
  <si>
    <t>9588-7024</t>
  </si>
  <si>
    <t>9599-10912</t>
  </si>
  <si>
    <t>9599-13294</t>
  </si>
  <si>
    <t>9601-10033</t>
  </si>
  <si>
    <t>9601-12826</t>
  </si>
  <si>
    <t>9609-10278</t>
  </si>
  <si>
    <t>9609-10289</t>
  </si>
  <si>
    <t>9611-12129</t>
  </si>
  <si>
    <t>9611-12130</t>
  </si>
  <si>
    <t>9611-13491</t>
  </si>
  <si>
    <t>9618-8643</t>
  </si>
  <si>
    <t>9620-11331</t>
  </si>
  <si>
    <t>9620-6220</t>
  </si>
  <si>
    <t>9694-10543</t>
  </si>
  <si>
    <t>9694-5550</t>
  </si>
  <si>
    <t>9781-12642</t>
  </si>
  <si>
    <t>9781-25563</t>
  </si>
  <si>
    <t>9781-9786</t>
  </si>
  <si>
    <t>9782-12642</t>
  </si>
  <si>
    <t>9782-7350</t>
  </si>
  <si>
    <t>9786-7351</t>
  </si>
  <si>
    <t>9786-9781</t>
  </si>
  <si>
    <t>9791-12674</t>
  </si>
  <si>
    <t>9791-9795</t>
  </si>
  <si>
    <t>9793-12674</t>
  </si>
  <si>
    <t>9793-8235</t>
  </si>
  <si>
    <t>9795-5723</t>
  </si>
  <si>
    <t>9795-9791</t>
  </si>
  <si>
    <t>9800-18364</t>
  </si>
  <si>
    <t>9800-18365</t>
  </si>
  <si>
    <t>9801-25531</t>
  </si>
  <si>
    <t>9801-8250</t>
  </si>
  <si>
    <t>9820-5611</t>
  </si>
  <si>
    <t>9820-5624</t>
  </si>
  <si>
    <t>9822-11119</t>
  </si>
  <si>
    <t>9822-7330</t>
  </si>
  <si>
    <t>9823-14971</t>
  </si>
  <si>
    <t>9823-7339</t>
  </si>
  <si>
    <t>9824-7390</t>
  </si>
  <si>
    <t>9824-9826</t>
  </si>
  <si>
    <t>9825-7390</t>
  </si>
  <si>
    <t>9825-9829</t>
  </si>
  <si>
    <t>9826-7389</t>
  </si>
  <si>
    <t>9826-9824</t>
  </si>
  <si>
    <t>9827-8333</t>
  </si>
  <si>
    <t>9827-9828</t>
  </si>
  <si>
    <t>9828-8334</t>
  </si>
  <si>
    <t>9828-9827</t>
  </si>
  <si>
    <t>9829-25516</t>
  </si>
  <si>
    <t>9829-9825</t>
  </si>
  <si>
    <t>9830-8335</t>
  </si>
  <si>
    <t>9830-9832</t>
  </si>
  <si>
    <t>9831-8335</t>
  </si>
  <si>
    <t>9831-9572</t>
  </si>
  <si>
    <t>9832-15041</t>
  </si>
  <si>
    <t>9832-9830</t>
  </si>
  <si>
    <t>9833-15040</t>
  </si>
  <si>
    <t>9833-8334</t>
  </si>
  <si>
    <t>9834-14930</t>
  </si>
  <si>
    <t>9834-7330</t>
  </si>
  <si>
    <t>9835-8335</t>
  </si>
  <si>
    <t>9835-9235</t>
  </si>
  <si>
    <t>9836-11099</t>
  </si>
  <si>
    <t>9836-14973</t>
  </si>
  <si>
    <t>9837-7334</t>
  </si>
  <si>
    <t>9837-9235</t>
  </si>
  <si>
    <t>9845-25668</t>
  </si>
  <si>
    <t>9848-18372</t>
  </si>
  <si>
    <t>9848-9849</t>
  </si>
  <si>
    <t>9849-9848</t>
  </si>
  <si>
    <t>9850-7228</t>
  </si>
  <si>
    <t>9850-7341</t>
  </si>
  <si>
    <t>9851-14963</t>
  </si>
  <si>
    <t>9851-9864</t>
  </si>
  <si>
    <t>9853-7228</t>
  </si>
  <si>
    <t>9853-9855</t>
  </si>
  <si>
    <t>9854-7227</t>
  </si>
  <si>
    <t>9854-7228</t>
  </si>
  <si>
    <t>9855-7224</t>
  </si>
  <si>
    <t>9855-9853</t>
  </si>
  <si>
    <t>9856-7224</t>
  </si>
  <si>
    <t>9856-9859</t>
  </si>
  <si>
    <t>9858-7216</t>
  </si>
  <si>
    <t>9858-9869</t>
  </si>
  <si>
    <t>9859-7216</t>
  </si>
  <si>
    <t>9859-9856</t>
  </si>
  <si>
    <t>9863-7225</t>
  </si>
  <si>
    <t>9863-9864</t>
  </si>
  <si>
    <t>9864-9851</t>
  </si>
  <si>
    <t>9864-9863</t>
  </si>
  <si>
    <t>9864-9972</t>
  </si>
  <si>
    <t>UF320</t>
  </si>
  <si>
    <t>9865-9973</t>
  </si>
  <si>
    <t>UF490</t>
  </si>
  <si>
    <t>9866-7203</t>
  </si>
  <si>
    <t>9866-7217</t>
  </si>
  <si>
    <t>9867-25656</t>
  </si>
  <si>
    <t>9867-7213</t>
  </si>
  <si>
    <t>9868-7218</t>
  </si>
  <si>
    <t>9868-9881</t>
  </si>
  <si>
    <t>9868-9903</t>
  </si>
  <si>
    <t>9869-7215</t>
  </si>
  <si>
    <t>9869-9858</t>
  </si>
  <si>
    <t>9870-7213</t>
  </si>
  <si>
    <t>9870-7218</t>
  </si>
  <si>
    <t>9872-7217</t>
  </si>
  <si>
    <t>9872-9873</t>
  </si>
  <si>
    <t>9873-7199</t>
  </si>
  <si>
    <t>9873-9872</t>
  </si>
  <si>
    <t>9874-7213</t>
  </si>
  <si>
    <t>9874-7215</t>
  </si>
  <si>
    <t>9875-14657</t>
  </si>
  <si>
    <t>9875-14811</t>
  </si>
  <si>
    <t>9876-25657</t>
  </si>
  <si>
    <t>9876-9395</t>
  </si>
  <si>
    <t>9877-14652</t>
  </si>
  <si>
    <t>9877-14809</t>
  </si>
  <si>
    <t>9877-14815</t>
  </si>
  <si>
    <t>9878-7203</t>
  </si>
  <si>
    <t>9878-9883</t>
  </si>
  <si>
    <t>9880-14794</t>
  </si>
  <si>
    <t>9880-14795</t>
  </si>
  <si>
    <t>9881-14794</t>
  </si>
  <si>
    <t>9881-9868</t>
  </si>
  <si>
    <t>9882-14795</t>
  </si>
  <si>
    <t>9882-14809</t>
  </si>
  <si>
    <t>9883-15880</t>
  </si>
  <si>
    <t>9883-9878</t>
  </si>
  <si>
    <t>9884-7196</t>
  </si>
  <si>
    <t>9884-7198</t>
  </si>
  <si>
    <t>9886-14952</t>
  </si>
  <si>
    <t>9886-7226</t>
  </si>
  <si>
    <t>9887-14950</t>
  </si>
  <si>
    <t>9887-7226</t>
  </si>
  <si>
    <t>9890-14327</t>
  </si>
  <si>
    <t>9890-6990</t>
  </si>
  <si>
    <t>9899-7329</t>
  </si>
  <si>
    <t>9899-7348</t>
  </si>
  <si>
    <t>9899-8340</t>
  </si>
  <si>
    <t>9902-7940</t>
  </si>
  <si>
    <t>9902-7942</t>
  </si>
  <si>
    <t>9903-7207</t>
  </si>
  <si>
    <t>9903-9868</t>
  </si>
  <si>
    <t>9906-14963</t>
  </si>
  <si>
    <t>9906-14970</t>
  </si>
  <si>
    <t>9906-15312</t>
  </si>
  <si>
    <t>9908-9909</t>
  </si>
  <si>
    <t>9908-9972</t>
  </si>
  <si>
    <t>9909-14819</t>
  </si>
  <si>
    <t>9909-9908</t>
  </si>
  <si>
    <t>9910-14963</t>
  </si>
  <si>
    <t>9910-7342</t>
  </si>
  <si>
    <t>9912-9915</t>
  </si>
  <si>
    <t>UE090</t>
  </si>
  <si>
    <t>9913-7344</t>
  </si>
  <si>
    <t>9913-9914</t>
  </si>
  <si>
    <t>9914-25731</t>
  </si>
  <si>
    <t>9914-9913</t>
  </si>
  <si>
    <t>9915-7922</t>
  </si>
  <si>
    <t>9915-9912</t>
  </si>
  <si>
    <t>9946-11667</t>
  </si>
  <si>
    <t>9946-7831</t>
  </si>
  <si>
    <t>9952-13108</t>
  </si>
  <si>
    <t>9952-9956</t>
  </si>
  <si>
    <t>9953-10566</t>
  </si>
  <si>
    <t>9953-25118</t>
  </si>
  <si>
    <t>9954-10542</t>
  </si>
  <si>
    <t>9954-10543</t>
  </si>
  <si>
    <t>9955-12142</t>
  </si>
  <si>
    <t>9955-6871</t>
  </si>
  <si>
    <t>9956-15706</t>
  </si>
  <si>
    <t>9956-9952</t>
  </si>
  <si>
    <t>9957-7922</t>
  </si>
  <si>
    <t>9957-8335</t>
  </si>
  <si>
    <t>9958-11368</t>
  </si>
  <si>
    <t>9958-9960</t>
  </si>
  <si>
    <t>9959-4043</t>
  </si>
  <si>
    <t>9959-7361</t>
  </si>
  <si>
    <t>9960-7922</t>
  </si>
  <si>
    <t>9960-9958</t>
  </si>
  <si>
    <t>9962-11368</t>
  </si>
  <si>
    <t>9964-8337</t>
  </si>
  <si>
    <t>9964-9966</t>
  </si>
  <si>
    <t>9965-8336</t>
  </si>
  <si>
    <t>9965-9971</t>
  </si>
  <si>
    <t>9966-7361</t>
  </si>
  <si>
    <t>9966-9964</t>
  </si>
  <si>
    <t>9967-12290</t>
  </si>
  <si>
    <t>9967-9969</t>
  </si>
  <si>
    <t>9969-8336</t>
  </si>
  <si>
    <t>9969-9967</t>
  </si>
  <si>
    <t>9970-13104</t>
  </si>
  <si>
    <t>9970-6281</t>
  </si>
  <si>
    <t>9971-15759</t>
  </si>
  <si>
    <t>9971-9965</t>
  </si>
  <si>
    <t>9972-9864</t>
  </si>
  <si>
    <t>9972-9908</t>
  </si>
  <si>
    <t>9973-14819</t>
  </si>
  <si>
    <t>9973-9865</t>
  </si>
  <si>
    <t>9997-5724</t>
  </si>
  <si>
    <t>11991-7852</t>
  </si>
  <si>
    <t>11992-11990</t>
  </si>
  <si>
    <t>11992-13908</t>
  </si>
  <si>
    <t>11992-13912</t>
  </si>
  <si>
    <t>11993-13907</t>
  </si>
  <si>
    <t>11993-7852</t>
  </si>
  <si>
    <t>11994-13908</t>
  </si>
  <si>
    <t>11994-25055</t>
  </si>
  <si>
    <t>11995-13907</t>
  </si>
  <si>
    <t>11995-6515</t>
  </si>
  <si>
    <t>11996-11997</t>
  </si>
  <si>
    <t>11996-6514</t>
  </si>
  <si>
    <t>11997-11996</t>
  </si>
  <si>
    <t>11997-7854</t>
  </si>
  <si>
    <t>11999-12003</t>
  </si>
  <si>
    <t>11999-6513</t>
  </si>
  <si>
    <t>12002-6512</t>
  </si>
  <si>
    <t>12002-6513</t>
  </si>
  <si>
    <t>12003-11999</t>
  </si>
  <si>
    <t>12003-6514</t>
  </si>
  <si>
    <t>12004-6514</t>
  </si>
  <si>
    <t>12004-6517</t>
  </si>
  <si>
    <t>12005-6515</t>
  </si>
  <si>
    <t>12005-6516</t>
  </si>
  <si>
    <t>12007-11986</t>
  </si>
  <si>
    <t>12007-6513</t>
  </si>
  <si>
    <t>12009-11986</t>
  </si>
  <si>
    <t>12009-6520</t>
  </si>
  <si>
    <t>12011-12085</t>
  </si>
  <si>
    <t>12011-6520</t>
  </si>
  <si>
    <t>12013-6524</t>
  </si>
  <si>
    <t>12013-6525</t>
  </si>
  <si>
    <t>12014-6529</t>
  </si>
  <si>
    <t>12015-12016</t>
  </si>
  <si>
    <t>12015-6530</t>
  </si>
  <si>
    <t>12016-12015</t>
  </si>
  <si>
    <t>12016-6539</t>
  </si>
  <si>
    <t>12018-6510</t>
  </si>
  <si>
    <t>12018-6529</t>
  </si>
  <si>
    <t>12019-13891</t>
  </si>
  <si>
    <t>12019-13893</t>
  </si>
  <si>
    <t>12019-6527</t>
  </si>
  <si>
    <t>12020-13893</t>
  </si>
  <si>
    <t>12020-6526</t>
  </si>
  <si>
    <t>12020-6541</t>
  </si>
  <si>
    <t>12023-6526</t>
  </si>
  <si>
    <t>12023-6528</t>
  </si>
  <si>
    <t>12024-6545</t>
  </si>
  <si>
    <t>12024-6592</t>
  </si>
  <si>
    <t>12025-6546</t>
  </si>
  <si>
    <t>12025-6589</t>
  </si>
  <si>
    <t>12026-13891</t>
  </si>
  <si>
    <t>12026-25601</t>
  </si>
  <si>
    <t>12027-12029</t>
  </si>
  <si>
    <t>12027-9174</t>
  </si>
  <si>
    <t>12028-25612</t>
  </si>
  <si>
    <t>12028-7906</t>
  </si>
  <si>
    <t>12029-12027</t>
  </si>
  <si>
    <t>12029-6550</t>
  </si>
  <si>
    <t>12030-9174</t>
  </si>
  <si>
    <t>12031-6523</t>
  </si>
  <si>
    <t>12031-6545</t>
  </si>
  <si>
    <t>12032-6524</t>
  </si>
  <si>
    <t>12032-6527</t>
  </si>
  <si>
    <t>12033-12035</t>
  </si>
  <si>
    <t>12033-25299</t>
  </si>
  <si>
    <t>12035-12033</t>
  </si>
  <si>
    <t>12035-6597</t>
  </si>
  <si>
    <t>12036-8816</t>
  </si>
  <si>
    <t>12037-15931</t>
  </si>
  <si>
    <t>12037-6600</t>
  </si>
  <si>
    <t>12039-109007</t>
  </si>
  <si>
    <t>12039-31118</t>
  </si>
  <si>
    <t>12040-15900</t>
  </si>
  <si>
    <t>12040-25186</t>
  </si>
  <si>
    <t>12042-6568</t>
  </si>
  <si>
    <t>12042-6570</t>
  </si>
  <si>
    <t>12043-6589</t>
  </si>
  <si>
    <t>12043-6593</t>
  </si>
  <si>
    <t>12046-6566</t>
  </si>
  <si>
    <t>12046-6568</t>
  </si>
  <si>
    <t>12047-6572</t>
  </si>
  <si>
    <t>12047-9368</t>
  </si>
  <si>
    <t>12049-6566</t>
  </si>
  <si>
    <t>12049-6567</t>
  </si>
  <si>
    <t>12050-6567</t>
  </si>
  <si>
    <t>12050-6589</t>
  </si>
  <si>
    <t>12051-6585</t>
  </si>
  <si>
    <t>12051-8782</t>
  </si>
  <si>
    <t>12052-6603</t>
  </si>
  <si>
    <t>12052-8782</t>
  </si>
  <si>
    <t>12054-6585</t>
  </si>
  <si>
    <t>12054-6588</t>
  </si>
  <si>
    <t>12055-6584</t>
  </si>
  <si>
    <t>12055-7863</t>
  </si>
  <si>
    <t>12056-6586</t>
  </si>
  <si>
    <t>12056-7862</t>
  </si>
  <si>
    <t>12057-7863</t>
  </si>
  <si>
    <t>12058-7862</t>
  </si>
  <si>
    <t>12059-6586</t>
  </si>
  <si>
    <t>12059-6954</t>
  </si>
  <si>
    <t>12060-6586</t>
  </si>
  <si>
    <t>12061-6569</t>
  </si>
  <si>
    <t>12061-6584</t>
  </si>
  <si>
    <t>12062-6582</t>
  </si>
  <si>
    <t>12063-6582</t>
  </si>
  <si>
    <t>12063-6583</t>
  </si>
  <si>
    <t>12064-6557</t>
  </si>
  <si>
    <t>12064-6954</t>
  </si>
  <si>
    <t>12065-6557</t>
  </si>
  <si>
    <t>12066-6565</t>
  </si>
  <si>
    <t>12066-6569</t>
  </si>
  <si>
    <t>12067-6564</t>
  </si>
  <si>
    <t>12068-6582</t>
  </si>
  <si>
    <t>12070-6544</t>
  </si>
  <si>
    <t>12071-6564</t>
  </si>
  <si>
    <t>12071-6578</t>
  </si>
  <si>
    <t>12072-12074</t>
  </si>
  <si>
    <t>12072-12079</t>
  </si>
  <si>
    <t>12073-12074</t>
  </si>
  <si>
    <t>12073-12081</t>
  </si>
  <si>
    <t>12073-7857</t>
  </si>
  <si>
    <t>12074-12072</t>
  </si>
  <si>
    <t>12074-12073</t>
  </si>
  <si>
    <t>12075-6581</t>
  </si>
  <si>
    <t>12075-7857</t>
  </si>
  <si>
    <t>12076-6580</t>
  </si>
  <si>
    <t>12076-7856</t>
  </si>
  <si>
    <t>12077-6577</t>
  </si>
  <si>
    <t>12077-6581</t>
  </si>
  <si>
    <t>12078-6579</t>
  </si>
  <si>
    <t>12078-6580</t>
  </si>
  <si>
    <t>12079-12072</t>
  </si>
  <si>
    <t>12079-6578</t>
  </si>
  <si>
    <t>12081-12073</t>
  </si>
  <si>
    <t>12081-9169</t>
  </si>
  <si>
    <t>12082-7859</t>
  </si>
  <si>
    <t>12082-8395</t>
  </si>
  <si>
    <t>12084-8394</t>
  </si>
  <si>
    <t>12085-12011</t>
  </si>
  <si>
    <t>12085-6544</t>
  </si>
  <si>
    <t>12085-8390</t>
  </si>
  <si>
    <t>12086-6857</t>
  </si>
  <si>
    <t>12086-6859</t>
  </si>
  <si>
    <t>12087-14271</t>
  </si>
  <si>
    <t>12087-6857</t>
  </si>
  <si>
    <t>12088-8390</t>
  </si>
  <si>
    <t>12088-8887</t>
  </si>
  <si>
    <t>12089-10668</t>
  </si>
  <si>
    <t>12089-10671</t>
  </si>
  <si>
    <t>12090-9300</t>
  </si>
  <si>
    <t>12090-9301</t>
  </si>
  <si>
    <t>12091-6551</t>
  </si>
  <si>
    <t>12091-6554</t>
  </si>
  <si>
    <t>12092-6553</t>
  </si>
  <si>
    <t>12092-6564</t>
  </si>
  <si>
    <t>12093-6558</t>
  </si>
  <si>
    <t>12093-6559</t>
  </si>
  <si>
    <t>12094-6556</t>
  </si>
  <si>
    <t>12094-6557</t>
  </si>
  <si>
    <t>12095-6562</t>
  </si>
  <si>
    <t>12095-6565</t>
  </si>
  <si>
    <t>12096-6551</t>
  </si>
  <si>
    <t>12096-6559</t>
  </si>
  <si>
    <t>12097-6891</t>
  </si>
  <si>
    <t>12097-6893</t>
  </si>
  <si>
    <t>12098-6894</t>
  </si>
  <si>
    <t>12099-6555</t>
  </si>
  <si>
    <t>ACR-RI-001</t>
  </si>
  <si>
    <t>R293</t>
  </si>
  <si>
    <t>ACR-RI-002</t>
  </si>
  <si>
    <t>R292</t>
  </si>
  <si>
    <t>ACR-RI-003</t>
  </si>
  <si>
    <t>R272</t>
  </si>
  <si>
    <t>AFD-RC-002</t>
  </si>
  <si>
    <t>AFD-RC-004</t>
  </si>
  <si>
    <t>AFD-RC-005</t>
  </si>
  <si>
    <t>AFD-RC-006</t>
  </si>
  <si>
    <t>AFD-RI-001</t>
  </si>
  <si>
    <t>AFD-RI-002</t>
  </si>
  <si>
    <t>AFD-RI-003</t>
  </si>
  <si>
    <t>AGR-RC-002</t>
  </si>
  <si>
    <t>AGR-RC-003</t>
  </si>
  <si>
    <t>AGR-RC-004</t>
  </si>
  <si>
    <t>ALB-RC-001</t>
  </si>
  <si>
    <t>R153</t>
  </si>
  <si>
    <t>ALB-RC-004</t>
  </si>
  <si>
    <t>ALB-RC-007</t>
  </si>
  <si>
    <t>ALB-RC-009</t>
  </si>
  <si>
    <t>ALB-RC-010</t>
  </si>
  <si>
    <t>ALB-RC-011</t>
  </si>
  <si>
    <t>ALB-RC-012</t>
  </si>
  <si>
    <t>ALB-RI-001</t>
  </si>
  <si>
    <t>ALB-RI-002</t>
  </si>
  <si>
    <t>ALB-RI-005</t>
  </si>
  <si>
    <t>ALB-RI-006</t>
  </si>
  <si>
    <t>ALB-RI-007</t>
  </si>
  <si>
    <t>ANN-RI-001</t>
  </si>
  <si>
    <t>R213</t>
  </si>
  <si>
    <t>ANN-RI-002</t>
  </si>
  <si>
    <t>R232</t>
  </si>
  <si>
    <t>ASH-RI-001</t>
  </si>
  <si>
    <t>R171</t>
  </si>
  <si>
    <t>ASH-RI-002</t>
  </si>
  <si>
    <t>ASH-RI-003</t>
  </si>
  <si>
    <t>BEL-RC-002</t>
  </si>
  <si>
    <t>R216</t>
  </si>
  <si>
    <t>BEL-RI-001</t>
  </si>
  <si>
    <t>BEL-RI-002</t>
  </si>
  <si>
    <t>BOH-RC-001</t>
  </si>
  <si>
    <t>BOH-RC-002</t>
  </si>
  <si>
    <t>R173</t>
  </si>
  <si>
    <t>BOH-RI-001</t>
  </si>
  <si>
    <t>BRG-RC-003</t>
  </si>
  <si>
    <t>R73</t>
  </si>
  <si>
    <t>BRG-RC-004</t>
  </si>
  <si>
    <t>BRG-RC-005</t>
  </si>
  <si>
    <t>BRG-RI-001</t>
  </si>
  <si>
    <t>BRG-RI-002</t>
  </si>
  <si>
    <t>R53</t>
  </si>
  <si>
    <t>BRG-RI-003</t>
  </si>
  <si>
    <t>BUL-RI-001</t>
  </si>
  <si>
    <t>R174</t>
  </si>
  <si>
    <t>BYO-RC-001</t>
  </si>
  <si>
    <t>R114</t>
  </si>
  <si>
    <t>BYO-RI-001</t>
  </si>
  <si>
    <t>CAH-RI-001</t>
  </si>
  <si>
    <t>R214</t>
  </si>
  <si>
    <t>CDE-LC-001</t>
  </si>
  <si>
    <t>R72</t>
  </si>
  <si>
    <t>CDE-RC-002</t>
  </si>
  <si>
    <t>R72, R73</t>
  </si>
  <si>
    <t>CDE-RC-003</t>
  </si>
  <si>
    <t>CDE-RC-004</t>
  </si>
  <si>
    <t>CDE-RC-005</t>
  </si>
  <si>
    <t>CDE-RC-006</t>
  </si>
  <si>
    <t>CDE-RI-002</t>
  </si>
  <si>
    <t>CDE-RI-003</t>
  </si>
  <si>
    <t>CDL-RB-002</t>
  </si>
  <si>
    <t>R215</t>
  </si>
  <si>
    <t>CDL-RC-002</t>
  </si>
  <si>
    <t>CDL-RC-003</t>
  </si>
  <si>
    <t>R216, R215</t>
  </si>
  <si>
    <t>CHE-RC-007</t>
  </si>
  <si>
    <t>R113, R93</t>
  </si>
  <si>
    <t>CHE-RC-008</t>
  </si>
  <si>
    <t>R113, R112</t>
  </si>
  <si>
    <t>CHE-RC-009</t>
  </si>
  <si>
    <t>R113</t>
  </si>
  <si>
    <t>CHE-RC-010</t>
  </si>
  <si>
    <t>CHE-RC-011</t>
  </si>
  <si>
    <t>CHE-RI-001</t>
  </si>
  <si>
    <t>CHE-RI-006</t>
  </si>
  <si>
    <t>CHE-RI-007</t>
  </si>
  <si>
    <t>CHW-RC-003</t>
  </si>
  <si>
    <t>R112</t>
  </si>
  <si>
    <t>CHW-RC-004</t>
  </si>
  <si>
    <t>CHW-RC-005</t>
  </si>
  <si>
    <t>CHW-RI-001</t>
  </si>
  <si>
    <t>CHW-RI-002</t>
  </si>
  <si>
    <t>CHW-RI-003</t>
  </si>
  <si>
    <t>CLL-RC-004</t>
  </si>
  <si>
    <t>R195</t>
  </si>
  <si>
    <t>CLL-RI-003</t>
  </si>
  <si>
    <t>CLL-RI-004</t>
  </si>
  <si>
    <t>CLR-RI-001</t>
  </si>
  <si>
    <t>R211</t>
  </si>
  <si>
    <t>COO-LC-001</t>
  </si>
  <si>
    <t>COO-RC-005</t>
  </si>
  <si>
    <t>COO-RC-006</t>
  </si>
  <si>
    <t>R213, R193</t>
  </si>
  <si>
    <t>COO-RC-007</t>
  </si>
  <si>
    <t>R193</t>
  </si>
  <si>
    <t>COO-RC-008</t>
  </si>
  <si>
    <t>COO-RI-001</t>
  </si>
  <si>
    <t>COO-RI-002</t>
  </si>
  <si>
    <t>COO-RI-003</t>
  </si>
  <si>
    <t>COO-RI-004</t>
  </si>
  <si>
    <t>COO-RI-005</t>
  </si>
  <si>
    <t>COP-LC-001</t>
  </si>
  <si>
    <t>R273</t>
  </si>
  <si>
    <t>CVE-RC-002</t>
  </si>
  <si>
    <t>R313</t>
  </si>
  <si>
    <t>CVE-RC-007</t>
  </si>
  <si>
    <t>CVE-RC-010</t>
  </si>
  <si>
    <t>R333</t>
  </si>
  <si>
    <t>CVE-RC-011</t>
  </si>
  <si>
    <t>CVE-RI-001</t>
  </si>
  <si>
    <t>DAR-RB-002</t>
  </si>
  <si>
    <t>R270</t>
  </si>
  <si>
    <t>DAR-RC-007</t>
  </si>
  <si>
    <t>DAR-RC-008</t>
  </si>
  <si>
    <t>DAR-RC-009</t>
  </si>
  <si>
    <t>DAR-RC-010</t>
  </si>
  <si>
    <t>DAR-RI-003</t>
  </si>
  <si>
    <t>DAR-RI-004</t>
  </si>
  <si>
    <t>DAR-RI-005</t>
  </si>
  <si>
    <t>DEA-RC-002</t>
  </si>
  <si>
    <t>DEA-RC-003</t>
  </si>
  <si>
    <t>R73, R53</t>
  </si>
  <si>
    <t>DEA-RI-001</t>
  </si>
  <si>
    <t>DUR-RC-002</t>
  </si>
  <si>
    <t>R291</t>
  </si>
  <si>
    <t>DUR-RI-001</t>
  </si>
  <si>
    <t>EAB-RC-001</t>
  </si>
  <si>
    <t>EAB-RC-004</t>
  </si>
  <si>
    <t>EAB-RC-005</t>
  </si>
  <si>
    <t>EAB-RC-006</t>
  </si>
  <si>
    <t>R193, R213</t>
  </si>
  <si>
    <t>EAB-RC-007</t>
  </si>
  <si>
    <t>EAB-RC-009</t>
  </si>
  <si>
    <t>EAB-RC-010</t>
  </si>
  <si>
    <t>EAB-RC-011</t>
  </si>
  <si>
    <t>EAB-RI-001</t>
  </si>
  <si>
    <t>EAB-RI-002</t>
  </si>
  <si>
    <t>EAB-RI-003</t>
  </si>
  <si>
    <t>EAB-RI-004</t>
  </si>
  <si>
    <t>FGR-RB-001</t>
  </si>
  <si>
    <t>R129</t>
  </si>
  <si>
    <t>FGR-RC-002</t>
  </si>
  <si>
    <t>FGR-RC-003</t>
  </si>
  <si>
    <t>FLK-RI-001</t>
  </si>
  <si>
    <t>R330</t>
  </si>
  <si>
    <t>FTZ-RB-002</t>
  </si>
  <si>
    <t>FTZ-RC-003</t>
  </si>
  <si>
    <t>R73, R72</t>
  </si>
  <si>
    <t>FTZ-RC-004</t>
  </si>
  <si>
    <t>FTZ-RC-005</t>
  </si>
  <si>
    <t>FTZ-RC-006</t>
  </si>
  <si>
    <t>FTZ-RI-001</t>
  </si>
  <si>
    <t>FTZ-RI-002</t>
  </si>
  <si>
    <t>FTZ-RI-003</t>
  </si>
  <si>
    <t>FVA-RI-001</t>
  </si>
  <si>
    <t>FVA-RI-002</t>
  </si>
  <si>
    <t>GAP-RI-001</t>
  </si>
  <si>
    <t>R170</t>
  </si>
  <si>
    <t>GAP-RI-002</t>
  </si>
  <si>
    <t>GEE-RC-002</t>
  </si>
  <si>
    <t>R93</t>
  </si>
  <si>
    <t>GEE-RI-001</t>
  </si>
  <si>
    <t>GEE-RI-002</t>
  </si>
  <si>
    <t>GEE-RI-003</t>
  </si>
  <si>
    <t>GNG-RI-001</t>
  </si>
  <si>
    <t>R152</t>
  </si>
  <si>
    <t>GNG-RI-002</t>
  </si>
  <si>
    <t>GRA-RI-001</t>
  </si>
  <si>
    <t>R231</t>
  </si>
  <si>
    <t>GRE-RI-001</t>
  </si>
  <si>
    <t>GRE-RI-002</t>
  </si>
  <si>
    <t>GUM-RI-001</t>
  </si>
  <si>
    <t>R217</t>
  </si>
  <si>
    <t>HAM-RC-004</t>
  </si>
  <si>
    <t>HAM-RC-005</t>
  </si>
  <si>
    <t>R154</t>
  </si>
  <si>
    <t>HAM-RC-006</t>
  </si>
  <si>
    <t>HAM-RC-007</t>
  </si>
  <si>
    <t>R153, R154</t>
  </si>
  <si>
    <t>HAM-RC-008</t>
  </si>
  <si>
    <t>HAM-RC-009</t>
  </si>
  <si>
    <t>HAM-RC-010</t>
  </si>
  <si>
    <t>HAM-RC-011</t>
  </si>
  <si>
    <t>HAM-RI-001</t>
  </si>
  <si>
    <t>HAM-RI-002</t>
  </si>
  <si>
    <t>HAM-RI-005</t>
  </si>
  <si>
    <t>HAM-RI-006</t>
  </si>
  <si>
    <t>R194</t>
  </si>
  <si>
    <t>HEA-RC-002</t>
  </si>
  <si>
    <t>R331</t>
  </si>
  <si>
    <t>HEA-RC-004</t>
  </si>
  <si>
    <t>HEA-RI-001</t>
  </si>
  <si>
    <t>R351</t>
  </si>
  <si>
    <t>HEN-RI-003</t>
  </si>
  <si>
    <t>R134</t>
  </si>
  <si>
    <t>INA-RI-004</t>
  </si>
  <si>
    <t>IND-RI-003</t>
  </si>
  <si>
    <t>KRR-RC-002</t>
  </si>
  <si>
    <t>R150</t>
  </si>
  <si>
    <t>KRR-RI-001</t>
  </si>
  <si>
    <t>R130</t>
  </si>
  <si>
    <t>LPA-RC-002</t>
  </si>
  <si>
    <t>R332</t>
  </si>
  <si>
    <t>LUT-RI-001</t>
  </si>
  <si>
    <t>MDW-RC-001</t>
  </si>
  <si>
    <t>R111</t>
  </si>
  <si>
    <t>MDW-RC-002</t>
  </si>
  <si>
    <t>MDW-RI-003</t>
  </si>
  <si>
    <t>MGE-RI-001</t>
  </si>
  <si>
    <t>R235</t>
  </si>
  <si>
    <t>MGR-RI-001</t>
  </si>
  <si>
    <t>R254</t>
  </si>
  <si>
    <t>MGR-RI-002</t>
  </si>
  <si>
    <t>MNW-RI-001</t>
  </si>
  <si>
    <t>R196</t>
  </si>
  <si>
    <t>MOM-RI-001</t>
  </si>
  <si>
    <t>R249</t>
  </si>
  <si>
    <t>MOR-RI-001</t>
  </si>
  <si>
    <t>MUR-RC-001</t>
  </si>
  <si>
    <t>R175, R174</t>
  </si>
  <si>
    <t>MUR-RC-002</t>
  </si>
  <si>
    <t>R175</t>
  </si>
  <si>
    <t>MUR-RI-001</t>
  </si>
  <si>
    <t>NRP-RI-001</t>
  </si>
  <si>
    <t>NRP-RI-002</t>
  </si>
  <si>
    <t>NUD-RC-002</t>
  </si>
  <si>
    <t>R95, R94</t>
  </si>
  <si>
    <t>NUD-RI-001</t>
  </si>
  <si>
    <t>R94</t>
  </si>
  <si>
    <t>NUN-RC-002</t>
  </si>
  <si>
    <t>NUN-RI-001</t>
  </si>
  <si>
    <t>NWM-RI-001</t>
  </si>
  <si>
    <t>OXY-RC-008</t>
  </si>
  <si>
    <t>OXY-RI-004</t>
  </si>
  <si>
    <t>R250</t>
  </si>
  <si>
    <t>PAD-RI-001</t>
  </si>
  <si>
    <t>R172</t>
  </si>
  <si>
    <t>PIN-RC-007</t>
  </si>
  <si>
    <t>R155</t>
  </si>
  <si>
    <t>PIN-RC-008</t>
  </si>
  <si>
    <t>PIN-RI-004</t>
  </si>
  <si>
    <t>RAN-RB-001</t>
  </si>
  <si>
    <t>R197</t>
  </si>
  <si>
    <t>RAN-RC-002</t>
  </si>
  <si>
    <t>RAN-RC-003</t>
  </si>
  <si>
    <t>R198, R197</t>
  </si>
  <si>
    <t>RAN-RC-004</t>
  </si>
  <si>
    <t>RAN-RI-001</t>
  </si>
  <si>
    <t>RIC-RC-005</t>
  </si>
  <si>
    <t>R290</t>
  </si>
  <si>
    <t>RIC-RC-006</t>
  </si>
  <si>
    <t>RIC-RI-001</t>
  </si>
  <si>
    <t>RIV-RB-001</t>
  </si>
  <si>
    <t>R269</t>
  </si>
  <si>
    <t>ROC-RC-003</t>
  </si>
  <si>
    <t>R295, R296</t>
  </si>
  <si>
    <t>ROC-RC-007</t>
  </si>
  <si>
    <t>R276, R256</t>
  </si>
  <si>
    <t>ROC-RC-010</t>
  </si>
  <si>
    <t>R276, R275</t>
  </si>
  <si>
    <t>ROC-RC-012</t>
  </si>
  <si>
    <t>R275</t>
  </si>
  <si>
    <t>ROC-RC-019</t>
  </si>
  <si>
    <t>R256</t>
  </si>
  <si>
    <t>ROC-RC-024</t>
  </si>
  <si>
    <t>R275, R295</t>
  </si>
  <si>
    <t>ROC-RC-025</t>
  </si>
  <si>
    <t>ROC-RC-026</t>
  </si>
  <si>
    <t>R295, R275</t>
  </si>
  <si>
    <t>ROC-RC-027</t>
  </si>
  <si>
    <t>R295</t>
  </si>
  <si>
    <t>ROC-RC-028</t>
  </si>
  <si>
    <t>R296</t>
  </si>
  <si>
    <t>ROC-RC-029</t>
  </si>
  <si>
    <t>R296, R276</t>
  </si>
  <si>
    <t>ROC-RC-030</t>
  </si>
  <si>
    <t>R276</t>
  </si>
  <si>
    <t>ROC-RC-031</t>
  </si>
  <si>
    <t>ROC-RC-032</t>
  </si>
  <si>
    <t>ROC-RC-033</t>
  </si>
  <si>
    <t>R275, R276</t>
  </si>
  <si>
    <t>ROC-RC-034</t>
  </si>
  <si>
    <t>ROC-RC-035</t>
  </si>
  <si>
    <t>ROC-RC-036</t>
  </si>
  <si>
    <t>ROC-RC-037</t>
  </si>
  <si>
    <t>ROC-RC-038</t>
  </si>
  <si>
    <t>ROC-RC-039</t>
  </si>
  <si>
    <t>R255, R275</t>
  </si>
  <si>
    <t>ROC-RI-001</t>
  </si>
  <si>
    <t>ROC-RI-002</t>
  </si>
  <si>
    <t>ROC-RI-003</t>
  </si>
  <si>
    <t>ROC-RI-004</t>
  </si>
  <si>
    <t>ROC-RI-006</t>
  </si>
  <si>
    <t>ROC-RI-007</t>
  </si>
  <si>
    <t>ROC-RI-009</t>
  </si>
  <si>
    <t>ROC-RI-011</t>
  </si>
  <si>
    <t>ROC-RI-012</t>
  </si>
  <si>
    <t>ROC-RI-013</t>
  </si>
  <si>
    <t>ROC-RI-014</t>
  </si>
  <si>
    <t>ROC-RI-016</t>
  </si>
  <si>
    <t>ROC-RI-018</t>
  </si>
  <si>
    <t>ROC-RI-019</t>
  </si>
  <si>
    <t>SBR-RC-001</t>
  </si>
  <si>
    <t>R192</t>
  </si>
  <si>
    <t>SBR-RC-002</t>
  </si>
  <si>
    <t>SBR-RI-001</t>
  </si>
  <si>
    <t>SBR-RI-002</t>
  </si>
  <si>
    <t>SBR-RI-003</t>
  </si>
  <si>
    <t>SGT-RI-001</t>
  </si>
  <si>
    <t>SHI-RI-001</t>
  </si>
  <si>
    <t>SMN-RC-001</t>
  </si>
  <si>
    <t>SNH-RI-001</t>
  </si>
  <si>
    <t>SUN-RI-001</t>
  </si>
  <si>
    <t>R274</t>
  </si>
  <si>
    <t>TAI-RC-002</t>
  </si>
  <si>
    <t>TAI-RI-001</t>
  </si>
  <si>
    <t>TIN-RC-008</t>
  </si>
  <si>
    <t>R176, R196, R197</t>
  </si>
  <si>
    <t>TIN-RC-009</t>
  </si>
  <si>
    <t>TIN-RC-010</t>
  </si>
  <si>
    <t>TIN-RI-001</t>
  </si>
  <si>
    <t>TIN-RI-002</t>
  </si>
  <si>
    <t>TIN-RI-004</t>
  </si>
  <si>
    <t>TIN-RI-005</t>
  </si>
  <si>
    <t>TOO-RC-002</t>
  </si>
  <si>
    <t>R191</t>
  </si>
  <si>
    <t>TOO-RC-003</t>
  </si>
  <si>
    <t>TOO-RI-001</t>
  </si>
  <si>
    <t>TOO-RI-004</t>
  </si>
  <si>
    <t>TOO-RI-005</t>
  </si>
  <si>
    <t>TOO-RI-006</t>
  </si>
  <si>
    <t>TRF-RI-001</t>
  </si>
  <si>
    <t>UKE-RC-001</t>
  </si>
  <si>
    <t>R130, R129</t>
  </si>
  <si>
    <t>UMG-RC-003</t>
  </si>
  <si>
    <t>R274, R254</t>
  </si>
  <si>
    <t>UMG-RI-003</t>
  </si>
  <si>
    <t>WAK-RC-009</t>
  </si>
  <si>
    <t>WAK-RC-010</t>
  </si>
  <si>
    <t>WAK-RI-003</t>
  </si>
  <si>
    <t>WAK-RI-004</t>
  </si>
  <si>
    <t>WAK-RI-005</t>
  </si>
  <si>
    <t>R289</t>
  </si>
  <si>
    <t>WCL-RB-005</t>
  </si>
  <si>
    <t>WCL-RC-005</t>
  </si>
  <si>
    <t>R290, R289</t>
  </si>
  <si>
    <t>WCL-RC-008</t>
  </si>
  <si>
    <t>R289, R269</t>
  </si>
  <si>
    <t>WCL-RC-009</t>
  </si>
  <si>
    <t>WCL-RC-010</t>
  </si>
  <si>
    <t>WCL-RC-011</t>
  </si>
  <si>
    <t>R289, R309</t>
  </si>
  <si>
    <t>WCL-RC-012</t>
  </si>
  <si>
    <t>WCL-RC-013</t>
  </si>
  <si>
    <t>WCL-RC-014</t>
  </si>
  <si>
    <t>WCL-RC-015</t>
  </si>
  <si>
    <t>WCL-RC-016</t>
  </si>
  <si>
    <t>WCL-RC-017</t>
  </si>
  <si>
    <t>WCL-RC-018</t>
  </si>
  <si>
    <t>WCL-RC-019</t>
  </si>
  <si>
    <t>WCL-RI-001</t>
  </si>
  <si>
    <t>WCL-RI-003</t>
  </si>
  <si>
    <t>WCL-RI-004</t>
  </si>
  <si>
    <t>WCL-RI-005</t>
  </si>
  <si>
    <t>R309</t>
  </si>
  <si>
    <t>WES-RC-020</t>
  </si>
  <si>
    <t>WES-RC-021</t>
  </si>
  <si>
    <t>WES-RC-022</t>
  </si>
  <si>
    <t>WES-RI-003</t>
  </si>
  <si>
    <t>WES-RI-004</t>
  </si>
  <si>
    <t>WIL-RB-001</t>
  </si>
  <si>
    <t>WIL-RB-002</t>
  </si>
  <si>
    <t>WIL-RC-003</t>
  </si>
  <si>
    <t>WIL-RC-004</t>
  </si>
  <si>
    <t>WIL-RC-018</t>
  </si>
  <si>
    <t>R292, R291</t>
  </si>
  <si>
    <t>WIL-RC-019</t>
  </si>
  <si>
    <t>WIL-RC-020</t>
  </si>
  <si>
    <t>WIL-RI-001</t>
  </si>
  <si>
    <t>WIL-RI-004</t>
  </si>
  <si>
    <t>WIL-RI-006</t>
  </si>
  <si>
    <t>WOO-RI-001</t>
  </si>
  <si>
    <t>WOO-RI-002</t>
  </si>
  <si>
    <t>WSR-RC-002</t>
  </si>
  <si>
    <t>WSR-RC-004</t>
  </si>
  <si>
    <t>WSR-RI-002</t>
  </si>
  <si>
    <t>WVH-RC-002</t>
  </si>
  <si>
    <t>WVH-RI-001</t>
  </si>
  <si>
    <t>WVH-RI-002</t>
  </si>
  <si>
    <t>WYW-RI-001</t>
  </si>
  <si>
    <t>R176</t>
  </si>
  <si>
    <t>ZIL-RC-003</t>
  </si>
  <si>
    <t>ZIL-RI-001</t>
  </si>
  <si>
    <t>Learoyd Road/Bradman Street Intersection</t>
  </si>
  <si>
    <t>Learoyd Road/Paradise Road Intersection</t>
  </si>
  <si>
    <t>Beatty Road/Mortimer Road Intersection</t>
  </si>
  <si>
    <t>Beatty Road (Granard Road to Barton Street)</t>
  </si>
  <si>
    <t>Beatty Road (Mortimer Road to Kerry Road)</t>
  </si>
  <si>
    <t>Beatty Road (Kerry Road to Boundary Road)</t>
  </si>
  <si>
    <t>Beatty Road (Barton Street to Boundary Road)</t>
  </si>
  <si>
    <t>Beatty Road/Boundary Road Intersection</t>
  </si>
  <si>
    <t>Beatty Road/Kerry Road Intersection</t>
  </si>
  <si>
    <t>Beatty Road/Barton Street Intersection</t>
  </si>
  <si>
    <t>Delathin Road (Range Drive to Delathin Road) _x000D_</t>
  </si>
  <si>
    <t xml:space="preserve">Learoyd Road (McCotter Street to Bradman Street) </t>
  </si>
  <si>
    <t>Delathin Road (Learoyd Road to Range Drive) _x000D_</t>
  </si>
  <si>
    <t>Kingsford Smith Drive (Amy Street to Hunt Street)</t>
  </si>
  <si>
    <t>Abbotsford Road (Crosby Road to Collingwood Street)</t>
  </si>
  <si>
    <t>Hudson Road (Bimbil Street to Albion Overpass)</t>
  </si>
  <si>
    <t>Hudson Road (Albion Overpass to Birkbeck Street)</t>
  </si>
  <si>
    <t>Hudson Road (Birkbeck Street to Store Street)</t>
  </si>
  <si>
    <t>Sandgate Road (Albion Overpass to Anstey Street)</t>
  </si>
  <si>
    <t>Sandgate Road Anstey Street to Abbotsford Road/Frodsham Street/Crosby Road)</t>
  </si>
  <si>
    <t>Kingsford Smith Drive/Amy Street Intersection</t>
  </si>
  <si>
    <t>Hudson Road/Albion Road Intersection</t>
  </si>
  <si>
    <t>Sandgate Road/Frodsham Street Intersection</t>
  </si>
  <si>
    <t>Sandgate Road/Albion Overpass</t>
  </si>
  <si>
    <t>Sandgate Road/Collingwood Street Intersection</t>
  </si>
  <si>
    <t>Ipswich Road/Juliette Street Intersection</t>
  </si>
  <si>
    <t>Ipswich Road/Cracknell Road/Villa Street Intersection</t>
  </si>
  <si>
    <t>Waterworks Road/Stewart Road Intersection</t>
  </si>
  <si>
    <t>Waterworks Road/Ashgrove Avenue Intersection</t>
  </si>
  <si>
    <t>Waterworks Road/Jubilee Terrace Intersection</t>
  </si>
  <si>
    <t>Meadowland Road (Wright Street to Belmont Road)</t>
  </si>
  <si>
    <t>Belmont Road/Meadowlands Road Intersection</t>
  </si>
  <si>
    <t>Meadowlands Road/Wright Street Intersection</t>
  </si>
  <si>
    <t>Abbotsford Road (Burrows Street to Allison Street)</t>
  </si>
  <si>
    <t>Costin Street/Constance Street (Gregory Terrace to St Pauls Terrace)</t>
  </si>
  <si>
    <t>Gregory Terrace/Costin Street Intersection</t>
  </si>
  <si>
    <t>Telegraph Road (Mustang Street to Denham Street)</t>
  </si>
  <si>
    <t>Depot Road (Lemke Road to Quinlan Street)</t>
  </si>
  <si>
    <t>Telegraph Road (Denham Street to Lemke Road)</t>
  </si>
  <si>
    <t>Telegraph Road/Denham Street Intersection</t>
  </si>
  <si>
    <t>Robinson Road West/Kirby Road Intersection</t>
  </si>
  <si>
    <t>Lytton Road/Apollo Road/Thorpe Street Intersection</t>
  </si>
  <si>
    <t>Nudgee Road (Raubers Road to Tufnell Road)</t>
  </si>
  <si>
    <t>Boundary Road/Chatsworth Road/Samuel Street Intersection</t>
  </si>
  <si>
    <t>Beams Road Open Level Crossing</t>
  </si>
  <si>
    <t>Beams Road (Balcara Avenue to Carselgrove Avenue)</t>
  </si>
  <si>
    <t>Beams Road (Dorville Road to Balcara Avenue)</t>
  </si>
  <si>
    <t>Beams Road (Gympie Road to Lacey Road)</t>
  </si>
  <si>
    <t>Beams Road (Lacey Road to Cowie Road)</t>
  </si>
  <si>
    <t>Beams Road (Cowie Road to Dorville Road)</t>
  </si>
  <si>
    <t>Beams Road/Dorville Road Intersection</t>
  </si>
  <si>
    <t>Beams Road/Cowie Road Intersection</t>
  </si>
  <si>
    <t>Meadowlands Road Bridge (between Cadogan Street and Wright Street)</t>
  </si>
  <si>
    <t>Meadowlands Road (Preston Road to bridge over Bulimba Creek)</t>
  </si>
  <si>
    <t>Meadowlands Road (bridge over Bulimba Creek to Wright Street)</t>
  </si>
  <si>
    <t>Murphy Road (Kittyhawk Drive to Ellison Road)</t>
  </si>
  <si>
    <t>Murphy Road (Gympie Road to Kittyhawk Drive)</t>
  </si>
  <si>
    <t>Hamilton Road (Kittyhawk Drive to Pfingst Road)</t>
  </si>
  <si>
    <t>Hamilton Road (Gympie Road to Kingsmill Street)</t>
  </si>
  <si>
    <t>Hamilton Road (Pfingst Road to Newman Road)</t>
  </si>
  <si>
    <t>Murphy Road/Kittyhawk Drive Intersection</t>
  </si>
  <si>
    <t>Hamilton Road/Kittyhawk Drive Intersection</t>
  </si>
  <si>
    <t>Hamilton Road/Pfingst Road Intersection</t>
  </si>
  <si>
    <t>Rode Road (Maundrell Terrace to bridge over Downfall Creek)</t>
  </si>
  <si>
    <t>Rode Road (Maundrell Terrace to Webster Road)_x000D_</t>
  </si>
  <si>
    <t>Rode Road (Maundrell Terrace to Webster Road)</t>
  </si>
  <si>
    <t>Hamilton Road/Maundrell Terrace Intersection</t>
  </si>
  <si>
    <t>Rode Road/Webster Road Intersection</t>
  </si>
  <si>
    <t>Rode Road/Maundrell Terrace Intersection</t>
  </si>
  <si>
    <t>Wynnum Road (Southgate Avenue to Creek Road)</t>
  </si>
  <si>
    <t>Wynnum Road/Creek Road Intersection</t>
  </si>
  <si>
    <t>Wynnum Road/Southgate Avenue/Cannondale Street Intersection</t>
  </si>
  <si>
    <t>Coonan Street/Wharf Street Intersection</t>
  </si>
  <si>
    <t>Cavendish Road Open Level Crossing</t>
  </si>
  <si>
    <t>Cavendish Road (Holdsworth Street to Wakefield Street)</t>
  </si>
  <si>
    <t>Cavendish Road (Wakefield Street to Stanley Street East)</t>
  </si>
  <si>
    <t>Stanley Street East (Cavendish Road to bridge over Norman Creek)_x000D_</t>
  </si>
  <si>
    <t>Cavendish Road (Old Cleveland Road to Holdsworth Street)</t>
  </si>
  <si>
    <t>Cavendish Road/Stanley Street East Intersection</t>
  </si>
  <si>
    <t>Cavendish Road/Holdsworth Street</t>
  </si>
  <si>
    <t>Cavendish Road/Chatsworth Road Intersection</t>
  </si>
  <si>
    <t>Old Cleveland Road/Leicester Street Intersection</t>
  </si>
  <si>
    <t>Old Cleveland Road/Cavendish Road Intersection</t>
  </si>
  <si>
    <t>Boundary Road Open Level Crossing</t>
  </si>
  <si>
    <t>Ormskirk Street (Benhiam Street to Hamish Street)</t>
  </si>
  <si>
    <t>Benhiam Street (Benhiam Street to Highlands Drive)</t>
  </si>
  <si>
    <t>Nottingham Road/Benhiam Street Intersection</t>
  </si>
  <si>
    <t>Harcourt Road Bridge (between Railway Parade and Manburgh Terrace)</t>
  </si>
  <si>
    <t>Harcourt Road (Railway Parade to Winslow Street)</t>
  </si>
  <si>
    <t>Harcourt Road (Winslow Street to Ipswich Road)</t>
  </si>
  <si>
    <t>Boundary Road (Archerfield Road to Acanthus Street)</t>
  </si>
  <si>
    <t>Dowding Street (Englefield Road to Valance Street)</t>
  </si>
  <si>
    <t>Cardiff Road/Harcourt Road Intersection</t>
  </si>
  <si>
    <t>Harcourt Road/Winslow Street Intersection</t>
  </si>
  <si>
    <t>Monier Road/Bellwood Street Intersection</t>
  </si>
  <si>
    <t>Depot Road (Gateway Motorway Ramp to Deagon Deviation)</t>
  </si>
  <si>
    <t>Depot Road (Quinlan Street to Gateway Motorway Ramp)</t>
  </si>
  <si>
    <t>Gateway Motorway Ramps/Depot Road Intersection</t>
  </si>
  <si>
    <t>King Avenue (Inala Avenue to bridge over Bullockhead Creek)</t>
  </si>
  <si>
    <t>King Avenue/Inala Avenue Intersection</t>
  </si>
  <si>
    <t>Lytton Road (Heath Street to Laidlaw Parade)</t>
  </si>
  <si>
    <t>Lytton Road (Latrobe Street to Heidelberg Street)</t>
  </si>
  <si>
    <t>Lytton Road (Wellington Road to Latrobe Street)</t>
  </si>
  <si>
    <t>Stanley Street East (Caswell Street to Lisburn Street)</t>
  </si>
  <si>
    <t>Stanley Street East (Lisburn Street to Wellington Road)</t>
  </si>
  <si>
    <t>Wynnum Road (Laidlaw Parade to bridge over Norman Creek)_x000D_</t>
  </si>
  <si>
    <t>Stanley Street East (Vulture Street East to bridge over Norman Creek)</t>
  </si>
  <si>
    <t>Lytton Road/Laidlaw Parade Intersection</t>
  </si>
  <si>
    <t>Shaftston Avenue/Latrobe Street Intersection</t>
  </si>
  <si>
    <t>Lytton Road/Heidelberg Street Intersection</t>
  </si>
  <si>
    <t>Stanley Street East/Lisburn Street Intersection</t>
  </si>
  <si>
    <t>Upper Kedron Road Bridge (between Nelson Place and Hogarth Road)</t>
  </si>
  <si>
    <t>Upper Kedron Road (bridge over Cedar Creek to Cemetery Road)</t>
  </si>
  <si>
    <t>Upper Kedron Road (Nelson Place to (bridge over Cedar Creek)</t>
  </si>
  <si>
    <t>Johnson Road/Woogaroo Street Intersection</t>
  </si>
  <si>
    <t>Lemke Road Bridge (between Bluegum Place and Telegraph Road)_x000D_</t>
  </si>
  <si>
    <t>Telegraph Road (Norris Road to Mustang Street)</t>
  </si>
  <si>
    <t>Beams Road (Carselgrove Avenue to Handford Road)</t>
  </si>
  <si>
    <t>Lemke Road (bridge over Cabbage Tree Creek to Telegraph Road)_x000D_</t>
  </si>
  <si>
    <t>Telegraph Road/Lemke Road Intersection</t>
  </si>
  <si>
    <t>Telegraph Road/Mustang Street Intersection</t>
  </si>
  <si>
    <t>Beams Road/Carselgrove Avenue Intersection</t>
  </si>
  <si>
    <t>Warner Street/Wickham Street Intersection</t>
  </si>
  <si>
    <t>St. Pauls Terrace/Constance Street Intersection</t>
  </si>
  <si>
    <t>Payne Road/Moggill Road Intersection</t>
  </si>
  <si>
    <t>Waterworks Road/Settlement Road Intersection</t>
  </si>
  <si>
    <t xml:space="preserve">Murphy Road (Ellison Street to Queens Circuit) </t>
  </si>
  <si>
    <t>Murphy Road/Ellison Road Intersection</t>
  </si>
  <si>
    <t>Robinson Road West/Murphy Road Intersection</t>
  </si>
  <si>
    <t>Robinson Road East/Bilsen Road Intersection</t>
  </si>
  <si>
    <t>Grange Road/Raymont Road Intersection</t>
  </si>
  <si>
    <t>Days Road/Kedron Brook Road Intersection</t>
  </si>
  <si>
    <t>Oxley Road/Long Street East Intersection</t>
  </si>
  <si>
    <t>Juliette Street/Marquis Street Intersection</t>
  </si>
  <si>
    <t>Juliette Street/Earl Street Intersection</t>
  </si>
  <si>
    <t>Green Camp Road/New Cleveland Road Intersection</t>
  </si>
  <si>
    <t>Kingsford Smith Drive (Hunt Street to Cooksley Street)</t>
  </si>
  <si>
    <t>Kingsford Smith Drive (Riverview Terrace to Flexington Terrace)</t>
  </si>
  <si>
    <t>Kingsford Smith Drive (Crescent Road to Riverview Terrace)</t>
  </si>
  <si>
    <t>Kingsford Smith Drive (Cooksley Street to Crescent Road)</t>
  </si>
  <si>
    <t>Kingsford Smith Drive (Racecourse Road to Harbour Road)</t>
  </si>
  <si>
    <t>Kingsford Smith Drive (Harbour Road to Nudgee Road)</t>
  </si>
  <si>
    <t>Kingsford Smith Drive (Nudgee Road to Theodore Street)</t>
  </si>
  <si>
    <t>Kingsford Smith Drive/Cooksley Intersection</t>
  </si>
  <si>
    <t>Kingsford Smith Drive/Nudgee Road Intersection</t>
  </si>
  <si>
    <t>Kingsford Smith Drive/Hunt Street Intersection</t>
  </si>
  <si>
    <t>Kingsford Smith Drive/Crescent Road Intersection</t>
  </si>
  <si>
    <t>Wadeville Street (Blunder Road to Stapylton Road)</t>
  </si>
  <si>
    <t>Stapylton Road (Logan Motorway Ramp to Ritchie Road)</t>
  </si>
  <si>
    <t>Johnson Road/Stapylton Road Intersection</t>
  </si>
  <si>
    <t>Zillman Road/Gerler Road Intersection</t>
  </si>
  <si>
    <t>Partridge Road/Wirraway Parade Intersection</t>
  </si>
  <si>
    <t>Moggill Road/Coonan Street/Keating Street Intersection</t>
  </si>
  <si>
    <t>Settlement Road (Kilbowie Street to Mungarie Street)</t>
  </si>
  <si>
    <t>Dawson Road/Madsen Street Intersection</t>
  </si>
  <si>
    <t>Paradise Road (Radius Drive to Adjacent Kulcha Street)</t>
  </si>
  <si>
    <t>Lutwyche Road/Chalk Street Intersection</t>
  </si>
  <si>
    <t>Rode Road (Brynner Street to Ifield Street)</t>
  </si>
  <si>
    <t>Rode Road (Pleshette Place to Foambark Street)</t>
  </si>
  <si>
    <t>Beckett Road/Hamilton Road Intersection</t>
  </si>
  <si>
    <t>Newnham Road/Creek Road Intersection</t>
  </si>
  <si>
    <t>Logan Road/Creek Road Intersection</t>
  </si>
  <si>
    <t>Logan Road/Broadwater Road Intersection</t>
  </si>
  <si>
    <t>Wondall Road/Bognor Street Intersection</t>
  </si>
  <si>
    <t>Dandenong Road/Sirocco Street/Central Avenue Intersection</t>
  </si>
  <si>
    <t>Lytton Road/Junction Road Intersection</t>
  </si>
  <si>
    <t>Lytton Road (Junction Road to Creek Road)</t>
  </si>
  <si>
    <t>Lytton Road (Creek Road to Gateway Motorway)</t>
  </si>
  <si>
    <t>Lytton Road/Creek Road Intersection</t>
  </si>
  <si>
    <t>Wynnum Road/Hawthorne Road Intersection</t>
  </si>
  <si>
    <t>Childs Road (Gateway Motorway to St Vincents Road)</t>
  </si>
  <si>
    <t>St Vincents Road/Childs Road Intersection</t>
  </si>
  <si>
    <t>Melton Road (Masefield Street to Buckland Road)_x000D_</t>
  </si>
  <si>
    <t>Melton Street/Buckland Road Intersection</t>
  </si>
  <si>
    <t>Newmarket Road/Wilston Road Intersection</t>
  </si>
  <si>
    <t>Dowding Street (Englefield Road to Ipswich Road)</t>
  </si>
  <si>
    <t>Seventeen Mile Rocks Road/Duporth Road/Ormond Road Intersection</t>
  </si>
  <si>
    <t>Caxton Street/Dowse Street Intersection</t>
  </si>
  <si>
    <t>Kingsford Smith Drive (Gateway Motorway Bridge to Sugarmill Road)</t>
  </si>
  <si>
    <t>Kingsford Smith Drive (Sugarmill Road to Curtin Avenue East)</t>
  </si>
  <si>
    <t>Kingsford Smith Drive/Sugarmill Road Intersection</t>
  </si>
  <si>
    <t>Rickertt Road Bridge (between Green Camp Road and Chelsea Road)</t>
  </si>
  <si>
    <t>Rickertt Road (bridge over Lota Creek to Chelsea Road)</t>
  </si>
  <si>
    <t>Rickertt Road (Chelsea Road to bridge over Tingalpa Creek)</t>
  </si>
  <si>
    <t>Rickertt Road (Green Camp Road to bridge over Lota Creek)</t>
  </si>
  <si>
    <t>Rickertt Road/Chelsea Road Intersection</t>
  </si>
  <si>
    <t>Pine Road (Archerfield Road to Garden Road)</t>
  </si>
  <si>
    <t>Archerfield Road/Azalea Street Intersection</t>
  </si>
  <si>
    <t>Wacol Station Road Bridge (between Wolston Road and Sawmill Circuit)</t>
  </si>
  <si>
    <t>Miles Platting Road (Gardner to Rochedale Road)</t>
  </si>
  <si>
    <t>Rochedale Road (Grieve Road to Prebble Street)</t>
  </si>
  <si>
    <t xml:space="preserve">Ford Road (Gardner Road to Rochedale Road) </t>
  </si>
  <si>
    <t>Gardner Road (Ford Road to Prebble Street)</t>
  </si>
  <si>
    <t>Grieve Road (Mount Gravatt Capalaba Road to Grieve Road)</t>
  </si>
  <si>
    <t>School Road (Miles Platting Road to Gardner Road)</t>
  </si>
  <si>
    <t>Miles Platting Road (Pacific Motorway to School Road)</t>
  </si>
  <si>
    <t>Miles Platting Road (School Road to School Road)</t>
  </si>
  <si>
    <t>Miles Platting Road (Gardner Road to School Road)</t>
  </si>
  <si>
    <t>Rochedale Road (Priestdale Road to Miles Platting Road)</t>
  </si>
  <si>
    <t>Rochedale Road (Miles Platting Road to School Road)</t>
  </si>
  <si>
    <t>Rochedale Road (Ford Road to Prebble Street)_x000D_</t>
  </si>
  <si>
    <t>Rochedale Road (Ford Road to School Road)</t>
  </si>
  <si>
    <t>School Road (Miles Platting Road to Priestdale Road)</t>
  </si>
  <si>
    <t>School Road (Gardner Road to Rochedale Road)</t>
  </si>
  <si>
    <t>School Road (Gardner Road to Miles Platting Road)_x000D_</t>
  </si>
  <si>
    <t>Gardner Road (School Road to Ford Road)</t>
  </si>
  <si>
    <t>Gardner Road (Miles Plating Road to School Road)</t>
  </si>
  <si>
    <t>Priestdale Road (Gardner Road to Rochedale Road)</t>
  </si>
  <si>
    <t>Priestdale Road (School Road to Gardner Road)</t>
  </si>
  <si>
    <t>Gardner Road (Prebble Street to Mount Gravatt Capalaba Road)</t>
  </si>
  <si>
    <t>Miles Platting Road/School Road Intersection</t>
  </si>
  <si>
    <t>Rochedale Road/Miles Plating Road Intersection</t>
  </si>
  <si>
    <t>Gardner Road/Prebble Street Intersection</t>
  </si>
  <si>
    <t>Rochedale Road/Priestdale Road Intersection</t>
  </si>
  <si>
    <t>Rochedale Road/School Road Intersection</t>
  </si>
  <si>
    <t>School Road/Priestdale Road Intersection</t>
  </si>
  <si>
    <t>Rochedale Road/Ford Road Intersection</t>
  </si>
  <si>
    <t>Gardner Road/School Road Intersection</t>
  </si>
  <si>
    <t>Gardner Road/Ford Road Intersection</t>
  </si>
  <si>
    <t>Gardner Road/Priestdale Road Intersection</t>
  </si>
  <si>
    <t>Grieve Road/Rochedale Road Intersection</t>
  </si>
  <si>
    <t>School Road/School Road Intersection</t>
  </si>
  <si>
    <t>Montague Road (Mollison Street to Merivale Street)</t>
  </si>
  <si>
    <t>Montague Road (Merivale Street to Stanley Place)</t>
  </si>
  <si>
    <t>Melbourne Street/Grey Street Intersection</t>
  </si>
  <si>
    <t>Mollison Street/Montague Road Intersection</t>
  </si>
  <si>
    <t>Merivale Street/Montague Road Intersection</t>
  </si>
  <si>
    <t>Brunswick Street/Gregory Terrace Intersection</t>
  </si>
  <si>
    <t>Wacol Station Road (Sumners Road to bridge over Wolston Creek)</t>
  </si>
  <si>
    <t>Hellawell Road/Jackson Road Intersection</t>
  </si>
  <si>
    <t>Mains Road/Elva Street Intersection</t>
  </si>
  <si>
    <t>Lemke Road (Handford Road to Deport Road)</t>
  </si>
  <si>
    <t>Roghan Road/Muller Road Intersection</t>
  </si>
  <si>
    <t>Kianawah Road (Wynnum Road to Wondall Road)</t>
  </si>
  <si>
    <t>Manly Road (Castlerea Street to New Cleveland Road)</t>
  </si>
  <si>
    <t>Manly Road (Wynnum Road to Castlerea Street)</t>
  </si>
  <si>
    <t>Kianawah Road/Wondall Road Intersection</t>
  </si>
  <si>
    <t>Manly Road/Belmont Road Intersection</t>
  </si>
  <si>
    <t>Hemmant and Tingalpa Road/Wynnum Road Intersection</t>
  </si>
  <si>
    <t>Manly Road/Leon Street Intersection</t>
  </si>
  <si>
    <t>High Street (Jephson Street to Sherwood Road))</t>
  </si>
  <si>
    <t>High Street (Sherwood Road to Benson Street)</t>
  </si>
  <si>
    <t>Milton Road/Croydon Street Intersection</t>
  </si>
  <si>
    <t>Benson Street/High Street Intersection</t>
  </si>
  <si>
    <t>Sherwood Road/High Street Intersection</t>
  </si>
  <si>
    <t>Brisbane Street/Glen Road Intersection</t>
  </si>
  <si>
    <t>Skyring Terrace/Vernon Terrace/Commercial Road Intersection</t>
  </si>
  <si>
    <t>Upper Kedron Road (Glengary Road to Transfer Station Road)</t>
  </si>
  <si>
    <t>Logan Road (Mount Gravatt-Capalaba Road to Dawson Road)</t>
  </si>
  <si>
    <t>Newnham Road/Dawson Road Intersection</t>
  </si>
  <si>
    <t>Green Camp Road (Tilley Road to Manly Road)</t>
  </si>
  <si>
    <t>Green Camp Road (Rickertt Road to Tilley Road)</t>
  </si>
  <si>
    <t>Green Camp Road/Manly Road Intersection</t>
  </si>
  <si>
    <t>Green Camp Road/Tilley Road Intersection</t>
  </si>
  <si>
    <t>Green Camp Road/Rickertt Road Intersection</t>
  </si>
  <si>
    <t>Boundary Road Bridge (between Bukulla Street and Anderson Drive)</t>
  </si>
  <si>
    <t>Progress Road (Boundary Road to Centenary Highway)</t>
  </si>
  <si>
    <t>Wacol Station Road (Wolston Road to Wacol Station Road Rail Crossing)</t>
  </si>
  <si>
    <t>Wacol Station Road (Wacol Station Road Rail Crossing to Ipswich Motorway)</t>
  </si>
  <si>
    <t>Boundary Road (Bukulla Street to Boundary Road Bridge)</t>
  </si>
  <si>
    <t>Boundary Road (Tile Street to McRoyle Street)</t>
  </si>
  <si>
    <t>Boundary Road (McRoyle Street to Progress Road)</t>
  </si>
  <si>
    <t>Boundary Road (Anderson Drive to Boundary Road Bridge)</t>
  </si>
  <si>
    <t>Boundary Road (Garden Road to Anderson Drive)</t>
  </si>
  <si>
    <t>Progress Road (Industrial Avenue to Boundary Road)</t>
  </si>
  <si>
    <t>Progress Road (Production Street to Ipswich Motorway)</t>
  </si>
  <si>
    <t>Boundary Road (Boundary Road Bridge to Anderson Drive)</t>
  </si>
  <si>
    <t>Boundary Road Bridge (between Bukulla Street to Boundary Road)</t>
  </si>
  <si>
    <t>Wacol Station Road (Wolston Road to bridge over Wolston Creek)</t>
  </si>
  <si>
    <t>Boundary Road/McRoyle Street Intersection</t>
  </si>
  <si>
    <t>Progress Road/Boundary Road Intersection</t>
  </si>
  <si>
    <t>Progress Road/Industrial Avenue Intersection</t>
  </si>
  <si>
    <t>Boundary Road/Tile Street Intersection</t>
  </si>
  <si>
    <t>Montague Road (Gray Road to Vulture Street)</t>
  </si>
  <si>
    <t>Montague Road (Jane Street to Mollison Street)</t>
  </si>
  <si>
    <t>Montague Road (Vulture Street to Jane Street)</t>
  </si>
  <si>
    <t>Montague Road/Jane Street Intersection</t>
  </si>
  <si>
    <t>Vulture Street/Montague Street Intersection</t>
  </si>
  <si>
    <t>Learoyd Road Bridge (between Gooderham Road and Watson Road)</t>
  </si>
  <si>
    <t>King Avenue Bridge (between Inala Avenue and Sherbrooke Road)</t>
  </si>
  <si>
    <t>Learoyd Road (Gooderham Road to bridge over Oxley Creek)</t>
  </si>
  <si>
    <t>Learoyd Road (Bridge over Oxley Creek to Watson Road)</t>
  </si>
  <si>
    <t>King Avenue (Bridge over Bullockhead Creek to Sherbrooke Road)</t>
  </si>
  <si>
    <t>Learoyd Road (Sherbrooke Road to Gooderham Road)</t>
  </si>
  <si>
    <t>Sherbrooke Road (King Avenue to Bowhill Road)</t>
  </si>
  <si>
    <t>Learoyd Road/Watson Road Intersection</t>
  </si>
  <si>
    <t>Bowhill Road/Sherbrooke Road Intersection</t>
  </si>
  <si>
    <t>Learoyd Road/Gooderham Road Intersection</t>
  </si>
  <si>
    <t>Logan Road/Old Cleveland Road Intersection</t>
  </si>
  <si>
    <t>Ipswich Road/Cornwall Street Intersection</t>
  </si>
  <si>
    <t>Lutwyche Road (Fuller street to Chalk Street)</t>
  </si>
  <si>
    <t>Lutwyche Road (Maygar Street to Fuller Street)</t>
  </si>
  <si>
    <t>Lutwyche Road/Maygar Street Intersection</t>
  </si>
  <si>
    <t>Hamilton Road (Newman Road to Spence Road)</t>
  </si>
  <si>
    <t>Hamilton Road/Spence Road Intersection</t>
  </si>
  <si>
    <t>Hamilton Road/Newman Road Intersection</t>
  </si>
  <si>
    <t>Wynnum Road/Kianawah Road Intersection</t>
  </si>
  <si>
    <t>Handford Road (Pretoria Street to Coxen Street)</t>
  </si>
  <si>
    <t>Beams Road/Handford Road Intersection</t>
  </si>
  <si>
    <t>Road Intersection Project</t>
  </si>
  <si>
    <t>Road Corridor Project</t>
  </si>
  <si>
    <t>Open Level Crossing</t>
  </si>
  <si>
    <t>Road Bridge</t>
  </si>
  <si>
    <t>6 Lane Road / 4 Lane Road</t>
  </si>
  <si>
    <t>4 Lane Road / 2 Lane Road</t>
  </si>
  <si>
    <t>4 Lane Road</t>
  </si>
  <si>
    <t>4 Lane Road / 4 Lane Road</t>
  </si>
  <si>
    <t>2 Lane Road</t>
  </si>
  <si>
    <t>6 Lane Road</t>
  </si>
  <si>
    <t>6 Lane Road / 2 Lane Road</t>
  </si>
  <si>
    <t>6 Lane Road / 6 Lane Road</t>
  </si>
  <si>
    <t>2 Lane Road / 2 Lane Road</t>
  </si>
  <si>
    <t>Arterial / Suburban</t>
  </si>
  <si>
    <t>Suburban / District</t>
  </si>
  <si>
    <t>Suburban</t>
  </si>
  <si>
    <t>Suburban / Suburban</t>
  </si>
  <si>
    <t>Arterial</t>
  </si>
  <si>
    <t>Arterial / Local</t>
  </si>
  <si>
    <t>Arterial / Arterial</t>
  </si>
  <si>
    <t>Arterial / District</t>
  </si>
  <si>
    <t>District / District</t>
  </si>
  <si>
    <t>Suburban / Local</t>
  </si>
  <si>
    <t>Motorway / Arterial</t>
  </si>
  <si>
    <t>1, 2</t>
  </si>
  <si>
    <t>2, 4</t>
  </si>
  <si>
    <t>8, 4</t>
  </si>
  <si>
    <t>13, 12</t>
  </si>
  <si>
    <t>6, 9</t>
  </si>
  <si>
    <t>10, 9</t>
  </si>
  <si>
    <t>Project Type</t>
  </si>
  <si>
    <t>-</t>
  </si>
  <si>
    <t>Citywide</t>
  </si>
  <si>
    <t>Demand (trips)</t>
  </si>
  <si>
    <t>Indirect costs - indirect and overhead costs to deliver the project (17%of construction cost) ($)</t>
  </si>
  <si>
    <t>Construction Contingency Rate</t>
  </si>
  <si>
    <t>Project owners costs – master planning, survey, geotechnical, design, project management, environments (13% of indirect and construction costs) ($)</t>
  </si>
  <si>
    <t>Existing unsignallised Int</t>
  </si>
  <si>
    <t>Existing signallised Int</t>
  </si>
  <si>
    <t>Upgrade</t>
  </si>
  <si>
    <t>New</t>
  </si>
  <si>
    <t>Part New Int</t>
  </si>
  <si>
    <t>Utility Rate</t>
  </si>
  <si>
    <t>Utility Cost</t>
  </si>
  <si>
    <t>Construction Contingency Cost ($)</t>
  </si>
  <si>
    <t>Grants and Subsidies ($)</t>
  </si>
  <si>
    <t>Total construction cost</t>
  </si>
  <si>
    <t>Existing Trunk Assets (&amp; Catchments Served)</t>
  </si>
  <si>
    <t>Future Trunk Assets (&amp; Catchments Served)</t>
  </si>
  <si>
    <t>Road intersection project</t>
  </si>
  <si>
    <t>Newnham Road/Wecker Road Intersection</t>
  </si>
  <si>
    <t>Ipswich Road/O'Keefe Street Intersection</t>
  </si>
  <si>
    <t>Ritchie Road/Wadeville Street Intersection</t>
  </si>
  <si>
    <t>Bowen Bridge Road/Gilchrist Avenue/Herston Road Intersection</t>
  </si>
  <si>
    <t>Bowen Bridge Road/O'Connell Terrace Intersection</t>
  </si>
  <si>
    <t>Norris Road/Pritchard Place Intersection</t>
  </si>
  <si>
    <t>Norris Road/Barbour Road Intersection</t>
  </si>
  <si>
    <t>Hoyland Street (Kluver Street to Bracken Ridge Road)</t>
  </si>
  <si>
    <t>Gardner Road (Underwood Road to bridge over waterway)</t>
  </si>
  <si>
    <t>Gardner Road Bridge (between Priestdale Road and Underwood Road)</t>
  </si>
  <si>
    <t>Gardner Road (Priestdale Road to bridge over waterway)</t>
  </si>
  <si>
    <t>Gardner Road (Miles Platting Road to Priestdale Road)</t>
  </si>
  <si>
    <t>Ritchie Road (129 Ritchie Road to 139 Ritchie Road)</t>
  </si>
  <si>
    <t>Clarence Road/Lambert Road Intersection</t>
  </si>
  <si>
    <t>Clarence Road/Westminster Road Intersection</t>
  </si>
  <si>
    <t>3</t>
  </si>
  <si>
    <t>8</t>
  </si>
  <si>
    <t>9</t>
  </si>
  <si>
    <t>15</t>
  </si>
  <si>
    <t>2 Lane Road / 4 Lane Road</t>
  </si>
  <si>
    <t>Road corridor project</t>
  </si>
  <si>
    <t>Road bridge</t>
  </si>
  <si>
    <t>MGE-RI-002</t>
  </si>
  <si>
    <t>WOO-RI-003</t>
  </si>
  <si>
    <t>PAL-RI-002</t>
  </si>
  <si>
    <t>HER-RI-001</t>
  </si>
  <si>
    <t>BOH-RI-003</t>
  </si>
  <si>
    <t>BOH-RI-002</t>
  </si>
  <si>
    <t>BRG-RI-004</t>
  </si>
  <si>
    <t>BRG-RI-005</t>
  </si>
  <si>
    <t>IND-RI-004</t>
  </si>
  <si>
    <t>BRG-RC-006</t>
  </si>
  <si>
    <t>ROC-RC-040</t>
  </si>
  <si>
    <t>ROC-RB-001</t>
  </si>
  <si>
    <t>ROC-RC-041</t>
  </si>
  <si>
    <t>ROC-RC-042</t>
  </si>
  <si>
    <t>PAL-RC-005</t>
  </si>
  <si>
    <t>Size of land (sqm) (*)</t>
  </si>
  <si>
    <t>Gross Cost of the trunk infrastructure</t>
  </si>
  <si>
    <t>IND-RI-005</t>
  </si>
  <si>
    <t>ROC-RI-010</t>
  </si>
  <si>
    <t>Nudgee Road/Tufnell Road Intersection</t>
  </si>
  <si>
    <t>School Road/Gardner Road Extension Intersection</t>
  </si>
  <si>
    <t>R52</t>
  </si>
  <si>
    <t>R311</t>
  </si>
  <si>
    <t>Miles Platting Road/Gardner Road Intersection</t>
  </si>
  <si>
    <t>St Pauls Terrace/Brookes Street Intersection</t>
  </si>
  <si>
    <t>1. Indirect embellishment costs are on costs or overheads applied to the direct embellishment cost, to deliver the project. Indirect embellishment costs equate to 17% of the direct embellishment cost.
2. Project costs are on costs to undertake detailed design, survey, geotechnical investigations, project management, and supervision of construction works and obtain certification from a Registered Professional Engineer of Queensland. Project costs equate to 13% of the direct and indirect embellishment costs.
3. Contingency costs are based on the project delivery date, and applied to the direct construction cost, indirect construction cost and project cost. Contingencies equate to 7.5% for projects with a delivery date up to 2021 and 15% for projects with a delivery date up to 2026.
4. Total embellishment cost is the sum of direct embellishment cost, indirect embellishment cost, project cost and construction contingency cost. 
5. Grants and subsidies only apply to Open Level Crossing projects.
6. All items and costs are allocated to a service catchment based on outputs from the BSTM Transport Model.</t>
  </si>
  <si>
    <t>Note: The roads SOW model utilises the BSTM outputs of apportioned cost and demand to determine a service cost per catchment as a NPV. The BSTM does not calculate the service cost based on the physical location of trunk roads in service catchments, but on the cost of the capacity consumed of trunk roads based on the trips using the roads. The costs are allocated to the zones they are generated by and generated from which are then aggregated to service catchments.</t>
  </si>
  <si>
    <t>R92</t>
  </si>
  <si>
    <t>Bracken Ridge Road/Barfoot Street Intersection</t>
  </si>
  <si>
    <t>Kingsford Smith Drive (Lexington Terrace to Racecourse Road)</t>
  </si>
  <si>
    <t xml:space="preserve">Nottingham Road (Benhiam Street to Appleby Street) </t>
  </si>
  <si>
    <t>Nottingham Road (Menser to Benhiam Street)</t>
  </si>
  <si>
    <t>Wynnum Road/Bennetts Road Intersection</t>
  </si>
  <si>
    <t>Bracken Ridge Road/Deagon Deviation Intersection</t>
  </si>
  <si>
    <r>
      <rPr>
        <sz val="12"/>
        <color theme="1"/>
        <rFont val="Wingdings"/>
        <charset val="2"/>
      </rPr>
      <t>l</t>
    </r>
    <r>
      <rPr>
        <sz val="12"/>
        <color theme="1"/>
        <rFont val="Calibri"/>
        <family val="2"/>
      </rPr>
      <t xml:space="preserve"> Summary of forecast Cap X and anticipated IC revenues</t>
    </r>
    <r>
      <rPr>
        <sz val="12"/>
        <color theme="1"/>
        <rFont val="Calibri"/>
        <family val="2"/>
        <charset val="2"/>
      </rPr>
      <t>. Refer to Revenue and Cash Flow model for output.</t>
    </r>
  </si>
  <si>
    <t>Current Replacement Cost</t>
  </si>
  <si>
    <t>Average Unit Cost</t>
  </si>
  <si>
    <t/>
  </si>
  <si>
    <t>BCC</t>
  </si>
  <si>
    <t>Version for LGIP amendment 1a adoption. Effective as at 10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</si>
</sst>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8" formatCode="&quot;$&quot;#,##0.00;[Red]\-&quot;$&quot;#,##0.00"/>
    <numFmt numFmtId="44" formatCode="_-&quot;$&quot;* #,##0.00_-;\-&quot;$&quot;* #,##0.00_-;_-&quot;$&quot;* &quot;-&quot;??_-;_-@_-"/>
    <numFmt numFmtId="43" formatCode="_-* #,##0.00_-;\-* #,##0.00_-;_-* &quot;-&quot;??_-;_-@_-"/>
    <numFmt numFmtId="164" formatCode="_-* #,##0_-;\-* #,##0_-;_-* &quot;-&quot;??_-;_-@_-"/>
    <numFmt numFmtId="165" formatCode="_-&quot;$&quot;* #,##0_-;\-&quot;$&quot;* #,##0_-;_-&quot;$&quot;* &quot;-&quot;??_-;_-@_-"/>
    <numFmt numFmtId="166" formatCode="_-* #,##0.000_-;\-* #,##0.000_-;_-* &quot;-&quot;??_-;_-@_-"/>
    <numFmt numFmtId="167" formatCode="&quot;$&quot;#,##0"/>
    <numFmt numFmtId="168" formatCode="0.0%"/>
    <numFmt numFmtId="169" formatCode="_-#,##0_-;\(#,##0\);_-&quot;-&quot;_-;_-@_-"/>
    <numFmt numFmtId="170" formatCode="[$-C09]dd\-mmm\-yy;@"/>
    <numFmt numFmtId="171" formatCode="_(* #,##0.0000_)_;;_(* \(#,##0.0000\)_;;_(* #,##0.0000_)_;"/>
    <numFmt numFmtId="172" formatCode="\ 0.00%;\-0.00%"/>
    <numFmt numFmtId="173" formatCode="\ #,##0_-;\(#,##0\);\ &quot;-&quot;_-;_-@_-"/>
    <numFmt numFmtId="174" formatCode="\ #,##0.0000_-;\(#,##0.0000\);\ &quot;-&quot;_-;_-@_-"/>
    <numFmt numFmtId="175" formatCode="#,##0.000_);\(#,##0.000\)"/>
    <numFmt numFmtId="176" formatCode="mmmm\ d\,\ yyyy"/>
    <numFmt numFmtId="177" formatCode="_(* #,##0.0_);_(* \(#,##0.0\);_(* &quot;-&quot;?_);_(@_)"/>
    <numFmt numFmtId="178" formatCode="_-* #,##0\ &quot;F&quot;_-;\-* #,##0\ &quot;F&quot;_-;_-* &quot;-&quot;\ &quot;F&quot;_-;_-@_-"/>
    <numFmt numFmtId="179" formatCode="00"/>
    <numFmt numFmtId="180" formatCode="_-* #,##0\ _F_-;\-* #,##0\ _F_-;_-* &quot;-&quot;\ _F_-;_-@_-"/>
    <numFmt numFmtId="181" formatCode="mmm"/>
    <numFmt numFmtId="182" formatCode="_-* #,##0.00\ &quot;F&quot;_-;\-* #,##0.00\ &quot;F&quot;_-;_-* &quot;-&quot;??\ &quot;F&quot;_-;_-@_-"/>
    <numFmt numFmtId="183" formatCode="mmm\.\ \'yy"/>
    <numFmt numFmtId="184" formatCode="_-* #,##0.00\ _F_-;\-* #,##0.00\ _F_-;_-* &quot;-&quot;??\ _F_-;_-@_-"/>
    <numFmt numFmtId="185" formatCode="#,##0.00\ &quot;F&quot;;[Red]\-#,##0.00\ &quot;F&quot;"/>
    <numFmt numFmtId="186" formatCode="#,##0&quot; F&quot;_);\(#,##0&quot; F&quot;\)"/>
    <numFmt numFmtId="187" formatCode="#,##0.000;\(#,##0.000\)"/>
    <numFmt numFmtId="188" formatCode="&quot;CHF&quot;\ #,##0.00;&quot;CHF&quot;\ \-#,##0.00"/>
    <numFmt numFmtId="189" formatCode="_-* #,##0\ _D_M_-;\-* #,##0\ _D_M_-;_-* &quot;-&quot;\ _D_M_-;_-@_-"/>
    <numFmt numFmtId="190" formatCode="_-* #,##0.00\ _D_M_-;\-* #,##0.00\ _D_M_-;_-* &quot;-&quot;??\ _D_M_-;_-@_-"/>
    <numFmt numFmtId="191" formatCode="#,##0.0_);[Red]\(#,##0.0\)"/>
    <numFmt numFmtId="192" formatCode="0_);\(0\)"/>
    <numFmt numFmtId="193" formatCode="#,##0.0;\(#,##0.0\);\-\ "/>
    <numFmt numFmtId="194" formatCode="#,##0.0;\(#,##0.0\);\-"/>
    <numFmt numFmtId="195" formatCode="0%;\(0%\)"/>
    <numFmt numFmtId="196" formatCode="&quot;$&quot;#.##"/>
    <numFmt numFmtId="197" formatCode="#,##0&quot; F&quot;_);[Red]\(#,##0&quot; F&quot;\)"/>
    <numFmt numFmtId="198" formatCode="#,##0.00&quot; F&quot;_);\(#,##0.00&quot; F&quot;\)"/>
    <numFmt numFmtId="199" formatCode="_-* #,##0\ &quot;DM&quot;_-;\-* #,##0\ &quot;DM&quot;_-;_-* &quot;-&quot;\ &quot;DM&quot;_-;_-@_-"/>
    <numFmt numFmtId="200" formatCode="_-* #,##0.00\ &quot;DM&quot;_-;\-* #,##0.00\ &quot;DM&quot;_-;_-* &quot;-&quot;??\ &quot;DM&quot;_-;_-@_-"/>
  </numFmts>
  <fonts count="94">
    <font>
      <sz val="11"/>
      <color theme="1"/>
      <name val="Century Gothic"/>
      <family val="2"/>
      <scheme val="minor"/>
    </font>
    <font>
      <sz val="12"/>
      <color theme="1"/>
      <name val="Century Gothic"/>
      <family val="2"/>
      <scheme val="minor"/>
    </font>
    <font>
      <sz val="11"/>
      <color theme="1"/>
      <name val="Century Gothic"/>
      <family val="2"/>
      <scheme val="minor"/>
    </font>
    <font>
      <b/>
      <sz val="11"/>
      <color theme="0"/>
      <name val="Century Gothic"/>
      <family val="2"/>
      <scheme val="minor"/>
    </font>
    <font>
      <b/>
      <sz val="11"/>
      <color theme="1"/>
      <name val="Century Gothic"/>
      <family val="2"/>
      <scheme val="minor"/>
    </font>
    <font>
      <sz val="11"/>
      <color theme="0"/>
      <name val="Century Gothic"/>
      <family val="2"/>
      <scheme val="minor"/>
    </font>
    <font>
      <b/>
      <sz val="18"/>
      <color theme="1"/>
      <name val="Century Gothic"/>
      <family val="2"/>
      <scheme val="minor"/>
    </font>
    <font>
      <b/>
      <sz val="12"/>
      <color theme="1"/>
      <name val="Arial"/>
      <family val="2"/>
    </font>
    <font>
      <sz val="12"/>
      <color theme="1"/>
      <name val="Arial"/>
      <family val="2"/>
    </font>
    <font>
      <u/>
      <sz val="11"/>
      <color theme="10"/>
      <name val="Century Gothic"/>
      <family val="2"/>
      <scheme val="minor"/>
    </font>
    <font>
      <b/>
      <u/>
      <sz val="18"/>
      <name val="Century Gothic"/>
      <family val="2"/>
      <scheme val="minor"/>
    </font>
    <font>
      <b/>
      <sz val="11"/>
      <name val="Century Gothic"/>
      <family val="2"/>
      <scheme val="minor"/>
    </font>
    <font>
      <sz val="12"/>
      <color theme="1"/>
      <name val="Century Gothic"/>
      <family val="2"/>
      <scheme val="minor"/>
    </font>
    <font>
      <sz val="14"/>
      <color theme="1"/>
      <name val="Century Gothic"/>
      <family val="2"/>
      <scheme val="minor"/>
    </font>
    <font>
      <sz val="12"/>
      <color theme="1"/>
      <name val="Wingdings"/>
      <charset val="2"/>
    </font>
    <font>
      <sz val="12"/>
      <color theme="1"/>
      <name val="Calibri"/>
      <family val="2"/>
    </font>
    <font>
      <sz val="9"/>
      <color theme="1"/>
      <name val="Century Gothic"/>
      <family val="2"/>
      <scheme val="minor"/>
    </font>
    <font>
      <b/>
      <sz val="9"/>
      <color theme="1"/>
      <name val="Century Gothic"/>
      <family val="2"/>
      <scheme val="minor"/>
    </font>
    <font>
      <sz val="8"/>
      <color theme="1"/>
      <name val="Century Gothic"/>
      <family val="2"/>
      <scheme val="minor"/>
    </font>
    <font>
      <b/>
      <sz val="12"/>
      <color rgb="FFFF0000"/>
      <name val="Century Gothic"/>
      <family val="2"/>
      <scheme val="minor"/>
    </font>
    <font>
      <u/>
      <sz val="12"/>
      <color theme="1"/>
      <name val="Calibri"/>
      <family val="2"/>
    </font>
    <font>
      <u/>
      <sz val="12"/>
      <color theme="1"/>
      <name val="Century Gothic"/>
      <family val="2"/>
      <scheme val="minor"/>
    </font>
    <font>
      <b/>
      <sz val="14"/>
      <color theme="1"/>
      <name val="Century Gothic"/>
      <family val="2"/>
      <scheme val="minor"/>
    </font>
    <font>
      <sz val="11"/>
      <color theme="1"/>
      <name val="Calibri"/>
      <family val="2"/>
    </font>
    <font>
      <b/>
      <sz val="14"/>
      <color theme="1"/>
      <name val="Arial"/>
      <family val="2"/>
    </font>
    <font>
      <b/>
      <sz val="20"/>
      <color theme="1"/>
      <name val="Century Gothic"/>
      <family val="2"/>
      <scheme val="minor"/>
    </font>
    <font>
      <b/>
      <u/>
      <sz val="20"/>
      <color theme="1"/>
      <name val="Century Gothic"/>
      <family val="2"/>
      <scheme val="minor"/>
    </font>
    <font>
      <sz val="9"/>
      <color theme="1"/>
      <name val="Arial"/>
      <family val="2"/>
    </font>
    <font>
      <b/>
      <u/>
      <sz val="18"/>
      <color rgb="FF000000"/>
      <name val="Calibri"/>
      <family val="2"/>
    </font>
    <font>
      <sz val="11"/>
      <color theme="8" tint="0.79998168889431442"/>
      <name val="Century Gothic"/>
      <family val="2"/>
      <scheme val="minor"/>
    </font>
    <font>
      <sz val="8"/>
      <color indexed="12"/>
      <name val="Arial"/>
      <family val="2"/>
    </font>
    <font>
      <i/>
      <sz val="10"/>
      <color theme="1"/>
      <name val="Century Gothic"/>
      <family val="2"/>
      <scheme val="minor"/>
    </font>
    <font>
      <sz val="12"/>
      <color theme="1"/>
      <name val="Century Gothic"/>
      <family val="2"/>
      <scheme val="major"/>
    </font>
    <font>
      <sz val="10"/>
      <name val="Arial"/>
      <family val="2"/>
    </font>
    <font>
      <sz val="8"/>
      <name val="Century Gothic"/>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color indexed="9"/>
      <name val="Arial"/>
      <family val="2"/>
    </font>
    <font>
      <b/>
      <sz val="15"/>
      <color indexed="56"/>
      <name val="Calibri"/>
      <family val="2"/>
    </font>
    <font>
      <b/>
      <sz val="13"/>
      <color indexed="56"/>
      <name val="Calibri"/>
      <family val="2"/>
    </font>
    <font>
      <b/>
      <sz val="11"/>
      <color indexed="56"/>
      <name val="Calibri"/>
      <family val="2"/>
    </font>
    <font>
      <b/>
      <u/>
      <sz val="8"/>
      <color indexed="61"/>
      <name val="Arial"/>
      <family val="2"/>
    </font>
    <font>
      <sz val="11"/>
      <color indexed="62"/>
      <name val="Calibri"/>
      <family val="2"/>
    </font>
    <font>
      <sz val="11"/>
      <color indexed="52"/>
      <name val="Calibri"/>
      <family val="2"/>
    </font>
    <font>
      <b/>
      <sz val="12"/>
      <name val="Arial"/>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7"/>
      <color indexed="55"/>
      <name val="Arial"/>
      <family val="2"/>
    </font>
    <font>
      <sz val="11"/>
      <color indexed="10"/>
      <name val="Calibri"/>
      <family val="2"/>
    </font>
    <font>
      <b/>
      <sz val="10"/>
      <color indexed="10"/>
      <name val="Arial"/>
      <family val="2"/>
    </font>
    <font>
      <u/>
      <sz val="10"/>
      <color theme="10"/>
      <name val="Arial"/>
      <family val="2"/>
    </font>
    <font>
      <sz val="10"/>
      <name val="Helv"/>
    </font>
    <font>
      <i/>
      <sz val="10"/>
      <color indexed="16"/>
      <name val="Arial"/>
      <family val="2"/>
    </font>
    <font>
      <sz val="10"/>
      <color indexed="8"/>
      <name val="Arial"/>
      <family val="2"/>
    </font>
    <font>
      <sz val="10"/>
      <name val="Futura Md BT"/>
      <family val="2"/>
    </font>
    <font>
      <sz val="10"/>
      <name val="Geneva"/>
    </font>
    <font>
      <sz val="10"/>
      <name val="Times New Roman"/>
      <family val="1"/>
    </font>
    <font>
      <sz val="12"/>
      <name val="Helv"/>
    </font>
    <font>
      <sz val="12"/>
      <name val="Tms Rmn"/>
    </font>
    <font>
      <b/>
      <sz val="8"/>
      <name val="Arial"/>
      <family val="2"/>
      <charset val="238"/>
    </font>
    <font>
      <sz val="10"/>
      <color indexed="12"/>
      <name val="Arial"/>
      <family val="2"/>
    </font>
    <font>
      <sz val="10"/>
      <color indexed="10"/>
      <name val="Arial"/>
      <family val="2"/>
    </font>
    <font>
      <b/>
      <sz val="10"/>
      <color indexed="9"/>
      <name val="Futura Md BT"/>
      <family val="2"/>
    </font>
    <font>
      <b/>
      <sz val="11"/>
      <name val="Futura Md BT"/>
      <family val="2"/>
    </font>
    <font>
      <b/>
      <sz val="9"/>
      <color indexed="16"/>
      <name val="SwitzerlandCondensed"/>
    </font>
    <font>
      <sz val="10"/>
      <color indexed="12"/>
      <name val="Futura Md BT"/>
      <family val="2"/>
    </font>
    <font>
      <sz val="8"/>
      <name val="Futura Md BT"/>
      <family val="2"/>
    </font>
    <font>
      <sz val="10"/>
      <color indexed="14"/>
      <name val="Arial"/>
      <family val="2"/>
    </font>
    <font>
      <sz val="10"/>
      <color indexed="14"/>
      <name val="Times New Roman"/>
      <family val="1"/>
    </font>
    <font>
      <b/>
      <sz val="10"/>
      <name val="Arial"/>
      <family val="2"/>
      <charset val="238"/>
    </font>
    <font>
      <b/>
      <u/>
      <sz val="10"/>
      <name val="Futura Md BT"/>
      <family val="2"/>
    </font>
    <font>
      <b/>
      <sz val="10"/>
      <name val="Futura Md BT"/>
      <family val="2"/>
    </font>
    <font>
      <b/>
      <sz val="10"/>
      <color indexed="8"/>
      <name val="Futura Md BT"/>
      <family val="2"/>
    </font>
    <font>
      <sz val="9"/>
      <name val="Futura Md BT"/>
      <family val="2"/>
    </font>
    <font>
      <b/>
      <sz val="9"/>
      <name val="Arial"/>
      <family val="2"/>
      <charset val="238"/>
    </font>
    <font>
      <b/>
      <sz val="9"/>
      <color indexed="10"/>
      <name val="SwitzerlandCondensed"/>
    </font>
    <font>
      <sz val="10"/>
      <name val="Arial CE"/>
      <family val="2"/>
      <charset val="238"/>
    </font>
    <font>
      <sz val="8"/>
      <name val="Arial"/>
      <family val="2"/>
      <charset val="238"/>
    </font>
    <font>
      <b/>
      <sz val="10"/>
      <name val="Futura Md BT"/>
    </font>
    <font>
      <b/>
      <i/>
      <sz val="8"/>
      <name val="Arial"/>
      <family val="2"/>
    </font>
    <font>
      <b/>
      <sz val="9"/>
      <name val="Arial"/>
      <family val="2"/>
    </font>
    <font>
      <b/>
      <sz val="16"/>
      <name val="Arial"/>
      <family val="2"/>
    </font>
    <font>
      <b/>
      <sz val="16"/>
      <name val="AT*Carleton"/>
      <charset val="2"/>
    </font>
    <font>
      <sz val="12"/>
      <color theme="1"/>
      <name val="Calibri"/>
      <family val="2"/>
      <charset val="2"/>
    </font>
    <font>
      <b/>
      <sz val="15"/>
      <color theme="3"/>
      <name val="Century Gothic"/>
      <family val="2"/>
      <scheme val="minor"/>
    </font>
    <font>
      <b/>
      <sz val="13"/>
      <color theme="3"/>
      <name val="Century Gothic"/>
      <family val="2"/>
      <scheme val="minor"/>
    </font>
  </fonts>
  <fills count="43">
    <fill>
      <patternFill patternType="none"/>
    </fill>
    <fill>
      <patternFill patternType="gray125"/>
    </fill>
    <fill>
      <patternFill patternType="solid">
        <fgColor theme="8" tint="0.59999389629810485"/>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FFFFFF"/>
        <bgColor indexed="64"/>
      </patternFill>
    </fill>
    <fill>
      <patternFill patternType="solid">
        <fgColor theme="6" tint="0.79998168889431442"/>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54"/>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indexed="65"/>
        <bgColor indexed="64"/>
      </patternFill>
    </fill>
    <fill>
      <patternFill patternType="solid">
        <fgColor indexed="26"/>
        <bgColor indexed="64"/>
      </patternFill>
    </fill>
    <fill>
      <patternFill patternType="gray125">
        <bgColor indexed="42"/>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medium">
        <color indexed="64"/>
      </left>
      <right style="medium">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style="thin">
        <color indexed="64"/>
      </right>
      <top style="dotted">
        <color indexed="64"/>
      </top>
      <bottom/>
      <diagonal/>
    </border>
    <border>
      <left/>
      <right/>
      <top style="medium">
        <color indexed="64"/>
      </top>
      <bottom/>
      <diagonal/>
    </border>
    <border>
      <left style="thin">
        <color indexed="64"/>
      </left>
      <right/>
      <top/>
      <bottom style="dotted">
        <color indexed="64"/>
      </bottom>
      <diagonal/>
    </border>
    <border>
      <left style="thin">
        <color indexed="64"/>
      </left>
      <right style="thin">
        <color indexed="64"/>
      </right>
      <top/>
      <bottom style="medium">
        <color indexed="64"/>
      </bottom>
      <diagonal/>
    </border>
    <border>
      <left style="dotted">
        <color indexed="64"/>
      </left>
      <right/>
      <top/>
      <bottom style="dotted">
        <color indexed="64"/>
      </bottom>
      <diagonal/>
    </border>
    <border>
      <left style="thin">
        <color indexed="22"/>
      </left>
      <right style="thin">
        <color indexed="22"/>
      </right>
      <top style="thin">
        <color indexed="22"/>
      </top>
      <bottom style="thin">
        <color indexed="22"/>
      </bottom>
      <diagonal/>
    </border>
    <border>
      <left/>
      <right style="thin">
        <color indexed="64"/>
      </right>
      <top/>
      <bottom style="dotted">
        <color indexed="64"/>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style="thin">
        <color indexed="64"/>
      </right>
      <top/>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s>
  <cellStyleXfs count="430">
    <xf numFmtId="0" fontId="0" fillId="0" borderId="0"/>
    <xf numFmtId="43" fontId="2" fillId="0" borderId="0" applyFont="0" applyFill="0" applyBorder="0" applyAlignment="0" applyProtection="0"/>
    <xf numFmtId="9" fontId="2" fillId="0" borderId="0" applyFont="0" applyFill="0" applyBorder="0" applyAlignment="0" applyProtection="0"/>
    <xf numFmtId="0" fontId="9" fillId="0" borderId="0" applyNumberFormat="0" applyFill="0" applyBorder="0" applyAlignment="0" applyProtection="0"/>
    <xf numFmtId="44" fontId="2" fillId="0" borderId="0" applyFont="0" applyFill="0" applyBorder="0" applyAlignment="0" applyProtection="0"/>
    <xf numFmtId="169" fontId="30" fillId="13" borderId="77">
      <alignment horizontal="right"/>
      <protection locked="0"/>
    </xf>
    <xf numFmtId="9" fontId="33" fillId="0" borderId="0" applyFont="0" applyFill="0" applyBorder="0" applyAlignment="0" applyProtection="0"/>
    <xf numFmtId="0" fontId="36" fillId="14" borderId="0" applyNumberFormat="0" applyBorder="0" applyAlignment="0" applyProtection="0"/>
    <xf numFmtId="43" fontId="2" fillId="0" borderId="0" applyFont="0" applyFill="0" applyBorder="0" applyAlignment="0" applyProtection="0"/>
    <xf numFmtId="0" fontId="33" fillId="0" borderId="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6" fillId="23" borderId="0" applyNumberFormat="0" applyBorder="0" applyAlignment="0" applyProtection="0"/>
    <xf numFmtId="0" fontId="37" fillId="24"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31" borderId="0" applyNumberFormat="0" applyBorder="0" applyAlignment="0" applyProtection="0"/>
    <xf numFmtId="0" fontId="38" fillId="15" borderId="0" applyNumberFormat="0" applyBorder="0" applyAlignment="0" applyProtection="0"/>
    <xf numFmtId="0" fontId="39" fillId="32" borderId="84" applyNumberFormat="0" applyAlignment="0" applyProtection="0"/>
    <xf numFmtId="0" fontId="40" fillId="33" borderId="85" applyNumberFormat="0" applyAlignment="0" applyProtection="0"/>
    <xf numFmtId="0" fontId="41" fillId="0" borderId="0" applyNumberFormat="0" applyFill="0" applyBorder="0" applyAlignment="0" applyProtection="0"/>
    <xf numFmtId="0" fontId="42" fillId="16" borderId="0" applyNumberFormat="0" applyBorder="0" applyAlignment="0" applyProtection="0"/>
    <xf numFmtId="15" fontId="43" fillId="34" borderId="0">
      <alignment vertical="center"/>
    </xf>
    <xf numFmtId="0" fontId="44" fillId="0" borderId="86" applyNumberFormat="0" applyFill="0" applyAlignment="0" applyProtection="0"/>
    <xf numFmtId="0" fontId="45" fillId="0" borderId="87" applyNumberFormat="0" applyFill="0" applyAlignment="0" applyProtection="0"/>
    <xf numFmtId="0" fontId="46" fillId="0" borderId="88" applyNumberFormat="0" applyFill="0" applyAlignment="0" applyProtection="0"/>
    <xf numFmtId="0" fontId="46" fillId="0" borderId="0" applyNumberFormat="0" applyFill="0" applyBorder="0" applyAlignment="0" applyProtection="0"/>
    <xf numFmtId="170" fontId="47" fillId="0" borderId="0" applyFill="0" applyBorder="0">
      <alignment vertical="center"/>
    </xf>
    <xf numFmtId="171" fontId="30" fillId="13" borderId="77">
      <protection locked="0"/>
    </xf>
    <xf numFmtId="172" fontId="30" fillId="13" borderId="77">
      <alignment horizontal="right"/>
      <protection locked="0"/>
    </xf>
    <xf numFmtId="170" fontId="30" fillId="13" borderId="77">
      <alignment horizontal="left" vertical="top" wrapText="1"/>
      <protection locked="0"/>
    </xf>
    <xf numFmtId="15" fontId="30" fillId="13" borderId="77">
      <alignment horizontal="right" vertical="center"/>
      <protection locked="0"/>
    </xf>
    <xf numFmtId="170" fontId="30" fillId="13" borderId="77">
      <alignment horizontal="center" vertical="center" wrapText="1"/>
      <protection locked="0"/>
    </xf>
    <xf numFmtId="0" fontId="48" fillId="19" borderId="84" applyNumberFormat="0" applyAlignment="0" applyProtection="0"/>
    <xf numFmtId="0" fontId="49" fillId="0" borderId="89" applyNumberFormat="0" applyFill="0" applyAlignment="0" applyProtection="0"/>
    <xf numFmtId="170" fontId="50" fillId="0" borderId="0" applyFill="0" applyBorder="0" applyAlignment="0">
      <alignment vertical="center"/>
    </xf>
    <xf numFmtId="0" fontId="51" fillId="35" borderId="0" applyNumberFormat="0" applyBorder="0" applyAlignment="0" applyProtection="0"/>
    <xf numFmtId="0" fontId="33" fillId="36" borderId="77" applyNumberFormat="0" applyFont="0" applyAlignment="0" applyProtection="0"/>
    <xf numFmtId="173" fontId="35" fillId="0" borderId="0">
      <alignment horizontal="right"/>
    </xf>
    <xf numFmtId="173" fontId="35" fillId="0" borderId="0">
      <alignment horizontal="right"/>
    </xf>
    <xf numFmtId="173" fontId="35" fillId="0" borderId="0">
      <alignment horizontal="right"/>
    </xf>
    <xf numFmtId="174" fontId="35" fillId="37" borderId="0">
      <alignment horizontal="right"/>
    </xf>
    <xf numFmtId="174" fontId="35" fillId="37" borderId="0">
      <alignment horizontal="right"/>
    </xf>
    <xf numFmtId="174" fontId="35" fillId="37" borderId="0">
      <alignment horizontal="right"/>
    </xf>
    <xf numFmtId="172" fontId="35" fillId="0" borderId="0">
      <alignment horizontal="right"/>
    </xf>
    <xf numFmtId="172" fontId="35" fillId="0" borderId="0">
      <alignment horizontal="right"/>
    </xf>
    <xf numFmtId="172" fontId="35" fillId="0" borderId="0">
      <alignment horizontal="right"/>
    </xf>
    <xf numFmtId="15" fontId="35" fillId="0" borderId="0">
      <alignment horizontal="right" vertical="center"/>
    </xf>
    <xf numFmtId="15" fontId="35" fillId="0" borderId="0">
      <alignment horizontal="right" vertical="center"/>
    </xf>
    <xf numFmtId="15" fontId="35" fillId="0" borderId="0">
      <alignment horizontal="right" vertical="center"/>
    </xf>
    <xf numFmtId="170" fontId="35" fillId="0" borderId="0">
      <alignment horizontal="left" vertical="center" indent="1"/>
    </xf>
    <xf numFmtId="170" fontId="35" fillId="0" borderId="0">
      <alignment horizontal="left" vertical="center" indent="1"/>
    </xf>
    <xf numFmtId="170" fontId="35" fillId="0" borderId="0">
      <alignment horizontal="left" vertical="center" indent="1"/>
    </xf>
    <xf numFmtId="0" fontId="52" fillId="32" borderId="90" applyNumberFormat="0" applyAlignment="0" applyProtection="0"/>
    <xf numFmtId="0" fontId="53" fillId="0" borderId="0" applyNumberFormat="0" applyFill="0" applyBorder="0" applyAlignment="0" applyProtection="0"/>
    <xf numFmtId="0" fontId="54" fillId="0" borderId="91" applyNumberFormat="0" applyFill="0" applyAlignment="0" applyProtection="0"/>
    <xf numFmtId="170" fontId="55" fillId="0" borderId="0">
      <alignment horizontal="left"/>
    </xf>
    <xf numFmtId="0" fontId="56" fillId="0" borderId="0" applyNumberFormat="0" applyFill="0" applyBorder="0" applyAlignment="0" applyProtection="0"/>
    <xf numFmtId="0" fontId="58" fillId="0" borderId="0" applyNumberFormat="0" applyFill="0" applyBorder="0" applyAlignment="0" applyProtection="0">
      <alignment vertical="top"/>
      <protection locked="0"/>
    </xf>
    <xf numFmtId="169" fontId="30" fillId="13" borderId="77">
      <alignment horizontal="right"/>
      <protection locked="0"/>
    </xf>
    <xf numFmtId="0" fontId="33" fillId="36" borderId="77" applyNumberFormat="0" applyFont="0" applyAlignment="0" applyProtection="0"/>
    <xf numFmtId="0" fontId="33" fillId="0" borderId="0"/>
    <xf numFmtId="0" fontId="33" fillId="36" borderId="77" applyNumberFormat="0" applyFont="0" applyAlignment="0" applyProtection="0"/>
    <xf numFmtId="0" fontId="33" fillId="0" borderId="0"/>
    <xf numFmtId="0" fontId="33" fillId="36" borderId="77" applyNumberFormat="0" applyFont="0" applyAlignment="0" applyProtection="0"/>
    <xf numFmtId="175" fontId="60" fillId="0" borderId="0" applyNumberFormat="0" applyFill="0" applyBorder="0" applyAlignment="0" applyProtection="0">
      <protection locked="0"/>
    </xf>
    <xf numFmtId="176"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80"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1" fontId="33" fillId="0" borderId="0" applyFill="0" applyBorder="0" applyAlignment="0"/>
    <xf numFmtId="182"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3" fontId="33" fillId="0" borderId="0" applyFill="0" applyBorder="0" applyAlignment="0"/>
    <xf numFmtId="184"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86"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2" fontId="62" fillId="0" borderId="0">
      <alignment horizontal="right"/>
      <protection locked="0"/>
    </xf>
    <xf numFmtId="187" fontId="62" fillId="0" borderId="0" applyFill="0" applyBorder="0" applyAlignment="0" applyProtection="0">
      <protection locked="0"/>
    </xf>
    <xf numFmtId="3" fontId="62" fillId="0" borderId="0" applyFill="0" applyBorder="0" applyAlignment="0" applyProtection="0"/>
    <xf numFmtId="38" fontId="63" fillId="0" borderId="0" applyFont="0" applyFill="0" applyBorder="0" applyAlignment="0" applyProtection="0"/>
    <xf numFmtId="40" fontId="63" fillId="0" borderId="0" applyFont="0" applyFill="0" applyBorder="0" applyAlignment="0" applyProtection="0"/>
    <xf numFmtId="188" fontId="64" fillId="0" borderId="0"/>
    <xf numFmtId="0" fontId="65" fillId="0" borderId="0"/>
    <xf numFmtId="185"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5" fontId="57" fillId="0" borderId="11" applyNumberFormat="0" applyFill="0" applyBorder="0" applyAlignment="0" applyProtection="0">
      <protection locked="0"/>
    </xf>
    <xf numFmtId="0" fontId="65" fillId="0" borderId="0"/>
    <xf numFmtId="0" fontId="65" fillId="0" borderId="0"/>
    <xf numFmtId="8" fontId="66" fillId="0" borderId="1"/>
    <xf numFmtId="178"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14" fontId="61" fillId="0" borderId="0" applyFill="0" applyBorder="0" applyAlignment="0"/>
    <xf numFmtId="189" fontId="33" fillId="0" borderId="0" applyFont="0" applyFill="0" applyBorder="0" applyAlignment="0" applyProtection="0"/>
    <xf numFmtId="190" fontId="33" fillId="0" borderId="0" applyFont="0" applyFill="0" applyBorder="0" applyAlignment="0" applyProtection="0"/>
    <xf numFmtId="9" fontId="33" fillId="0" borderId="0"/>
    <xf numFmtId="9" fontId="33" fillId="0" borderId="0"/>
    <xf numFmtId="38" fontId="63" fillId="0" borderId="0" applyFont="0" applyFill="0" applyBorder="0" applyAlignment="0" applyProtection="0"/>
    <xf numFmtId="40" fontId="63" fillId="0" borderId="0" applyFont="0" applyFill="0" applyBorder="0" applyAlignment="0" applyProtection="0"/>
    <xf numFmtId="0" fontId="67" fillId="0" borderId="0" applyNumberForma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86" fontId="33"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0" fontId="68"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0" fontId="69" fillId="0" borderId="8" applyNumberFormat="0" applyFill="0" applyBorder="0" applyAlignment="0" applyProtection="0">
      <protection locked="0"/>
    </xf>
    <xf numFmtId="0" fontId="70" fillId="39" borderId="5" applyFill="0" applyBorder="0" applyAlignment="0" applyProtection="0">
      <alignment horizontal="left"/>
    </xf>
    <xf numFmtId="3" fontId="62" fillId="0" borderId="0" applyProtection="0"/>
    <xf numFmtId="38" fontId="35" fillId="38" borderId="0" applyNumberFormat="0" applyBorder="0" applyAlignment="0" applyProtection="0"/>
    <xf numFmtId="0" fontId="50" fillId="0" borderId="21" applyNumberFormat="0" applyAlignment="0" applyProtection="0">
      <alignment horizontal="left" vertical="center"/>
    </xf>
    <xf numFmtId="0" fontId="50" fillId="0" borderId="3">
      <alignment horizontal="left" vertical="center"/>
    </xf>
    <xf numFmtId="0" fontId="71" fillId="40" borderId="17" applyNumberFormat="0" applyFill="0" applyBorder="0" applyAlignment="0" applyProtection="0"/>
    <xf numFmtId="0" fontId="72" fillId="0" borderId="71" applyBorder="0"/>
    <xf numFmtId="169" fontId="30" fillId="13" borderId="77">
      <alignment horizontal="right"/>
      <protection locked="0"/>
    </xf>
    <xf numFmtId="171" fontId="30" fillId="13" borderId="77">
      <protection locked="0"/>
    </xf>
    <xf numFmtId="172" fontId="30" fillId="13" borderId="77">
      <alignment horizontal="right"/>
      <protection locked="0"/>
    </xf>
    <xf numFmtId="0" fontId="30" fillId="13" borderId="77">
      <alignment horizontal="left" vertical="top" wrapText="1"/>
      <protection locked="0"/>
    </xf>
    <xf numFmtId="15" fontId="30" fillId="13" borderId="77">
      <alignment horizontal="right" vertical="center"/>
      <protection locked="0"/>
    </xf>
    <xf numFmtId="0" fontId="30" fillId="13" borderId="77">
      <alignment horizontal="center" vertical="center" wrapText="1"/>
      <protection locked="0"/>
    </xf>
    <xf numFmtId="10" fontId="35" fillId="41" borderId="1" applyNumberFormat="0" applyBorder="0" applyAlignment="0" applyProtection="0"/>
    <xf numFmtId="191" fontId="68" fillId="0" borderId="0" applyFill="0" applyBorder="0" applyAlignment="0" applyProtection="0"/>
    <xf numFmtId="9" fontId="73" fillId="0" borderId="0" applyFill="0" applyBorder="0" applyAlignment="0" applyProtection="0"/>
    <xf numFmtId="0" fontId="74" fillId="0" borderId="0" applyBorder="0">
      <alignment vertical="center"/>
    </xf>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86" fontId="33" fillId="0" borderId="0" applyFill="0" applyBorder="0" applyAlignment="0"/>
    <xf numFmtId="0" fontId="75" fillId="0" borderId="0" applyFill="0" applyBorder="0" applyAlignment="0"/>
    <xf numFmtId="0" fontId="75" fillId="0" borderId="0" applyFill="0" applyBorder="0" applyAlignment="0"/>
    <xf numFmtId="0" fontId="75" fillId="0" borderId="0" applyFill="0" applyBorder="0" applyAlignment="0"/>
    <xf numFmtId="0" fontId="75"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0" fontId="76" fillId="0" borderId="0" applyNumberFormat="0" applyFill="0" applyBorder="0" applyAlignment="0" applyProtection="0">
      <alignment horizontal="right"/>
    </xf>
    <xf numFmtId="183" fontId="33" fillId="0" borderId="0"/>
    <xf numFmtId="183" fontId="33" fillId="0" borderId="0"/>
    <xf numFmtId="0" fontId="77" fillId="0" borderId="0" applyNumberFormat="0"/>
    <xf numFmtId="8" fontId="63" fillId="0" borderId="0" applyFont="0" applyFill="0" applyBorder="0" applyAlignment="0" applyProtection="0"/>
    <xf numFmtId="8" fontId="63" fillId="0" borderId="0" applyFont="0" applyFill="0" applyBorder="0" applyAlignment="0" applyProtection="0"/>
    <xf numFmtId="0" fontId="78" fillId="40" borderId="18" applyNumberFormat="0" applyFill="0" applyBorder="0" applyAlignment="0" applyProtection="0"/>
    <xf numFmtId="0" fontId="79" fillId="0" borderId="18" applyNumberFormat="0" applyFill="0" applyBorder="0" applyAlignment="0" applyProtection="0"/>
    <xf numFmtId="192" fontId="33" fillId="0" borderId="0"/>
    <xf numFmtId="0" fontId="64" fillId="0" borderId="0"/>
    <xf numFmtId="0" fontId="64" fillId="0" borderId="0"/>
    <xf numFmtId="0" fontId="64" fillId="0" borderId="0"/>
    <xf numFmtId="0" fontId="64" fillId="0" borderId="0"/>
    <xf numFmtId="0" fontId="65" fillId="0" borderId="0"/>
    <xf numFmtId="191" fontId="33" fillId="0" borderId="0" applyFill="0" applyBorder="0" applyAlignment="0" applyProtection="0"/>
    <xf numFmtId="191" fontId="33" fillId="0" borderId="0" applyFill="0" applyBorder="0" applyAlignment="0" applyProtection="0"/>
    <xf numFmtId="0" fontId="33" fillId="0" borderId="0"/>
    <xf numFmtId="0" fontId="33" fillId="0" borderId="0"/>
    <xf numFmtId="38" fontId="33" fillId="0" borderId="0" applyBorder="0" applyAlignment="0" applyProtection="0"/>
    <xf numFmtId="193" fontId="62" fillId="0" borderId="92" applyFill="0" applyBorder="0">
      <alignment horizontal="center"/>
    </xf>
    <xf numFmtId="193" fontId="80" fillId="0" borderId="18" applyFill="0" applyBorder="0" applyProtection="0">
      <alignment horizontal="center"/>
    </xf>
    <xf numFmtId="0" fontId="63" fillId="0" borderId="0"/>
    <xf numFmtId="194" fontId="81" fillId="0" borderId="92" applyBorder="0">
      <alignment horizontal="center"/>
    </xf>
    <xf numFmtId="0" fontId="35" fillId="0" borderId="0">
      <alignment horizontal="left" vertical="center" indent="1"/>
    </xf>
    <xf numFmtId="0" fontId="82" fillId="0" borderId="0"/>
    <xf numFmtId="184"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5" fontId="33" fillId="0" borderId="0" applyFont="0" applyFill="0" applyBorder="0" applyAlignment="0" applyProtection="0"/>
    <xf numFmtId="196" fontId="64" fillId="0" borderId="0" applyFont="0" applyFill="0" applyBorder="0" applyAlignment="0" applyProtection="0"/>
    <xf numFmtId="196" fontId="64" fillId="0" borderId="0" applyFont="0" applyFill="0" applyBorder="0" applyAlignment="0" applyProtection="0"/>
    <xf numFmtId="196" fontId="64" fillId="0" borderId="0" applyFont="0" applyFill="0" applyBorder="0" applyAlignment="0" applyProtection="0"/>
    <xf numFmtId="196" fontId="64" fillId="0" borderId="0" applyFont="0" applyFill="0" applyBorder="0" applyAlignment="0" applyProtection="0"/>
    <xf numFmtId="195" fontId="33" fillId="0" borderId="0" applyFont="0" applyFill="0" applyBorder="0" applyAlignment="0" applyProtection="0"/>
    <xf numFmtId="10" fontId="33" fillId="0" borderId="0" applyFont="0" applyFill="0" applyBorder="0" applyAlignment="0" applyProtection="0"/>
    <xf numFmtId="10" fontId="33" fillId="0" borderId="0" applyFont="0" applyFill="0" applyBorder="0" applyAlignment="0" applyProtection="0"/>
    <xf numFmtId="0" fontId="83" fillId="0" borderId="71" applyBorder="0"/>
    <xf numFmtId="0" fontId="84" fillId="0" borderId="0"/>
    <xf numFmtId="0" fontId="85" fillId="0" borderId="0" applyNumberForma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85"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77" fontId="33" fillId="0" borderId="0" applyFill="0" applyBorder="0" applyAlignment="0"/>
    <xf numFmtId="186" fontId="33" fillId="0" borderId="0" applyFill="0" applyBorder="0" applyAlignment="0"/>
    <xf numFmtId="0" fontId="69" fillId="0" borderId="0" applyFill="0" applyBorder="0" applyAlignment="0"/>
    <xf numFmtId="0" fontId="69" fillId="0" borderId="0" applyFill="0" applyBorder="0" applyAlignment="0"/>
    <xf numFmtId="0" fontId="69" fillId="0" borderId="0" applyFill="0" applyBorder="0" applyAlignment="0"/>
    <xf numFmtId="0" fontId="69" fillId="0" borderId="0" applyFill="0" applyBorder="0" applyAlignment="0"/>
    <xf numFmtId="178"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179" fontId="33" fillId="0" borderId="0" applyFill="0" applyBorder="0" applyAlignment="0"/>
    <xf numFmtId="38" fontId="86" fillId="0" borderId="18" applyFont="0" applyBorder="0" applyProtection="0">
      <alignment horizontal="right" vertical="center"/>
    </xf>
    <xf numFmtId="0" fontId="87" fillId="0" borderId="93"/>
    <xf numFmtId="0" fontId="87" fillId="0" borderId="93"/>
    <xf numFmtId="0" fontId="87" fillId="0" borderId="93"/>
    <xf numFmtId="0" fontId="87" fillId="0" borderId="93"/>
    <xf numFmtId="0" fontId="87" fillId="0" borderId="93"/>
    <xf numFmtId="0" fontId="33" fillId="0" borderId="0"/>
    <xf numFmtId="0" fontId="59" fillId="0" borderId="0"/>
    <xf numFmtId="0" fontId="88" fillId="0" borderId="94"/>
    <xf numFmtId="0" fontId="88" fillId="0" borderId="94"/>
    <xf numFmtId="0" fontId="88" fillId="0" borderId="94"/>
    <xf numFmtId="0" fontId="88" fillId="0" borderId="94"/>
    <xf numFmtId="0" fontId="88" fillId="0" borderId="94"/>
    <xf numFmtId="49" fontId="61" fillId="0" borderId="0" applyFill="0" applyBorder="0" applyAlignment="0"/>
    <xf numFmtId="197"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198" fontId="33"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61" fillId="0" borderId="0" applyFill="0" applyBorder="0" applyAlignment="0"/>
    <xf numFmtId="0" fontId="89" fillId="42" borderId="0"/>
    <xf numFmtId="0" fontId="74" fillId="0" borderId="17" applyNumberFormat="0" applyFill="0" applyBorder="0" applyProtection="0">
      <alignment horizontal="center"/>
    </xf>
    <xf numFmtId="0" fontId="55" fillId="0" borderId="0">
      <alignment horizontal="left"/>
    </xf>
    <xf numFmtId="0" fontId="90" fillId="0" borderId="0"/>
    <xf numFmtId="199" fontId="33" fillId="0" borderId="0" applyFont="0" applyFill="0" applyBorder="0" applyAlignment="0" applyProtection="0"/>
    <xf numFmtId="200" fontId="33" fillId="0" borderId="0" applyFont="0" applyFill="0" applyBorder="0" applyAlignment="0" applyProtection="0"/>
    <xf numFmtId="0" fontId="82"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2" fillId="0" borderId="0"/>
    <xf numFmtId="0" fontId="9"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92" fillId="0" borderId="96" applyNumberFormat="0" applyFill="0" applyAlignment="0" applyProtection="0"/>
    <xf numFmtId="0" fontId="93" fillId="0" borderId="97" applyNumberFormat="0" applyFill="0" applyAlignment="0" applyProtection="0"/>
  </cellStyleXfs>
  <cellXfs count="418">
    <xf numFmtId="0" fontId="0" fillId="0" borderId="0" xfId="0"/>
    <xf numFmtId="0" fontId="3" fillId="3" borderId="14" xfId="0" applyFont="1" applyFill="1" applyBorder="1" applyAlignment="1">
      <alignment horizontal="center" textRotation="90"/>
    </xf>
    <xf numFmtId="0" fontId="3" fillId="3" borderId="21" xfId="0" applyFont="1" applyFill="1" applyBorder="1" applyAlignment="1">
      <alignment horizontal="center" textRotation="90"/>
    </xf>
    <xf numFmtId="0" fontId="3" fillId="3" borderId="15" xfId="0" applyFont="1" applyFill="1" applyBorder="1" applyAlignment="1">
      <alignment horizontal="center" textRotation="90"/>
    </xf>
    <xf numFmtId="0" fontId="4" fillId="5" borderId="14" xfId="0" applyFont="1" applyFill="1" applyBorder="1"/>
    <xf numFmtId="0" fontId="4" fillId="5" borderId="21" xfId="0" applyFont="1" applyFill="1" applyBorder="1"/>
    <xf numFmtId="0" fontId="5" fillId="3" borderId="14" xfId="0" applyFont="1" applyFill="1" applyBorder="1" applyAlignment="1">
      <alignment horizontal="center"/>
    </xf>
    <xf numFmtId="0" fontId="5" fillId="3" borderId="13" xfId="0" applyFont="1" applyFill="1" applyBorder="1" applyAlignment="1">
      <alignment horizontal="center"/>
    </xf>
    <xf numFmtId="0" fontId="5" fillId="3" borderId="41" xfId="0" applyFont="1" applyFill="1" applyBorder="1" applyAlignment="1">
      <alignment horizontal="center"/>
    </xf>
    <xf numFmtId="0" fontId="5" fillId="3" borderId="42" xfId="0" applyFont="1" applyFill="1" applyBorder="1" applyAlignment="1">
      <alignment horizontal="center"/>
    </xf>
    <xf numFmtId="0" fontId="5" fillId="3" borderId="43" xfId="0" applyFont="1" applyFill="1" applyBorder="1" applyAlignment="1">
      <alignment horizontal="center"/>
    </xf>
    <xf numFmtId="164" fontId="16" fillId="5" borderId="40" xfId="0" applyNumberFormat="1" applyFont="1" applyFill="1" applyBorder="1" applyAlignment="1">
      <alignment horizontal="center" wrapText="1"/>
    </xf>
    <xf numFmtId="49" fontId="16" fillId="5" borderId="40" xfId="0" applyNumberFormat="1" applyFont="1" applyFill="1" applyBorder="1" applyAlignment="1">
      <alignment horizontal="center" wrapText="1"/>
    </xf>
    <xf numFmtId="164" fontId="16" fillId="5" borderId="46" xfId="1" applyNumberFormat="1" applyFont="1" applyFill="1" applyBorder="1" applyAlignment="1">
      <alignment horizontal="center" wrapText="1"/>
    </xf>
    <xf numFmtId="164" fontId="16" fillId="5" borderId="48" xfId="1" applyNumberFormat="1" applyFont="1" applyFill="1" applyBorder="1" applyAlignment="1">
      <alignment horizontal="center" wrapText="1"/>
    </xf>
    <xf numFmtId="164" fontId="16" fillId="5" borderId="49" xfId="1" applyNumberFormat="1" applyFont="1" applyFill="1" applyBorder="1" applyAlignment="1">
      <alignment horizontal="center" wrapText="1"/>
    </xf>
    <xf numFmtId="164" fontId="16" fillId="5" borderId="50" xfId="1" applyNumberFormat="1" applyFont="1" applyFill="1" applyBorder="1" applyAlignment="1">
      <alignment horizontal="center" wrapText="1"/>
    </xf>
    <xf numFmtId="164" fontId="16" fillId="5" borderId="39" xfId="0" applyNumberFormat="1" applyFont="1" applyFill="1" applyBorder="1" applyAlignment="1">
      <alignment horizontal="center" wrapText="1"/>
    </xf>
    <xf numFmtId="49" fontId="16" fillId="5" borderId="39" xfId="0" applyNumberFormat="1" applyFont="1" applyFill="1" applyBorder="1" applyAlignment="1">
      <alignment horizontal="center" wrapText="1"/>
    </xf>
    <xf numFmtId="164" fontId="16" fillId="5" borderId="34" xfId="0" applyNumberFormat="1" applyFont="1" applyFill="1" applyBorder="1" applyAlignment="1">
      <alignment horizontal="center" wrapText="1"/>
    </xf>
    <xf numFmtId="49" fontId="16" fillId="5" borderId="34" xfId="0" applyNumberFormat="1" applyFont="1" applyFill="1" applyBorder="1" applyAlignment="1">
      <alignment horizontal="center" wrapText="1"/>
    </xf>
    <xf numFmtId="164" fontId="16" fillId="5" borderId="54" xfId="1" applyNumberFormat="1" applyFont="1" applyFill="1" applyBorder="1" applyAlignment="1">
      <alignment horizontal="center" wrapText="1"/>
    </xf>
    <xf numFmtId="164" fontId="16" fillId="5" borderId="63" xfId="1" applyNumberFormat="1" applyFont="1" applyFill="1" applyBorder="1" applyAlignment="1">
      <alignment horizontal="center" wrapText="1"/>
    </xf>
    <xf numFmtId="164" fontId="16" fillId="5" borderId="64" xfId="1" applyNumberFormat="1" applyFont="1" applyFill="1" applyBorder="1" applyAlignment="1">
      <alignment horizontal="center" wrapText="1"/>
    </xf>
    <xf numFmtId="164" fontId="16" fillId="5" borderId="45" xfId="1" applyNumberFormat="1" applyFont="1" applyFill="1" applyBorder="1" applyAlignment="1">
      <alignment horizontal="center" wrapText="1"/>
    </xf>
    <xf numFmtId="164" fontId="16" fillId="5" borderId="44" xfId="1" applyNumberFormat="1" applyFont="1" applyFill="1" applyBorder="1" applyAlignment="1">
      <alignment horizontal="center" wrapText="1"/>
    </xf>
    <xf numFmtId="0" fontId="3" fillId="3" borderId="13" xfId="0" applyFont="1" applyFill="1" applyBorder="1" applyAlignment="1">
      <alignment horizontal="center" textRotation="90"/>
    </xf>
    <xf numFmtId="0" fontId="18" fillId="0" borderId="1" xfId="0" applyFont="1" applyFill="1" applyBorder="1" applyProtection="1">
      <protection locked="0"/>
    </xf>
    <xf numFmtId="0" fontId="0" fillId="2" borderId="0" xfId="0" applyFill="1" applyProtection="1"/>
    <xf numFmtId="0" fontId="0" fillId="0" borderId="1" xfId="0" applyFill="1" applyBorder="1"/>
    <xf numFmtId="0" fontId="3" fillId="3" borderId="16" xfId="0" applyFont="1" applyFill="1" applyBorder="1" applyAlignment="1">
      <alignment horizontal="center" textRotation="90"/>
    </xf>
    <xf numFmtId="0" fontId="3" fillId="3" borderId="26" xfId="0" applyFont="1" applyFill="1" applyBorder="1" applyAlignment="1">
      <alignment horizontal="center" textRotation="90"/>
    </xf>
    <xf numFmtId="0" fontId="3" fillId="3" borderId="61" xfId="0" applyFont="1" applyFill="1" applyBorder="1" applyAlignment="1">
      <alignment horizontal="center" textRotation="90"/>
    </xf>
    <xf numFmtId="0" fontId="3" fillId="3" borderId="35" xfId="0" applyFont="1" applyFill="1" applyBorder="1" applyAlignment="1">
      <alignment horizontal="center" textRotation="90"/>
    </xf>
    <xf numFmtId="164" fontId="16" fillId="5" borderId="62" xfId="1" applyNumberFormat="1" applyFont="1" applyFill="1" applyBorder="1" applyAlignment="1">
      <alignment horizontal="center" wrapText="1"/>
    </xf>
    <xf numFmtId="0" fontId="0" fillId="11" borderId="0" xfId="0" applyFill="1"/>
    <xf numFmtId="0" fontId="24" fillId="11" borderId="0" xfId="0" applyFont="1" applyFill="1"/>
    <xf numFmtId="0" fontId="7" fillId="11" borderId="0" xfId="0" applyFont="1" applyFill="1"/>
    <xf numFmtId="0" fontId="7" fillId="11" borderId="1" xfId="0" applyFont="1" applyFill="1" applyBorder="1"/>
    <xf numFmtId="0" fontId="0" fillId="11" borderId="1" xfId="0" applyFill="1" applyBorder="1"/>
    <xf numFmtId="0" fontId="8" fillId="11" borderId="0" xfId="0" applyFont="1" applyFill="1"/>
    <xf numFmtId="0" fontId="15" fillId="11" borderId="6" xfId="0" applyFont="1" applyFill="1" applyBorder="1" applyAlignment="1">
      <alignment horizontal="center" vertical="center" wrapText="1"/>
    </xf>
    <xf numFmtId="0" fontId="0" fillId="11" borderId="0" xfId="0" applyFill="1" applyBorder="1"/>
    <xf numFmtId="0" fontId="13" fillId="11" borderId="0" xfId="0" applyFont="1" applyFill="1" applyBorder="1" applyAlignment="1">
      <alignment vertical="center" wrapText="1"/>
    </xf>
    <xf numFmtId="0" fontId="9" fillId="11" borderId="0" xfId="3" quotePrefix="1" applyFill="1"/>
    <xf numFmtId="0" fontId="0" fillId="0" borderId="0" xfId="0" applyFill="1"/>
    <xf numFmtId="0" fontId="4" fillId="11" borderId="0" xfId="0" applyFont="1" applyFill="1"/>
    <xf numFmtId="165" fontId="0" fillId="11" borderId="53" xfId="4" applyNumberFormat="1" applyFont="1" applyFill="1" applyBorder="1"/>
    <xf numFmtId="165" fontId="0" fillId="11" borderId="56" xfId="4" applyNumberFormat="1" applyFont="1" applyFill="1" applyBorder="1"/>
    <xf numFmtId="165" fontId="0" fillId="11" borderId="55" xfId="4" applyNumberFormat="1" applyFont="1" applyFill="1" applyBorder="1"/>
    <xf numFmtId="165" fontId="0" fillId="11" borderId="39" xfId="4" applyNumberFormat="1" applyFont="1" applyFill="1" applyBorder="1"/>
    <xf numFmtId="165" fontId="0" fillId="11" borderId="34" xfId="4" applyNumberFormat="1" applyFont="1" applyFill="1" applyBorder="1"/>
    <xf numFmtId="164" fontId="0" fillId="11" borderId="63" xfId="1" applyNumberFormat="1" applyFont="1" applyFill="1" applyBorder="1"/>
    <xf numFmtId="164" fontId="0" fillId="11" borderId="45" xfId="1" applyNumberFormat="1" applyFont="1" applyFill="1" applyBorder="1"/>
    <xf numFmtId="164" fontId="0" fillId="11" borderId="49" xfId="1" applyNumberFormat="1" applyFont="1" applyFill="1" applyBorder="1"/>
    <xf numFmtId="164" fontId="0" fillId="11" borderId="64" xfId="1" applyNumberFormat="1" applyFont="1" applyFill="1" applyBorder="1"/>
    <xf numFmtId="164" fontId="0" fillId="11" borderId="46" xfId="1" applyNumberFormat="1" applyFont="1" applyFill="1" applyBorder="1"/>
    <xf numFmtId="164" fontId="0" fillId="11" borderId="50" xfId="1" applyNumberFormat="1" applyFont="1" applyFill="1" applyBorder="1"/>
    <xf numFmtId="0" fontId="0" fillId="9" borderId="0" xfId="0" applyFill="1"/>
    <xf numFmtId="0" fontId="16" fillId="9" borderId="0" xfId="0" applyFont="1" applyFill="1"/>
    <xf numFmtId="0" fontId="0" fillId="11" borderId="0" xfId="0" applyFont="1" applyFill="1"/>
    <xf numFmtId="0" fontId="4" fillId="11" borderId="14" xfId="0" applyFont="1" applyFill="1" applyBorder="1" applyAlignment="1" applyProtection="1">
      <alignment horizontal="center" wrapText="1"/>
    </xf>
    <xf numFmtId="0" fontId="0" fillId="11" borderId="48" xfId="0" applyFont="1" applyFill="1" applyBorder="1"/>
    <xf numFmtId="0" fontId="0" fillId="11" borderId="50" xfId="0" applyFont="1" applyFill="1" applyBorder="1"/>
    <xf numFmtId="0" fontId="0" fillId="11" borderId="62" xfId="0" applyFont="1" applyFill="1" applyBorder="1"/>
    <xf numFmtId="0" fontId="0" fillId="11" borderId="64" xfId="0" applyFont="1" applyFill="1" applyBorder="1"/>
    <xf numFmtId="0" fontId="0" fillId="11" borderId="44" xfId="0" applyFont="1" applyFill="1" applyBorder="1"/>
    <xf numFmtId="0" fontId="0" fillId="11" borderId="46" xfId="0" applyFont="1" applyFill="1" applyBorder="1"/>
    <xf numFmtId="9" fontId="0" fillId="9" borderId="0" xfId="2" applyFont="1" applyFill="1"/>
    <xf numFmtId="164" fontId="4" fillId="5" borderId="21" xfId="1" applyNumberFormat="1" applyFont="1" applyFill="1" applyBorder="1"/>
    <xf numFmtId="164" fontId="0" fillId="9" borderId="0" xfId="1" applyNumberFormat="1" applyFont="1" applyFill="1"/>
    <xf numFmtId="0" fontId="0" fillId="9" borderId="0" xfId="0" applyFill="1" applyProtection="1"/>
    <xf numFmtId="164" fontId="0" fillId="9" borderId="0" xfId="0" applyNumberFormat="1" applyFill="1" applyProtection="1"/>
    <xf numFmtId="166" fontId="0" fillId="9" borderId="0" xfId="0" applyNumberFormat="1" applyFill="1" applyProtection="1"/>
    <xf numFmtId="0" fontId="6" fillId="9" borderId="0" xfId="0" applyFont="1" applyFill="1" applyAlignment="1"/>
    <xf numFmtId="164" fontId="0" fillId="9" borderId="0" xfId="1" applyNumberFormat="1" applyFont="1" applyFill="1" applyProtection="1"/>
    <xf numFmtId="0" fontId="6" fillId="9" borderId="0" xfId="0" applyFont="1" applyFill="1" applyAlignment="1" applyProtection="1"/>
    <xf numFmtId="165" fontId="0" fillId="9" borderId="0" xfId="4" applyNumberFormat="1" applyFont="1" applyFill="1"/>
    <xf numFmtId="0" fontId="0" fillId="9" borderId="0" xfId="0" applyFont="1" applyFill="1" applyBorder="1"/>
    <xf numFmtId="9" fontId="0" fillId="9" borderId="0" xfId="2" applyFont="1" applyFill="1" applyBorder="1"/>
    <xf numFmtId="165" fontId="0" fillId="4" borderId="28" xfId="4" applyNumberFormat="1" applyFont="1" applyFill="1" applyBorder="1" applyProtection="1">
      <protection locked="0"/>
    </xf>
    <xf numFmtId="164" fontId="0" fillId="4" borderId="28" xfId="1" applyNumberFormat="1" applyFont="1" applyFill="1" applyBorder="1" applyProtection="1">
      <protection locked="0"/>
    </xf>
    <xf numFmtId="168" fontId="0" fillId="4" borderId="28" xfId="4" applyNumberFormat="1" applyFont="1" applyFill="1" applyBorder="1" applyProtection="1">
      <protection locked="0"/>
    </xf>
    <xf numFmtId="165" fontId="0" fillId="4" borderId="29" xfId="4" applyNumberFormat="1" applyFont="1" applyFill="1" applyBorder="1" applyProtection="1">
      <protection locked="0"/>
    </xf>
    <xf numFmtId="10" fontId="0" fillId="9" borderId="0" xfId="2" applyNumberFormat="1" applyFont="1" applyFill="1"/>
    <xf numFmtId="10" fontId="0" fillId="9" borderId="0" xfId="2" applyNumberFormat="1" applyFont="1" applyFill="1" applyBorder="1" applyAlignment="1">
      <alignment wrapText="1"/>
    </xf>
    <xf numFmtId="10" fontId="0" fillId="9" borderId="0" xfId="2" applyNumberFormat="1" applyFont="1" applyFill="1" applyBorder="1"/>
    <xf numFmtId="165" fontId="0" fillId="9" borderId="0" xfId="4" applyNumberFormat="1" applyFont="1" applyFill="1" applyBorder="1"/>
    <xf numFmtId="168" fontId="0" fillId="4" borderId="67" xfId="4" applyNumberFormat="1" applyFont="1" applyFill="1" applyBorder="1" applyProtection="1">
      <protection locked="0"/>
    </xf>
    <xf numFmtId="165" fontId="0" fillId="4" borderId="67" xfId="4" applyNumberFormat="1" applyFont="1" applyFill="1" applyBorder="1" applyProtection="1">
      <protection locked="0"/>
    </xf>
    <xf numFmtId="165" fontId="0" fillId="4" borderId="36" xfId="4" applyNumberFormat="1" applyFont="1" applyFill="1" applyBorder="1" applyProtection="1">
      <protection locked="0"/>
    </xf>
    <xf numFmtId="2" fontId="0" fillId="9" borderId="0" xfId="0" applyNumberFormat="1" applyFill="1"/>
    <xf numFmtId="167" fontId="0" fillId="4" borderId="55" xfId="0" applyNumberFormat="1" applyFill="1" applyBorder="1" applyProtection="1">
      <protection locked="0"/>
    </xf>
    <xf numFmtId="164" fontId="0" fillId="4" borderId="78" xfId="1" applyNumberFormat="1" applyFont="1" applyFill="1" applyBorder="1" applyProtection="1">
      <protection locked="0"/>
    </xf>
    <xf numFmtId="2" fontId="0" fillId="4" borderId="67" xfId="1" applyNumberFormat="1" applyFont="1" applyFill="1" applyBorder="1" applyProtection="1">
      <protection locked="0"/>
    </xf>
    <xf numFmtId="2" fontId="0" fillId="4" borderId="28" xfId="0" applyNumberFormat="1" applyFill="1" applyBorder="1" applyProtection="1">
      <protection locked="0"/>
    </xf>
    <xf numFmtId="165" fontId="0" fillId="0" borderId="66" xfId="4" applyNumberFormat="1" applyFont="1" applyFill="1" applyBorder="1" applyProtection="1">
      <protection locked="0"/>
    </xf>
    <xf numFmtId="165" fontId="0" fillId="0" borderId="23" xfId="4" applyNumberFormat="1" applyFont="1" applyFill="1" applyBorder="1" applyProtection="1">
      <protection locked="0"/>
    </xf>
    <xf numFmtId="165" fontId="0" fillId="0" borderId="83" xfId="4" applyNumberFormat="1" applyFont="1" applyFill="1" applyBorder="1" applyProtection="1">
      <protection locked="0"/>
    </xf>
    <xf numFmtId="0" fontId="0" fillId="0" borderId="33" xfId="0" applyFill="1" applyBorder="1" applyProtection="1">
      <protection locked="0"/>
    </xf>
    <xf numFmtId="0" fontId="0" fillId="0" borderId="28" xfId="0" applyFill="1" applyBorder="1" applyProtection="1">
      <protection locked="0"/>
    </xf>
    <xf numFmtId="0" fontId="0" fillId="0" borderId="22" xfId="0" applyFill="1" applyBorder="1" applyProtection="1">
      <protection locked="0"/>
    </xf>
    <xf numFmtId="164" fontId="0" fillId="0" borderId="33" xfId="1" applyNumberFormat="1" applyFont="1" applyFill="1" applyBorder="1" applyProtection="1">
      <protection locked="0"/>
    </xf>
    <xf numFmtId="0" fontId="0" fillId="0" borderId="23" xfId="0" applyFill="1" applyBorder="1" applyProtection="1">
      <protection locked="0"/>
    </xf>
    <xf numFmtId="164" fontId="0" fillId="0" borderId="28" xfId="1" applyNumberFormat="1" applyFont="1" applyFill="1" applyBorder="1" applyProtection="1">
      <protection locked="0"/>
    </xf>
    <xf numFmtId="165" fontId="0" fillId="0" borderId="27" xfId="4" applyNumberFormat="1" applyFont="1" applyFill="1" applyBorder="1" applyProtection="1">
      <protection locked="0"/>
    </xf>
    <xf numFmtId="165" fontId="0" fillId="0" borderId="29" xfId="4" applyNumberFormat="1" applyFont="1" applyFill="1" applyBorder="1" applyProtection="1">
      <protection locked="0"/>
    </xf>
    <xf numFmtId="9" fontId="0" fillId="0" borderId="23" xfId="2" applyFont="1" applyFill="1" applyBorder="1" applyProtection="1">
      <protection locked="0"/>
    </xf>
    <xf numFmtId="10" fontId="0" fillId="0" borderId="28" xfId="2" applyNumberFormat="1" applyFont="1" applyFill="1" applyBorder="1" applyProtection="1">
      <protection locked="0"/>
    </xf>
    <xf numFmtId="0" fontId="0" fillId="0" borderId="65" xfId="0" applyFill="1" applyBorder="1" applyProtection="1">
      <protection locked="0"/>
    </xf>
    <xf numFmtId="10" fontId="0" fillId="0" borderId="28" xfId="2" applyNumberFormat="1" applyFont="1" applyFill="1" applyBorder="1" applyAlignment="1" applyProtection="1">
      <alignment wrapText="1"/>
      <protection locked="0"/>
    </xf>
    <xf numFmtId="0" fontId="0" fillId="0" borderId="79" xfId="0" applyFill="1" applyBorder="1" applyProtection="1">
      <protection locked="0"/>
    </xf>
    <xf numFmtId="0" fontId="3" fillId="3" borderId="57" xfId="0" applyFont="1" applyFill="1" applyBorder="1" applyAlignment="1">
      <alignment horizontal="center" textRotation="90"/>
    </xf>
    <xf numFmtId="0" fontId="3" fillId="3" borderId="75" xfId="0" applyFont="1" applyFill="1" applyBorder="1" applyAlignment="1">
      <alignment horizontal="center" textRotation="90"/>
    </xf>
    <xf numFmtId="0" fontId="0" fillId="0" borderId="66" xfId="0" applyFill="1" applyBorder="1" applyProtection="1">
      <protection locked="0"/>
    </xf>
    <xf numFmtId="164" fontId="2" fillId="0" borderId="23" xfId="1" applyNumberFormat="1" applyFont="1" applyFill="1" applyBorder="1" applyAlignment="1" applyProtection="1">
      <alignment horizontal="center"/>
      <protection locked="0"/>
    </xf>
    <xf numFmtId="164" fontId="0" fillId="0" borderId="23" xfId="2" applyNumberFormat="1" applyFont="1" applyFill="1" applyBorder="1" applyProtection="1">
      <protection locked="0"/>
    </xf>
    <xf numFmtId="164" fontId="2" fillId="0" borderId="44" xfId="1" applyNumberFormat="1" applyFont="1" applyFill="1" applyBorder="1" applyProtection="1">
      <protection locked="0"/>
    </xf>
    <xf numFmtId="164" fontId="2" fillId="0" borderId="45" xfId="1" applyNumberFormat="1" applyFont="1" applyFill="1" applyBorder="1" applyProtection="1">
      <protection locked="0"/>
    </xf>
    <xf numFmtId="164" fontId="2" fillId="0" borderId="51" xfId="1" applyNumberFormat="1" applyFont="1" applyFill="1" applyBorder="1" applyProtection="1">
      <protection locked="0"/>
    </xf>
    <xf numFmtId="164" fontId="2" fillId="0" borderId="46" xfId="1" applyNumberFormat="1" applyFont="1" applyFill="1" applyBorder="1" applyProtection="1">
      <protection locked="0"/>
    </xf>
    <xf numFmtId="164" fontId="2" fillId="0" borderId="23" xfId="2" applyNumberFormat="1" applyFont="1" applyFill="1" applyBorder="1" applyProtection="1">
      <protection locked="0"/>
    </xf>
    <xf numFmtId="164" fontId="2" fillId="0" borderId="24" xfId="1" applyNumberFormat="1" applyFont="1" applyFill="1" applyBorder="1" applyAlignment="1" applyProtection="1">
      <alignment horizontal="center"/>
      <protection locked="0"/>
    </xf>
    <xf numFmtId="164" fontId="2" fillId="0" borderId="24" xfId="2" applyNumberFormat="1" applyFont="1" applyFill="1" applyBorder="1" applyProtection="1">
      <protection locked="0"/>
    </xf>
    <xf numFmtId="164" fontId="2" fillId="0" borderId="48" xfId="1" applyNumberFormat="1" applyFont="1" applyFill="1" applyBorder="1" applyProtection="1">
      <protection locked="0"/>
    </xf>
    <xf numFmtId="164" fontId="2" fillId="0" borderId="49" xfId="1" applyNumberFormat="1" applyFont="1" applyFill="1" applyBorder="1" applyProtection="1">
      <protection locked="0"/>
    </xf>
    <xf numFmtId="164" fontId="2" fillId="0" borderId="52" xfId="1" applyNumberFormat="1" applyFont="1" applyFill="1" applyBorder="1" applyProtection="1">
      <protection locked="0"/>
    </xf>
    <xf numFmtId="164" fontId="2" fillId="0" borderId="50" xfId="1" applyNumberFormat="1" applyFont="1" applyFill="1" applyBorder="1" applyProtection="1">
      <protection locked="0"/>
    </xf>
    <xf numFmtId="164" fontId="2" fillId="0" borderId="20" xfId="1" applyNumberFormat="1" applyFont="1" applyFill="1" applyBorder="1" applyAlignment="1" applyProtection="1">
      <alignment horizontal="center"/>
    </xf>
    <xf numFmtId="164" fontId="0" fillId="4" borderId="39" xfId="1" applyNumberFormat="1" applyFont="1" applyFill="1" applyBorder="1" applyAlignment="1">
      <alignment vertical="center"/>
    </xf>
    <xf numFmtId="164" fontId="0" fillId="4" borderId="34" xfId="1" applyNumberFormat="1" applyFont="1" applyFill="1" applyBorder="1" applyAlignment="1">
      <alignment vertical="center"/>
    </xf>
    <xf numFmtId="164" fontId="0" fillId="0" borderId="39" xfId="1" applyNumberFormat="1" applyFont="1" applyFill="1" applyBorder="1" applyProtection="1">
      <protection locked="0"/>
    </xf>
    <xf numFmtId="164" fontId="0" fillId="0" borderId="34" xfId="1" applyNumberFormat="1" applyFont="1" applyFill="1" applyBorder="1" applyProtection="1">
      <protection locked="0"/>
    </xf>
    <xf numFmtId="164" fontId="16" fillId="4" borderId="40" xfId="0" applyNumberFormat="1" applyFont="1" applyFill="1" applyBorder="1" applyAlignment="1">
      <alignment horizontal="center" wrapText="1"/>
    </xf>
    <xf numFmtId="164" fontId="16" fillId="4" borderId="39" xfId="0" applyNumberFormat="1" applyFont="1" applyFill="1" applyBorder="1" applyAlignment="1">
      <alignment horizontal="center" wrapText="1"/>
    </xf>
    <xf numFmtId="164" fontId="2" fillId="0" borderId="63" xfId="2" applyNumberFormat="1" applyFont="1" applyFill="1" applyBorder="1" applyProtection="1">
      <protection locked="0"/>
    </xf>
    <xf numFmtId="164" fontId="2" fillId="0" borderId="45" xfId="2" applyNumberFormat="1" applyFont="1" applyFill="1" applyBorder="1" applyProtection="1">
      <protection locked="0"/>
    </xf>
    <xf numFmtId="164" fontId="2" fillId="0" borderId="64" xfId="2" applyNumberFormat="1" applyFont="1" applyFill="1" applyBorder="1" applyProtection="1">
      <protection locked="0"/>
    </xf>
    <xf numFmtId="164" fontId="2" fillId="0" borderId="46" xfId="2" applyNumberFormat="1" applyFont="1" applyFill="1" applyBorder="1" applyProtection="1">
      <protection locked="0"/>
    </xf>
    <xf numFmtId="0" fontId="9" fillId="0" borderId="0" xfId="3" applyFill="1" applyProtection="1">
      <protection locked="0"/>
    </xf>
    <xf numFmtId="0" fontId="17" fillId="0" borderId="0" xfId="0" applyFont="1" applyFill="1" applyAlignment="1">
      <alignment horizontal="center"/>
    </xf>
    <xf numFmtId="0" fontId="4" fillId="0" borderId="13" xfId="0" applyFont="1" applyFill="1" applyBorder="1" applyAlignment="1">
      <alignment horizontal="center"/>
    </xf>
    <xf numFmtId="0" fontId="0" fillId="0" borderId="13" xfId="0" applyFill="1" applyBorder="1" applyProtection="1">
      <protection locked="0"/>
    </xf>
    <xf numFmtId="0" fontId="29" fillId="0" borderId="0" xfId="0" applyFont="1" applyFill="1"/>
    <xf numFmtId="0" fontId="18" fillId="0" borderId="0" xfId="0" applyFont="1" applyFill="1"/>
    <xf numFmtId="0" fontId="4" fillId="0" borderId="0" xfId="0" applyFont="1" applyFill="1"/>
    <xf numFmtId="0" fontId="0" fillId="0" borderId="0" xfId="0" applyFill="1" applyBorder="1"/>
    <xf numFmtId="10" fontId="0" fillId="0" borderId="13" xfId="2" applyNumberFormat="1" applyFont="1" applyFill="1" applyBorder="1" applyProtection="1">
      <protection locked="0"/>
    </xf>
    <xf numFmtId="0" fontId="0" fillId="0" borderId="6" xfId="0" applyFill="1" applyBorder="1"/>
    <xf numFmtId="0" fontId="0" fillId="0" borderId="8" xfId="0" applyFill="1" applyBorder="1"/>
    <xf numFmtId="10" fontId="0" fillId="0" borderId="9" xfId="2" applyNumberFormat="1" applyFont="1" applyFill="1" applyBorder="1"/>
    <xf numFmtId="0" fontId="0" fillId="0" borderId="10" xfId="0" applyFill="1" applyBorder="1"/>
    <xf numFmtId="0" fontId="0" fillId="0" borderId="11" xfId="0" applyFill="1" applyBorder="1"/>
    <xf numFmtId="10" fontId="0" fillId="0" borderId="13" xfId="2" applyNumberFormat="1" applyFont="1" applyFill="1" applyBorder="1"/>
    <xf numFmtId="0" fontId="0" fillId="0" borderId="4" xfId="0" applyFill="1" applyBorder="1"/>
    <xf numFmtId="10" fontId="0" fillId="0" borderId="16" xfId="2" applyNumberFormat="1" applyFont="1" applyFill="1" applyBorder="1" applyProtection="1">
      <protection locked="0"/>
    </xf>
    <xf numFmtId="0" fontId="0" fillId="0" borderId="0" xfId="0" applyFill="1" applyAlignment="1">
      <alignment vertical="center" textRotation="90"/>
    </xf>
    <xf numFmtId="0" fontId="19" fillId="0" borderId="1" xfId="0" applyFont="1" applyFill="1" applyBorder="1"/>
    <xf numFmtId="0" fontId="0" fillId="0" borderId="1" xfId="0" applyFill="1" applyBorder="1" applyAlignment="1">
      <alignment horizontal="center"/>
    </xf>
    <xf numFmtId="43" fontId="0" fillId="0" borderId="13" xfId="1" applyFont="1" applyFill="1" applyBorder="1" applyProtection="1">
      <protection locked="0"/>
    </xf>
    <xf numFmtId="0" fontId="0" fillId="9" borderId="0" xfId="0" applyFill="1" applyBorder="1"/>
    <xf numFmtId="2" fontId="0" fillId="9" borderId="0" xfId="0" applyNumberFormat="1" applyFill="1" applyBorder="1"/>
    <xf numFmtId="164" fontId="0" fillId="9" borderId="0" xfId="1" applyNumberFormat="1" applyFont="1" applyFill="1" applyBorder="1"/>
    <xf numFmtId="2" fontId="0" fillId="9" borderId="0" xfId="0" applyNumberFormat="1" applyFont="1" applyFill="1" applyBorder="1"/>
    <xf numFmtId="0" fontId="0" fillId="9" borderId="70" xfId="0" applyFill="1" applyBorder="1"/>
    <xf numFmtId="0" fontId="0" fillId="9" borderId="73" xfId="0" applyFill="1" applyBorder="1"/>
    <xf numFmtId="2" fontId="0" fillId="9" borderId="73" xfId="0" applyNumberFormat="1" applyFill="1" applyBorder="1"/>
    <xf numFmtId="164" fontId="0" fillId="9" borderId="73" xfId="1" applyNumberFormat="1" applyFont="1" applyFill="1" applyBorder="1"/>
    <xf numFmtId="165" fontId="0" fillId="9" borderId="73" xfId="4" applyNumberFormat="1" applyFont="1" applyFill="1" applyBorder="1"/>
    <xf numFmtId="0" fontId="0" fillId="9" borderId="58" xfId="0" applyFill="1" applyBorder="1"/>
    <xf numFmtId="0" fontId="4" fillId="5" borderId="13" xfId="0" applyFont="1" applyFill="1" applyBorder="1"/>
    <xf numFmtId="0" fontId="3" fillId="3" borderId="20" xfId="0" applyFont="1" applyFill="1" applyBorder="1" applyAlignment="1">
      <alignment horizontal="center" textRotation="90"/>
    </xf>
    <xf numFmtId="0" fontId="0" fillId="0" borderId="25" xfId="0" applyBorder="1" applyProtection="1">
      <protection locked="0"/>
    </xf>
    <xf numFmtId="0" fontId="0" fillId="0" borderId="33" xfId="0" applyBorder="1" applyProtection="1">
      <protection locked="0"/>
    </xf>
    <xf numFmtId="0" fontId="0" fillId="0" borderId="28" xfId="0" applyBorder="1" applyProtection="1">
      <protection locked="0"/>
    </xf>
    <xf numFmtId="0" fontId="0" fillId="0" borderId="39" xfId="0" applyBorder="1" applyProtection="1">
      <protection locked="0"/>
    </xf>
    <xf numFmtId="165" fontId="0" fillId="0" borderId="22" xfId="4" applyNumberFormat="1" applyFont="1" applyFill="1" applyBorder="1" applyProtection="1">
      <protection locked="0"/>
    </xf>
    <xf numFmtId="167" fontId="0" fillId="9" borderId="0" xfId="0" applyNumberFormat="1" applyFill="1"/>
    <xf numFmtId="164" fontId="3" fillId="3" borderId="57" xfId="1" applyNumberFormat="1" applyFont="1" applyFill="1" applyBorder="1" applyAlignment="1">
      <alignment horizontal="center" textRotation="90"/>
    </xf>
    <xf numFmtId="164" fontId="3" fillId="3" borderId="14" xfId="1" applyNumberFormat="1" applyFont="1" applyFill="1" applyBorder="1" applyAlignment="1">
      <alignment horizontal="center" textRotation="90"/>
    </xf>
    <xf numFmtId="164" fontId="0" fillId="0" borderId="67" xfId="1" applyNumberFormat="1" applyFont="1" applyBorder="1" applyProtection="1">
      <protection locked="0"/>
    </xf>
    <xf numFmtId="164" fontId="0" fillId="0" borderId="28" xfId="1" applyNumberFormat="1" applyFont="1" applyBorder="1" applyProtection="1">
      <protection locked="0"/>
    </xf>
    <xf numFmtId="167" fontId="4" fillId="5" borderId="21" xfId="0" applyNumberFormat="1" applyFont="1" applyFill="1" applyBorder="1"/>
    <xf numFmtId="167" fontId="3" fillId="3" borderId="21" xfId="0" applyNumberFormat="1" applyFont="1" applyFill="1" applyBorder="1" applyAlignment="1">
      <alignment horizontal="center" textRotation="90"/>
    </xf>
    <xf numFmtId="164" fontId="3" fillId="3" borderId="80" xfId="1" applyNumberFormat="1" applyFont="1" applyFill="1" applyBorder="1" applyAlignment="1" applyProtection="1">
      <alignment horizontal="center" textRotation="90"/>
    </xf>
    <xf numFmtId="164" fontId="3" fillId="3" borderId="35" xfId="1" applyNumberFormat="1" applyFont="1" applyFill="1" applyBorder="1" applyAlignment="1" applyProtection="1">
      <alignment horizontal="center" textRotation="90"/>
    </xf>
    <xf numFmtId="164" fontId="0" fillId="4" borderId="60" xfId="1" applyNumberFormat="1" applyFont="1" applyFill="1" applyBorder="1" applyProtection="1">
      <protection locked="0"/>
    </xf>
    <xf numFmtId="167" fontId="3" fillId="3" borderId="57" xfId="0" applyNumberFormat="1" applyFont="1" applyFill="1" applyBorder="1" applyAlignment="1">
      <alignment horizontal="center" textRotation="90"/>
    </xf>
    <xf numFmtId="167" fontId="3" fillId="3" borderId="14" xfId="0" applyNumberFormat="1" applyFont="1" applyFill="1" applyBorder="1" applyAlignment="1">
      <alignment horizontal="center" textRotation="90"/>
    </xf>
    <xf numFmtId="167" fontId="0" fillId="0" borderId="81" xfId="0" applyNumberFormat="1" applyBorder="1" applyProtection="1">
      <protection locked="0"/>
    </xf>
    <xf numFmtId="0" fontId="16" fillId="4" borderId="16" xfId="0" applyFont="1" applyFill="1" applyBorder="1" applyAlignment="1">
      <alignment horizontal="center" wrapText="1"/>
    </xf>
    <xf numFmtId="0" fontId="16" fillId="4" borderId="26" xfId="0" applyFont="1" applyFill="1" applyBorder="1" applyAlignment="1">
      <alignment horizontal="center" wrapText="1"/>
    </xf>
    <xf numFmtId="0" fontId="16" fillId="4" borderId="35" xfId="0" applyFont="1" applyFill="1" applyBorder="1" applyAlignment="1">
      <alignment horizontal="center" wrapText="1"/>
    </xf>
    <xf numFmtId="0" fontId="16" fillId="4" borderId="38" xfId="0" applyFont="1" applyFill="1" applyBorder="1" applyAlignment="1">
      <alignment horizontal="center" wrapText="1"/>
    </xf>
    <xf numFmtId="1" fontId="0" fillId="0" borderId="68" xfId="0" applyNumberFormat="1" applyFill="1" applyBorder="1" applyProtection="1">
      <protection locked="0"/>
    </xf>
    <xf numFmtId="1" fontId="0" fillId="0" borderId="65" xfId="0" applyNumberFormat="1" applyFill="1" applyBorder="1" applyProtection="1">
      <protection locked="0"/>
    </xf>
    <xf numFmtId="167" fontId="0" fillId="9" borderId="73" xfId="0" applyNumberFormat="1" applyFill="1" applyBorder="1"/>
    <xf numFmtId="167" fontId="0" fillId="9" borderId="0" xfId="0" applyNumberFormat="1" applyFont="1" applyFill="1" applyBorder="1"/>
    <xf numFmtId="167" fontId="0" fillId="9" borderId="0" xfId="0" applyNumberFormat="1" applyFill="1" applyBorder="1"/>
    <xf numFmtId="167" fontId="3" fillId="3" borderId="35" xfId="0" applyNumberFormat="1" applyFont="1" applyFill="1" applyBorder="1" applyAlignment="1">
      <alignment horizontal="center" textRotation="90"/>
    </xf>
    <xf numFmtId="167" fontId="0" fillId="4" borderId="67" xfId="4" applyNumberFormat="1" applyFont="1" applyFill="1" applyBorder="1" applyProtection="1">
      <protection locked="0"/>
    </xf>
    <xf numFmtId="0" fontId="3" fillId="3" borderId="14" xfId="0" applyFont="1" applyFill="1" applyBorder="1" applyAlignment="1">
      <alignment vertical="center" wrapText="1"/>
    </xf>
    <xf numFmtId="0" fontId="3" fillId="3" borderId="16" xfId="0" applyFont="1" applyFill="1" applyBorder="1" applyAlignment="1">
      <alignment vertical="center" wrapText="1"/>
    </xf>
    <xf numFmtId="0" fontId="3" fillId="3" borderId="26" xfId="0" applyFont="1" applyFill="1" applyBorder="1" applyAlignment="1">
      <alignment vertical="center" wrapText="1"/>
    </xf>
    <xf numFmtId="167" fontId="3" fillId="3" borderId="35" xfId="0" applyNumberFormat="1" applyFont="1" applyFill="1" applyBorder="1" applyAlignment="1">
      <alignment vertical="center" wrapText="1"/>
    </xf>
    <xf numFmtId="0" fontId="0" fillId="9" borderId="0" xfId="0" applyFill="1" applyAlignment="1">
      <alignment vertical="center" wrapText="1"/>
    </xf>
    <xf numFmtId="0" fontId="3" fillId="3" borderId="35" xfId="0" applyFont="1" applyFill="1" applyBorder="1" applyAlignment="1">
      <alignment vertical="center" wrapText="1"/>
    </xf>
    <xf numFmtId="0" fontId="3" fillId="3" borderId="61" xfId="0" applyFont="1" applyFill="1" applyBorder="1" applyAlignment="1">
      <alignment vertical="center" wrapText="1"/>
    </xf>
    <xf numFmtId="0" fontId="3" fillId="3" borderId="21" xfId="0" applyFont="1" applyFill="1" applyBorder="1" applyAlignment="1">
      <alignment vertical="center" wrapText="1"/>
    </xf>
    <xf numFmtId="9" fontId="0" fillId="9" borderId="73" xfId="2" applyFont="1" applyFill="1" applyBorder="1"/>
    <xf numFmtId="9" fontId="4" fillId="5" borderId="21" xfId="2" applyFont="1" applyFill="1" applyBorder="1"/>
    <xf numFmtId="9" fontId="3" fillId="3" borderId="21" xfId="2" applyFont="1" applyFill="1" applyBorder="1" applyAlignment="1">
      <alignment horizontal="center" textRotation="90"/>
    </xf>
    <xf numFmtId="9" fontId="16" fillId="4" borderId="35" xfId="2" applyFont="1" applyFill="1" applyBorder="1" applyAlignment="1">
      <alignment horizontal="center" wrapText="1"/>
    </xf>
    <xf numFmtId="9" fontId="0" fillId="4" borderId="28" xfId="2" applyFont="1" applyFill="1" applyBorder="1" applyProtection="1">
      <protection locked="0"/>
    </xf>
    <xf numFmtId="165" fontId="4" fillId="5" borderId="21" xfId="4" applyNumberFormat="1" applyFont="1" applyFill="1" applyBorder="1"/>
    <xf numFmtId="165" fontId="3" fillId="3" borderId="26" xfId="4" applyNumberFormat="1" applyFont="1" applyFill="1" applyBorder="1" applyAlignment="1">
      <alignment vertical="center" wrapText="1"/>
    </xf>
    <xf numFmtId="165" fontId="3" fillId="3" borderId="21" xfId="4" applyNumberFormat="1" applyFont="1" applyFill="1" applyBorder="1" applyAlignment="1">
      <alignment horizontal="center" textRotation="90"/>
    </xf>
    <xf numFmtId="165" fontId="16" fillId="4" borderId="35" xfId="4" applyNumberFormat="1" applyFont="1" applyFill="1" applyBorder="1" applyAlignment="1">
      <alignment horizontal="center" wrapText="1"/>
    </xf>
    <xf numFmtId="165" fontId="3" fillId="3" borderId="61" xfId="4" applyNumberFormat="1" applyFont="1" applyFill="1" applyBorder="1" applyAlignment="1">
      <alignment vertical="center" wrapText="1"/>
    </xf>
    <xf numFmtId="165" fontId="3" fillId="3" borderId="35" xfId="4" applyNumberFormat="1" applyFont="1" applyFill="1" applyBorder="1" applyAlignment="1">
      <alignment horizontal="center" textRotation="90"/>
    </xf>
    <xf numFmtId="165" fontId="3" fillId="3" borderId="35" xfId="4" applyNumberFormat="1" applyFont="1" applyFill="1" applyBorder="1" applyAlignment="1">
      <alignment vertical="center" wrapText="1"/>
    </xf>
    <xf numFmtId="165" fontId="0" fillId="4" borderId="74" xfId="4" applyNumberFormat="1" applyFont="1" applyFill="1" applyBorder="1" applyProtection="1">
      <protection locked="0"/>
    </xf>
    <xf numFmtId="0" fontId="0" fillId="11" borderId="13" xfId="0" applyFont="1" applyFill="1" applyBorder="1"/>
    <xf numFmtId="3" fontId="16" fillId="9" borderId="0" xfId="0" applyNumberFormat="1" applyFont="1" applyFill="1"/>
    <xf numFmtId="0" fontId="0" fillId="0" borderId="28" xfId="0" applyFill="1" applyBorder="1" applyAlignment="1" applyProtection="1">
      <alignment horizontal="right"/>
      <protection locked="0"/>
    </xf>
    <xf numFmtId="2" fontId="0" fillId="4" borderId="28" xfId="0" applyNumberFormat="1" applyFill="1" applyBorder="1" applyAlignment="1" applyProtection="1">
      <alignment wrapText="1"/>
      <protection locked="0"/>
    </xf>
    <xf numFmtId="165" fontId="3" fillId="3" borderId="57" xfId="4" applyNumberFormat="1" applyFont="1" applyFill="1" applyBorder="1" applyAlignment="1">
      <alignment horizontal="center" textRotation="90" wrapText="1"/>
    </xf>
    <xf numFmtId="165" fontId="0" fillId="0" borderId="28" xfId="4" applyNumberFormat="1" applyFont="1" applyBorder="1" applyProtection="1">
      <protection locked="0"/>
    </xf>
    <xf numFmtId="1" fontId="4" fillId="5" borderId="21" xfId="0" applyNumberFormat="1" applyFont="1" applyFill="1" applyBorder="1"/>
    <xf numFmtId="1" fontId="3" fillId="3" borderId="57" xfId="0" applyNumberFormat="1" applyFont="1" applyFill="1" applyBorder="1" applyAlignment="1">
      <alignment horizontal="center" textRotation="90"/>
    </xf>
    <xf numFmtId="1" fontId="3" fillId="3" borderId="21" xfId="0" applyNumberFormat="1" applyFont="1" applyFill="1" applyBorder="1" applyAlignment="1">
      <alignment horizontal="center" textRotation="90"/>
    </xf>
    <xf numFmtId="1" fontId="0" fillId="6" borderId="60" xfId="0" applyNumberFormat="1" applyFill="1" applyBorder="1" applyProtection="1">
      <protection locked="0"/>
    </xf>
    <xf numFmtId="1" fontId="0" fillId="6" borderId="28" xfId="0" applyNumberFormat="1" applyFill="1" applyBorder="1" applyProtection="1">
      <protection locked="0"/>
    </xf>
    <xf numFmtId="1" fontId="0" fillId="6" borderId="28" xfId="0" applyNumberFormat="1" applyFill="1" applyBorder="1"/>
    <xf numFmtId="165" fontId="3" fillId="3" borderId="35" xfId="4" applyNumberFormat="1" applyFont="1" applyFill="1" applyBorder="1" applyAlignment="1" applyProtection="1">
      <alignment horizontal="center" textRotation="90"/>
    </xf>
    <xf numFmtId="167" fontId="0" fillId="9" borderId="0" xfId="2" applyNumberFormat="1" applyFont="1" applyFill="1"/>
    <xf numFmtId="167" fontId="0" fillId="9" borderId="0" xfId="2" applyNumberFormat="1" applyFont="1" applyFill="1" applyBorder="1"/>
    <xf numFmtId="167" fontId="3" fillId="3" borderId="14" xfId="0" applyNumberFormat="1" applyFont="1" applyFill="1" applyBorder="1" applyAlignment="1">
      <alignment vertical="center" wrapText="1"/>
    </xf>
    <xf numFmtId="167" fontId="16" fillId="4" borderId="35" xfId="0" applyNumberFormat="1" applyFont="1" applyFill="1" applyBorder="1" applyAlignment="1">
      <alignment horizontal="center" wrapText="1"/>
    </xf>
    <xf numFmtId="167" fontId="0" fillId="0" borderId="8" xfId="2" applyNumberFormat="1" applyFont="1" applyFill="1" applyBorder="1" applyProtection="1">
      <protection locked="0"/>
    </xf>
    <xf numFmtId="1" fontId="0" fillId="9" borderId="0" xfId="0" applyNumberFormat="1" applyFill="1"/>
    <xf numFmtId="0" fontId="0" fillId="0" borderId="47" xfId="0" applyBorder="1" applyProtection="1">
      <protection locked="0"/>
    </xf>
    <xf numFmtId="0" fontId="0" fillId="0" borderId="82" xfId="0" applyBorder="1" applyProtection="1">
      <protection locked="0"/>
    </xf>
    <xf numFmtId="164" fontId="0" fillId="0" borderId="82" xfId="1" applyNumberFormat="1" applyFont="1" applyBorder="1" applyProtection="1">
      <protection locked="0"/>
    </xf>
    <xf numFmtId="165" fontId="0" fillId="0" borderId="72" xfId="4" applyNumberFormat="1" applyFont="1" applyFill="1" applyBorder="1" applyProtection="1">
      <protection locked="0"/>
    </xf>
    <xf numFmtId="164" fontId="0" fillId="4" borderId="82" xfId="1" applyNumberFormat="1" applyFont="1" applyFill="1" applyBorder="1" applyProtection="1">
      <protection locked="0"/>
    </xf>
    <xf numFmtId="1" fontId="0" fillId="6" borderId="82" xfId="0" applyNumberFormat="1" applyFill="1" applyBorder="1" applyProtection="1">
      <protection locked="0"/>
    </xf>
    <xf numFmtId="1" fontId="0" fillId="9" borderId="0" xfId="0" applyNumberFormat="1" applyFill="1" applyBorder="1"/>
    <xf numFmtId="0" fontId="0" fillId="10" borderId="13" xfId="0" applyFill="1" applyBorder="1"/>
    <xf numFmtId="0" fontId="0" fillId="0" borderId="34" xfId="0" applyBorder="1" applyProtection="1">
      <protection locked="0"/>
    </xf>
    <xf numFmtId="0" fontId="0" fillId="0" borderId="30" xfId="0" applyBorder="1" applyProtection="1">
      <protection locked="0"/>
    </xf>
    <xf numFmtId="164" fontId="0" fillId="0" borderId="30" xfId="1" applyNumberFormat="1" applyFont="1" applyBorder="1" applyProtection="1">
      <protection locked="0"/>
    </xf>
    <xf numFmtId="165" fontId="0" fillId="0" borderId="24" xfId="4" applyNumberFormat="1" applyFont="1" applyFill="1" applyBorder="1" applyProtection="1">
      <protection locked="0"/>
    </xf>
    <xf numFmtId="164" fontId="0" fillId="4" borderId="30" xfId="1" applyNumberFormat="1" applyFont="1" applyFill="1" applyBorder="1" applyProtection="1">
      <protection locked="0"/>
    </xf>
    <xf numFmtId="165" fontId="0" fillId="0" borderId="31" xfId="4" applyNumberFormat="1" applyFont="1" applyFill="1" applyBorder="1" applyProtection="1">
      <protection locked="0"/>
    </xf>
    <xf numFmtId="167" fontId="0" fillId="0" borderId="69" xfId="0" applyNumberFormat="1" applyBorder="1" applyProtection="1">
      <protection locked="0"/>
    </xf>
    <xf numFmtId="1" fontId="0" fillId="6" borderId="30" xfId="0" applyNumberFormat="1" applyFill="1" applyBorder="1" applyProtection="1">
      <protection locked="0"/>
    </xf>
    <xf numFmtId="0" fontId="16" fillId="3" borderId="13" xfId="0" applyFont="1" applyFill="1" applyBorder="1" applyAlignment="1">
      <alignment horizontal="center" wrapText="1"/>
    </xf>
    <xf numFmtId="0" fontId="16" fillId="3" borderId="26" xfId="0" applyFont="1" applyFill="1" applyBorder="1" applyAlignment="1">
      <alignment horizontal="center" wrapText="1"/>
    </xf>
    <xf numFmtId="164" fontId="16" fillId="3" borderId="26" xfId="1" applyNumberFormat="1" applyFont="1" applyFill="1" applyBorder="1" applyAlignment="1">
      <alignment horizontal="center" wrapText="1"/>
    </xf>
    <xf numFmtId="165" fontId="16" fillId="3" borderId="35" xfId="4" applyNumberFormat="1" applyFont="1" applyFill="1" applyBorder="1" applyAlignment="1">
      <alignment horizontal="center" wrapText="1"/>
    </xf>
    <xf numFmtId="164" fontId="16" fillId="3" borderId="35" xfId="1" applyNumberFormat="1" applyFont="1" applyFill="1" applyBorder="1" applyAlignment="1" applyProtection="1">
      <alignment horizontal="center" wrapText="1"/>
    </xf>
    <xf numFmtId="165" fontId="16" fillId="3" borderId="35" xfId="4" applyNumberFormat="1" applyFont="1" applyFill="1" applyBorder="1" applyAlignment="1" applyProtection="1">
      <alignment horizontal="center" wrapText="1"/>
    </xf>
    <xf numFmtId="167" fontId="16" fillId="3" borderId="16" xfId="0" applyNumberFormat="1" applyFont="1" applyFill="1" applyBorder="1" applyAlignment="1">
      <alignment horizontal="center" wrapText="1"/>
    </xf>
    <xf numFmtId="1" fontId="16" fillId="3" borderId="26" xfId="0" applyNumberFormat="1" applyFont="1" applyFill="1" applyBorder="1" applyAlignment="1">
      <alignment horizontal="center" wrapText="1"/>
    </xf>
    <xf numFmtId="0" fontId="0" fillId="0" borderId="32" xfId="0" applyFill="1" applyBorder="1" applyProtection="1">
      <protection locked="0"/>
    </xf>
    <xf numFmtId="0" fontId="0" fillId="0" borderId="24" xfId="0" applyFill="1" applyBorder="1" applyProtection="1">
      <protection locked="0"/>
    </xf>
    <xf numFmtId="0" fontId="0" fillId="0" borderId="30" xfId="0" applyFill="1" applyBorder="1" applyProtection="1">
      <protection locked="0"/>
    </xf>
    <xf numFmtId="164" fontId="0" fillId="4" borderId="95" xfId="1" applyNumberFormat="1" applyFont="1" applyFill="1" applyBorder="1" applyProtection="1">
      <protection locked="0"/>
    </xf>
    <xf numFmtId="2" fontId="0" fillId="4" borderId="30" xfId="0" applyNumberFormat="1" applyFill="1" applyBorder="1" applyProtection="1">
      <protection locked="0"/>
    </xf>
    <xf numFmtId="167" fontId="0" fillId="4" borderId="20" xfId="0" applyNumberFormat="1" applyFill="1" applyBorder="1" applyProtection="1">
      <protection locked="0"/>
    </xf>
    <xf numFmtId="9" fontId="0" fillId="0" borderId="24" xfId="2" applyFont="1" applyFill="1" applyBorder="1" applyProtection="1">
      <protection locked="0"/>
    </xf>
    <xf numFmtId="9" fontId="0" fillId="4" borderId="30" xfId="2" applyFont="1" applyFill="1" applyBorder="1" applyProtection="1">
      <protection locked="0"/>
    </xf>
    <xf numFmtId="165" fontId="0" fillId="4" borderId="30" xfId="4" applyNumberFormat="1" applyFont="1" applyFill="1" applyBorder="1" applyProtection="1">
      <protection locked="0"/>
    </xf>
    <xf numFmtId="165" fontId="0" fillId="4" borderId="75" xfId="4" applyNumberFormat="1" applyFont="1" applyFill="1" applyBorder="1" applyProtection="1">
      <protection locked="0"/>
    </xf>
    <xf numFmtId="167" fontId="0" fillId="4" borderId="75" xfId="4" applyNumberFormat="1" applyFont="1" applyFill="1" applyBorder="1" applyProtection="1">
      <protection locked="0"/>
    </xf>
    <xf numFmtId="165" fontId="0" fillId="4" borderId="31" xfId="4" applyNumberFormat="1" applyFont="1" applyFill="1" applyBorder="1" applyProtection="1">
      <protection locked="0"/>
    </xf>
    <xf numFmtId="1" fontId="0" fillId="0" borderId="69" xfId="0" applyNumberFormat="1" applyFill="1" applyBorder="1" applyProtection="1">
      <protection locked="0"/>
    </xf>
    <xf numFmtId="10" fontId="0" fillId="0" borderId="30" xfId="2" applyNumberFormat="1" applyFont="1" applyFill="1" applyBorder="1" applyProtection="1">
      <protection locked="0"/>
    </xf>
    <xf numFmtId="10" fontId="0" fillId="0" borderId="30" xfId="2" applyNumberFormat="1" applyFont="1" applyFill="1" applyBorder="1" applyAlignment="1" applyProtection="1">
      <alignment wrapText="1"/>
      <protection locked="0"/>
    </xf>
    <xf numFmtId="167" fontId="0" fillId="0" borderId="80" xfId="2" applyNumberFormat="1" applyFont="1" applyFill="1" applyBorder="1" applyProtection="1">
      <protection locked="0"/>
    </xf>
    <xf numFmtId="165" fontId="0" fillId="4" borderId="37" xfId="4" applyNumberFormat="1" applyFont="1" applyFill="1" applyBorder="1" applyProtection="1">
      <protection locked="0"/>
    </xf>
    <xf numFmtId="0" fontId="3" fillId="3" borderId="13" xfId="0" applyFont="1" applyFill="1" applyBorder="1" applyAlignment="1">
      <alignment vertical="center" wrapText="1"/>
    </xf>
    <xf numFmtId="0" fontId="16" fillId="4" borderId="61" xfId="0" applyFont="1" applyFill="1" applyBorder="1" applyAlignment="1">
      <alignment horizontal="center" wrapText="1"/>
    </xf>
    <xf numFmtId="0" fontId="4" fillId="5" borderId="15" xfId="0" applyFont="1" applyFill="1" applyBorder="1" applyAlignment="1"/>
    <xf numFmtId="165" fontId="0" fillId="4" borderId="24" xfId="4" applyNumberFormat="1" applyFont="1" applyFill="1" applyBorder="1" applyProtection="1">
      <protection locked="0"/>
    </xf>
    <xf numFmtId="168" fontId="0" fillId="4" borderId="30" xfId="4" applyNumberFormat="1" applyFont="1" applyFill="1" applyBorder="1" applyProtection="1">
      <protection locked="0"/>
    </xf>
    <xf numFmtId="0" fontId="4" fillId="0" borderId="13" xfId="0" applyFont="1" applyFill="1" applyBorder="1" applyProtection="1"/>
    <xf numFmtId="164" fontId="16" fillId="4" borderId="34" xfId="0" applyNumberFormat="1" applyFont="1" applyFill="1" applyBorder="1" applyAlignment="1">
      <alignment horizontal="center" wrapText="1"/>
    </xf>
    <xf numFmtId="164" fontId="2" fillId="0" borderId="49" xfId="2" applyNumberFormat="1" applyFont="1" applyFill="1" applyBorder="1" applyProtection="1">
      <protection locked="0"/>
    </xf>
    <xf numFmtId="164" fontId="2" fillId="0" borderId="50" xfId="2" applyNumberFormat="1" applyFont="1" applyFill="1" applyBorder="1" applyProtection="1">
      <protection locked="0"/>
    </xf>
    <xf numFmtId="164" fontId="2" fillId="0" borderId="66" xfId="1" applyNumberFormat="1" applyFont="1" applyFill="1" applyBorder="1" applyAlignment="1" applyProtection="1">
      <alignment horizontal="center"/>
      <protection locked="0"/>
    </xf>
    <xf numFmtId="164" fontId="2" fillId="0" borderId="66" xfId="2" applyNumberFormat="1" applyFont="1" applyFill="1" applyBorder="1" applyProtection="1">
      <protection locked="0"/>
    </xf>
    <xf numFmtId="164" fontId="2" fillId="0" borderId="53" xfId="1" applyNumberFormat="1" applyFont="1" applyFill="1" applyBorder="1" applyProtection="1">
      <protection locked="0"/>
    </xf>
    <xf numFmtId="164" fontId="2" fillId="0" borderId="54" xfId="1" applyNumberFormat="1" applyFont="1" applyFill="1" applyBorder="1" applyProtection="1">
      <protection locked="0"/>
    </xf>
    <xf numFmtId="164" fontId="2" fillId="0" borderId="76" xfId="1" applyNumberFormat="1" applyFont="1" applyFill="1" applyBorder="1" applyProtection="1">
      <protection locked="0"/>
    </xf>
    <xf numFmtId="164" fontId="2" fillId="0" borderId="56" xfId="1" applyNumberFormat="1" applyFont="1" applyFill="1" applyBorder="1" applyProtection="1">
      <protection locked="0"/>
    </xf>
    <xf numFmtId="164" fontId="0" fillId="0" borderId="55" xfId="1" applyNumberFormat="1" applyFont="1" applyFill="1" applyBorder="1" applyProtection="1">
      <protection locked="0"/>
    </xf>
    <xf numFmtId="164" fontId="0" fillId="4" borderId="55" xfId="1" applyNumberFormat="1" applyFont="1" applyFill="1" applyBorder="1" applyAlignment="1">
      <alignment vertical="center"/>
    </xf>
    <xf numFmtId="165" fontId="0" fillId="11" borderId="48" xfId="4" applyNumberFormat="1" applyFont="1" applyFill="1" applyBorder="1"/>
    <xf numFmtId="165" fontId="0" fillId="11" borderId="50" xfId="4" applyNumberFormat="1" applyFont="1" applyFill="1" applyBorder="1"/>
    <xf numFmtId="0" fontId="3" fillId="3" borderId="14"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41" xfId="0"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4" fillId="9" borderId="0" xfId="0" applyFont="1" applyFill="1" applyAlignment="1" applyProtection="1">
      <alignment vertical="center"/>
    </xf>
    <xf numFmtId="0" fontId="3" fillId="3" borderId="13" xfId="0" applyFont="1" applyFill="1" applyBorder="1" applyAlignment="1">
      <alignment horizontal="center" vertical="center" wrapText="1"/>
    </xf>
    <xf numFmtId="0" fontId="0" fillId="9" borderId="0" xfId="0" applyFill="1" applyAlignment="1" applyProtection="1">
      <alignment vertical="center"/>
    </xf>
    <xf numFmtId="0" fontId="11" fillId="10" borderId="13" xfId="0" applyFont="1" applyFill="1" applyBorder="1" applyAlignment="1">
      <alignment horizontal="center"/>
    </xf>
    <xf numFmtId="165" fontId="4" fillId="5" borderId="15" xfId="4" applyNumberFormat="1" applyFont="1" applyFill="1" applyBorder="1"/>
    <xf numFmtId="165" fontId="3" fillId="3" borderId="15" xfId="4" applyNumberFormat="1" applyFont="1" applyFill="1" applyBorder="1" applyAlignment="1">
      <alignment horizontal="center" textRotation="90"/>
    </xf>
    <xf numFmtId="165" fontId="16" fillId="3" borderId="13" xfId="4" applyNumberFormat="1" applyFont="1" applyFill="1" applyBorder="1" applyAlignment="1">
      <alignment horizontal="center" wrapText="1"/>
    </xf>
    <xf numFmtId="165" fontId="3" fillId="3" borderId="80" xfId="4" applyNumberFormat="1" applyFont="1" applyFill="1" applyBorder="1" applyAlignment="1" applyProtection="1">
      <alignment horizontal="center" textRotation="90" wrapText="1"/>
    </xf>
    <xf numFmtId="165" fontId="3" fillId="3" borderId="13" xfId="4" applyNumberFormat="1" applyFont="1" applyFill="1" applyBorder="1" applyAlignment="1">
      <alignment horizontal="center" textRotation="90"/>
    </xf>
    <xf numFmtId="43" fontId="3" fillId="3" borderId="21" xfId="1" applyFont="1" applyFill="1" applyBorder="1" applyAlignment="1"/>
    <xf numFmtId="44" fontId="0" fillId="9" borderId="20" xfId="0" applyNumberFormat="1" applyFill="1" applyBorder="1"/>
    <xf numFmtId="17" fontId="0" fillId="11" borderId="1" xfId="0" applyNumberFormat="1" applyFill="1" applyBorder="1"/>
    <xf numFmtId="0" fontId="92" fillId="11" borderId="96" xfId="428" applyFill="1"/>
    <xf numFmtId="0" fontId="92" fillId="0" borderId="96" xfId="428" applyAlignment="1"/>
    <xf numFmtId="0" fontId="92" fillId="0" borderId="96" xfId="428" applyFill="1"/>
    <xf numFmtId="0" fontId="92" fillId="9" borderId="96" xfId="428" applyFill="1" applyAlignment="1">
      <alignment horizontal="left"/>
    </xf>
    <xf numFmtId="167" fontId="92" fillId="9" borderId="96" xfId="428" applyNumberFormat="1" applyFill="1" applyAlignment="1">
      <alignment horizontal="left"/>
    </xf>
    <xf numFmtId="1" fontId="92" fillId="9" borderId="96" xfId="428" applyNumberFormat="1" applyFill="1" applyAlignment="1">
      <alignment horizontal="left"/>
    </xf>
    <xf numFmtId="165" fontId="92" fillId="9" borderId="96" xfId="428" applyNumberFormat="1" applyFill="1" applyAlignment="1">
      <alignment horizontal="left"/>
    </xf>
    <xf numFmtId="0" fontId="92" fillId="9" borderId="96" xfId="428" applyFill="1" applyAlignment="1" applyProtection="1">
      <alignment horizontal="left"/>
      <protection locked="0"/>
    </xf>
    <xf numFmtId="164" fontId="92" fillId="9" borderId="96" xfId="428" applyNumberFormat="1" applyFill="1" applyAlignment="1">
      <alignment horizontal="left"/>
    </xf>
    <xf numFmtId="0" fontId="92" fillId="9" borderId="96" xfId="428" applyFill="1"/>
    <xf numFmtId="9" fontId="92" fillId="9" borderId="96" xfId="428" applyNumberFormat="1" applyFill="1"/>
    <xf numFmtId="165" fontId="92" fillId="9" borderId="96" xfId="428" applyNumberFormat="1" applyFill="1"/>
    <xf numFmtId="167" fontId="92" fillId="9" borderId="96" xfId="428" applyNumberFormat="1" applyFill="1"/>
    <xf numFmtId="10" fontId="92" fillId="9" borderId="96" xfId="428" applyNumberFormat="1" applyFill="1"/>
    <xf numFmtId="2" fontId="92" fillId="9" borderId="96" xfId="428" applyNumberFormat="1" applyFill="1"/>
    <xf numFmtId="164" fontId="92" fillId="9" borderId="96" xfId="428" applyNumberFormat="1" applyFill="1"/>
    <xf numFmtId="0" fontId="92" fillId="9" borderId="96" xfId="428" applyFill="1" applyProtection="1"/>
    <xf numFmtId="0" fontId="92" fillId="9" borderId="96" xfId="428" applyFill="1" applyProtection="1">
      <protection locked="0"/>
    </xf>
    <xf numFmtId="0" fontId="93" fillId="9" borderId="97" xfId="429" applyFill="1" applyAlignment="1"/>
    <xf numFmtId="0" fontId="92" fillId="11" borderId="96" xfId="428" applyFill="1" applyProtection="1">
      <protection locked="0"/>
    </xf>
    <xf numFmtId="0" fontId="92" fillId="0" borderId="96" xfId="428" applyAlignment="1"/>
    <xf numFmtId="0" fontId="92" fillId="0" borderId="96" xfId="428" applyAlignment="1" applyProtection="1">
      <alignment horizontal="left"/>
    </xf>
    <xf numFmtId="0" fontId="26" fillId="11" borderId="0" xfId="0" applyFont="1" applyFill="1" applyAlignment="1">
      <alignment horizontal="center"/>
    </xf>
    <xf numFmtId="0" fontId="10" fillId="12" borderId="2" xfId="3" applyFont="1" applyFill="1" applyBorder="1" applyAlignment="1" applyProtection="1">
      <alignment horizontal="center"/>
    </xf>
    <xf numFmtId="0" fontId="10" fillId="12" borderId="3" xfId="3" applyFont="1" applyFill="1" applyBorder="1" applyAlignment="1" applyProtection="1">
      <alignment horizontal="center"/>
    </xf>
    <xf numFmtId="0" fontId="10" fillId="12" borderId="4" xfId="3" applyFont="1" applyFill="1" applyBorder="1" applyAlignment="1" applyProtection="1">
      <alignment horizontal="center"/>
    </xf>
    <xf numFmtId="0" fontId="32" fillId="11" borderId="5" xfId="0" applyFont="1" applyFill="1" applyBorder="1" applyAlignment="1">
      <alignment horizontal="center" vertical="center" wrapText="1"/>
    </xf>
    <xf numFmtId="0" fontId="12" fillId="11" borderId="6" xfId="0" applyFont="1" applyFill="1" applyBorder="1" applyAlignment="1">
      <alignment horizontal="center" vertical="center" wrapText="1"/>
    </xf>
    <xf numFmtId="0" fontId="12" fillId="11" borderId="7"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0" xfId="0" applyFont="1" applyFill="1" applyBorder="1" applyAlignment="1">
      <alignment horizontal="center" vertical="center" wrapText="1"/>
    </xf>
    <xf numFmtId="0" fontId="12" fillId="11" borderId="9"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0" fillId="7" borderId="2" xfId="3" applyFont="1" applyFill="1" applyBorder="1" applyAlignment="1">
      <alignment horizontal="center"/>
    </xf>
    <xf numFmtId="0" fontId="10" fillId="7" borderId="3" xfId="3" applyFont="1" applyFill="1" applyBorder="1" applyAlignment="1">
      <alignment horizontal="center"/>
    </xf>
    <xf numFmtId="0" fontId="10" fillId="7" borderId="4" xfId="3" applyFont="1" applyFill="1" applyBorder="1" applyAlignment="1">
      <alignment horizontal="center"/>
    </xf>
    <xf numFmtId="0" fontId="25" fillId="11" borderId="0" xfId="0" applyFont="1" applyFill="1" applyAlignment="1">
      <alignment horizontal="center"/>
    </xf>
    <xf numFmtId="0" fontId="10" fillId="9" borderId="2" xfId="3" applyFont="1" applyFill="1" applyBorder="1" applyAlignment="1">
      <alignment horizontal="center"/>
    </xf>
    <xf numFmtId="0" fontId="10" fillId="9" borderId="3" xfId="3" applyFont="1" applyFill="1" applyBorder="1" applyAlignment="1">
      <alignment horizontal="center"/>
    </xf>
    <xf numFmtId="0" fontId="10" fillId="9" borderId="4" xfId="3" applyFont="1" applyFill="1" applyBorder="1" applyAlignment="1">
      <alignment horizontal="center"/>
    </xf>
    <xf numFmtId="0" fontId="12" fillId="11" borderId="2"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4" xfId="0" applyFont="1" applyFill="1" applyBorder="1" applyAlignment="1">
      <alignment horizontal="center" vertical="center" wrapText="1"/>
    </xf>
    <xf numFmtId="0" fontId="10" fillId="8" borderId="2" xfId="3" applyFont="1" applyFill="1" applyBorder="1" applyAlignment="1">
      <alignment horizontal="center"/>
    </xf>
    <xf numFmtId="0" fontId="10" fillId="8" borderId="3" xfId="3" applyFont="1" applyFill="1" applyBorder="1" applyAlignment="1">
      <alignment horizontal="center"/>
    </xf>
    <xf numFmtId="0" fontId="10" fillId="8" borderId="4" xfId="3" applyFont="1" applyFill="1" applyBorder="1" applyAlignment="1">
      <alignment horizontal="center"/>
    </xf>
    <xf numFmtId="0" fontId="15" fillId="11" borderId="2" xfId="0" applyFont="1" applyFill="1" applyBorder="1" applyAlignment="1">
      <alignment horizontal="center" vertical="center" wrapText="1"/>
    </xf>
    <xf numFmtId="0" fontId="27" fillId="11" borderId="5" xfId="0" applyFont="1" applyFill="1" applyBorder="1" applyAlignment="1">
      <alignment horizontal="left" vertical="top"/>
    </xf>
    <xf numFmtId="0" fontId="27" fillId="11" borderId="6" xfId="0" applyFont="1" applyFill="1" applyBorder="1" applyAlignment="1">
      <alignment horizontal="left" vertical="top"/>
    </xf>
    <xf numFmtId="0" fontId="27" fillId="11" borderId="7" xfId="0" applyFont="1" applyFill="1" applyBorder="1" applyAlignment="1">
      <alignment horizontal="left" vertical="top"/>
    </xf>
    <xf numFmtId="0" fontId="27" fillId="11" borderId="10" xfId="0" applyFont="1" applyFill="1" applyBorder="1" applyAlignment="1">
      <alignment horizontal="left" vertical="top"/>
    </xf>
    <xf numFmtId="0" fontId="27" fillId="11" borderId="11" xfId="0" applyFont="1" applyFill="1" applyBorder="1" applyAlignment="1">
      <alignment horizontal="left" vertical="top"/>
    </xf>
    <xf numFmtId="0" fontId="27" fillId="11" borderId="12" xfId="0" applyFont="1" applyFill="1" applyBorder="1" applyAlignment="1">
      <alignment horizontal="left" vertical="top"/>
    </xf>
    <xf numFmtId="0" fontId="91" fillId="11" borderId="2" xfId="0" applyFont="1" applyFill="1" applyBorder="1" applyAlignment="1">
      <alignment horizontal="center" vertical="center" wrapText="1"/>
    </xf>
    <xf numFmtId="0" fontId="23" fillId="11" borderId="3" xfId="0" applyFont="1" applyFill="1" applyBorder="1" applyAlignment="1">
      <alignment horizontal="center" vertical="center" wrapText="1"/>
    </xf>
    <xf numFmtId="0" fontId="23" fillId="11" borderId="4" xfId="0" applyFont="1" applyFill="1" applyBorder="1" applyAlignment="1">
      <alignment horizontal="center" vertical="center" wrapText="1"/>
    </xf>
    <xf numFmtId="0" fontId="10" fillId="11" borderId="2" xfId="3" applyFont="1" applyFill="1" applyBorder="1" applyAlignment="1">
      <alignment horizontal="center"/>
    </xf>
    <xf numFmtId="0" fontId="10" fillId="11" borderId="3" xfId="3" applyFont="1" applyFill="1" applyBorder="1" applyAlignment="1">
      <alignment horizontal="center"/>
    </xf>
    <xf numFmtId="0" fontId="10" fillId="11" borderId="4" xfId="3" applyFont="1" applyFill="1" applyBorder="1" applyAlignment="1">
      <alignment horizontal="center"/>
    </xf>
    <xf numFmtId="0" fontId="20" fillId="11" borderId="10"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21" fillId="11" borderId="12"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1" fillId="11" borderId="3" xfId="0" applyFont="1" applyFill="1" applyBorder="1" applyAlignment="1">
      <alignment horizontal="center" vertical="center" wrapText="1"/>
    </xf>
    <xf numFmtId="0" fontId="21" fillId="11" borderId="4" xfId="0" applyFont="1" applyFill="1" applyBorder="1" applyAlignment="1">
      <alignment horizontal="center" vertical="center" wrapText="1"/>
    </xf>
    <xf numFmtId="0" fontId="92" fillId="0" borderId="96" xfId="428" applyFill="1" applyAlignment="1">
      <alignment horizontal="center"/>
    </xf>
    <xf numFmtId="0" fontId="4" fillId="0" borderId="17" xfId="0" applyFont="1" applyFill="1" applyBorder="1" applyAlignment="1">
      <alignment horizontal="center" vertical="center" textRotation="90"/>
    </xf>
    <xf numFmtId="0" fontId="4" fillId="0" borderId="18" xfId="0" applyFont="1" applyFill="1" applyBorder="1" applyAlignment="1">
      <alignment horizontal="center" vertical="center" textRotation="90"/>
    </xf>
    <xf numFmtId="0" fontId="4" fillId="0" borderId="19" xfId="0" applyFont="1" applyFill="1" applyBorder="1" applyAlignment="1">
      <alignment horizontal="center" vertical="center" textRotation="90"/>
    </xf>
    <xf numFmtId="0" fontId="3" fillId="0" borderId="14" xfId="0" applyFont="1" applyFill="1" applyBorder="1" applyAlignment="1">
      <alignment horizontal="center"/>
    </xf>
    <xf numFmtId="0" fontId="3" fillId="0" borderId="15" xfId="0" applyFont="1" applyFill="1" applyBorder="1" applyAlignment="1">
      <alignment horizontal="center"/>
    </xf>
    <xf numFmtId="0" fontId="3" fillId="3" borderId="14" xfId="0" applyFont="1" applyFill="1" applyBorder="1" applyAlignment="1">
      <alignment horizontal="center"/>
    </xf>
    <xf numFmtId="0" fontId="3" fillId="3" borderId="21" xfId="0" applyFont="1" applyFill="1" applyBorder="1" applyAlignment="1">
      <alignment horizontal="center"/>
    </xf>
    <xf numFmtId="0" fontId="3" fillId="3" borderId="15" xfId="0" applyFont="1" applyFill="1" applyBorder="1" applyAlignment="1">
      <alignment horizontal="center"/>
    </xf>
    <xf numFmtId="0" fontId="92" fillId="9" borderId="96" xfId="428" applyFill="1" applyAlignment="1">
      <alignment horizontal="left"/>
    </xf>
    <xf numFmtId="43" fontId="92" fillId="9" borderId="96" xfId="428" applyNumberFormat="1" applyFill="1" applyAlignment="1">
      <alignment horizontal="left"/>
    </xf>
    <xf numFmtId="0" fontId="3" fillId="3" borderId="21" xfId="0" applyFont="1" applyFill="1" applyBorder="1" applyAlignment="1" applyProtection="1">
      <alignment horizontal="center"/>
    </xf>
    <xf numFmtId="0" fontId="4" fillId="9" borderId="57" xfId="0" applyFont="1" applyFill="1" applyBorder="1" applyAlignment="1">
      <alignment horizontal="left" vertical="center"/>
    </xf>
    <xf numFmtId="0" fontId="4" fillId="9" borderId="71" xfId="0" applyFont="1" applyFill="1" applyBorder="1" applyAlignment="1">
      <alignment horizontal="left" vertical="center"/>
    </xf>
    <xf numFmtId="0" fontId="4" fillId="9" borderId="0" xfId="0" applyFont="1" applyFill="1" applyBorder="1" applyAlignment="1">
      <alignment horizontal="center"/>
    </xf>
    <xf numFmtId="0" fontId="3" fillId="3" borderId="16" xfId="0" applyFont="1" applyFill="1" applyBorder="1" applyAlignment="1">
      <alignment horizontal="center"/>
    </xf>
    <xf numFmtId="0" fontId="3" fillId="3" borderId="26" xfId="0" applyFont="1" applyFill="1" applyBorder="1" applyAlignment="1">
      <alignment horizontal="center"/>
    </xf>
    <xf numFmtId="0" fontId="3" fillId="3" borderId="35" xfId="0" applyFont="1" applyFill="1" applyBorder="1" applyAlignment="1">
      <alignment horizontal="center"/>
    </xf>
    <xf numFmtId="0" fontId="3" fillId="3" borderId="61" xfId="0" applyFont="1" applyFill="1" applyBorder="1" applyAlignment="1">
      <alignment horizontal="center"/>
    </xf>
    <xf numFmtId="0" fontId="31" fillId="9" borderId="71" xfId="0" applyFont="1" applyFill="1" applyBorder="1" applyAlignment="1">
      <alignment horizontal="left" vertical="top" wrapText="1"/>
    </xf>
    <xf numFmtId="0" fontId="31" fillId="9" borderId="59" xfId="0" applyFont="1" applyFill="1" applyBorder="1" applyAlignment="1">
      <alignment horizontal="left" vertical="top" wrapText="1"/>
    </xf>
    <xf numFmtId="0" fontId="0" fillId="9" borderId="0" xfId="0" applyFont="1" applyFill="1" applyBorder="1" applyAlignment="1">
      <alignment horizontal="left" vertical="top" wrapText="1"/>
    </xf>
    <xf numFmtId="0" fontId="92" fillId="9" borderId="96" xfId="428" applyFill="1" applyAlignment="1" applyProtection="1">
      <alignment horizontal="center"/>
    </xf>
    <xf numFmtId="0" fontId="0" fillId="11" borderId="0" xfId="0" applyFont="1" applyFill="1" applyAlignment="1">
      <alignment horizontal="left" vertical="top" wrapText="1"/>
    </xf>
    <xf numFmtId="0" fontId="92" fillId="11" borderId="96" xfId="428" applyFill="1" applyAlignment="1">
      <alignment horizontal="center"/>
    </xf>
    <xf numFmtId="0" fontId="4" fillId="11" borderId="14" xfId="0" applyFont="1" applyFill="1" applyBorder="1" applyAlignment="1" applyProtection="1">
      <alignment horizontal="center" wrapText="1"/>
    </xf>
    <xf numFmtId="0" fontId="4" fillId="11" borderId="21" xfId="0" applyFont="1" applyFill="1" applyBorder="1" applyAlignment="1" applyProtection="1">
      <alignment horizontal="center" wrapText="1"/>
    </xf>
    <xf numFmtId="0" fontId="4" fillId="11" borderId="15" xfId="0" applyFont="1" applyFill="1" applyBorder="1" applyAlignment="1" applyProtection="1">
      <alignment horizontal="center" wrapText="1"/>
    </xf>
    <xf numFmtId="0" fontId="4" fillId="11" borderId="25" xfId="0" applyFont="1" applyFill="1" applyBorder="1" applyAlignment="1" applyProtection="1">
      <alignment horizontal="center" wrapText="1"/>
    </xf>
    <xf numFmtId="0" fontId="4" fillId="11" borderId="20" xfId="0" applyFont="1" applyFill="1" applyBorder="1" applyAlignment="1" applyProtection="1">
      <alignment horizontal="center" wrapText="1"/>
    </xf>
    <xf numFmtId="0" fontId="22" fillId="11" borderId="14" xfId="0" applyFont="1" applyFill="1" applyBorder="1" applyAlignment="1">
      <alignment horizontal="center"/>
    </xf>
    <xf numFmtId="0" fontId="22" fillId="11" borderId="21" xfId="0" applyFont="1" applyFill="1" applyBorder="1" applyAlignment="1">
      <alignment horizontal="center"/>
    </xf>
    <xf numFmtId="0" fontId="22" fillId="11" borderId="15" xfId="0" applyFont="1" applyFill="1" applyBorder="1" applyAlignment="1">
      <alignment horizontal="center"/>
    </xf>
  </cellXfs>
  <cellStyles count="430">
    <cellStyle name="20% - Accent1 2" xfId="7"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Assumption" xfId="81" xr:uid="{00000000-0005-0000-0000-000018000000}"/>
    <cellStyle name="Bad 2" xfId="33" xr:uid="{00000000-0005-0000-0000-000019000000}"/>
    <cellStyle name="Calc Currency (0)" xfId="82" xr:uid="{00000000-0005-0000-0000-00001A000000}"/>
    <cellStyle name="Calc Currency (0) 2" xfId="83" xr:uid="{00000000-0005-0000-0000-00001B000000}"/>
    <cellStyle name="Calc Currency (0) 2 2" xfId="84" xr:uid="{00000000-0005-0000-0000-00001C000000}"/>
    <cellStyle name="Calc Currency (0) 3" xfId="85" xr:uid="{00000000-0005-0000-0000-00001D000000}"/>
    <cellStyle name="Calc Currency (0) 3 2" xfId="86" xr:uid="{00000000-0005-0000-0000-00001E000000}"/>
    <cellStyle name="Calc Currency (0) 4" xfId="87" xr:uid="{00000000-0005-0000-0000-00001F000000}"/>
    <cellStyle name="Calc Currency (0) 4 2" xfId="88" xr:uid="{00000000-0005-0000-0000-000020000000}"/>
    <cellStyle name="Calc Currency (0) 5" xfId="89" xr:uid="{00000000-0005-0000-0000-000021000000}"/>
    <cellStyle name="Calc Currency (0) 5 2" xfId="90" xr:uid="{00000000-0005-0000-0000-000022000000}"/>
    <cellStyle name="Calc Currency (2)" xfId="91" xr:uid="{00000000-0005-0000-0000-000023000000}"/>
    <cellStyle name="Calc Currency (2) 2" xfId="92" xr:uid="{00000000-0005-0000-0000-000024000000}"/>
    <cellStyle name="Calc Currency (2) 2 2" xfId="93" xr:uid="{00000000-0005-0000-0000-000025000000}"/>
    <cellStyle name="Calc Currency (2) 3" xfId="94" xr:uid="{00000000-0005-0000-0000-000026000000}"/>
    <cellStyle name="Calc Currency (2) 3 2" xfId="95" xr:uid="{00000000-0005-0000-0000-000027000000}"/>
    <cellStyle name="Calc Currency (2) 4" xfId="96" xr:uid="{00000000-0005-0000-0000-000028000000}"/>
    <cellStyle name="Calc Currency (2) 4 2" xfId="97" xr:uid="{00000000-0005-0000-0000-000029000000}"/>
    <cellStyle name="Calc Currency (2) 5" xfId="98" xr:uid="{00000000-0005-0000-0000-00002A000000}"/>
    <cellStyle name="Calc Currency (2) 5 2" xfId="99" xr:uid="{00000000-0005-0000-0000-00002B000000}"/>
    <cellStyle name="Calc Percent (0)" xfId="100" xr:uid="{00000000-0005-0000-0000-00002C000000}"/>
    <cellStyle name="Calc Percent (0) 2" xfId="101" xr:uid="{00000000-0005-0000-0000-00002D000000}"/>
    <cellStyle name="Calc Percent (0) 2 2" xfId="102" xr:uid="{00000000-0005-0000-0000-00002E000000}"/>
    <cellStyle name="Calc Percent (0) 3" xfId="103" xr:uid="{00000000-0005-0000-0000-00002F000000}"/>
    <cellStyle name="Calc Percent (0) 3 2" xfId="104" xr:uid="{00000000-0005-0000-0000-000030000000}"/>
    <cellStyle name="Calc Percent (0) 4" xfId="105" xr:uid="{00000000-0005-0000-0000-000031000000}"/>
    <cellStyle name="Calc Percent (0) 4 2" xfId="106" xr:uid="{00000000-0005-0000-0000-000032000000}"/>
    <cellStyle name="Calc Percent (0) 5" xfId="107" xr:uid="{00000000-0005-0000-0000-000033000000}"/>
    <cellStyle name="Calc Percent (0) 5 2" xfId="108" xr:uid="{00000000-0005-0000-0000-000034000000}"/>
    <cellStyle name="Calc Percent (1)" xfId="109" xr:uid="{00000000-0005-0000-0000-000035000000}"/>
    <cellStyle name="Calc Percent (1) 2" xfId="110" xr:uid="{00000000-0005-0000-0000-000036000000}"/>
    <cellStyle name="Calc Percent (1) 2 2" xfId="111" xr:uid="{00000000-0005-0000-0000-000037000000}"/>
    <cellStyle name="Calc Percent (1) 3" xfId="112" xr:uid="{00000000-0005-0000-0000-000038000000}"/>
    <cellStyle name="Calc Percent (1) 3 2" xfId="113" xr:uid="{00000000-0005-0000-0000-000039000000}"/>
    <cellStyle name="Calc Percent (1) 4" xfId="114" xr:uid="{00000000-0005-0000-0000-00003A000000}"/>
    <cellStyle name="Calc Percent (1) 4 2" xfId="115" xr:uid="{00000000-0005-0000-0000-00003B000000}"/>
    <cellStyle name="Calc Percent (1) 5" xfId="116" xr:uid="{00000000-0005-0000-0000-00003C000000}"/>
    <cellStyle name="Calc Percent (1) 5 2" xfId="117" xr:uid="{00000000-0005-0000-0000-00003D000000}"/>
    <cellStyle name="Calc Percent (2)" xfId="118" xr:uid="{00000000-0005-0000-0000-00003E000000}"/>
    <cellStyle name="Calc Percent (2) 2" xfId="119" xr:uid="{00000000-0005-0000-0000-00003F000000}"/>
    <cellStyle name="Calc Percent (2) 3" xfId="120" xr:uid="{00000000-0005-0000-0000-000040000000}"/>
    <cellStyle name="Calc Percent (2) 4" xfId="121" xr:uid="{00000000-0005-0000-0000-000041000000}"/>
    <cellStyle name="Calc Percent (2) 5" xfId="122" xr:uid="{00000000-0005-0000-0000-000042000000}"/>
    <cellStyle name="Calc Units (0)" xfId="123" xr:uid="{00000000-0005-0000-0000-000043000000}"/>
    <cellStyle name="Calc Units (0) 2" xfId="124" xr:uid="{00000000-0005-0000-0000-000044000000}"/>
    <cellStyle name="Calc Units (0) 2 2" xfId="125" xr:uid="{00000000-0005-0000-0000-000045000000}"/>
    <cellStyle name="Calc Units (0) 3" xfId="126" xr:uid="{00000000-0005-0000-0000-000046000000}"/>
    <cellStyle name="Calc Units (0) 3 2" xfId="127" xr:uid="{00000000-0005-0000-0000-000047000000}"/>
    <cellStyle name="Calc Units (0) 4" xfId="128" xr:uid="{00000000-0005-0000-0000-000048000000}"/>
    <cellStyle name="Calc Units (0) 4 2" xfId="129" xr:uid="{00000000-0005-0000-0000-000049000000}"/>
    <cellStyle name="Calc Units (0) 5" xfId="130" xr:uid="{00000000-0005-0000-0000-00004A000000}"/>
    <cellStyle name="Calc Units (0) 5 2" xfId="131" xr:uid="{00000000-0005-0000-0000-00004B000000}"/>
    <cellStyle name="Calc Units (1)" xfId="132" xr:uid="{00000000-0005-0000-0000-00004C000000}"/>
    <cellStyle name="Calc Units (1) 2" xfId="133" xr:uid="{00000000-0005-0000-0000-00004D000000}"/>
    <cellStyle name="Calc Units (1) 3" xfId="134" xr:uid="{00000000-0005-0000-0000-00004E000000}"/>
    <cellStyle name="Calc Units (1) 4" xfId="135" xr:uid="{00000000-0005-0000-0000-00004F000000}"/>
    <cellStyle name="Calc Units (1) 5" xfId="136" xr:uid="{00000000-0005-0000-0000-000050000000}"/>
    <cellStyle name="Calc Units (2)" xfId="137" xr:uid="{00000000-0005-0000-0000-000051000000}"/>
    <cellStyle name="Calc Units (2) 2" xfId="138" xr:uid="{00000000-0005-0000-0000-000052000000}"/>
    <cellStyle name="Calc Units (2) 2 2" xfId="139" xr:uid="{00000000-0005-0000-0000-000053000000}"/>
    <cellStyle name="Calc Units (2) 3" xfId="140" xr:uid="{00000000-0005-0000-0000-000054000000}"/>
    <cellStyle name="Calc Units (2) 3 2" xfId="141" xr:uid="{00000000-0005-0000-0000-000055000000}"/>
    <cellStyle name="Calc Units (2) 4" xfId="142" xr:uid="{00000000-0005-0000-0000-000056000000}"/>
    <cellStyle name="Calc Units (2) 4 2" xfId="143" xr:uid="{00000000-0005-0000-0000-000057000000}"/>
    <cellStyle name="Calc Units (2) 5" xfId="144" xr:uid="{00000000-0005-0000-0000-000058000000}"/>
    <cellStyle name="Calc Units (2) 5 2" xfId="145" xr:uid="{00000000-0005-0000-0000-000059000000}"/>
    <cellStyle name="Calculated - 2 dec" xfId="146" xr:uid="{00000000-0005-0000-0000-00005A000000}"/>
    <cellStyle name="Calculated - 3 dec" xfId="147" xr:uid="{00000000-0005-0000-0000-00005B000000}"/>
    <cellStyle name="Calculated - no dec" xfId="148" xr:uid="{00000000-0005-0000-0000-00005C000000}"/>
    <cellStyle name="Calculation 2" xfId="34" xr:uid="{00000000-0005-0000-0000-00005D000000}"/>
    <cellStyle name="cárky [0]_laroux" xfId="149" xr:uid="{00000000-0005-0000-0000-00005E000000}"/>
    <cellStyle name="cárky_laroux" xfId="150" xr:uid="{00000000-0005-0000-0000-00005F000000}"/>
    <cellStyle name="Cena" xfId="151" xr:uid="{00000000-0005-0000-0000-000060000000}"/>
    <cellStyle name="Check Cell 2" xfId="35" xr:uid="{00000000-0005-0000-0000-000061000000}"/>
    <cellStyle name="Comma" xfId="1" builtinId="3"/>
    <cellStyle name="Comma  - Style1" xfId="152" xr:uid="{00000000-0005-0000-0000-000063000000}"/>
    <cellStyle name="Comma [00]" xfId="153" xr:uid="{00000000-0005-0000-0000-000064000000}"/>
    <cellStyle name="Comma [00] 2" xfId="154" xr:uid="{00000000-0005-0000-0000-000065000000}"/>
    <cellStyle name="Comma [00] 2 2" xfId="155" xr:uid="{00000000-0005-0000-0000-000066000000}"/>
    <cellStyle name="Comma [00] 3" xfId="156" xr:uid="{00000000-0005-0000-0000-000067000000}"/>
    <cellStyle name="Comma [00] 3 2" xfId="157" xr:uid="{00000000-0005-0000-0000-000068000000}"/>
    <cellStyle name="Comma [00] 4" xfId="158" xr:uid="{00000000-0005-0000-0000-000069000000}"/>
    <cellStyle name="Comma [00] 4 2" xfId="159" xr:uid="{00000000-0005-0000-0000-00006A000000}"/>
    <cellStyle name="Comma [00] 5" xfId="160" xr:uid="{00000000-0005-0000-0000-00006B000000}"/>
    <cellStyle name="Comma [00] 5 2" xfId="161" xr:uid="{00000000-0005-0000-0000-00006C000000}"/>
    <cellStyle name="Comma 10" xfId="421" xr:uid="{00000000-0005-0000-0000-00006D000000}"/>
    <cellStyle name="Comma 2" xfId="8" xr:uid="{00000000-0005-0000-0000-00006E000000}"/>
    <cellStyle name="Comma 2 2" xfId="163" xr:uid="{00000000-0005-0000-0000-00006F000000}"/>
    <cellStyle name="Comma 2 3" xfId="162" xr:uid="{00000000-0005-0000-0000-000070000000}"/>
    <cellStyle name="Comma 3" xfId="164" xr:uid="{00000000-0005-0000-0000-000071000000}"/>
    <cellStyle name="Comma 3 2" xfId="165" xr:uid="{00000000-0005-0000-0000-000072000000}"/>
    <cellStyle name="Comma 4" xfId="166" xr:uid="{00000000-0005-0000-0000-000073000000}"/>
    <cellStyle name="Comma 4 2" xfId="167" xr:uid="{00000000-0005-0000-0000-000074000000}"/>
    <cellStyle name="Comma 5" xfId="168" xr:uid="{00000000-0005-0000-0000-000075000000}"/>
    <cellStyle name="Comma 5 2" xfId="169" xr:uid="{00000000-0005-0000-0000-000076000000}"/>
    <cellStyle name="Comma 6" xfId="170" xr:uid="{00000000-0005-0000-0000-000077000000}"/>
    <cellStyle name="Comma 7" xfId="426" xr:uid="{00000000-0005-0000-0000-000078000000}"/>
    <cellStyle name="Comma 8" xfId="419" xr:uid="{00000000-0005-0000-0000-000079000000}"/>
    <cellStyle name="control" xfId="171" xr:uid="{00000000-0005-0000-0000-00007A000000}"/>
    <cellStyle name="Curren - Style3" xfId="172" xr:uid="{00000000-0005-0000-0000-00007B000000}"/>
    <cellStyle name="Curren - Style4" xfId="173" xr:uid="{00000000-0005-0000-0000-00007C000000}"/>
    <cellStyle name="Currency" xfId="4" builtinId="4"/>
    <cellStyle name="Currency (0.00)" xfId="174" xr:uid="{00000000-0005-0000-0000-00007E000000}"/>
    <cellStyle name="Currency [00]" xfId="175" xr:uid="{00000000-0005-0000-0000-00007F000000}"/>
    <cellStyle name="Currency [00] 2" xfId="176" xr:uid="{00000000-0005-0000-0000-000080000000}"/>
    <cellStyle name="Currency [00] 2 2" xfId="177" xr:uid="{00000000-0005-0000-0000-000081000000}"/>
    <cellStyle name="Currency [00] 3" xfId="178" xr:uid="{00000000-0005-0000-0000-000082000000}"/>
    <cellStyle name="Currency [00] 3 2" xfId="179" xr:uid="{00000000-0005-0000-0000-000083000000}"/>
    <cellStyle name="Currency [00] 4" xfId="180" xr:uid="{00000000-0005-0000-0000-000084000000}"/>
    <cellStyle name="Currency [00] 4 2" xfId="181" xr:uid="{00000000-0005-0000-0000-000085000000}"/>
    <cellStyle name="Currency [00] 5" xfId="182" xr:uid="{00000000-0005-0000-0000-000086000000}"/>
    <cellStyle name="Currency [00] 5 2" xfId="183" xr:uid="{00000000-0005-0000-0000-000087000000}"/>
    <cellStyle name="Currency 2" xfId="184" xr:uid="{00000000-0005-0000-0000-000088000000}"/>
    <cellStyle name="Currency 2 2" xfId="185" xr:uid="{00000000-0005-0000-0000-000089000000}"/>
    <cellStyle name="Currency 3" xfId="186" xr:uid="{00000000-0005-0000-0000-00008A000000}"/>
    <cellStyle name="Currency 3 2" xfId="187" xr:uid="{00000000-0005-0000-0000-00008B000000}"/>
    <cellStyle name="Currency 4" xfId="188" xr:uid="{00000000-0005-0000-0000-00008C000000}"/>
    <cellStyle name="Currency 4 2" xfId="189" xr:uid="{00000000-0005-0000-0000-00008D000000}"/>
    <cellStyle name="Currency 5" xfId="190" xr:uid="{00000000-0005-0000-0000-00008E000000}"/>
    <cellStyle name="Currency 5 2" xfId="191" xr:uid="{00000000-0005-0000-0000-00008F000000}"/>
    <cellStyle name="Currency0" xfId="192" xr:uid="{00000000-0005-0000-0000-000090000000}"/>
    <cellStyle name="Currency0 2" xfId="193" xr:uid="{00000000-0005-0000-0000-000091000000}"/>
    <cellStyle name="Date Short" xfId="194" xr:uid="{00000000-0005-0000-0000-000092000000}"/>
    <cellStyle name="Dezimal [0]_PERSON2" xfId="195" xr:uid="{00000000-0005-0000-0000-000093000000}"/>
    <cellStyle name="Dezimal_PERSON2" xfId="196" xr:uid="{00000000-0005-0000-0000-000094000000}"/>
    <cellStyle name="Discount" xfId="197" xr:uid="{00000000-0005-0000-0000-000095000000}"/>
    <cellStyle name="Discount 2" xfId="198" xr:uid="{00000000-0005-0000-0000-000096000000}"/>
    <cellStyle name="eárky [0]_laroux" xfId="199" xr:uid="{00000000-0005-0000-0000-000097000000}"/>
    <cellStyle name="eárky_laroux" xfId="200" xr:uid="{00000000-0005-0000-0000-000098000000}"/>
    <cellStyle name="Empty" xfId="201" xr:uid="{00000000-0005-0000-0000-000099000000}"/>
    <cellStyle name="Enter Currency (0)" xfId="202" xr:uid="{00000000-0005-0000-0000-00009A000000}"/>
    <cellStyle name="Enter Currency (0) 2" xfId="203" xr:uid="{00000000-0005-0000-0000-00009B000000}"/>
    <cellStyle name="Enter Currency (0) 2 2" xfId="204" xr:uid="{00000000-0005-0000-0000-00009C000000}"/>
    <cellStyle name="Enter Currency (0) 3" xfId="205" xr:uid="{00000000-0005-0000-0000-00009D000000}"/>
    <cellStyle name="Enter Currency (0) 3 2" xfId="206" xr:uid="{00000000-0005-0000-0000-00009E000000}"/>
    <cellStyle name="Enter Currency (0) 4" xfId="207" xr:uid="{00000000-0005-0000-0000-00009F000000}"/>
    <cellStyle name="Enter Currency (0) 4 2" xfId="208" xr:uid="{00000000-0005-0000-0000-0000A0000000}"/>
    <cellStyle name="Enter Currency (0) 5" xfId="209" xr:uid="{00000000-0005-0000-0000-0000A1000000}"/>
    <cellStyle name="Enter Currency (0) 5 2" xfId="210" xr:uid="{00000000-0005-0000-0000-0000A2000000}"/>
    <cellStyle name="Enter Currency (2)" xfId="211" xr:uid="{00000000-0005-0000-0000-0000A3000000}"/>
    <cellStyle name="Enter Currency (2) 2" xfId="212" xr:uid="{00000000-0005-0000-0000-0000A4000000}"/>
    <cellStyle name="Enter Currency (2) 2 2" xfId="213" xr:uid="{00000000-0005-0000-0000-0000A5000000}"/>
    <cellStyle name="Enter Currency (2) 3" xfId="214" xr:uid="{00000000-0005-0000-0000-0000A6000000}"/>
    <cellStyle name="Enter Currency (2) 3 2" xfId="215" xr:uid="{00000000-0005-0000-0000-0000A7000000}"/>
    <cellStyle name="Enter Currency (2) 4" xfId="216" xr:uid="{00000000-0005-0000-0000-0000A8000000}"/>
    <cellStyle name="Enter Currency (2) 4 2" xfId="217" xr:uid="{00000000-0005-0000-0000-0000A9000000}"/>
    <cellStyle name="Enter Currency (2) 5" xfId="218" xr:uid="{00000000-0005-0000-0000-0000AA000000}"/>
    <cellStyle name="Enter Currency (2) 5 2" xfId="219" xr:uid="{00000000-0005-0000-0000-0000AB000000}"/>
    <cellStyle name="Enter Units (0)" xfId="220" xr:uid="{00000000-0005-0000-0000-0000AC000000}"/>
    <cellStyle name="Enter Units (0) 2" xfId="221" xr:uid="{00000000-0005-0000-0000-0000AD000000}"/>
    <cellStyle name="Enter Units (0) 2 2" xfId="222" xr:uid="{00000000-0005-0000-0000-0000AE000000}"/>
    <cellStyle name="Enter Units (0) 3" xfId="223" xr:uid="{00000000-0005-0000-0000-0000AF000000}"/>
    <cellStyle name="Enter Units (0) 3 2" xfId="224" xr:uid="{00000000-0005-0000-0000-0000B0000000}"/>
    <cellStyle name="Enter Units (0) 4" xfId="225" xr:uid="{00000000-0005-0000-0000-0000B1000000}"/>
    <cellStyle name="Enter Units (0) 4 2" xfId="226" xr:uid="{00000000-0005-0000-0000-0000B2000000}"/>
    <cellStyle name="Enter Units (0) 5" xfId="227" xr:uid="{00000000-0005-0000-0000-0000B3000000}"/>
    <cellStyle name="Enter Units (0) 5 2" xfId="228" xr:uid="{00000000-0005-0000-0000-0000B4000000}"/>
    <cellStyle name="Enter Units (1)" xfId="229" xr:uid="{00000000-0005-0000-0000-0000B5000000}"/>
    <cellStyle name="Enter Units (1) 2" xfId="230" xr:uid="{00000000-0005-0000-0000-0000B6000000}"/>
    <cellStyle name="Enter Units (1) 3" xfId="231" xr:uid="{00000000-0005-0000-0000-0000B7000000}"/>
    <cellStyle name="Enter Units (1) 4" xfId="232" xr:uid="{00000000-0005-0000-0000-0000B8000000}"/>
    <cellStyle name="Enter Units (1) 5" xfId="233" xr:uid="{00000000-0005-0000-0000-0000B9000000}"/>
    <cellStyle name="Enter Units (2)" xfId="234" xr:uid="{00000000-0005-0000-0000-0000BA000000}"/>
    <cellStyle name="Enter Units (2) 2" xfId="235" xr:uid="{00000000-0005-0000-0000-0000BB000000}"/>
    <cellStyle name="Enter Units (2) 2 2" xfId="236" xr:uid="{00000000-0005-0000-0000-0000BC000000}"/>
    <cellStyle name="Enter Units (2) 3" xfId="237" xr:uid="{00000000-0005-0000-0000-0000BD000000}"/>
    <cellStyle name="Enter Units (2) 3 2" xfId="238" xr:uid="{00000000-0005-0000-0000-0000BE000000}"/>
    <cellStyle name="Enter Units (2) 4" xfId="239" xr:uid="{00000000-0005-0000-0000-0000BF000000}"/>
    <cellStyle name="Enter Units (2) 4 2" xfId="240" xr:uid="{00000000-0005-0000-0000-0000C0000000}"/>
    <cellStyle name="Enter Units (2) 5" xfId="241" xr:uid="{00000000-0005-0000-0000-0000C1000000}"/>
    <cellStyle name="Enter Units (2) 5 2" xfId="242" xr:uid="{00000000-0005-0000-0000-0000C2000000}"/>
    <cellStyle name="Explanatory Text 2" xfId="36" xr:uid="{00000000-0005-0000-0000-0000C3000000}"/>
    <cellStyle name="FY_Basis" xfId="243" xr:uid="{00000000-0005-0000-0000-0000C4000000}"/>
    <cellStyle name="Good 2" xfId="37" xr:uid="{00000000-0005-0000-0000-0000C5000000}"/>
    <cellStyle name="Graph Heading" xfId="244" xr:uid="{00000000-0005-0000-0000-0000C6000000}"/>
    <cellStyle name="Graph Text" xfId="245" xr:uid="{00000000-0005-0000-0000-0000C7000000}"/>
    <cellStyle name="Grey" xfId="246" xr:uid="{00000000-0005-0000-0000-0000C8000000}"/>
    <cellStyle name="H_Date" xfId="38" xr:uid="{00000000-0005-0000-0000-0000C9000000}"/>
    <cellStyle name="Header1" xfId="247" xr:uid="{00000000-0005-0000-0000-0000CA000000}"/>
    <cellStyle name="Header2" xfId="248" xr:uid="{00000000-0005-0000-0000-0000CB000000}"/>
    <cellStyle name="Heading 1" xfId="428" builtinId="16"/>
    <cellStyle name="Heading 1 2" xfId="39" xr:uid="{00000000-0005-0000-0000-0000CC000000}"/>
    <cellStyle name="Heading 11 Bold" xfId="249" xr:uid="{00000000-0005-0000-0000-0000CD000000}"/>
    <cellStyle name="Heading 2" xfId="429" builtinId="17"/>
    <cellStyle name="Heading 2 2" xfId="40" xr:uid="{00000000-0005-0000-0000-0000CE000000}"/>
    <cellStyle name="Heading 3 2" xfId="41" xr:uid="{00000000-0005-0000-0000-0000CF000000}"/>
    <cellStyle name="Heading 4 2" xfId="42" xr:uid="{00000000-0005-0000-0000-0000D0000000}"/>
    <cellStyle name="HPproduct" xfId="250" xr:uid="{00000000-0005-0000-0000-0000D1000000}"/>
    <cellStyle name="Hyperlink" xfId="3" builtinId="8"/>
    <cellStyle name="Hyperlink 2" xfId="423" xr:uid="{00000000-0005-0000-0000-0000D3000000}"/>
    <cellStyle name="Hyperlink 3" xfId="74" xr:uid="{00000000-0005-0000-0000-0000D4000000}"/>
    <cellStyle name="Hyperlink Text" xfId="43" xr:uid="{00000000-0005-0000-0000-0000D5000000}"/>
    <cellStyle name="I_#_0dp" xfId="5" xr:uid="{00000000-0005-0000-0000-0000D6000000}"/>
    <cellStyle name="I_#_0dp_Input-Gen" xfId="75" xr:uid="{00000000-0005-0000-0000-0000D7000000}"/>
    <cellStyle name="I_#_0dp_WICT Operating Cost 20080820" xfId="251" xr:uid="{00000000-0005-0000-0000-0000D8000000}"/>
    <cellStyle name="I_#_4dp" xfId="44" xr:uid="{00000000-0005-0000-0000-0000D9000000}"/>
    <cellStyle name="I_#_4dp_WICT Operating Cost 20080820" xfId="252" xr:uid="{00000000-0005-0000-0000-0000DA000000}"/>
    <cellStyle name="I_%_2dp" xfId="45" xr:uid="{00000000-0005-0000-0000-0000DB000000}"/>
    <cellStyle name="I_%_2dp_WICT Operating Cost 20080820" xfId="253" xr:uid="{00000000-0005-0000-0000-0000DC000000}"/>
    <cellStyle name="I_Comment" xfId="46" xr:uid="{00000000-0005-0000-0000-0000DD000000}"/>
    <cellStyle name="I_Comment_WICT Operating Cost 20080820" xfId="254" xr:uid="{00000000-0005-0000-0000-0000DE000000}"/>
    <cellStyle name="I_Date" xfId="47" xr:uid="{00000000-0005-0000-0000-0000DF000000}"/>
    <cellStyle name="I_Date_WICT Operating Cost 20080820" xfId="255" xr:uid="{00000000-0005-0000-0000-0000E0000000}"/>
    <cellStyle name="I_Text" xfId="48" xr:uid="{00000000-0005-0000-0000-0000E1000000}"/>
    <cellStyle name="I_Text_WICT Operating Cost 20080820" xfId="256" xr:uid="{00000000-0005-0000-0000-0000E2000000}"/>
    <cellStyle name="Input [yellow]" xfId="257" xr:uid="{00000000-0005-0000-0000-0000E3000000}"/>
    <cellStyle name="Input 2" xfId="49" xr:uid="{00000000-0005-0000-0000-0000E4000000}"/>
    <cellStyle name="Input Currency.1" xfId="258" xr:uid="{00000000-0005-0000-0000-0000E5000000}"/>
    <cellStyle name="Input percent" xfId="259" xr:uid="{00000000-0005-0000-0000-0000E6000000}"/>
    <cellStyle name="Legend" xfId="260" xr:uid="{00000000-0005-0000-0000-0000E7000000}"/>
    <cellStyle name="Link Currency (0)" xfId="261" xr:uid="{00000000-0005-0000-0000-0000E8000000}"/>
    <cellStyle name="Link Currency (0) 2" xfId="262" xr:uid="{00000000-0005-0000-0000-0000E9000000}"/>
    <cellStyle name="Link Currency (0) 2 2" xfId="263" xr:uid="{00000000-0005-0000-0000-0000EA000000}"/>
    <cellStyle name="Link Currency (0) 3" xfId="264" xr:uid="{00000000-0005-0000-0000-0000EB000000}"/>
    <cellStyle name="Link Currency (0) 3 2" xfId="265" xr:uid="{00000000-0005-0000-0000-0000EC000000}"/>
    <cellStyle name="Link Currency (0) 4" xfId="266" xr:uid="{00000000-0005-0000-0000-0000ED000000}"/>
    <cellStyle name="Link Currency (0) 4 2" xfId="267" xr:uid="{00000000-0005-0000-0000-0000EE000000}"/>
    <cellStyle name="Link Currency (0) 5" xfId="268" xr:uid="{00000000-0005-0000-0000-0000EF000000}"/>
    <cellStyle name="Link Currency (0) 5 2" xfId="269" xr:uid="{00000000-0005-0000-0000-0000F0000000}"/>
    <cellStyle name="Link Currency (2)" xfId="270" xr:uid="{00000000-0005-0000-0000-0000F1000000}"/>
    <cellStyle name="Link Currency (2) 2" xfId="271" xr:uid="{00000000-0005-0000-0000-0000F2000000}"/>
    <cellStyle name="Link Currency (2) 2 2" xfId="272" xr:uid="{00000000-0005-0000-0000-0000F3000000}"/>
    <cellStyle name="Link Currency (2) 3" xfId="273" xr:uid="{00000000-0005-0000-0000-0000F4000000}"/>
    <cellStyle name="Link Currency (2) 3 2" xfId="274" xr:uid="{00000000-0005-0000-0000-0000F5000000}"/>
    <cellStyle name="Link Currency (2) 4" xfId="275" xr:uid="{00000000-0005-0000-0000-0000F6000000}"/>
    <cellStyle name="Link Currency (2) 4 2" xfId="276" xr:uid="{00000000-0005-0000-0000-0000F7000000}"/>
    <cellStyle name="Link Currency (2) 5" xfId="277" xr:uid="{00000000-0005-0000-0000-0000F8000000}"/>
    <cellStyle name="Link Currency (2) 5 2" xfId="278" xr:uid="{00000000-0005-0000-0000-0000F9000000}"/>
    <cellStyle name="Link Units (0)" xfId="279" xr:uid="{00000000-0005-0000-0000-0000FA000000}"/>
    <cellStyle name="Link Units (0) 2" xfId="280" xr:uid="{00000000-0005-0000-0000-0000FB000000}"/>
    <cellStyle name="Link Units (0) 2 2" xfId="281" xr:uid="{00000000-0005-0000-0000-0000FC000000}"/>
    <cellStyle name="Link Units (0) 3" xfId="282" xr:uid="{00000000-0005-0000-0000-0000FD000000}"/>
    <cellStyle name="Link Units (0) 3 2" xfId="283" xr:uid="{00000000-0005-0000-0000-0000FE000000}"/>
    <cellStyle name="Link Units (0) 4" xfId="284" xr:uid="{00000000-0005-0000-0000-0000FF000000}"/>
    <cellStyle name="Link Units (0) 4 2" xfId="285" xr:uid="{00000000-0005-0000-0000-000000010000}"/>
    <cellStyle name="Link Units (0) 5" xfId="286" xr:uid="{00000000-0005-0000-0000-000001010000}"/>
    <cellStyle name="Link Units (0) 5 2" xfId="287" xr:uid="{00000000-0005-0000-0000-000002010000}"/>
    <cellStyle name="Link Units (1)" xfId="288" xr:uid="{00000000-0005-0000-0000-000003010000}"/>
    <cellStyle name="Link Units (1) 2" xfId="289" xr:uid="{00000000-0005-0000-0000-000004010000}"/>
    <cellStyle name="Link Units (1) 3" xfId="290" xr:uid="{00000000-0005-0000-0000-000005010000}"/>
    <cellStyle name="Link Units (1) 4" xfId="291" xr:uid="{00000000-0005-0000-0000-000006010000}"/>
    <cellStyle name="Link Units (1) 5" xfId="292" xr:uid="{00000000-0005-0000-0000-000007010000}"/>
    <cellStyle name="Link Units (2)" xfId="293" xr:uid="{00000000-0005-0000-0000-000008010000}"/>
    <cellStyle name="Link Units (2) 2" xfId="294" xr:uid="{00000000-0005-0000-0000-000009010000}"/>
    <cellStyle name="Link Units (2) 2 2" xfId="295" xr:uid="{00000000-0005-0000-0000-00000A010000}"/>
    <cellStyle name="Link Units (2) 3" xfId="296" xr:uid="{00000000-0005-0000-0000-00000B010000}"/>
    <cellStyle name="Link Units (2) 3 2" xfId="297" xr:uid="{00000000-0005-0000-0000-00000C010000}"/>
    <cellStyle name="Link Units (2) 4" xfId="298" xr:uid="{00000000-0005-0000-0000-00000D010000}"/>
    <cellStyle name="Link Units (2) 4 2" xfId="299" xr:uid="{00000000-0005-0000-0000-00000E010000}"/>
    <cellStyle name="Link Units (2) 5" xfId="300" xr:uid="{00000000-0005-0000-0000-00000F010000}"/>
    <cellStyle name="Link Units (2) 5 2" xfId="301" xr:uid="{00000000-0005-0000-0000-000010010000}"/>
    <cellStyle name="Linked" xfId="302" xr:uid="{00000000-0005-0000-0000-000011010000}"/>
    <cellStyle name="Linked Cell 2" xfId="50" xr:uid="{00000000-0005-0000-0000-000012010000}"/>
    <cellStyle name="List Price" xfId="303" xr:uid="{00000000-0005-0000-0000-000013010000}"/>
    <cellStyle name="List Price 2" xfId="304" xr:uid="{00000000-0005-0000-0000-000014010000}"/>
    <cellStyle name="Malý nadpis" xfId="305" xr:uid="{00000000-0005-0000-0000-000015010000}"/>
    <cellStyle name="meny_laroux" xfId="306" xr:uid="{00000000-0005-0000-0000-000016010000}"/>
    <cellStyle name="miny_laroux" xfId="307" xr:uid="{00000000-0005-0000-0000-000017010000}"/>
    <cellStyle name="Model Name" xfId="51" xr:uid="{00000000-0005-0000-0000-000018010000}"/>
    <cellStyle name="Neutral 2" xfId="52" xr:uid="{00000000-0005-0000-0000-000019010000}"/>
    <cellStyle name="Normal" xfId="0" builtinId="0"/>
    <cellStyle name="Normal  - Bold, Underline" xfId="308" xr:uid="{00000000-0005-0000-0000-00001B010000}"/>
    <cellStyle name="Normal - Bold" xfId="309" xr:uid="{00000000-0005-0000-0000-00001C010000}"/>
    <cellStyle name="Normal - Style1" xfId="310" xr:uid="{00000000-0005-0000-0000-00001D010000}"/>
    <cellStyle name="Normal - Style1 2" xfId="311" xr:uid="{00000000-0005-0000-0000-00001E010000}"/>
    <cellStyle name="Normal - Style1 3" xfId="312" xr:uid="{00000000-0005-0000-0000-00001F010000}"/>
    <cellStyle name="Normal - Style1 4" xfId="313" xr:uid="{00000000-0005-0000-0000-000020010000}"/>
    <cellStyle name="Normal - Style1 5" xfId="314" xr:uid="{00000000-0005-0000-0000-000021010000}"/>
    <cellStyle name="Normal - Style5" xfId="315" xr:uid="{00000000-0005-0000-0000-000022010000}"/>
    <cellStyle name="Normal (Red)" xfId="316" xr:uid="{00000000-0005-0000-0000-000023010000}"/>
    <cellStyle name="Normal (Red) 2" xfId="317" xr:uid="{00000000-0005-0000-0000-000024010000}"/>
    <cellStyle name="Normal 17" xfId="420" xr:uid="{00000000-0005-0000-0000-000025010000}"/>
    <cellStyle name="Normal 2" xfId="79" xr:uid="{00000000-0005-0000-0000-000026010000}"/>
    <cellStyle name="Normal 3" xfId="77" xr:uid="{00000000-0005-0000-0000-000027010000}"/>
    <cellStyle name="Normal 4" xfId="318" xr:uid="{00000000-0005-0000-0000-000028010000}"/>
    <cellStyle name="Normal 5" xfId="319" xr:uid="{00000000-0005-0000-0000-000029010000}"/>
    <cellStyle name="Normal 6" xfId="422" xr:uid="{00000000-0005-0000-0000-00002A010000}"/>
    <cellStyle name="Normal 7" xfId="424" xr:uid="{00000000-0005-0000-0000-00002B010000}"/>
    <cellStyle name="Normal 8" xfId="425" xr:uid="{00000000-0005-0000-0000-00002C010000}"/>
    <cellStyle name="Normal 9" xfId="9" xr:uid="{00000000-0005-0000-0000-00002D010000}"/>
    <cellStyle name="Normal excl Alignment, Borders" xfId="320" xr:uid="{00000000-0005-0000-0000-00002E010000}"/>
    <cellStyle name="Normal, 1 dec, centred" xfId="321" xr:uid="{00000000-0005-0000-0000-00002F010000}"/>
    <cellStyle name="Normal, 1 dec, centred,bold" xfId="322" xr:uid="{00000000-0005-0000-0000-000030010000}"/>
    <cellStyle name="normální_laroux" xfId="323" xr:uid="{00000000-0005-0000-0000-000031010000}"/>
    <cellStyle name="Note 2" xfId="80" xr:uid="{00000000-0005-0000-0000-000032010000}"/>
    <cellStyle name="Note 3" xfId="78" xr:uid="{00000000-0005-0000-0000-000033010000}"/>
    <cellStyle name="Note 4" xfId="76" xr:uid="{00000000-0005-0000-0000-000034010000}"/>
    <cellStyle name="Note 5" xfId="53" xr:uid="{00000000-0005-0000-0000-000035010000}"/>
    <cellStyle name="Number 1 dec, 9 pt (centred)" xfId="324" xr:uid="{00000000-0005-0000-0000-000036010000}"/>
    <cellStyle name="O_#_0dp" xfId="54" xr:uid="{00000000-0005-0000-0000-000037010000}"/>
    <cellStyle name="O_#_0dp_Preliminary Results" xfId="55" xr:uid="{00000000-0005-0000-0000-000038010000}"/>
    <cellStyle name="O_#_0dp_Wiggins Island Model v3.0 081003" xfId="56" xr:uid="{00000000-0005-0000-0000-000039010000}"/>
    <cellStyle name="O_#_4dp" xfId="57" xr:uid="{00000000-0005-0000-0000-00003A010000}"/>
    <cellStyle name="O_#_4dp_Preliminary Results" xfId="58" xr:uid="{00000000-0005-0000-0000-00003B010000}"/>
    <cellStyle name="O_#_4dp_Wiggins Island Model v3.0 081003" xfId="59" xr:uid="{00000000-0005-0000-0000-00003C010000}"/>
    <cellStyle name="O_%_2dp" xfId="60" xr:uid="{00000000-0005-0000-0000-00003D010000}"/>
    <cellStyle name="O_%_2dp_Preliminary Results" xfId="61" xr:uid="{00000000-0005-0000-0000-00003E010000}"/>
    <cellStyle name="O_%_2dp_Wiggins Island Model v3.0 081003" xfId="62" xr:uid="{00000000-0005-0000-0000-00003F010000}"/>
    <cellStyle name="O_Date" xfId="63" xr:uid="{00000000-0005-0000-0000-000040010000}"/>
    <cellStyle name="O_Date_Preliminary Results" xfId="64" xr:uid="{00000000-0005-0000-0000-000041010000}"/>
    <cellStyle name="O_Date_Wiggins Island Model v3.0 081003" xfId="65" xr:uid="{00000000-0005-0000-0000-000042010000}"/>
    <cellStyle name="O_Text" xfId="66" xr:uid="{00000000-0005-0000-0000-000043010000}"/>
    <cellStyle name="O_Text_Preliminary Results" xfId="67" xr:uid="{00000000-0005-0000-0000-000044010000}"/>
    <cellStyle name="O_Text_WICT Operating Cost 20080820" xfId="325" xr:uid="{00000000-0005-0000-0000-000045010000}"/>
    <cellStyle name="O_Text_Wiggins Island Model v3.0 081003" xfId="68" xr:uid="{00000000-0005-0000-0000-000046010000}"/>
    <cellStyle name="Output 2" xfId="69" xr:uid="{00000000-0005-0000-0000-000047010000}"/>
    <cellStyle name="P/N" xfId="326" xr:uid="{00000000-0005-0000-0000-000048010000}"/>
    <cellStyle name="Percent" xfId="2" builtinId="5"/>
    <cellStyle name="Percent [0]" xfId="327" xr:uid="{00000000-0005-0000-0000-00004A010000}"/>
    <cellStyle name="Percent [0] 2" xfId="328" xr:uid="{00000000-0005-0000-0000-00004B010000}"/>
    <cellStyle name="Percent [0] 2 2" xfId="329" xr:uid="{00000000-0005-0000-0000-00004C010000}"/>
    <cellStyle name="Percent [0] 3" xfId="330" xr:uid="{00000000-0005-0000-0000-00004D010000}"/>
    <cellStyle name="Percent [0] 3 2" xfId="331" xr:uid="{00000000-0005-0000-0000-00004E010000}"/>
    <cellStyle name="Percent [0] 4" xfId="332" xr:uid="{00000000-0005-0000-0000-00004F010000}"/>
    <cellStyle name="Percent [0] 4 2" xfId="333" xr:uid="{00000000-0005-0000-0000-000050010000}"/>
    <cellStyle name="Percent [0] 5" xfId="334" xr:uid="{00000000-0005-0000-0000-000051010000}"/>
    <cellStyle name="Percent [0] 5 2" xfId="335" xr:uid="{00000000-0005-0000-0000-000052010000}"/>
    <cellStyle name="Percent [00]" xfId="336" xr:uid="{00000000-0005-0000-0000-000053010000}"/>
    <cellStyle name="Percent [00] 2" xfId="337" xr:uid="{00000000-0005-0000-0000-000054010000}"/>
    <cellStyle name="Percent [00] 3" xfId="338" xr:uid="{00000000-0005-0000-0000-000055010000}"/>
    <cellStyle name="Percent [00] 4" xfId="339" xr:uid="{00000000-0005-0000-0000-000056010000}"/>
    <cellStyle name="Percent [00] 5" xfId="340" xr:uid="{00000000-0005-0000-0000-000057010000}"/>
    <cellStyle name="Percent [00] 6" xfId="341" xr:uid="{00000000-0005-0000-0000-000058010000}"/>
    <cellStyle name="Percent [2]" xfId="342" xr:uid="{00000000-0005-0000-0000-000059010000}"/>
    <cellStyle name="Percent [2] 2" xfId="343" xr:uid="{00000000-0005-0000-0000-00005A010000}"/>
    <cellStyle name="Percent 2" xfId="6" xr:uid="{00000000-0005-0000-0000-00005B010000}"/>
    <cellStyle name="Percent 2 2" xfId="427" xr:uid="{00000000-0005-0000-0000-00005C010000}"/>
    <cellStyle name="Pnumber" xfId="344" xr:uid="{00000000-0005-0000-0000-00005D010000}"/>
    <cellStyle name="Popis" xfId="345" xr:uid="{00000000-0005-0000-0000-00005E010000}"/>
    <cellStyle name="Poznámka" xfId="346" xr:uid="{00000000-0005-0000-0000-00005F010000}"/>
    <cellStyle name="PrePop Currency (0)" xfId="347" xr:uid="{00000000-0005-0000-0000-000060010000}"/>
    <cellStyle name="PrePop Currency (0) 2" xfId="348" xr:uid="{00000000-0005-0000-0000-000061010000}"/>
    <cellStyle name="PrePop Currency (0) 2 2" xfId="349" xr:uid="{00000000-0005-0000-0000-000062010000}"/>
    <cellStyle name="PrePop Currency (0) 3" xfId="350" xr:uid="{00000000-0005-0000-0000-000063010000}"/>
    <cellStyle name="PrePop Currency (0) 3 2" xfId="351" xr:uid="{00000000-0005-0000-0000-000064010000}"/>
    <cellStyle name="PrePop Currency (0) 4" xfId="352" xr:uid="{00000000-0005-0000-0000-000065010000}"/>
    <cellStyle name="PrePop Currency (0) 4 2" xfId="353" xr:uid="{00000000-0005-0000-0000-000066010000}"/>
    <cellStyle name="PrePop Currency (0) 5" xfId="354" xr:uid="{00000000-0005-0000-0000-000067010000}"/>
    <cellStyle name="PrePop Currency (0) 5 2" xfId="355" xr:uid="{00000000-0005-0000-0000-000068010000}"/>
    <cellStyle name="PrePop Currency (2)" xfId="356" xr:uid="{00000000-0005-0000-0000-000069010000}"/>
    <cellStyle name="PrePop Currency (2) 2" xfId="357" xr:uid="{00000000-0005-0000-0000-00006A010000}"/>
    <cellStyle name="PrePop Currency (2) 2 2" xfId="358" xr:uid="{00000000-0005-0000-0000-00006B010000}"/>
    <cellStyle name="PrePop Currency (2) 3" xfId="359" xr:uid="{00000000-0005-0000-0000-00006C010000}"/>
    <cellStyle name="PrePop Currency (2) 3 2" xfId="360" xr:uid="{00000000-0005-0000-0000-00006D010000}"/>
    <cellStyle name="PrePop Currency (2) 4" xfId="361" xr:uid="{00000000-0005-0000-0000-00006E010000}"/>
    <cellStyle name="PrePop Currency (2) 4 2" xfId="362" xr:uid="{00000000-0005-0000-0000-00006F010000}"/>
    <cellStyle name="PrePop Currency (2) 5" xfId="363" xr:uid="{00000000-0005-0000-0000-000070010000}"/>
    <cellStyle name="PrePop Currency (2) 5 2" xfId="364" xr:uid="{00000000-0005-0000-0000-000071010000}"/>
    <cellStyle name="PrePop Units (0)" xfId="365" xr:uid="{00000000-0005-0000-0000-000072010000}"/>
    <cellStyle name="PrePop Units (0) 2" xfId="366" xr:uid="{00000000-0005-0000-0000-000073010000}"/>
    <cellStyle name="PrePop Units (0) 2 2" xfId="367" xr:uid="{00000000-0005-0000-0000-000074010000}"/>
    <cellStyle name="PrePop Units (0) 3" xfId="368" xr:uid="{00000000-0005-0000-0000-000075010000}"/>
    <cellStyle name="PrePop Units (0) 3 2" xfId="369" xr:uid="{00000000-0005-0000-0000-000076010000}"/>
    <cellStyle name="PrePop Units (0) 4" xfId="370" xr:uid="{00000000-0005-0000-0000-000077010000}"/>
    <cellStyle name="PrePop Units (0) 4 2" xfId="371" xr:uid="{00000000-0005-0000-0000-000078010000}"/>
    <cellStyle name="PrePop Units (0) 5" xfId="372" xr:uid="{00000000-0005-0000-0000-000079010000}"/>
    <cellStyle name="PrePop Units (0) 5 2" xfId="373" xr:uid="{00000000-0005-0000-0000-00007A010000}"/>
    <cellStyle name="PrePop Units (1)" xfId="374" xr:uid="{00000000-0005-0000-0000-00007B010000}"/>
    <cellStyle name="PrePop Units (1) 2" xfId="375" xr:uid="{00000000-0005-0000-0000-00007C010000}"/>
    <cellStyle name="PrePop Units (1) 3" xfId="376" xr:uid="{00000000-0005-0000-0000-00007D010000}"/>
    <cellStyle name="PrePop Units (1) 4" xfId="377" xr:uid="{00000000-0005-0000-0000-00007E010000}"/>
    <cellStyle name="PrePop Units (1) 5" xfId="378" xr:uid="{00000000-0005-0000-0000-00007F010000}"/>
    <cellStyle name="PrePop Units (2)" xfId="379" xr:uid="{00000000-0005-0000-0000-000080010000}"/>
    <cellStyle name="PrePop Units (2) 2" xfId="380" xr:uid="{00000000-0005-0000-0000-000081010000}"/>
    <cellStyle name="PrePop Units (2) 2 2" xfId="381" xr:uid="{00000000-0005-0000-0000-000082010000}"/>
    <cellStyle name="PrePop Units (2) 3" xfId="382" xr:uid="{00000000-0005-0000-0000-000083010000}"/>
    <cellStyle name="PrePop Units (2) 3 2" xfId="383" xr:uid="{00000000-0005-0000-0000-000084010000}"/>
    <cellStyle name="PrePop Units (2) 4" xfId="384" xr:uid="{00000000-0005-0000-0000-000085010000}"/>
    <cellStyle name="PrePop Units (2) 4 2" xfId="385" xr:uid="{00000000-0005-0000-0000-000086010000}"/>
    <cellStyle name="PrePop Units (2) 5" xfId="386" xr:uid="{00000000-0005-0000-0000-000087010000}"/>
    <cellStyle name="PrePop Units (2) 5 2" xfId="387" xr:uid="{00000000-0005-0000-0000-000088010000}"/>
    <cellStyle name="Result_NoDecimals" xfId="388" xr:uid="{00000000-0005-0000-0000-000089010000}"/>
    <cellStyle name="sbt2" xfId="389" xr:uid="{00000000-0005-0000-0000-00008A010000}"/>
    <cellStyle name="sbt2 2" xfId="390" xr:uid="{00000000-0005-0000-0000-00008B010000}"/>
    <cellStyle name="sbt2 3" xfId="391" xr:uid="{00000000-0005-0000-0000-00008C010000}"/>
    <cellStyle name="sbt2 4" xfId="392" xr:uid="{00000000-0005-0000-0000-00008D010000}"/>
    <cellStyle name="sbt2 5" xfId="393" xr:uid="{00000000-0005-0000-0000-00008E010000}"/>
    <cellStyle name="Standard_PERSON2" xfId="394" xr:uid="{00000000-0005-0000-0000-00008F010000}"/>
    <cellStyle name="Style 1" xfId="395" xr:uid="{00000000-0005-0000-0000-000090010000}"/>
    <cellStyle name="subt1" xfId="396" xr:uid="{00000000-0005-0000-0000-000091010000}"/>
    <cellStyle name="subt1 2" xfId="397" xr:uid="{00000000-0005-0000-0000-000092010000}"/>
    <cellStyle name="subt1 3" xfId="398" xr:uid="{00000000-0005-0000-0000-000093010000}"/>
    <cellStyle name="subt1 4" xfId="399" xr:uid="{00000000-0005-0000-0000-000094010000}"/>
    <cellStyle name="subt1 5" xfId="400" xr:uid="{00000000-0005-0000-0000-000095010000}"/>
    <cellStyle name="Text Indent A" xfId="401" xr:uid="{00000000-0005-0000-0000-000096010000}"/>
    <cellStyle name="Text Indent B" xfId="402" xr:uid="{00000000-0005-0000-0000-000097010000}"/>
    <cellStyle name="Text Indent B 2" xfId="403" xr:uid="{00000000-0005-0000-0000-000098010000}"/>
    <cellStyle name="Text Indent B 3" xfId="404" xr:uid="{00000000-0005-0000-0000-000099010000}"/>
    <cellStyle name="Text Indent B 4" xfId="405" xr:uid="{00000000-0005-0000-0000-00009A010000}"/>
    <cellStyle name="Text Indent B 5" xfId="406" xr:uid="{00000000-0005-0000-0000-00009B010000}"/>
    <cellStyle name="Text Indent C" xfId="407" xr:uid="{00000000-0005-0000-0000-00009C010000}"/>
    <cellStyle name="Text Indent C 2" xfId="408" xr:uid="{00000000-0005-0000-0000-00009D010000}"/>
    <cellStyle name="Text Indent C 3" xfId="409" xr:uid="{00000000-0005-0000-0000-00009E010000}"/>
    <cellStyle name="Text Indent C 4" xfId="410" xr:uid="{00000000-0005-0000-0000-00009F010000}"/>
    <cellStyle name="Text Indent C 5" xfId="411" xr:uid="{00000000-0005-0000-0000-0000A0010000}"/>
    <cellStyle name="Title 2" xfId="70" xr:uid="{00000000-0005-0000-0000-0000A1010000}"/>
    <cellStyle name="Total 2" xfId="71" xr:uid="{00000000-0005-0000-0000-0000A2010000}"/>
    <cellStyle name="Unchecked" xfId="412" xr:uid="{00000000-0005-0000-0000-0000A3010000}"/>
    <cellStyle name="Units" xfId="72" xr:uid="{00000000-0005-0000-0000-0000A4010000}"/>
    <cellStyle name="Units of Measure" xfId="413" xr:uid="{00000000-0005-0000-0000-0000A5010000}"/>
    <cellStyle name="Units_WICT Operating Cost 20080820" xfId="414" xr:uid="{00000000-0005-0000-0000-0000A6010000}"/>
    <cellStyle name="Velký nadpis" xfId="415" xr:uid="{00000000-0005-0000-0000-0000A7010000}"/>
    <cellStyle name="Währung [0]_PERSON2" xfId="416" xr:uid="{00000000-0005-0000-0000-0000A8010000}"/>
    <cellStyle name="Währung_PERSON2" xfId="417" xr:uid="{00000000-0005-0000-0000-0000A9010000}"/>
    <cellStyle name="Warning Text 2" xfId="73" xr:uid="{00000000-0005-0000-0000-0000AA010000}"/>
    <cellStyle name="Záhlaví" xfId="418" xr:uid="{00000000-0005-0000-0000-0000AB010000}"/>
  </cellStyles>
  <dxfs count="35">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
      <fill>
        <patternFill>
          <bgColor theme="3" tint="0.39994506668294322"/>
        </patternFill>
      </fill>
    </dxf>
  </dxfs>
  <tableStyles count="0" defaultTableStyle="TableStyleMedium2" defaultPivotStyle="PivotStyleLight16"/>
  <colors>
    <mruColors>
      <color rgb="FFFFFFFF"/>
      <color rgb="FFF8F8F8"/>
      <color rgb="FFF3F5AB"/>
      <color rgb="FFFA3D2E"/>
      <color rgb="FFD91334"/>
      <color rgb="FFF62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6</xdr:col>
      <xdr:colOff>155236</xdr:colOff>
      <xdr:row>14</xdr:row>
      <xdr:rowOff>392230</xdr:rowOff>
    </xdr:from>
    <xdr:to>
      <xdr:col>6</xdr:col>
      <xdr:colOff>515276</xdr:colOff>
      <xdr:row>17</xdr:row>
      <xdr:rowOff>72541</xdr:rowOff>
    </xdr:to>
    <xdr:sp macro="" textlink="">
      <xdr:nvSpPr>
        <xdr:cNvPr id="24" name="Right Arrow 23">
          <a:extLst>
            <a:ext uri="{FF2B5EF4-FFF2-40B4-BE49-F238E27FC236}">
              <a16:creationId xmlns:a16="http://schemas.microsoft.com/office/drawing/2014/main" id="{00000000-0008-0000-0000-000018000000}"/>
            </a:ext>
          </a:extLst>
        </xdr:cNvPr>
        <xdr:cNvSpPr/>
      </xdr:nvSpPr>
      <xdr:spPr>
        <a:xfrm>
          <a:off x="4007569" y="4075230"/>
          <a:ext cx="360040" cy="101804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11</xdr:col>
      <xdr:colOff>143842</xdr:colOff>
      <xdr:row>14</xdr:row>
      <xdr:rowOff>257801</xdr:rowOff>
    </xdr:from>
    <xdr:to>
      <xdr:col>11</xdr:col>
      <xdr:colOff>501501</xdr:colOff>
      <xdr:row>17</xdr:row>
      <xdr:rowOff>165388</xdr:rowOff>
    </xdr:to>
    <xdr:sp macro="" textlink="">
      <xdr:nvSpPr>
        <xdr:cNvPr id="25" name="Right Arrow 24">
          <a:extLst>
            <a:ext uri="{FF2B5EF4-FFF2-40B4-BE49-F238E27FC236}">
              <a16:creationId xmlns:a16="http://schemas.microsoft.com/office/drawing/2014/main" id="{00000000-0008-0000-0000-000019000000}"/>
            </a:ext>
          </a:extLst>
        </xdr:cNvPr>
        <xdr:cNvSpPr/>
      </xdr:nvSpPr>
      <xdr:spPr>
        <a:xfrm>
          <a:off x="7662242" y="3940801"/>
          <a:ext cx="357659" cy="1245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mc:AlternateContent xmlns:mc="http://schemas.openxmlformats.org/markup-compatibility/2006">
    <mc:Choice xmlns:a14="http://schemas.microsoft.com/office/drawing/2010/main" Requires="a14">
      <xdr:twoCellAnchor>
        <xdr:from>
          <xdr:col>1</xdr:col>
          <xdr:colOff>603250</xdr:colOff>
          <xdr:row>17</xdr:row>
          <xdr:rowOff>31750</xdr:rowOff>
        </xdr:from>
        <xdr:to>
          <xdr:col>6</xdr:col>
          <xdr:colOff>12700</xdr:colOff>
          <xdr:row>18</xdr:row>
          <xdr:rowOff>38100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AU" sz="1800" b="1" i="0" u="sng" strike="noStrike" baseline="0">
                  <a:solidFill>
                    <a:srgbClr val="000000"/>
                  </a:solidFill>
                  <a:latin typeface="Calibri"/>
                  <a:cs typeface="Calibri"/>
                </a:rPr>
                <a:t>Demand Forecast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12700</xdr:colOff>
          <xdr:row>14</xdr:row>
          <xdr:rowOff>0</xdr:rowOff>
        </xdr:from>
        <xdr:to>
          <xdr:col>5</xdr:col>
          <xdr:colOff>1003300</xdr:colOff>
          <xdr:row>15</xdr:row>
          <xdr:rowOff>12700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AU" sz="1800" b="1" i="0" u="sng" strike="noStrike" baseline="0">
                  <a:solidFill>
                    <a:srgbClr val="000000"/>
                  </a:solidFill>
                  <a:latin typeface="Calibri"/>
                  <a:cs typeface="Calibri"/>
                </a:rPr>
                <a:t>Unit Rates</a:t>
              </a:r>
            </a:p>
          </xdr:txBody>
        </xdr:sp>
        <xdr:clientData fPrintsWithSheet="0"/>
      </xdr:twoCellAnchor>
    </mc:Choice>
    <mc:Fallback/>
  </mc:AlternateContent>
</xdr:wsDr>
</file>

<file path=xl/theme/theme1.xml><?xml version="1.0" encoding="utf-8"?>
<a:theme xmlns:a="http://schemas.openxmlformats.org/drawingml/2006/main" name="Sl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000"/>
                <a:hueMod val="94000"/>
                <a:satMod val="140000"/>
                <a:lumMod val="110000"/>
              </a:schemeClr>
            </a:gs>
            <a:gs pos="100000">
              <a:schemeClr val="phClr">
                <a:tint val="84000"/>
                <a:satMod val="160000"/>
              </a:schemeClr>
            </a:gs>
          </a:gsLst>
          <a:lin ang="5400000" scaled="0"/>
        </a:gradFill>
        <a:gradFill rotWithShape="1">
          <a:gsLst>
            <a:gs pos="0">
              <a:schemeClr val="phClr">
                <a:tint val="98000"/>
                <a:hueMod val="94000"/>
                <a:satMod val="130000"/>
                <a:lumMod val="128000"/>
              </a:schemeClr>
            </a:gs>
            <a:gs pos="100000">
              <a:schemeClr val="phClr">
                <a:shade val="94000"/>
                <a:lumMod val="88000"/>
              </a:schemeClr>
            </a:gs>
          </a:gsLst>
          <a:lin ang="5400000" scaled="0"/>
        </a:gradFill>
      </a:fillStyleLst>
      <a:lnStyleLst>
        <a:ln w="9525" cap="rnd" cmpd="sng" algn="ctr">
          <a:solidFill>
            <a:schemeClr val="phClr">
              <a:tint val="76000"/>
              <a:alpha val="60000"/>
              <a:hueMod val="94000"/>
            </a:schemeClr>
          </a:solidFill>
          <a:prstDash val="solid"/>
        </a:ln>
        <a:ln w="15875" cap="rnd" cmpd="sng" algn="ctr">
          <a:solidFill>
            <a:schemeClr val="phClr">
              <a:hueMod val="94000"/>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50800" dist="38100" dir="5400000" rotWithShape="0">
              <a:srgbClr val="000000">
                <a:alpha val="46000"/>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000">
              <a:schemeClr val="phClr">
                <a:tint val="97000"/>
                <a:hueMod val="92000"/>
                <a:satMod val="169000"/>
                <a:lumMod val="164000"/>
              </a:schemeClr>
            </a:gs>
            <a:gs pos="100000">
              <a:schemeClr val="phClr">
                <a:shade val="96000"/>
                <a:satMod val="120000"/>
                <a:lumMod val="90000"/>
              </a:schemeClr>
            </a:gs>
          </a:gsLst>
          <a:lin ang="6120000" scaled="1"/>
        </a:gradFill>
        <a:gradFill rotWithShape="1">
          <a:gsLst>
            <a:gs pos="0">
              <a:schemeClr val="phClr">
                <a:tint val="97000"/>
                <a:hueMod val="92000"/>
                <a:satMod val="169000"/>
                <a:lumMod val="164000"/>
              </a:schemeClr>
            </a:gs>
            <a:gs pos="100000">
              <a:schemeClr val="phClr">
                <a:shade val="96000"/>
                <a:satMod val="120000"/>
                <a:lumMod val="90000"/>
              </a:schemeClr>
            </a:gs>
          </a:gsLst>
          <a:path path="circle">
            <a:fillToRect b="1000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14999847407452621"/>
    <pageSetUpPr fitToPage="1"/>
  </sheetPr>
  <dimension ref="B2:S28"/>
  <sheetViews>
    <sheetView tabSelected="1" zoomScale="90" zoomScaleNormal="90" workbookViewId="0">
      <selection activeCell="A2" sqref="A2"/>
    </sheetView>
  </sheetViews>
  <sheetFormatPr defaultColWidth="9" defaultRowHeight="13.5"/>
  <cols>
    <col min="1" max="1" width="3.33203125" style="35" customWidth="1"/>
    <col min="2" max="2" width="3.5" style="35" customWidth="1"/>
    <col min="3" max="3" width="22.33203125" style="35" customWidth="1"/>
    <col min="4" max="5" width="9" style="35"/>
    <col min="6" max="6" width="6.5" style="35" customWidth="1"/>
    <col min="7" max="7" width="8.5" style="35" customWidth="1"/>
    <col min="8" max="8" width="7.33203125" style="35" customWidth="1"/>
    <col min="9" max="9" width="11.33203125" style="35" customWidth="1"/>
    <col min="10" max="10" width="9" style="35"/>
    <col min="11" max="11" width="12.58203125" style="35" customWidth="1"/>
    <col min="12" max="12" width="8.83203125" style="35" customWidth="1"/>
    <col min="13" max="15" width="9" style="35"/>
    <col min="16" max="16" width="19.5" style="35" customWidth="1"/>
    <col min="17" max="16384" width="9" style="35"/>
  </cols>
  <sheetData>
    <row r="2" spans="2:18" s="319" customFormat="1" ht="20" thickBot="1">
      <c r="B2" s="338" t="s">
        <v>114</v>
      </c>
      <c r="C2" s="338"/>
      <c r="D2" s="338"/>
      <c r="E2" s="338"/>
      <c r="F2" s="338"/>
      <c r="G2" s="338"/>
      <c r="H2" s="338"/>
      <c r="I2" s="338"/>
      <c r="J2" s="338"/>
      <c r="K2" s="338"/>
      <c r="L2" s="338"/>
      <c r="M2" s="338"/>
      <c r="N2" s="338"/>
      <c r="O2" s="338"/>
      <c r="P2" s="338"/>
    </row>
    <row r="3" spans="2:18" s="319" customFormat="1" ht="20.5" thickTop="1" thickBot="1">
      <c r="B3" s="339" t="s">
        <v>113</v>
      </c>
      <c r="C3" s="339"/>
      <c r="D3" s="339"/>
      <c r="E3" s="339"/>
      <c r="F3" s="339"/>
      <c r="G3" s="339"/>
      <c r="H3" s="339"/>
      <c r="I3" s="339"/>
      <c r="J3" s="339"/>
      <c r="K3" s="339"/>
      <c r="L3" s="339"/>
      <c r="M3" s="339"/>
      <c r="N3" s="339"/>
      <c r="O3" s="339"/>
      <c r="P3" s="339"/>
    </row>
    <row r="4" spans="2:18" ht="25" thickTop="1">
      <c r="B4" s="36"/>
      <c r="F4" s="340"/>
      <c r="G4" s="340"/>
    </row>
    <row r="5" spans="2:18" ht="8.25" customHeight="1"/>
    <row r="6" spans="2:18" ht="15.5">
      <c r="B6" s="37" t="s">
        <v>0</v>
      </c>
      <c r="C6" s="37"/>
      <c r="D6" s="38">
        <v>1</v>
      </c>
      <c r="E6" s="37"/>
      <c r="F6" s="37" t="s">
        <v>1</v>
      </c>
      <c r="G6" s="317">
        <v>44540</v>
      </c>
      <c r="J6" s="37" t="s">
        <v>99</v>
      </c>
      <c r="K6" s="39" t="s">
        <v>11236</v>
      </c>
      <c r="Q6" s="35" t="s">
        <v>45</v>
      </c>
    </row>
    <row r="7" spans="2:18" ht="6" customHeight="1">
      <c r="B7" s="37"/>
      <c r="C7" s="37"/>
      <c r="D7" s="37"/>
      <c r="E7" s="37"/>
      <c r="F7" s="37"/>
      <c r="G7" s="37"/>
      <c r="H7" s="37"/>
      <c r="I7" s="37"/>
      <c r="J7" s="37"/>
    </row>
    <row r="8" spans="2:18" ht="15.5">
      <c r="B8" s="37" t="s">
        <v>2</v>
      </c>
      <c r="C8" s="40"/>
      <c r="D8" s="367" t="s">
        <v>11237</v>
      </c>
      <c r="E8" s="368"/>
      <c r="F8" s="368"/>
      <c r="G8" s="368"/>
      <c r="H8" s="368"/>
      <c r="I8" s="368"/>
      <c r="J8" s="368"/>
      <c r="K8" s="368"/>
      <c r="L8" s="368"/>
      <c r="M8" s="368"/>
      <c r="N8" s="368"/>
      <c r="O8" s="368"/>
      <c r="P8" s="369"/>
    </row>
    <row r="9" spans="2:18" ht="15.5">
      <c r="C9" s="40"/>
      <c r="D9" s="370"/>
      <c r="E9" s="371"/>
      <c r="F9" s="371"/>
      <c r="G9" s="371"/>
      <c r="H9" s="371"/>
      <c r="I9" s="371"/>
      <c r="J9" s="371"/>
      <c r="K9" s="371"/>
      <c r="L9" s="371"/>
      <c r="M9" s="371"/>
      <c r="N9" s="371"/>
      <c r="O9" s="371"/>
      <c r="P9" s="372"/>
    </row>
    <row r="10" spans="2:18" ht="49.75" customHeight="1">
      <c r="B10" s="37"/>
      <c r="D10" s="356" t="s">
        <v>86</v>
      </c>
      <c r="E10" s="356"/>
      <c r="F10" s="46"/>
      <c r="G10" s="46"/>
      <c r="H10" s="46"/>
      <c r="I10" s="356" t="s">
        <v>87</v>
      </c>
      <c r="J10" s="356"/>
      <c r="K10" s="46"/>
      <c r="L10" s="46"/>
      <c r="M10" s="46"/>
      <c r="N10" s="356" t="s">
        <v>88</v>
      </c>
      <c r="O10" s="356"/>
    </row>
    <row r="11" spans="2:18" ht="9" customHeight="1">
      <c r="B11" s="37"/>
    </row>
    <row r="12" spans="2:18" ht="22.5">
      <c r="C12" s="357" t="s">
        <v>5</v>
      </c>
      <c r="D12" s="358"/>
      <c r="E12" s="358"/>
      <c r="F12" s="359"/>
      <c r="H12" s="341" t="s">
        <v>85</v>
      </c>
      <c r="I12" s="342"/>
      <c r="J12" s="342"/>
      <c r="K12" s="343"/>
      <c r="M12" s="353" t="s">
        <v>83</v>
      </c>
      <c r="N12" s="354"/>
      <c r="O12" s="354"/>
      <c r="P12" s="355"/>
      <c r="R12" s="35" t="s">
        <v>45</v>
      </c>
    </row>
    <row r="13" spans="2:18" ht="47.25" customHeight="1">
      <c r="C13" s="360" t="s">
        <v>29</v>
      </c>
      <c r="D13" s="361"/>
      <c r="E13" s="361"/>
      <c r="F13" s="362"/>
      <c r="H13" s="344" t="s">
        <v>120</v>
      </c>
      <c r="I13" s="345"/>
      <c r="J13" s="345"/>
      <c r="K13" s="346"/>
      <c r="M13" s="366" t="s">
        <v>89</v>
      </c>
      <c r="N13" s="361"/>
      <c r="O13" s="361"/>
      <c r="P13" s="362"/>
      <c r="R13" s="35" t="s">
        <v>45</v>
      </c>
    </row>
    <row r="14" spans="2:18" ht="24" customHeight="1">
      <c r="H14" s="347"/>
      <c r="I14" s="348"/>
      <c r="J14" s="348"/>
      <c r="K14" s="349"/>
    </row>
    <row r="15" spans="2:18" ht="41.5" customHeight="1">
      <c r="B15" s="45"/>
      <c r="C15" s="363"/>
      <c r="D15" s="364"/>
      <c r="E15" s="364"/>
      <c r="F15" s="365"/>
      <c r="H15" s="347"/>
      <c r="I15" s="348"/>
      <c r="J15" s="348"/>
      <c r="K15" s="349"/>
      <c r="M15" s="353" t="s">
        <v>28</v>
      </c>
      <c r="N15" s="354"/>
      <c r="O15" s="354"/>
      <c r="P15" s="355"/>
    </row>
    <row r="16" spans="2:18" ht="48.75" customHeight="1">
      <c r="C16" s="360" t="s">
        <v>4</v>
      </c>
      <c r="D16" s="361"/>
      <c r="E16" s="361"/>
      <c r="F16" s="362"/>
      <c r="H16" s="347"/>
      <c r="I16" s="348"/>
      <c r="J16" s="348"/>
      <c r="K16" s="349"/>
      <c r="M16" s="373" t="s">
        <v>11232</v>
      </c>
      <c r="N16" s="374"/>
      <c r="O16" s="374"/>
      <c r="P16" s="375"/>
    </row>
    <row r="17" spans="2:19" ht="15" customHeight="1">
      <c r="H17" s="347"/>
      <c r="I17" s="348"/>
      <c r="J17" s="348"/>
      <c r="K17" s="349"/>
      <c r="M17" s="41"/>
      <c r="N17" s="41"/>
      <c r="O17" s="41"/>
      <c r="P17" s="41"/>
    </row>
    <row r="18" spans="2:19" ht="23.25" customHeight="1">
      <c r="C18" s="376"/>
      <c r="D18" s="377"/>
      <c r="E18" s="377"/>
      <c r="F18" s="378"/>
      <c r="H18" s="347"/>
      <c r="I18" s="348"/>
      <c r="J18" s="348"/>
      <c r="K18" s="349"/>
      <c r="M18" s="42"/>
      <c r="N18" s="42"/>
      <c r="O18" s="42"/>
      <c r="P18" s="42"/>
    </row>
    <row r="19" spans="2:19" ht="36.75" customHeight="1">
      <c r="C19" s="366" t="s">
        <v>84</v>
      </c>
      <c r="D19" s="361"/>
      <c r="E19" s="361"/>
      <c r="F19" s="362"/>
      <c r="H19" s="347"/>
      <c r="I19" s="348"/>
      <c r="J19" s="348"/>
      <c r="K19" s="349"/>
      <c r="M19" s="42"/>
      <c r="N19" s="42"/>
      <c r="O19" s="42"/>
      <c r="P19" s="42"/>
      <c r="R19" s="35" t="s">
        <v>45</v>
      </c>
    </row>
    <row r="20" spans="2:19">
      <c r="H20" s="347"/>
      <c r="I20" s="348"/>
      <c r="J20" s="348"/>
      <c r="K20" s="349"/>
    </row>
    <row r="21" spans="2:19" ht="22.5">
      <c r="C21" s="357" t="s">
        <v>3</v>
      </c>
      <c r="D21" s="358"/>
      <c r="E21" s="358"/>
      <c r="F21" s="359"/>
      <c r="H21" s="347"/>
      <c r="I21" s="348"/>
      <c r="J21" s="348"/>
      <c r="K21" s="349"/>
    </row>
    <row r="22" spans="2:19" ht="31.5" customHeight="1">
      <c r="C22" s="382" t="s">
        <v>11173</v>
      </c>
      <c r="D22" s="383"/>
      <c r="E22" s="383"/>
      <c r="F22" s="384"/>
      <c r="H22" s="347"/>
      <c r="I22" s="348"/>
      <c r="J22" s="348"/>
      <c r="K22" s="349"/>
    </row>
    <row r="23" spans="2:19" ht="33.75" customHeight="1" thickBot="1">
      <c r="C23" s="379" t="s">
        <v>11174</v>
      </c>
      <c r="D23" s="380"/>
      <c r="E23" s="380"/>
      <c r="F23" s="381"/>
      <c r="H23" s="350"/>
      <c r="I23" s="351"/>
      <c r="J23" s="351"/>
      <c r="K23" s="352"/>
      <c r="M23" s="42"/>
      <c r="N23" s="42"/>
      <c r="O23" s="42"/>
      <c r="P23" s="318"/>
    </row>
    <row r="24" spans="2:19" ht="15" customHeight="1" thickTop="1">
      <c r="M24" s="43"/>
      <c r="N24" s="43"/>
      <c r="O24" s="43"/>
      <c r="P24" s="43"/>
    </row>
    <row r="28" spans="2:19" ht="15.5">
      <c r="B28" s="37"/>
      <c r="S28" s="44"/>
    </row>
  </sheetData>
  <mergeCells count="22">
    <mergeCell ref="C18:F18"/>
    <mergeCell ref="M15:P15"/>
    <mergeCell ref="C23:F23"/>
    <mergeCell ref="C22:F22"/>
    <mergeCell ref="C19:F19"/>
    <mergeCell ref="C21:F21"/>
    <mergeCell ref="B2:P2"/>
    <mergeCell ref="B3:P3"/>
    <mergeCell ref="F4:G4"/>
    <mergeCell ref="H12:K12"/>
    <mergeCell ref="H13:K23"/>
    <mergeCell ref="M12:P12"/>
    <mergeCell ref="D10:E10"/>
    <mergeCell ref="I10:J10"/>
    <mergeCell ref="N10:O10"/>
    <mergeCell ref="C12:F12"/>
    <mergeCell ref="C13:F13"/>
    <mergeCell ref="C15:F15"/>
    <mergeCell ref="C16:F16"/>
    <mergeCell ref="M13:P13"/>
    <mergeCell ref="D8:P9"/>
    <mergeCell ref="M16:P16"/>
  </mergeCells>
  <hyperlinks>
    <hyperlink ref="C12" location="'General Input Sheet'!A1" display="Generl Input Sheet" xr:uid="{00000000-0004-0000-0000-000000000000}"/>
    <hyperlink ref="M12:P12" location="'Summary Cost Schedule'!A1" display="Summary Cost Schedule" xr:uid="{00000000-0004-0000-0000-000001000000}"/>
    <hyperlink ref="M15:P15" location="'CF Projections'!A1" display="Summary Cash flow Projections" xr:uid="{00000000-0004-0000-0000-000002000000}"/>
  </hyperlinks>
  <pageMargins left="0.70866141732283472" right="0.70866141732283472" top="0.74803149606299213" bottom="0.74803149606299213" header="0.31496062992125984" footer="0.31496062992125984"/>
  <pageSetup paperSize="9" scale="72" orientation="landscape" r:id="rId1"/>
  <headerFooter>
    <oddFooter>&amp;C_x000D_&amp;1#&amp;"Arial"&amp;10&amp;KFF0000 SECURITY LABEL: OFFICIAL</oddFooter>
  </headerFooter>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7" r:id="rId5" name="Button 3">
              <controlPr defaultSize="0" print="0" autoFill="0" autoPict="0" macro="[0]!Demandforecast">
                <anchor moveWithCells="1" sizeWithCells="1">
                  <from>
                    <xdr:col>1</xdr:col>
                    <xdr:colOff>603250</xdr:colOff>
                    <xdr:row>17</xdr:row>
                    <xdr:rowOff>31750</xdr:rowOff>
                  </from>
                  <to>
                    <xdr:col>6</xdr:col>
                    <xdr:colOff>12700</xdr:colOff>
                    <xdr:row>18</xdr:row>
                    <xdr:rowOff>38100</xdr:rowOff>
                  </to>
                </anchor>
              </controlPr>
            </control>
          </mc:Choice>
        </mc:AlternateContent>
        <mc:AlternateContent xmlns:mc="http://schemas.openxmlformats.org/markup-compatibility/2006">
          <mc:Choice Requires="x14">
            <control shapeId="1028" r:id="rId6" name="Button 4">
              <controlPr defaultSize="0" print="0" autoFill="0" autoPict="0" macro="[0]!Unitrates">
                <anchor moveWithCells="1" sizeWithCells="1">
                  <from>
                    <xdr:col>2</xdr:col>
                    <xdr:colOff>12700</xdr:colOff>
                    <xdr:row>14</xdr:row>
                    <xdr:rowOff>0</xdr:rowOff>
                  </from>
                  <to>
                    <xdr:col>5</xdr:col>
                    <xdr:colOff>1003300</xdr:colOff>
                    <xdr:row>15</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39997558519241921"/>
    <pageSetUpPr fitToPage="1"/>
  </sheetPr>
  <dimension ref="A2:L51"/>
  <sheetViews>
    <sheetView zoomScale="80" zoomScaleNormal="80" workbookViewId="0">
      <selection activeCell="A4" sqref="A4:XFD4"/>
    </sheetView>
  </sheetViews>
  <sheetFormatPr defaultColWidth="9" defaultRowHeight="13.5"/>
  <cols>
    <col min="1" max="1" width="9" style="45"/>
    <col min="2" max="2" width="5.33203125" style="45" customWidth="1"/>
    <col min="3" max="3" width="53.83203125" style="45" customWidth="1"/>
    <col min="4" max="4" width="3.5" style="45" customWidth="1"/>
    <col min="5" max="5" width="12" style="45" customWidth="1"/>
    <col min="6" max="6" width="3.33203125" style="45" customWidth="1"/>
    <col min="7" max="7" width="10.83203125" style="45" customWidth="1"/>
    <col min="8" max="8" width="2" style="45" customWidth="1"/>
    <col min="9" max="9" width="56.33203125" style="45" customWidth="1"/>
    <col min="10" max="10" width="9" style="45"/>
    <col min="11" max="12" width="1.08203125" style="45" customWidth="1"/>
    <col min="13" max="16384" width="9" style="45"/>
  </cols>
  <sheetData>
    <row r="2" spans="1:12" s="320" customFormat="1" ht="20" thickBot="1">
      <c r="B2" s="385" t="str">
        <f>'Navigation Pane'!B2</f>
        <v>Brisbane City Council</v>
      </c>
      <c r="C2" s="385"/>
      <c r="D2" s="385"/>
      <c r="E2" s="385"/>
      <c r="F2" s="385"/>
      <c r="G2" s="385"/>
      <c r="H2" s="385"/>
      <c r="I2" s="385"/>
      <c r="J2" s="385"/>
      <c r="K2" s="385"/>
      <c r="L2" s="385"/>
    </row>
    <row r="3" spans="1:12" ht="14" thickTop="1">
      <c r="A3" s="139" t="s">
        <v>52</v>
      </c>
    </row>
    <row r="4" spans="1:12" s="320" customFormat="1" ht="20" thickBot="1">
      <c r="B4" s="385" t="s">
        <v>5</v>
      </c>
      <c r="C4" s="385"/>
      <c r="D4" s="385"/>
      <c r="E4" s="385"/>
      <c r="F4" s="385"/>
      <c r="G4" s="385"/>
      <c r="H4" s="385"/>
      <c r="I4" s="385"/>
      <c r="J4" s="385"/>
      <c r="K4" s="385"/>
    </row>
    <row r="5" spans="1:12" ht="14.5" thickTop="1" thickBot="1"/>
    <row r="6" spans="1:12" ht="14.5" thickBot="1">
      <c r="B6" s="389" t="s">
        <v>6</v>
      </c>
      <c r="C6" s="390"/>
      <c r="E6" s="140" t="s">
        <v>9</v>
      </c>
      <c r="F6" s="140"/>
      <c r="G6" s="140" t="s">
        <v>10</v>
      </c>
      <c r="H6" s="140"/>
      <c r="I6" s="140" t="s">
        <v>2</v>
      </c>
    </row>
    <row r="7" spans="1:12" ht="5.15" customHeight="1" thickBot="1"/>
    <row r="8" spans="1:12" ht="14.5" thickBot="1">
      <c r="C8" s="29" t="s">
        <v>7</v>
      </c>
      <c r="E8" s="141" t="s">
        <v>8</v>
      </c>
      <c r="G8" s="142">
        <v>2016</v>
      </c>
      <c r="I8" s="27"/>
    </row>
    <row r="9" spans="1:12" ht="7.4" customHeight="1" thickBot="1">
      <c r="G9" s="143">
        <f>YEAR</f>
        <v>2016</v>
      </c>
      <c r="I9" s="144"/>
    </row>
    <row r="10" spans="1:12" ht="14.5" thickBot="1">
      <c r="C10" s="29" t="s">
        <v>95</v>
      </c>
      <c r="E10" s="141" t="s">
        <v>96</v>
      </c>
      <c r="G10" s="142">
        <v>10</v>
      </c>
      <c r="I10" s="27"/>
    </row>
    <row r="11" spans="1:12" ht="5.15" customHeight="1" thickBot="1">
      <c r="I11" s="144"/>
    </row>
    <row r="12" spans="1:12" ht="14.5" thickBot="1">
      <c r="B12" s="389" t="s">
        <v>57</v>
      </c>
      <c r="C12" s="390"/>
      <c r="I12" s="144"/>
    </row>
    <row r="13" spans="1:12" ht="5.15" customHeight="1" thickBot="1">
      <c r="C13" s="45" t="s">
        <v>45</v>
      </c>
      <c r="I13" s="144"/>
    </row>
    <row r="14" spans="1:12" ht="14.5" thickBot="1">
      <c r="C14" s="29" t="s">
        <v>58</v>
      </c>
      <c r="E14" s="141" t="s">
        <v>55</v>
      </c>
      <c r="G14" s="142" t="s">
        <v>53</v>
      </c>
      <c r="I14" s="27"/>
    </row>
    <row r="15" spans="1:12" ht="5.15" customHeight="1" thickBot="1">
      <c r="I15" s="144"/>
    </row>
    <row r="16" spans="1:12" ht="14.5" thickBot="1">
      <c r="B16" s="389" t="s">
        <v>31</v>
      </c>
      <c r="C16" s="390"/>
      <c r="I16" s="144"/>
    </row>
    <row r="17" spans="2:9" ht="5.15" customHeight="1">
      <c r="I17" s="144"/>
    </row>
    <row r="18" spans="2:9" ht="14.5" thickBot="1">
      <c r="B18" s="145" t="s">
        <v>11</v>
      </c>
      <c r="D18" s="146"/>
      <c r="F18" s="146"/>
      <c r="I18" s="144"/>
    </row>
    <row r="19" spans="2:9" ht="15.75" customHeight="1" thickBot="1">
      <c r="C19" s="29" t="s">
        <v>12</v>
      </c>
      <c r="D19" s="146"/>
      <c r="E19" s="141" t="s">
        <v>42</v>
      </c>
      <c r="F19" s="146"/>
      <c r="G19" s="147"/>
      <c r="I19" s="27"/>
    </row>
    <row r="20" spans="2:9" ht="5.15" customHeight="1" thickBot="1">
      <c r="I20" s="144"/>
    </row>
    <row r="21" spans="2:9" ht="14.5" thickBot="1">
      <c r="B21" s="386" t="s">
        <v>15</v>
      </c>
      <c r="C21" s="29" t="s">
        <v>32</v>
      </c>
      <c r="D21" s="148"/>
      <c r="E21" s="141" t="s">
        <v>13</v>
      </c>
      <c r="F21" s="148"/>
      <c r="G21" s="147"/>
      <c r="I21" s="27" t="s">
        <v>68</v>
      </c>
    </row>
    <row r="22" spans="2:9" ht="14.5" thickBot="1">
      <c r="B22" s="387"/>
      <c r="C22" s="149"/>
      <c r="D22" s="146"/>
      <c r="E22" s="146"/>
      <c r="F22" s="146"/>
      <c r="G22" s="150"/>
      <c r="I22" s="144"/>
    </row>
    <row r="23" spans="2:9" ht="14.5" thickBot="1">
      <c r="B23" s="388"/>
      <c r="C23" s="151" t="s">
        <v>14</v>
      </c>
      <c r="D23" s="152"/>
      <c r="E23" s="141" t="s">
        <v>16</v>
      </c>
      <c r="F23" s="152"/>
      <c r="G23" s="153">
        <v>5.91E-2</v>
      </c>
      <c r="I23" s="144"/>
    </row>
    <row r="24" spans="2:9" ht="5.15" customHeight="1" thickBot="1">
      <c r="I24" s="144"/>
    </row>
    <row r="25" spans="2:9" ht="15.75" customHeight="1" thickBot="1">
      <c r="B25" s="386" t="s">
        <v>49</v>
      </c>
      <c r="C25" s="154" t="s">
        <v>18</v>
      </c>
      <c r="D25" s="148"/>
      <c r="E25" s="141" t="s">
        <v>17</v>
      </c>
      <c r="F25" s="148"/>
      <c r="G25" s="147"/>
      <c r="I25" s="27"/>
    </row>
    <row r="26" spans="2:9" ht="14.5" thickBot="1">
      <c r="B26" s="387"/>
      <c r="C26" s="154" t="s">
        <v>33</v>
      </c>
      <c r="D26" s="146"/>
      <c r="E26" s="141" t="s">
        <v>19</v>
      </c>
      <c r="F26" s="146"/>
      <c r="G26" s="155"/>
      <c r="I26" s="27"/>
    </row>
    <row r="27" spans="2:9" ht="14.5" thickBot="1">
      <c r="B27" s="387"/>
      <c r="C27" s="154" t="s">
        <v>20</v>
      </c>
      <c r="D27" s="146"/>
      <c r="E27" s="141" t="s">
        <v>21</v>
      </c>
      <c r="F27" s="146"/>
      <c r="G27" s="155"/>
      <c r="I27" s="27"/>
    </row>
    <row r="28" spans="2:9" ht="15.75" customHeight="1" thickBot="1">
      <c r="B28" s="387"/>
      <c r="C28" s="154" t="s">
        <v>22</v>
      </c>
      <c r="D28" s="146"/>
      <c r="E28" s="141" t="s">
        <v>23</v>
      </c>
      <c r="F28" s="146"/>
      <c r="G28" s="155"/>
      <c r="I28" s="27"/>
    </row>
    <row r="29" spans="2:9" ht="14.5" thickBot="1">
      <c r="B29" s="387"/>
      <c r="C29" s="146"/>
      <c r="D29" s="146"/>
      <c r="E29" s="146"/>
      <c r="F29" s="146"/>
      <c r="G29" s="150"/>
      <c r="I29" s="144"/>
    </row>
    <row r="30" spans="2:9" ht="14.5" thickBot="1">
      <c r="B30" s="388"/>
      <c r="C30" s="152" t="s">
        <v>14</v>
      </c>
      <c r="D30" s="152"/>
      <c r="E30" s="141" t="s">
        <v>24</v>
      </c>
      <c r="F30" s="152"/>
      <c r="G30" s="153">
        <v>5.91E-2</v>
      </c>
      <c r="I30" s="144"/>
    </row>
    <row r="31" spans="2:9" ht="5.15" customHeight="1" thickBot="1">
      <c r="B31" s="156"/>
      <c r="I31" s="144"/>
    </row>
    <row r="32" spans="2:9" ht="15.5" thickBot="1">
      <c r="C32" s="157" t="s">
        <v>56</v>
      </c>
      <c r="E32" s="155" t="s">
        <v>16</v>
      </c>
      <c r="G32" s="153">
        <f>IF(G14="No",0,IF(E32="WACC1",WACC1,IF(E32="WACC2",WACC2,"Error")))</f>
        <v>5.91E-2</v>
      </c>
      <c r="I32" s="144"/>
    </row>
    <row r="33" spans="2:9" ht="5.15" customHeight="1">
      <c r="B33" s="156"/>
      <c r="I33" s="144"/>
    </row>
    <row r="34" spans="2:9" ht="14.5" thickBot="1">
      <c r="B34" s="145" t="s">
        <v>25</v>
      </c>
      <c r="I34" s="144"/>
    </row>
    <row r="35" spans="2:9" ht="14.5" thickBot="1">
      <c r="C35" s="29" t="s">
        <v>50</v>
      </c>
      <c r="D35" s="146"/>
      <c r="E35" s="141" t="s">
        <v>26</v>
      </c>
      <c r="F35" s="146"/>
      <c r="G35" s="147">
        <f>(G38/G43)^(1/(E38-E43))-1</f>
        <v>1.8716532546698028E-2</v>
      </c>
      <c r="I35" s="27" t="s">
        <v>30</v>
      </c>
    </row>
    <row r="36" spans="2:9" ht="5.15" customHeight="1"/>
    <row r="37" spans="2:9" ht="14" thickBot="1">
      <c r="C37" s="29" t="s">
        <v>69</v>
      </c>
      <c r="D37" s="146"/>
      <c r="F37" s="146"/>
    </row>
    <row r="38" spans="2:9" ht="14.5" thickBot="1">
      <c r="C38" s="146"/>
      <c r="D38" s="146"/>
      <c r="E38" s="158">
        <f>YEAR</f>
        <v>2016</v>
      </c>
      <c r="F38" s="146"/>
      <c r="G38" s="159">
        <v>110.56</v>
      </c>
      <c r="I38" s="27" t="s">
        <v>51</v>
      </c>
    </row>
    <row r="39" spans="2:9" ht="14" thickBot="1">
      <c r="C39" s="146"/>
      <c r="D39" s="146"/>
      <c r="E39" s="158">
        <f>E38-1</f>
        <v>2015</v>
      </c>
      <c r="F39" s="146"/>
      <c r="G39" s="159"/>
    </row>
    <row r="40" spans="2:9" ht="14" thickBot="1">
      <c r="C40" s="146"/>
      <c r="D40" s="146"/>
      <c r="E40" s="158">
        <f t="shared" ref="E40:E44" si="0">E39-1</f>
        <v>2014</v>
      </c>
      <c r="F40" s="146"/>
      <c r="G40" s="159"/>
    </row>
    <row r="41" spans="2:9" ht="14" thickBot="1">
      <c r="C41" s="146"/>
      <c r="D41" s="146"/>
      <c r="E41" s="158">
        <f t="shared" si="0"/>
        <v>2013</v>
      </c>
      <c r="F41" s="146"/>
      <c r="G41" s="159"/>
    </row>
    <row r="42" spans="2:9" ht="14" thickBot="1">
      <c r="C42" s="146"/>
      <c r="D42" s="146"/>
      <c r="E42" s="158">
        <f t="shared" si="0"/>
        <v>2012</v>
      </c>
      <c r="F42" s="146"/>
      <c r="G42" s="159"/>
    </row>
    <row r="43" spans="2:9" ht="14" thickBot="1">
      <c r="C43" s="146"/>
      <c r="D43" s="146"/>
      <c r="E43" s="158">
        <f t="shared" si="0"/>
        <v>2011</v>
      </c>
      <c r="F43" s="146"/>
      <c r="G43" s="159">
        <v>100.77</v>
      </c>
    </row>
    <row r="44" spans="2:9" ht="14" thickBot="1">
      <c r="C44" s="146"/>
      <c r="D44" s="146"/>
      <c r="E44" s="158">
        <f t="shared" si="0"/>
        <v>2010</v>
      </c>
      <c r="F44" s="146"/>
      <c r="G44" s="159"/>
    </row>
    <row r="45" spans="2:9" ht="5.15" customHeight="1" thickBot="1">
      <c r="C45" s="152"/>
      <c r="D45" s="146"/>
      <c r="F45" s="146"/>
    </row>
    <row r="46" spans="2:9" ht="14.5" thickBot="1">
      <c r="C46" s="29" t="s">
        <v>27</v>
      </c>
      <c r="D46" s="146"/>
      <c r="E46" s="141" t="s">
        <v>43</v>
      </c>
      <c r="F46" s="146"/>
      <c r="G46" s="147">
        <v>2.5000000000000001E-2</v>
      </c>
      <c r="I46" s="27"/>
    </row>
    <row r="47" spans="2:9" ht="5.15" customHeight="1" thickBot="1"/>
    <row r="48" spans="2:9" ht="14.5" thickBot="1">
      <c r="B48" s="145"/>
      <c r="C48" s="29" t="s">
        <v>107</v>
      </c>
      <c r="D48" s="146"/>
      <c r="E48" s="141" t="s">
        <v>108</v>
      </c>
      <c r="F48" s="146"/>
      <c r="G48" s="147">
        <v>0</v>
      </c>
      <c r="I48" s="27"/>
    </row>
    <row r="49" spans="7:11" hidden="1">
      <c r="G49" s="143">
        <f>Chargeind</f>
        <v>0</v>
      </c>
    </row>
    <row r="50" spans="7:11" ht="5.15" hidden="1" customHeight="1">
      <c r="J50" s="146"/>
      <c r="K50" s="146"/>
    </row>
    <row r="51" spans="7:11" hidden="1">
      <c r="G51" s="143">
        <f>Chargeind</f>
        <v>0</v>
      </c>
    </row>
  </sheetData>
  <sheetProtection selectLockedCells="1"/>
  <mergeCells count="7">
    <mergeCell ref="B2:L2"/>
    <mergeCell ref="B4:K4"/>
    <mergeCell ref="B25:B30"/>
    <mergeCell ref="B21:B23"/>
    <mergeCell ref="B6:C6"/>
    <mergeCell ref="B16:C16"/>
    <mergeCell ref="B12:C12"/>
  </mergeCells>
  <dataValidations count="2">
    <dataValidation type="list" allowBlank="1" showInputMessage="1" showErrorMessage="1" sqref="E32" xr:uid="{00000000-0002-0000-0100-000000000000}">
      <formula1>WACCOpt</formula1>
    </dataValidation>
    <dataValidation type="list" allowBlank="1" showInputMessage="1" showErrorMessage="1" sqref="G14" xr:uid="{00000000-0002-0000-0100-000001000000}">
      <formula1>DCFTRIGGER</formula1>
    </dataValidation>
  </dataValidations>
  <hyperlinks>
    <hyperlink ref="A3" location="'Navigation Pane'!A1" display="Return to Navigation Pane" xr:uid="{00000000-0004-0000-0100-000000000000}"/>
  </hyperlinks>
  <pageMargins left="0.70866141732283472" right="0.70866141732283472" top="0.74803149606299213" bottom="0.74803149606299213" header="0.31496062992125984" footer="0.31496062992125984"/>
  <pageSetup paperSize="9" scale="72" orientation="landscape" r:id="rId1"/>
  <headerFooter>
    <oddFooter>&amp;C_x000D_&amp;1#&amp;"Arial"&amp;10&amp;KFF0000 SECURITY LABEL: OFFICIAL</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tabColor theme="8" tint="0.39997558519241921"/>
  </sheetPr>
  <dimension ref="A1:K9011"/>
  <sheetViews>
    <sheetView zoomScale="60" zoomScaleNormal="60" workbookViewId="0">
      <pane ySplit="12" topLeftCell="A8883" activePane="bottomLeft" state="frozen"/>
      <selection activeCell="B6" sqref="B6"/>
      <selection pane="bottomLeft" sqref="A1:XFD4"/>
    </sheetView>
  </sheetViews>
  <sheetFormatPr defaultColWidth="9" defaultRowHeight="13.5"/>
  <cols>
    <col min="1" max="1" width="2.5" style="160" customWidth="1"/>
    <col min="2" max="2" width="42.83203125" style="160" customWidth="1"/>
    <col min="3" max="3" width="15.33203125" style="160" customWidth="1"/>
    <col min="4" max="4" width="17.33203125" style="162" customWidth="1"/>
    <col min="5" max="5" width="12" style="160" customWidth="1"/>
    <col min="6" max="6" width="18.83203125" style="87" customWidth="1"/>
    <col min="7" max="7" width="10.5" style="162" customWidth="1"/>
    <col min="8" max="8" width="17.58203125" style="87" customWidth="1"/>
    <col min="9" max="9" width="16.33203125" style="198" customWidth="1"/>
    <col min="10" max="10" width="9.33203125" style="247" customWidth="1"/>
    <col min="11" max="11" width="17.33203125" style="87" customWidth="1"/>
    <col min="12" max="16384" width="9" style="160"/>
  </cols>
  <sheetData>
    <row r="1" spans="1:11" s="321" customFormat="1" ht="20" thickBot="1">
      <c r="B1" s="394" t="str">
        <f>'Navigation Pane'!B2</f>
        <v>Brisbane City Council</v>
      </c>
      <c r="C1" s="394"/>
      <c r="D1" s="395"/>
      <c r="E1" s="394"/>
      <c r="F1" s="394"/>
      <c r="G1" s="394"/>
      <c r="H1" s="394"/>
      <c r="I1" s="322"/>
      <c r="J1" s="323"/>
      <c r="K1" s="324"/>
    </row>
    <row r="2" spans="1:11" s="321" customFormat="1" ht="25.5" customHeight="1" thickTop="1" thickBot="1">
      <c r="B2" s="394" t="s">
        <v>94</v>
      </c>
      <c r="C2" s="394"/>
      <c r="D2" s="395"/>
      <c r="E2" s="394"/>
      <c r="F2" s="394"/>
      <c r="G2" s="394"/>
      <c r="H2" s="394"/>
      <c r="I2" s="322"/>
      <c r="J2" s="323"/>
      <c r="K2" s="324"/>
    </row>
    <row r="3" spans="1:11" s="321" customFormat="1" ht="29.5" customHeight="1" thickTop="1" thickBot="1">
      <c r="A3" s="325"/>
      <c r="D3" s="326"/>
      <c r="F3" s="324"/>
      <c r="G3" s="326"/>
      <c r="H3" s="324"/>
      <c r="I3" s="322"/>
      <c r="J3" s="323"/>
      <c r="K3" s="324"/>
    </row>
    <row r="4" spans="1:11" s="321" customFormat="1" ht="21" customHeight="1" thickTop="1" thickBot="1">
      <c r="B4" s="394" t="s">
        <v>106</v>
      </c>
      <c r="C4" s="394"/>
      <c r="D4" s="395"/>
      <c r="E4" s="394"/>
      <c r="F4" s="394"/>
      <c r="G4" s="394"/>
      <c r="H4" s="394"/>
      <c r="I4" s="322"/>
      <c r="J4" s="323"/>
      <c r="K4" s="324"/>
    </row>
    <row r="5" spans="1:11" s="58" customFormat="1" ht="14.5" thickTop="1" thickBot="1">
      <c r="B5" s="160"/>
      <c r="C5" s="160"/>
      <c r="D5" s="162"/>
      <c r="E5" s="160"/>
      <c r="F5" s="87"/>
      <c r="G5" s="162"/>
      <c r="H5" s="87"/>
      <c r="I5" s="177"/>
      <c r="J5" s="240"/>
      <c r="K5" s="77"/>
    </row>
    <row r="6" spans="1:11" s="58" customFormat="1" ht="14.5" thickBot="1">
      <c r="B6" s="309" t="s">
        <v>104</v>
      </c>
      <c r="C6" s="248" t="s">
        <v>98</v>
      </c>
      <c r="D6" s="162"/>
      <c r="E6" s="160"/>
      <c r="F6" s="87"/>
      <c r="G6" s="162"/>
      <c r="H6" s="87"/>
      <c r="I6" s="177"/>
      <c r="J6" s="240"/>
      <c r="K6" s="77"/>
    </row>
    <row r="7" spans="1:11" s="58" customFormat="1" ht="14" thickBot="1">
      <c r="B7" s="160"/>
      <c r="C7" s="160"/>
      <c r="D7" s="162"/>
      <c r="E7" s="160"/>
      <c r="F7" s="87"/>
      <c r="G7" s="162"/>
      <c r="H7" s="87"/>
      <c r="I7" s="177"/>
      <c r="J7" s="240"/>
      <c r="K7" s="77"/>
    </row>
    <row r="8" spans="1:11" s="58" customFormat="1" ht="14.5" thickBot="1">
      <c r="B8" s="170"/>
      <c r="C8" s="5"/>
      <c r="D8" s="69" t="s">
        <v>40</v>
      </c>
      <c r="E8" s="5"/>
      <c r="F8" s="214"/>
      <c r="G8" s="69"/>
      <c r="H8" s="214"/>
      <c r="I8" s="182"/>
      <c r="J8" s="228"/>
      <c r="K8" s="310"/>
    </row>
    <row r="9" spans="1:11" s="58" customFormat="1" ht="15.75" customHeight="1" thickBot="1">
      <c r="B9" s="391" t="s">
        <v>74</v>
      </c>
      <c r="C9" s="392"/>
      <c r="D9" s="315"/>
      <c r="E9" s="392" t="s">
        <v>75</v>
      </c>
      <c r="F9" s="392"/>
      <c r="G9" s="396"/>
      <c r="H9" s="396"/>
      <c r="I9" s="391"/>
      <c r="J9" s="392" t="s">
        <v>76</v>
      </c>
      <c r="K9" s="393"/>
    </row>
    <row r="10" spans="1:11" s="58" customFormat="1" ht="106.4" customHeight="1" thickBot="1">
      <c r="B10" s="171" t="s">
        <v>34</v>
      </c>
      <c r="C10" s="112" t="s">
        <v>35</v>
      </c>
      <c r="D10" s="178" t="s">
        <v>103</v>
      </c>
      <c r="E10" s="113" t="s">
        <v>37</v>
      </c>
      <c r="F10" s="226" t="s">
        <v>38</v>
      </c>
      <c r="G10" s="184" t="s">
        <v>93</v>
      </c>
      <c r="H10" s="313" t="s">
        <v>11234</v>
      </c>
      <c r="I10" s="187" t="s">
        <v>101</v>
      </c>
      <c r="J10" s="229" t="s">
        <v>39</v>
      </c>
      <c r="K10" s="314" t="s">
        <v>11233</v>
      </c>
    </row>
    <row r="11" spans="1:11" s="58" customFormat="1" ht="14" thickBot="1">
      <c r="B11" s="26"/>
      <c r="C11" s="2"/>
      <c r="D11" s="179"/>
      <c r="E11" s="31"/>
      <c r="F11" s="216"/>
      <c r="G11" s="185"/>
      <c r="H11" s="234"/>
      <c r="I11" s="188"/>
      <c r="J11" s="230"/>
      <c r="K11" s="311"/>
    </row>
    <row r="12" spans="1:11" s="59" customFormat="1" ht="43.4" customHeight="1" thickBot="1">
      <c r="B12" s="257" t="s">
        <v>81</v>
      </c>
      <c r="C12" s="258"/>
      <c r="D12" s="259"/>
      <c r="E12" s="258"/>
      <c r="F12" s="260" t="s">
        <v>110</v>
      </c>
      <c r="G12" s="261"/>
      <c r="H12" s="262"/>
      <c r="I12" s="263"/>
      <c r="J12" s="264"/>
      <c r="K12" s="312"/>
    </row>
    <row r="13" spans="1:11" s="58" customFormat="1">
      <c r="B13" s="172" t="s">
        <v>121</v>
      </c>
      <c r="C13" s="173" t="s">
        <v>122</v>
      </c>
      <c r="D13" s="180">
        <v>31876.708330000001</v>
      </c>
      <c r="E13" s="97">
        <v>183.80519561004496</v>
      </c>
      <c r="F13" s="227">
        <f>IFERROR(D13*E13,0)</f>
        <v>5859104.6100000003</v>
      </c>
      <c r="G13" s="186">
        <v>15938.3539</v>
      </c>
      <c r="H13" s="105">
        <v>162.69453020490403</v>
      </c>
      <c r="I13" s="189">
        <f>IFERROR(G13*H13,"")</f>
        <v>2593083</v>
      </c>
      <c r="J13" s="231">
        <v>2016</v>
      </c>
      <c r="K13" s="106">
        <f>IFERROR(ROUND((F13+I13),0),0)</f>
        <v>8452188</v>
      </c>
    </row>
    <row r="14" spans="1:11" s="58" customFormat="1">
      <c r="B14" s="175" t="s">
        <v>123</v>
      </c>
      <c r="C14" s="174" t="s">
        <v>124</v>
      </c>
      <c r="D14" s="181">
        <v>9218.2595239999991</v>
      </c>
      <c r="E14" s="97">
        <v>346.59484273378547</v>
      </c>
      <c r="F14" s="227">
        <f t="shared" ref="F14:F77" si="0">IFERROR(D14*E14,0)</f>
        <v>3195001.21</v>
      </c>
      <c r="G14" s="81">
        <v>4609.1299090000002</v>
      </c>
      <c r="H14" s="106">
        <v>162.69448134576325</v>
      </c>
      <c r="I14" s="189">
        <f t="shared" ref="I14:I77" si="1">IFERROR(G14*H14,"")</f>
        <v>749880</v>
      </c>
      <c r="J14" s="232">
        <v>2016</v>
      </c>
      <c r="K14" s="106">
        <f t="shared" ref="K14:K77" si="2">IFERROR(ROUND((F14+I14),0),0)</f>
        <v>3944881</v>
      </c>
    </row>
    <row r="15" spans="1:11" s="58" customFormat="1">
      <c r="B15" s="175" t="s">
        <v>125</v>
      </c>
      <c r="C15" s="174" t="s">
        <v>126</v>
      </c>
      <c r="D15" s="181">
        <v>11855.354289999999</v>
      </c>
      <c r="E15" s="97">
        <v>216.49990352165176</v>
      </c>
      <c r="F15" s="227">
        <f t="shared" si="0"/>
        <v>2566683.06</v>
      </c>
      <c r="G15" s="81">
        <v>5927.677412</v>
      </c>
      <c r="H15" s="106">
        <v>162.69458220645831</v>
      </c>
      <c r="I15" s="189">
        <f t="shared" si="1"/>
        <v>964401</v>
      </c>
      <c r="J15" s="232">
        <v>2016</v>
      </c>
      <c r="K15" s="106">
        <f t="shared" si="2"/>
        <v>3531084</v>
      </c>
    </row>
    <row r="16" spans="1:11" s="58" customFormat="1">
      <c r="B16" s="175" t="s">
        <v>127</v>
      </c>
      <c r="C16" s="174" t="s">
        <v>126</v>
      </c>
      <c r="D16" s="104">
        <v>10598.52857</v>
      </c>
      <c r="E16" s="97">
        <v>354.93343676479799</v>
      </c>
      <c r="F16" s="227">
        <f t="shared" si="0"/>
        <v>3761772.17</v>
      </c>
      <c r="G16" s="81">
        <v>5299.2641670000003</v>
      </c>
      <c r="H16" s="106">
        <v>162.69447471007723</v>
      </c>
      <c r="I16" s="189">
        <f t="shared" si="1"/>
        <v>862161</v>
      </c>
      <c r="J16" s="232">
        <v>2016</v>
      </c>
      <c r="K16" s="106">
        <f t="shared" si="2"/>
        <v>4623933</v>
      </c>
    </row>
    <row r="17" spans="2:11" s="58" customFormat="1">
      <c r="B17" s="175" t="s">
        <v>128</v>
      </c>
      <c r="C17" s="174" t="s">
        <v>129</v>
      </c>
      <c r="D17" s="181">
        <v>12145.391670000001</v>
      </c>
      <c r="E17" s="97">
        <v>448.53873288056747</v>
      </c>
      <c r="F17" s="227">
        <f t="shared" si="0"/>
        <v>5447678.5899999999</v>
      </c>
      <c r="G17" s="81">
        <v>6072.6958100000002</v>
      </c>
      <c r="H17" s="106">
        <v>162.69446567256924</v>
      </c>
      <c r="I17" s="189">
        <f t="shared" si="1"/>
        <v>987994.00000000012</v>
      </c>
      <c r="J17" s="232">
        <v>2016</v>
      </c>
      <c r="K17" s="106">
        <f t="shared" si="2"/>
        <v>6435673</v>
      </c>
    </row>
    <row r="18" spans="2:11" s="58" customFormat="1">
      <c r="B18" s="175" t="s">
        <v>130</v>
      </c>
      <c r="C18" s="174" t="s">
        <v>129</v>
      </c>
      <c r="D18" s="181">
        <v>8526.2000000000007</v>
      </c>
      <c r="E18" s="97">
        <v>47.632932607726765</v>
      </c>
      <c r="F18" s="227">
        <f t="shared" si="0"/>
        <v>406127.91</v>
      </c>
      <c r="G18" s="81">
        <v>4263.1001399999996</v>
      </c>
      <c r="H18" s="106">
        <v>162.69451273082225</v>
      </c>
      <c r="I18" s="189">
        <f t="shared" si="1"/>
        <v>693583.00000000012</v>
      </c>
      <c r="J18" s="232">
        <v>2016</v>
      </c>
      <c r="K18" s="106">
        <f t="shared" si="2"/>
        <v>1099711</v>
      </c>
    </row>
    <row r="19" spans="2:11" s="58" customFormat="1">
      <c r="B19" s="175" t="s">
        <v>131</v>
      </c>
      <c r="C19" s="174" t="s">
        <v>132</v>
      </c>
      <c r="D19" s="181">
        <v>10784.784170000001</v>
      </c>
      <c r="E19" s="97">
        <v>372.67433975917942</v>
      </c>
      <c r="F19" s="227">
        <f t="shared" si="0"/>
        <v>4019212.3200000003</v>
      </c>
      <c r="G19" s="81">
        <v>5392.3920360000002</v>
      </c>
      <c r="H19" s="106">
        <v>162.69458788289035</v>
      </c>
      <c r="I19" s="189">
        <f t="shared" si="1"/>
        <v>877313</v>
      </c>
      <c r="J19" s="232">
        <v>2016</v>
      </c>
      <c r="K19" s="106">
        <f t="shared" si="2"/>
        <v>4896525</v>
      </c>
    </row>
    <row r="20" spans="2:11" s="58" customFormat="1">
      <c r="B20" s="175" t="s">
        <v>133</v>
      </c>
      <c r="C20" s="174" t="s">
        <v>132</v>
      </c>
      <c r="D20" s="181">
        <v>8763.3047619999998</v>
      </c>
      <c r="E20" s="97">
        <v>775.94570252605354</v>
      </c>
      <c r="F20" s="227">
        <f t="shared" si="0"/>
        <v>6799848.6699999999</v>
      </c>
      <c r="G20" s="81">
        <v>4381.6525369999999</v>
      </c>
      <c r="H20" s="106">
        <v>162.69455279265108</v>
      </c>
      <c r="I20" s="189">
        <f t="shared" si="1"/>
        <v>712871</v>
      </c>
      <c r="J20" s="232">
        <v>2016</v>
      </c>
      <c r="K20" s="106">
        <f t="shared" si="2"/>
        <v>7512720</v>
      </c>
    </row>
    <row r="21" spans="2:11" s="58" customFormat="1">
      <c r="B21" s="175" t="s">
        <v>134</v>
      </c>
      <c r="C21" s="174" t="s">
        <v>132</v>
      </c>
      <c r="D21" s="181">
        <v>10784.784170000001</v>
      </c>
      <c r="E21" s="97">
        <v>372.67433975917942</v>
      </c>
      <c r="F21" s="227">
        <f t="shared" si="0"/>
        <v>4019212.3200000003</v>
      </c>
      <c r="G21" s="81">
        <v>5392.3920360000002</v>
      </c>
      <c r="H21" s="106">
        <v>162.69458788289035</v>
      </c>
      <c r="I21" s="189">
        <f t="shared" si="1"/>
        <v>877313</v>
      </c>
      <c r="J21" s="232">
        <v>2016</v>
      </c>
      <c r="K21" s="106">
        <f t="shared" si="2"/>
        <v>4896525</v>
      </c>
    </row>
    <row r="22" spans="2:11" s="58" customFormat="1">
      <c r="B22" s="175" t="s">
        <v>135</v>
      </c>
      <c r="C22" s="174" t="s">
        <v>132</v>
      </c>
      <c r="D22" s="181">
        <v>10613.22083</v>
      </c>
      <c r="E22" s="97">
        <v>556.36891802994739</v>
      </c>
      <c r="F22" s="227">
        <f t="shared" si="0"/>
        <v>5904866.1900000004</v>
      </c>
      <c r="G22" s="81">
        <v>5306.6105070000003</v>
      </c>
      <c r="H22" s="106">
        <v>162.69443533893036</v>
      </c>
      <c r="I22" s="189">
        <f t="shared" si="1"/>
        <v>863356</v>
      </c>
      <c r="J22" s="232">
        <v>2016</v>
      </c>
      <c r="K22" s="106">
        <f t="shared" si="2"/>
        <v>6768222</v>
      </c>
    </row>
    <row r="23" spans="2:11" s="58" customFormat="1">
      <c r="B23" s="175" t="s">
        <v>136</v>
      </c>
      <c r="C23" s="174" t="s">
        <v>129</v>
      </c>
      <c r="D23" s="181">
        <v>12145.391670000001</v>
      </c>
      <c r="E23" s="97">
        <v>448.53873288056747</v>
      </c>
      <c r="F23" s="227">
        <f t="shared" si="0"/>
        <v>5447678.5899999999</v>
      </c>
      <c r="G23" s="81">
        <v>6072.6958100000002</v>
      </c>
      <c r="H23" s="106">
        <v>162.69446567256924</v>
      </c>
      <c r="I23" s="189">
        <f t="shared" si="1"/>
        <v>987994.00000000012</v>
      </c>
      <c r="J23" s="232">
        <v>2016</v>
      </c>
      <c r="K23" s="106">
        <f t="shared" si="2"/>
        <v>6435673</v>
      </c>
    </row>
    <row r="24" spans="2:11" s="58" customFormat="1">
      <c r="B24" s="175" t="s">
        <v>137</v>
      </c>
      <c r="C24" s="174" t="s">
        <v>138</v>
      </c>
      <c r="D24" s="181">
        <v>12667.098410000001</v>
      </c>
      <c r="E24" s="97">
        <v>136.67548904753477</v>
      </c>
      <c r="F24" s="227">
        <f t="shared" si="0"/>
        <v>1731281.87</v>
      </c>
      <c r="G24" s="81"/>
      <c r="H24" s="106" t="s">
        <v>11235</v>
      </c>
      <c r="I24" s="189" t="str">
        <f t="shared" si="1"/>
        <v/>
      </c>
      <c r="J24" s="232">
        <v>2016</v>
      </c>
      <c r="K24" s="106">
        <f t="shared" si="2"/>
        <v>0</v>
      </c>
    </row>
    <row r="25" spans="2:11" s="58" customFormat="1">
      <c r="B25" s="175" t="s">
        <v>139</v>
      </c>
      <c r="C25" s="174" t="s">
        <v>129</v>
      </c>
      <c r="D25" s="181">
        <v>26177.333330000001</v>
      </c>
      <c r="E25" s="97">
        <v>202.64484480245568</v>
      </c>
      <c r="F25" s="227">
        <f t="shared" si="0"/>
        <v>5304701.6500000004</v>
      </c>
      <c r="G25" s="81">
        <v>13088.66641</v>
      </c>
      <c r="H25" s="106">
        <v>162.69449715465703</v>
      </c>
      <c r="I25" s="189">
        <f t="shared" si="1"/>
        <v>2129454</v>
      </c>
      <c r="J25" s="232">
        <v>2016</v>
      </c>
      <c r="K25" s="106">
        <f t="shared" si="2"/>
        <v>7434156</v>
      </c>
    </row>
    <row r="26" spans="2:11" s="58" customFormat="1">
      <c r="B26" s="175" t="s">
        <v>140</v>
      </c>
      <c r="C26" s="174" t="s">
        <v>132</v>
      </c>
      <c r="D26" s="181">
        <v>10613.22083</v>
      </c>
      <c r="E26" s="97">
        <v>556.36891802994739</v>
      </c>
      <c r="F26" s="227">
        <f t="shared" si="0"/>
        <v>5904866.1900000004</v>
      </c>
      <c r="G26" s="81">
        <v>5306.6105070000003</v>
      </c>
      <c r="H26" s="106">
        <v>162.69443533893036</v>
      </c>
      <c r="I26" s="189">
        <f t="shared" si="1"/>
        <v>863356</v>
      </c>
      <c r="J26" s="232">
        <v>2016</v>
      </c>
      <c r="K26" s="106">
        <f t="shared" si="2"/>
        <v>6768222</v>
      </c>
    </row>
    <row r="27" spans="2:11" s="58" customFormat="1">
      <c r="B27" s="175" t="s">
        <v>141</v>
      </c>
      <c r="C27" s="174" t="s">
        <v>132</v>
      </c>
      <c r="D27" s="181">
        <v>9449.15</v>
      </c>
      <c r="E27" s="97">
        <v>72.488503198700414</v>
      </c>
      <c r="F27" s="227">
        <f t="shared" si="0"/>
        <v>684954.74</v>
      </c>
      <c r="G27" s="81">
        <v>4724.5748860000003</v>
      </c>
      <c r="H27" s="106">
        <v>162.69442617529927</v>
      </c>
      <c r="I27" s="189">
        <f t="shared" si="1"/>
        <v>768662</v>
      </c>
      <c r="J27" s="232">
        <v>2016</v>
      </c>
      <c r="K27" s="106">
        <f t="shared" si="2"/>
        <v>1453617</v>
      </c>
    </row>
    <row r="28" spans="2:11" s="58" customFormat="1">
      <c r="B28" s="175" t="s">
        <v>142</v>
      </c>
      <c r="C28" s="174" t="s">
        <v>126</v>
      </c>
      <c r="D28" s="181">
        <v>9812.6666669999995</v>
      </c>
      <c r="E28" s="97">
        <v>316.04048881323325</v>
      </c>
      <c r="F28" s="227">
        <f t="shared" si="0"/>
        <v>3101199.97</v>
      </c>
      <c r="G28" s="81">
        <v>4906.3334949999999</v>
      </c>
      <c r="H28" s="106">
        <v>162.6944032266604</v>
      </c>
      <c r="I28" s="189">
        <f t="shared" si="1"/>
        <v>798233</v>
      </c>
      <c r="J28" s="232">
        <v>2016</v>
      </c>
      <c r="K28" s="106">
        <f t="shared" si="2"/>
        <v>3899433</v>
      </c>
    </row>
    <row r="29" spans="2:11" s="58" customFormat="1">
      <c r="B29" s="175" t="s">
        <v>143</v>
      </c>
      <c r="C29" s="174" t="s">
        <v>126</v>
      </c>
      <c r="D29" s="181">
        <v>4827.5</v>
      </c>
      <c r="E29" s="97">
        <v>150.71365302951838</v>
      </c>
      <c r="F29" s="227">
        <f t="shared" si="0"/>
        <v>727570.16</v>
      </c>
      <c r="G29" s="81">
        <v>2413.7500150000001</v>
      </c>
      <c r="H29" s="106">
        <v>162.69456139185149</v>
      </c>
      <c r="I29" s="189">
        <f t="shared" si="1"/>
        <v>392704</v>
      </c>
      <c r="J29" s="232">
        <v>2016</v>
      </c>
      <c r="K29" s="106">
        <f t="shared" si="2"/>
        <v>1120274</v>
      </c>
    </row>
    <row r="30" spans="2:11" s="58" customFormat="1">
      <c r="B30" s="175" t="s">
        <v>144</v>
      </c>
      <c r="C30" s="174" t="s">
        <v>145</v>
      </c>
      <c r="D30" s="181">
        <v>9043.57</v>
      </c>
      <c r="E30" s="97">
        <v>45.476651366661621</v>
      </c>
      <c r="F30" s="227">
        <f t="shared" si="0"/>
        <v>411271.28</v>
      </c>
      <c r="G30" s="81">
        <v>4521.7851039999996</v>
      </c>
      <c r="H30" s="106">
        <v>162.69459584649914</v>
      </c>
      <c r="I30" s="189">
        <f t="shared" si="1"/>
        <v>735670</v>
      </c>
      <c r="J30" s="232">
        <v>2016</v>
      </c>
      <c r="K30" s="106">
        <f t="shared" si="2"/>
        <v>1146941</v>
      </c>
    </row>
    <row r="31" spans="2:11" s="58" customFormat="1">
      <c r="B31" s="175" t="s">
        <v>146</v>
      </c>
      <c r="C31" s="174" t="s">
        <v>145</v>
      </c>
      <c r="D31" s="181">
        <v>12244.935380000001</v>
      </c>
      <c r="E31" s="97">
        <v>313.91452390008448</v>
      </c>
      <c r="F31" s="227">
        <f t="shared" si="0"/>
        <v>3843863.06</v>
      </c>
      <c r="G31" s="81">
        <v>6122.4679580000002</v>
      </c>
      <c r="H31" s="106">
        <v>162.69452234510166</v>
      </c>
      <c r="I31" s="189">
        <f t="shared" si="1"/>
        <v>996092</v>
      </c>
      <c r="J31" s="232">
        <v>2016</v>
      </c>
      <c r="K31" s="106">
        <f t="shared" si="2"/>
        <v>4839955</v>
      </c>
    </row>
    <row r="32" spans="2:11" s="58" customFormat="1">
      <c r="B32" s="175" t="s">
        <v>147</v>
      </c>
      <c r="C32" s="174" t="s">
        <v>148</v>
      </c>
      <c r="D32" s="181">
        <v>31196.779170000002</v>
      </c>
      <c r="E32" s="97">
        <v>122.63846434760013</v>
      </c>
      <c r="F32" s="227">
        <f t="shared" si="0"/>
        <v>3825925.09</v>
      </c>
      <c r="G32" s="81">
        <v>15598.38932</v>
      </c>
      <c r="H32" s="106">
        <v>162.69449030523364</v>
      </c>
      <c r="I32" s="189">
        <f t="shared" si="1"/>
        <v>2537772</v>
      </c>
      <c r="J32" s="232">
        <v>2016</v>
      </c>
      <c r="K32" s="106">
        <f t="shared" si="2"/>
        <v>6363697</v>
      </c>
    </row>
    <row r="33" spans="2:11" s="58" customFormat="1">
      <c r="B33" s="175" t="s">
        <v>149</v>
      </c>
      <c r="C33" s="174" t="s">
        <v>148</v>
      </c>
      <c r="D33" s="181">
        <v>17863.50029</v>
      </c>
      <c r="E33" s="97">
        <v>229.39787463120982</v>
      </c>
      <c r="F33" s="227">
        <f t="shared" si="0"/>
        <v>4097849</v>
      </c>
      <c r="G33" s="81">
        <v>8931.7502960000002</v>
      </c>
      <c r="H33" s="106">
        <v>162.6945393503419</v>
      </c>
      <c r="I33" s="189">
        <f t="shared" si="1"/>
        <v>1453147</v>
      </c>
      <c r="J33" s="232">
        <v>2016</v>
      </c>
      <c r="K33" s="106">
        <f t="shared" si="2"/>
        <v>5550996</v>
      </c>
    </row>
    <row r="34" spans="2:11" s="58" customFormat="1">
      <c r="B34" s="175" t="s">
        <v>150</v>
      </c>
      <c r="C34" s="174" t="s">
        <v>151</v>
      </c>
      <c r="D34" s="181">
        <v>13296.5</v>
      </c>
      <c r="E34" s="97">
        <v>234.81897792652202</v>
      </c>
      <c r="F34" s="227">
        <f t="shared" si="0"/>
        <v>3122270.54</v>
      </c>
      <c r="G34" s="81">
        <v>6648.2502450000002</v>
      </c>
      <c r="H34" s="106">
        <v>162.69453768132038</v>
      </c>
      <c r="I34" s="189">
        <f t="shared" si="1"/>
        <v>1081634</v>
      </c>
      <c r="J34" s="232">
        <v>2016</v>
      </c>
      <c r="K34" s="106">
        <f t="shared" si="2"/>
        <v>4203905</v>
      </c>
    </row>
    <row r="35" spans="2:11" s="58" customFormat="1">
      <c r="B35" s="175" t="s">
        <v>152</v>
      </c>
      <c r="C35" s="174" t="s">
        <v>153</v>
      </c>
      <c r="D35" s="181">
        <v>7208.5</v>
      </c>
      <c r="E35" s="97">
        <v>132.23577165845876</v>
      </c>
      <c r="F35" s="227">
        <f t="shared" si="0"/>
        <v>953221.55999999994</v>
      </c>
      <c r="G35" s="81"/>
      <c r="H35" s="106" t="s">
        <v>11235</v>
      </c>
      <c r="I35" s="189" t="str">
        <f t="shared" si="1"/>
        <v/>
      </c>
      <c r="J35" s="232">
        <v>2016</v>
      </c>
      <c r="K35" s="106">
        <f t="shared" si="2"/>
        <v>0</v>
      </c>
    </row>
    <row r="36" spans="2:11" s="58" customFormat="1">
      <c r="B36" s="175" t="s">
        <v>154</v>
      </c>
      <c r="C36" s="174" t="s">
        <v>151</v>
      </c>
      <c r="D36" s="181">
        <v>15238.97278</v>
      </c>
      <c r="E36" s="97">
        <v>130.55834922227612</v>
      </c>
      <c r="F36" s="227">
        <f t="shared" si="0"/>
        <v>1989575.13</v>
      </c>
      <c r="G36" s="81">
        <v>7619.4861629999996</v>
      </c>
      <c r="H36" s="106">
        <v>162.69456673071986</v>
      </c>
      <c r="I36" s="189">
        <f t="shared" si="1"/>
        <v>1239649</v>
      </c>
      <c r="J36" s="232">
        <v>2016</v>
      </c>
      <c r="K36" s="106">
        <f t="shared" si="2"/>
        <v>3229224</v>
      </c>
    </row>
    <row r="37" spans="2:11" s="58" customFormat="1">
      <c r="B37" s="175" t="s">
        <v>155</v>
      </c>
      <c r="C37" s="174" t="s">
        <v>145</v>
      </c>
      <c r="D37" s="181">
        <v>7917.6583330000003</v>
      </c>
      <c r="E37" s="97">
        <v>98.218128049148277</v>
      </c>
      <c r="F37" s="227">
        <f t="shared" si="0"/>
        <v>777657.58</v>
      </c>
      <c r="G37" s="81">
        <v>3958.8291949999998</v>
      </c>
      <c r="H37" s="106">
        <v>162.69456656868977</v>
      </c>
      <c r="I37" s="189">
        <f t="shared" si="1"/>
        <v>644080</v>
      </c>
      <c r="J37" s="232">
        <v>2016</v>
      </c>
      <c r="K37" s="106">
        <f t="shared" si="2"/>
        <v>1421738</v>
      </c>
    </row>
    <row r="38" spans="2:11" s="58" customFormat="1">
      <c r="B38" s="175" t="s">
        <v>156</v>
      </c>
      <c r="C38" s="174" t="s">
        <v>145</v>
      </c>
      <c r="D38" s="181">
        <v>24026.983329999999</v>
      </c>
      <c r="E38" s="97">
        <v>93.321337065246965</v>
      </c>
      <c r="F38" s="227">
        <f t="shared" si="0"/>
        <v>2242230.21</v>
      </c>
      <c r="G38" s="81">
        <v>12013.491760000001</v>
      </c>
      <c r="H38" s="106">
        <v>162.694497074346</v>
      </c>
      <c r="I38" s="189">
        <f t="shared" si="1"/>
        <v>1954529</v>
      </c>
      <c r="J38" s="232">
        <v>2016</v>
      </c>
      <c r="K38" s="106">
        <f t="shared" si="2"/>
        <v>4196759</v>
      </c>
    </row>
    <row r="39" spans="2:11" s="58" customFormat="1">
      <c r="B39" s="175" t="s">
        <v>157</v>
      </c>
      <c r="C39" s="174" t="s">
        <v>158</v>
      </c>
      <c r="D39" s="181">
        <v>41287.508329999997</v>
      </c>
      <c r="E39" s="97">
        <v>30.868458803893144</v>
      </c>
      <c r="F39" s="227">
        <f t="shared" si="0"/>
        <v>1274481.75</v>
      </c>
      <c r="G39" s="81">
        <v>20643.754629999999</v>
      </c>
      <c r="H39" s="106">
        <v>162.69448364393779</v>
      </c>
      <c r="I39" s="189">
        <f t="shared" si="1"/>
        <v>3358625</v>
      </c>
      <c r="J39" s="233">
        <v>2016</v>
      </c>
      <c r="K39" s="106">
        <f t="shared" si="2"/>
        <v>4633107</v>
      </c>
    </row>
    <row r="40" spans="2:11" s="58" customFormat="1">
      <c r="B40" s="175" t="s">
        <v>159</v>
      </c>
      <c r="C40" s="174" t="s">
        <v>158</v>
      </c>
      <c r="D40" s="181">
        <v>15749.5</v>
      </c>
      <c r="E40" s="97">
        <v>22.149345058573289</v>
      </c>
      <c r="F40" s="227">
        <f t="shared" si="0"/>
        <v>348841.11</v>
      </c>
      <c r="G40" s="81">
        <v>7874.7500090000003</v>
      </c>
      <c r="H40" s="106">
        <v>162.69456154617592</v>
      </c>
      <c r="I40" s="189">
        <f t="shared" si="1"/>
        <v>1281179</v>
      </c>
      <c r="J40" s="233">
        <v>2016</v>
      </c>
      <c r="K40" s="106">
        <f t="shared" si="2"/>
        <v>1630020</v>
      </c>
    </row>
    <row r="41" spans="2:11" s="58" customFormat="1">
      <c r="B41" s="175" t="s">
        <v>160</v>
      </c>
      <c r="C41" s="174" t="s">
        <v>158</v>
      </c>
      <c r="D41" s="181">
        <v>41287.508329999997</v>
      </c>
      <c r="E41" s="97">
        <v>30.868458803893144</v>
      </c>
      <c r="F41" s="227">
        <f t="shared" si="0"/>
        <v>1274481.75</v>
      </c>
      <c r="G41" s="81">
        <v>20643.754629999999</v>
      </c>
      <c r="H41" s="106">
        <v>162.69448364393779</v>
      </c>
      <c r="I41" s="189">
        <f t="shared" si="1"/>
        <v>3358625</v>
      </c>
      <c r="J41" s="233">
        <v>2016</v>
      </c>
      <c r="K41" s="106">
        <f t="shared" si="2"/>
        <v>4633107</v>
      </c>
    </row>
    <row r="42" spans="2:11" s="58" customFormat="1">
      <c r="B42" s="175" t="s">
        <v>161</v>
      </c>
      <c r="C42" s="174" t="s">
        <v>162</v>
      </c>
      <c r="D42" s="181">
        <v>39169.483330000003</v>
      </c>
      <c r="E42" s="97">
        <v>68.399599183582083</v>
      </c>
      <c r="F42" s="227">
        <f t="shared" si="0"/>
        <v>2679176.9600000004</v>
      </c>
      <c r="G42" s="81">
        <v>19584.74192</v>
      </c>
      <c r="H42" s="106">
        <v>162.69451050289868</v>
      </c>
      <c r="I42" s="189">
        <f t="shared" si="1"/>
        <v>3186330</v>
      </c>
      <c r="J42" s="233">
        <v>2016</v>
      </c>
      <c r="K42" s="106">
        <f t="shared" si="2"/>
        <v>5865507</v>
      </c>
    </row>
    <row r="43" spans="2:11" s="58" customFormat="1">
      <c r="B43" s="175" t="s">
        <v>163</v>
      </c>
      <c r="C43" s="174" t="s">
        <v>164</v>
      </c>
      <c r="D43" s="181">
        <v>6390.9</v>
      </c>
      <c r="E43" s="97">
        <v>86.748296797008237</v>
      </c>
      <c r="F43" s="227">
        <f t="shared" si="0"/>
        <v>554399.68999999994</v>
      </c>
      <c r="G43" s="81">
        <v>3195.4499190000001</v>
      </c>
      <c r="H43" s="106">
        <v>576.16111867469385</v>
      </c>
      <c r="I43" s="189">
        <f t="shared" si="1"/>
        <v>1841094</v>
      </c>
      <c r="J43" s="233">
        <v>2016</v>
      </c>
      <c r="K43" s="106">
        <f t="shared" si="2"/>
        <v>2395494</v>
      </c>
    </row>
    <row r="44" spans="2:11" s="58" customFormat="1">
      <c r="B44" s="175" t="s">
        <v>165</v>
      </c>
      <c r="C44" s="174" t="s">
        <v>166</v>
      </c>
      <c r="D44" s="181">
        <v>5784.04</v>
      </c>
      <c r="E44" s="97">
        <v>130.45728936867658</v>
      </c>
      <c r="F44" s="227">
        <f t="shared" si="0"/>
        <v>754570.18</v>
      </c>
      <c r="G44" s="81">
        <v>2892.019918</v>
      </c>
      <c r="H44" s="106">
        <v>576.16131535923955</v>
      </c>
      <c r="I44" s="189">
        <f t="shared" si="1"/>
        <v>1666270</v>
      </c>
      <c r="J44" s="233">
        <v>2016</v>
      </c>
      <c r="K44" s="106">
        <f t="shared" si="2"/>
        <v>2420840</v>
      </c>
    </row>
    <row r="45" spans="2:11" s="58" customFormat="1">
      <c r="B45" s="175" t="s">
        <v>167</v>
      </c>
      <c r="C45" s="174" t="s">
        <v>168</v>
      </c>
      <c r="D45" s="181">
        <v>14948.217860000001</v>
      </c>
      <c r="E45" s="97">
        <v>202.15415230775878</v>
      </c>
      <c r="F45" s="227">
        <f t="shared" si="0"/>
        <v>3021844.31</v>
      </c>
      <c r="G45" s="81">
        <v>7474.1085810000004</v>
      </c>
      <c r="H45" s="106">
        <v>576.16115063501502</v>
      </c>
      <c r="I45" s="189">
        <f t="shared" si="1"/>
        <v>4306291</v>
      </c>
      <c r="J45" s="233">
        <v>2016</v>
      </c>
      <c r="K45" s="106">
        <f t="shared" si="2"/>
        <v>7328135</v>
      </c>
    </row>
    <row r="46" spans="2:11" s="58" customFormat="1">
      <c r="B46" s="175" t="s">
        <v>169</v>
      </c>
      <c r="C46" s="174" t="s">
        <v>168</v>
      </c>
      <c r="D46" s="181">
        <v>11766.741669999999</v>
      </c>
      <c r="E46" s="97">
        <v>181.52046844417552</v>
      </c>
      <c r="F46" s="227">
        <f t="shared" si="0"/>
        <v>2135904.46</v>
      </c>
      <c r="G46" s="81">
        <v>5883.3708690000003</v>
      </c>
      <c r="H46" s="106">
        <v>576.16119661281209</v>
      </c>
      <c r="I46" s="189">
        <f t="shared" si="1"/>
        <v>3389770.0000000005</v>
      </c>
      <c r="J46" s="233">
        <v>2016</v>
      </c>
      <c r="K46" s="106">
        <f t="shared" si="2"/>
        <v>5525674</v>
      </c>
    </row>
    <row r="47" spans="2:11" s="58" customFormat="1">
      <c r="B47" s="175" t="s">
        <v>170</v>
      </c>
      <c r="C47" s="174" t="s">
        <v>171</v>
      </c>
      <c r="D47" s="181">
        <v>3925.68</v>
      </c>
      <c r="E47" s="97">
        <v>197.39061512909868</v>
      </c>
      <c r="F47" s="227">
        <f t="shared" si="0"/>
        <v>774892.39</v>
      </c>
      <c r="G47" s="81">
        <v>1962.839978</v>
      </c>
      <c r="H47" s="106">
        <v>623.65145081633341</v>
      </c>
      <c r="I47" s="189">
        <f t="shared" si="1"/>
        <v>1224128</v>
      </c>
      <c r="J47" s="233">
        <v>2016</v>
      </c>
      <c r="K47" s="106">
        <f t="shared" si="2"/>
        <v>1999020</v>
      </c>
    </row>
    <row r="48" spans="2:11" s="58" customFormat="1">
      <c r="B48" s="175" t="s">
        <v>172</v>
      </c>
      <c r="C48" s="174" t="s">
        <v>173</v>
      </c>
      <c r="D48" s="181">
        <v>3516.8</v>
      </c>
      <c r="E48" s="97">
        <v>347.96193414467695</v>
      </c>
      <c r="F48" s="227">
        <f t="shared" si="0"/>
        <v>1223712.53</v>
      </c>
      <c r="G48" s="81">
        <v>1758.3999710000001</v>
      </c>
      <c r="H48" s="106">
        <v>623.65162539006883</v>
      </c>
      <c r="I48" s="189">
        <f t="shared" si="1"/>
        <v>1096629</v>
      </c>
      <c r="J48" s="233">
        <v>2016</v>
      </c>
      <c r="K48" s="106">
        <f t="shared" si="2"/>
        <v>2320342</v>
      </c>
    </row>
    <row r="49" spans="2:11" s="58" customFormat="1">
      <c r="B49" s="175" t="s">
        <v>174</v>
      </c>
      <c r="C49" s="174" t="s">
        <v>173</v>
      </c>
      <c r="D49" s="181">
        <v>6554.16</v>
      </c>
      <c r="E49" s="97">
        <v>209.21773652153746</v>
      </c>
      <c r="F49" s="227">
        <f t="shared" si="0"/>
        <v>1371246.52</v>
      </c>
      <c r="G49" s="81">
        <v>3277.0800519999998</v>
      </c>
      <c r="H49" s="106">
        <v>623.65153355124698</v>
      </c>
      <c r="I49" s="189">
        <f t="shared" si="1"/>
        <v>2043756</v>
      </c>
      <c r="J49" s="233">
        <v>2016</v>
      </c>
      <c r="K49" s="106">
        <f t="shared" si="2"/>
        <v>3415003</v>
      </c>
    </row>
    <row r="50" spans="2:11" s="58" customFormat="1">
      <c r="B50" s="175" t="s">
        <v>175</v>
      </c>
      <c r="C50" s="174" t="s">
        <v>173</v>
      </c>
      <c r="D50" s="181">
        <v>5686.4111110000003</v>
      </c>
      <c r="E50" s="97">
        <v>243.05654533601657</v>
      </c>
      <c r="F50" s="227">
        <f t="shared" si="0"/>
        <v>1382119.44</v>
      </c>
      <c r="G50" s="81">
        <v>2843.2056680000001</v>
      </c>
      <c r="H50" s="106">
        <v>576.16127402852374</v>
      </c>
      <c r="I50" s="189">
        <f t="shared" si="1"/>
        <v>1638145</v>
      </c>
      <c r="J50" s="233">
        <v>2016</v>
      </c>
      <c r="K50" s="106">
        <f t="shared" si="2"/>
        <v>3020264</v>
      </c>
    </row>
    <row r="51" spans="2:11" s="58" customFormat="1">
      <c r="B51" s="175" t="s">
        <v>176</v>
      </c>
      <c r="C51" s="174" t="s">
        <v>173</v>
      </c>
      <c r="D51" s="181">
        <v>5467.7285709999996</v>
      </c>
      <c r="E51" s="97">
        <v>315.60971207544605</v>
      </c>
      <c r="F51" s="227">
        <f t="shared" si="0"/>
        <v>1725668.24</v>
      </c>
      <c r="G51" s="81">
        <v>2733.864239</v>
      </c>
      <c r="H51" s="106">
        <v>576.16101689678669</v>
      </c>
      <c r="I51" s="189">
        <f t="shared" si="1"/>
        <v>1575146</v>
      </c>
      <c r="J51" s="233">
        <v>2016</v>
      </c>
      <c r="K51" s="106">
        <f t="shared" si="2"/>
        <v>3300814</v>
      </c>
    </row>
    <row r="52" spans="2:11" s="58" customFormat="1">
      <c r="B52" s="175" t="s">
        <v>177</v>
      </c>
      <c r="C52" s="174" t="s">
        <v>173</v>
      </c>
      <c r="D52" s="181">
        <v>7849.1564099999996</v>
      </c>
      <c r="E52" s="97">
        <v>287.39291360356526</v>
      </c>
      <c r="F52" s="227">
        <f t="shared" si="0"/>
        <v>2255791.9300000002</v>
      </c>
      <c r="G52" s="81">
        <v>3924.5783000000001</v>
      </c>
      <c r="H52" s="106">
        <v>623.65171819861507</v>
      </c>
      <c r="I52" s="189">
        <f t="shared" si="1"/>
        <v>2447570</v>
      </c>
      <c r="J52" s="233">
        <v>2016</v>
      </c>
      <c r="K52" s="106">
        <f t="shared" si="2"/>
        <v>4703362</v>
      </c>
    </row>
    <row r="53" spans="2:11" s="58" customFormat="1">
      <c r="B53" s="175" t="s">
        <v>178</v>
      </c>
      <c r="C53" s="174" t="s">
        <v>173</v>
      </c>
      <c r="D53" s="181">
        <v>12029.1819</v>
      </c>
      <c r="E53" s="97">
        <v>362.23520653553345</v>
      </c>
      <c r="F53" s="227">
        <f t="shared" si="0"/>
        <v>4357393.1900000004</v>
      </c>
      <c r="G53" s="81">
        <v>6014.590948</v>
      </c>
      <c r="H53" s="106">
        <v>616.70345200007444</v>
      </c>
      <c r="I53" s="189">
        <f t="shared" si="1"/>
        <v>3709219</v>
      </c>
      <c r="J53" s="233">
        <v>2016</v>
      </c>
      <c r="K53" s="106">
        <f t="shared" si="2"/>
        <v>8066612</v>
      </c>
    </row>
    <row r="54" spans="2:11" s="58" customFormat="1">
      <c r="B54" s="175" t="s">
        <v>179</v>
      </c>
      <c r="C54" s="174" t="s">
        <v>173</v>
      </c>
      <c r="D54" s="181">
        <v>6613.7124999999996</v>
      </c>
      <c r="E54" s="97">
        <v>430.45199651481676</v>
      </c>
      <c r="F54" s="227">
        <f t="shared" si="0"/>
        <v>2846885.75</v>
      </c>
      <c r="G54" s="81">
        <v>3306.8561749999999</v>
      </c>
      <c r="H54" s="106">
        <v>623.65155630029778</v>
      </c>
      <c r="I54" s="189">
        <f t="shared" si="1"/>
        <v>2062325.9999999998</v>
      </c>
      <c r="J54" s="233">
        <v>2016</v>
      </c>
      <c r="K54" s="106">
        <f t="shared" si="2"/>
        <v>4909212</v>
      </c>
    </row>
    <row r="55" spans="2:11" s="58" customFormat="1">
      <c r="B55" s="175" t="s">
        <v>180</v>
      </c>
      <c r="C55" s="174" t="s">
        <v>173</v>
      </c>
      <c r="D55" s="181">
        <v>8264.5049999999992</v>
      </c>
      <c r="E55" s="97">
        <v>195.84607063580944</v>
      </c>
      <c r="F55" s="227">
        <f t="shared" si="0"/>
        <v>1618570.83</v>
      </c>
      <c r="G55" s="81">
        <v>4132.2524949999997</v>
      </c>
      <c r="H55" s="106">
        <v>623.65162901305246</v>
      </c>
      <c r="I55" s="189">
        <f t="shared" si="1"/>
        <v>2577086</v>
      </c>
      <c r="J55" s="233">
        <v>2016</v>
      </c>
      <c r="K55" s="106">
        <f t="shared" si="2"/>
        <v>4195657</v>
      </c>
    </row>
    <row r="56" spans="2:11" s="58" customFormat="1">
      <c r="B56" s="175" t="s">
        <v>181</v>
      </c>
      <c r="C56" s="174" t="s">
        <v>182</v>
      </c>
      <c r="D56" s="181">
        <v>6123</v>
      </c>
      <c r="E56" s="97">
        <v>601.13146986771198</v>
      </c>
      <c r="F56" s="227">
        <f t="shared" si="0"/>
        <v>3680727.9900000007</v>
      </c>
      <c r="G56" s="81">
        <v>3061.5001280000001</v>
      </c>
      <c r="H56" s="106">
        <v>623.65177859629989</v>
      </c>
      <c r="I56" s="189">
        <f t="shared" si="1"/>
        <v>1909309.9999999998</v>
      </c>
      <c r="J56" s="233">
        <v>2016</v>
      </c>
      <c r="K56" s="106">
        <f t="shared" si="2"/>
        <v>5590038</v>
      </c>
    </row>
    <row r="57" spans="2:11" s="58" customFormat="1">
      <c r="B57" s="175" t="s">
        <v>183</v>
      </c>
      <c r="C57" s="174" t="s">
        <v>182</v>
      </c>
      <c r="D57" s="181">
        <v>10102.11429</v>
      </c>
      <c r="E57" s="97">
        <v>223.6297120728774</v>
      </c>
      <c r="F57" s="227">
        <f t="shared" si="0"/>
        <v>2259132.91</v>
      </c>
      <c r="G57" s="81">
        <v>5051.0570820000003</v>
      </c>
      <c r="H57" s="106">
        <v>623.6516334819753</v>
      </c>
      <c r="I57" s="189">
        <f t="shared" si="1"/>
        <v>3150100</v>
      </c>
      <c r="J57" s="233">
        <v>2016</v>
      </c>
      <c r="K57" s="106">
        <f t="shared" si="2"/>
        <v>5409233</v>
      </c>
    </row>
    <row r="58" spans="2:11" s="58" customFormat="1">
      <c r="B58" s="175" t="s">
        <v>184</v>
      </c>
      <c r="C58" s="174" t="s">
        <v>185</v>
      </c>
      <c r="D58" s="181">
        <v>2080.469971</v>
      </c>
      <c r="E58" s="97">
        <v>124.47624989055899</v>
      </c>
      <c r="F58" s="227">
        <f t="shared" si="0"/>
        <v>258969.1</v>
      </c>
      <c r="G58" s="81">
        <v>1040.2349469999999</v>
      </c>
      <c r="H58" s="106">
        <v>623.65141824061413</v>
      </c>
      <c r="I58" s="189">
        <f t="shared" si="1"/>
        <v>648744</v>
      </c>
      <c r="J58" s="233">
        <v>2016</v>
      </c>
      <c r="K58" s="106">
        <f t="shared" si="2"/>
        <v>907713</v>
      </c>
    </row>
    <row r="59" spans="2:11" s="58" customFormat="1">
      <c r="B59" s="175" t="s">
        <v>186</v>
      </c>
      <c r="C59" s="174" t="s">
        <v>185</v>
      </c>
      <c r="D59" s="181">
        <v>6313.5668850000002</v>
      </c>
      <c r="E59" s="97">
        <v>107.25150653092354</v>
      </c>
      <c r="F59" s="227">
        <f t="shared" si="0"/>
        <v>677139.56</v>
      </c>
      <c r="G59" s="81">
        <v>3156.7833900000001</v>
      </c>
      <c r="H59" s="106">
        <v>623.65159619013332</v>
      </c>
      <c r="I59" s="189">
        <f t="shared" si="1"/>
        <v>1968733.0000000002</v>
      </c>
      <c r="J59" s="233">
        <v>2016</v>
      </c>
      <c r="K59" s="106">
        <f t="shared" si="2"/>
        <v>2645873</v>
      </c>
    </row>
    <row r="60" spans="2:11" s="58" customFormat="1">
      <c r="B60" s="175" t="s">
        <v>187</v>
      </c>
      <c r="C60" s="174" t="s">
        <v>188</v>
      </c>
      <c r="D60" s="181">
        <v>14090.76167</v>
      </c>
      <c r="E60" s="97">
        <v>160.57551770372112</v>
      </c>
      <c r="F60" s="227">
        <f t="shared" si="0"/>
        <v>2262631.35</v>
      </c>
      <c r="G60" s="81">
        <v>7045.3806930000001</v>
      </c>
      <c r="H60" s="106">
        <v>623.65160826093631</v>
      </c>
      <c r="I60" s="189">
        <f t="shared" si="1"/>
        <v>4393863</v>
      </c>
      <c r="J60" s="233">
        <v>2016</v>
      </c>
      <c r="K60" s="106">
        <f t="shared" si="2"/>
        <v>6656494</v>
      </c>
    </row>
    <row r="61" spans="2:11" s="58" customFormat="1">
      <c r="B61" s="175" t="s">
        <v>189</v>
      </c>
      <c r="C61" s="174" t="s">
        <v>188</v>
      </c>
      <c r="D61" s="181">
        <v>10264.090480000001</v>
      </c>
      <c r="E61" s="97">
        <v>105.97173048303057</v>
      </c>
      <c r="F61" s="227">
        <f t="shared" si="0"/>
        <v>1087703.43</v>
      </c>
      <c r="G61" s="81">
        <v>5132.0451290000001</v>
      </c>
      <c r="H61" s="106">
        <v>623.65156960801153</v>
      </c>
      <c r="I61" s="189">
        <f t="shared" si="1"/>
        <v>3200608</v>
      </c>
      <c r="J61" s="233">
        <v>2016</v>
      </c>
      <c r="K61" s="106">
        <f t="shared" si="2"/>
        <v>4288311</v>
      </c>
    </row>
    <row r="62" spans="2:11" s="58" customFormat="1">
      <c r="B62" s="175" t="s">
        <v>190</v>
      </c>
      <c r="C62" s="174" t="s">
        <v>182</v>
      </c>
      <c r="D62" s="181">
        <v>6123</v>
      </c>
      <c r="E62" s="97">
        <v>601.13146986771198</v>
      </c>
      <c r="F62" s="227">
        <f t="shared" si="0"/>
        <v>3680727.9900000007</v>
      </c>
      <c r="G62" s="81">
        <v>3061.5001280000001</v>
      </c>
      <c r="H62" s="106">
        <v>623.65177859629989</v>
      </c>
      <c r="I62" s="189">
        <f t="shared" si="1"/>
        <v>1909309.9999999998</v>
      </c>
      <c r="J62" s="233">
        <v>2016</v>
      </c>
      <c r="K62" s="106">
        <f t="shared" si="2"/>
        <v>5590038</v>
      </c>
    </row>
    <row r="63" spans="2:11" s="58" customFormat="1">
      <c r="B63" s="175" t="s">
        <v>191</v>
      </c>
      <c r="C63" s="174" t="s">
        <v>182</v>
      </c>
      <c r="D63" s="181">
        <v>4610.7</v>
      </c>
      <c r="E63" s="97">
        <v>559.50996161103524</v>
      </c>
      <c r="F63" s="227">
        <f t="shared" si="0"/>
        <v>2579732.58</v>
      </c>
      <c r="G63" s="81">
        <v>2305.3500469999999</v>
      </c>
      <c r="H63" s="106">
        <v>623.65149356426571</v>
      </c>
      <c r="I63" s="189">
        <f t="shared" si="1"/>
        <v>1437735</v>
      </c>
      <c r="J63" s="233">
        <v>2016</v>
      </c>
      <c r="K63" s="106">
        <f t="shared" si="2"/>
        <v>4017468</v>
      </c>
    </row>
    <row r="64" spans="2:11" s="58" customFormat="1">
      <c r="B64" s="175" t="s">
        <v>192</v>
      </c>
      <c r="C64" s="174" t="s">
        <v>193</v>
      </c>
      <c r="D64" s="181">
        <v>7425.6657139999998</v>
      </c>
      <c r="E64" s="97">
        <v>467.53878288036276</v>
      </c>
      <c r="F64" s="227">
        <f t="shared" si="0"/>
        <v>3471786.71</v>
      </c>
      <c r="G64" s="81">
        <v>3712.8329910000002</v>
      </c>
      <c r="H64" s="106">
        <v>623.65153660637679</v>
      </c>
      <c r="I64" s="189">
        <f t="shared" si="1"/>
        <v>2315514</v>
      </c>
      <c r="J64" s="233">
        <v>2016</v>
      </c>
      <c r="K64" s="106">
        <f t="shared" si="2"/>
        <v>5787301</v>
      </c>
    </row>
    <row r="65" spans="2:11" s="58" customFormat="1">
      <c r="B65" s="175" t="s">
        <v>194</v>
      </c>
      <c r="C65" s="174" t="s">
        <v>193</v>
      </c>
      <c r="D65" s="181">
        <v>6306.23</v>
      </c>
      <c r="E65" s="97">
        <v>323.28689089995135</v>
      </c>
      <c r="F65" s="227">
        <f t="shared" si="0"/>
        <v>2038721.49</v>
      </c>
      <c r="G65" s="81">
        <v>3153.115084</v>
      </c>
      <c r="H65" s="106">
        <v>623.65151528354431</v>
      </c>
      <c r="I65" s="189">
        <f t="shared" si="1"/>
        <v>1966445.0000000002</v>
      </c>
      <c r="J65" s="233">
        <v>2016</v>
      </c>
      <c r="K65" s="106">
        <f t="shared" si="2"/>
        <v>4005166</v>
      </c>
    </row>
    <row r="66" spans="2:11" s="58" customFormat="1">
      <c r="B66" s="175" t="s">
        <v>195</v>
      </c>
      <c r="C66" s="174" t="s">
        <v>182</v>
      </c>
      <c r="D66" s="181">
        <v>4610.7</v>
      </c>
      <c r="E66" s="97">
        <v>559.50996161103524</v>
      </c>
      <c r="F66" s="227">
        <f t="shared" si="0"/>
        <v>2579732.58</v>
      </c>
      <c r="G66" s="81">
        <v>2305.3500469999999</v>
      </c>
      <c r="H66" s="106">
        <v>623.65149356426571</v>
      </c>
      <c r="I66" s="189">
        <f t="shared" si="1"/>
        <v>1437735</v>
      </c>
      <c r="J66" s="233">
        <v>2016</v>
      </c>
      <c r="K66" s="106">
        <f t="shared" si="2"/>
        <v>4017468</v>
      </c>
    </row>
    <row r="67" spans="2:11" s="58" customFormat="1">
      <c r="B67" s="175" t="s">
        <v>196</v>
      </c>
      <c r="C67" s="174" t="s">
        <v>182</v>
      </c>
      <c r="D67" s="181">
        <v>7999.5</v>
      </c>
      <c r="E67" s="97">
        <v>419.51413588349271</v>
      </c>
      <c r="F67" s="227">
        <f t="shared" si="0"/>
        <v>3355903.33</v>
      </c>
      <c r="G67" s="81">
        <v>3999.7498540000001</v>
      </c>
      <c r="H67" s="106">
        <v>623.65175099772625</v>
      </c>
      <c r="I67" s="189">
        <f t="shared" si="1"/>
        <v>2494451</v>
      </c>
      <c r="J67" s="233">
        <v>2016</v>
      </c>
      <c r="K67" s="106">
        <f t="shared" si="2"/>
        <v>5850354</v>
      </c>
    </row>
    <row r="68" spans="2:11" s="58" customFormat="1">
      <c r="B68" s="175" t="s">
        <v>197</v>
      </c>
      <c r="C68" s="174" t="s">
        <v>198</v>
      </c>
      <c r="D68" s="181">
        <v>16163.416670000001</v>
      </c>
      <c r="E68" s="97">
        <v>65.012589321562047</v>
      </c>
      <c r="F68" s="227">
        <f t="shared" si="0"/>
        <v>1050825.57</v>
      </c>
      <c r="G68" s="81">
        <v>8081.7085900000002</v>
      </c>
      <c r="H68" s="106">
        <v>623.65166274821104</v>
      </c>
      <c r="I68" s="189">
        <f t="shared" si="1"/>
        <v>5040171</v>
      </c>
      <c r="J68" s="233">
        <v>2016</v>
      </c>
      <c r="K68" s="106">
        <f t="shared" si="2"/>
        <v>6090997</v>
      </c>
    </row>
    <row r="69" spans="2:11" s="58" customFormat="1">
      <c r="B69" s="175" t="s">
        <v>199</v>
      </c>
      <c r="C69" s="174" t="s">
        <v>198</v>
      </c>
      <c r="D69" s="181">
        <v>19079.016670000001</v>
      </c>
      <c r="E69" s="97">
        <v>290.11910287303084</v>
      </c>
      <c r="F69" s="227">
        <f t="shared" si="0"/>
        <v>5535187.2000000002</v>
      </c>
      <c r="G69" s="81">
        <v>9539.5084920000008</v>
      </c>
      <c r="H69" s="106">
        <v>771.9594784338916</v>
      </c>
      <c r="I69" s="189">
        <f t="shared" si="1"/>
        <v>7364114.0000000009</v>
      </c>
      <c r="J69" s="233">
        <v>2016</v>
      </c>
      <c r="K69" s="106">
        <f t="shared" si="2"/>
        <v>12899301</v>
      </c>
    </row>
    <row r="70" spans="2:11" s="58" customFormat="1">
      <c r="B70" s="175" t="s">
        <v>200</v>
      </c>
      <c r="C70" s="174" t="s">
        <v>201</v>
      </c>
      <c r="D70" s="181">
        <v>9016.377778</v>
      </c>
      <c r="E70" s="97">
        <v>486.32940277849127</v>
      </c>
      <c r="F70" s="227">
        <f t="shared" si="0"/>
        <v>4384929.62</v>
      </c>
      <c r="G70" s="81">
        <v>4508.188975</v>
      </c>
      <c r="H70" s="106">
        <v>623.65176251290575</v>
      </c>
      <c r="I70" s="189">
        <f t="shared" si="1"/>
        <v>2811540</v>
      </c>
      <c r="J70" s="233">
        <v>2016</v>
      </c>
      <c r="K70" s="106">
        <f t="shared" si="2"/>
        <v>7196470</v>
      </c>
    </row>
    <row r="71" spans="2:11" s="58" customFormat="1">
      <c r="B71" s="175" t="s">
        <v>202</v>
      </c>
      <c r="C71" s="174" t="s">
        <v>201</v>
      </c>
      <c r="D71" s="181">
        <v>6998.8384619999997</v>
      </c>
      <c r="E71" s="97">
        <v>292.11152837720687</v>
      </c>
      <c r="F71" s="227">
        <f t="shared" si="0"/>
        <v>2044441.3999999997</v>
      </c>
      <c r="G71" s="81">
        <v>3499.4191380000002</v>
      </c>
      <c r="H71" s="106">
        <v>623.65178732128197</v>
      </c>
      <c r="I71" s="189">
        <f t="shared" si="1"/>
        <v>2182419</v>
      </c>
      <c r="J71" s="233">
        <v>2016</v>
      </c>
      <c r="K71" s="106">
        <f t="shared" si="2"/>
        <v>4226860</v>
      </c>
    </row>
    <row r="72" spans="2:11" s="58" customFormat="1">
      <c r="B72" s="175" t="s">
        <v>203</v>
      </c>
      <c r="C72" s="174" t="s">
        <v>204</v>
      </c>
      <c r="D72" s="181">
        <v>9772.7000000000007</v>
      </c>
      <c r="E72" s="97">
        <v>300.86015942370068</v>
      </c>
      <c r="F72" s="227">
        <f t="shared" si="0"/>
        <v>2940216.08</v>
      </c>
      <c r="G72" s="81"/>
      <c r="H72" s="106" t="s">
        <v>11235</v>
      </c>
      <c r="I72" s="189" t="str">
        <f t="shared" si="1"/>
        <v/>
      </c>
      <c r="J72" s="233">
        <v>2016</v>
      </c>
      <c r="K72" s="106">
        <f t="shared" si="2"/>
        <v>0</v>
      </c>
    </row>
    <row r="73" spans="2:11" s="58" customFormat="1">
      <c r="B73" s="175" t="s">
        <v>205</v>
      </c>
      <c r="C73" s="174" t="s">
        <v>188</v>
      </c>
      <c r="D73" s="181">
        <v>14090.76167</v>
      </c>
      <c r="E73" s="97">
        <v>160.57551770372112</v>
      </c>
      <c r="F73" s="227">
        <f t="shared" si="0"/>
        <v>2262631.35</v>
      </c>
      <c r="G73" s="81">
        <v>7045.3806930000001</v>
      </c>
      <c r="H73" s="106">
        <v>623.65160826093631</v>
      </c>
      <c r="I73" s="189">
        <f t="shared" si="1"/>
        <v>4393863</v>
      </c>
      <c r="J73" s="233">
        <v>2016</v>
      </c>
      <c r="K73" s="106">
        <f t="shared" si="2"/>
        <v>6656494</v>
      </c>
    </row>
    <row r="74" spans="2:11" s="58" customFormat="1">
      <c r="B74" s="175" t="s">
        <v>206</v>
      </c>
      <c r="C74" s="174" t="s">
        <v>188</v>
      </c>
      <c r="D74" s="181">
        <v>4935.12</v>
      </c>
      <c r="E74" s="97">
        <v>184.33043573408548</v>
      </c>
      <c r="F74" s="227">
        <f t="shared" si="0"/>
        <v>909692.82</v>
      </c>
      <c r="G74" s="81">
        <v>2467.5599259999999</v>
      </c>
      <c r="H74" s="106">
        <v>623.65172322060153</v>
      </c>
      <c r="I74" s="189">
        <f t="shared" si="1"/>
        <v>1538898</v>
      </c>
      <c r="J74" s="233">
        <v>2016</v>
      </c>
      <c r="K74" s="106">
        <f t="shared" si="2"/>
        <v>2448591</v>
      </c>
    </row>
    <row r="75" spans="2:11" s="58" customFormat="1">
      <c r="B75" s="175" t="s">
        <v>207</v>
      </c>
      <c r="C75" s="174" t="s">
        <v>208</v>
      </c>
      <c r="D75" s="181">
        <v>13260.9067</v>
      </c>
      <c r="E75" s="97">
        <v>351.09458541021183</v>
      </c>
      <c r="F75" s="227">
        <f t="shared" si="0"/>
        <v>4655832.54</v>
      </c>
      <c r="G75" s="81"/>
      <c r="H75" s="106" t="s">
        <v>11235</v>
      </c>
      <c r="I75" s="189" t="str">
        <f t="shared" si="1"/>
        <v/>
      </c>
      <c r="J75" s="233">
        <v>2016</v>
      </c>
      <c r="K75" s="106">
        <f t="shared" si="2"/>
        <v>0</v>
      </c>
    </row>
    <row r="76" spans="2:11" s="58" customFormat="1">
      <c r="B76" s="175" t="s">
        <v>209</v>
      </c>
      <c r="C76" s="174" t="s">
        <v>208</v>
      </c>
      <c r="D76" s="181">
        <v>6070.3666670000002</v>
      </c>
      <c r="E76" s="97">
        <v>250.92222489300906</v>
      </c>
      <c r="F76" s="227">
        <f t="shared" si="0"/>
        <v>1523189.91</v>
      </c>
      <c r="G76" s="81"/>
      <c r="H76" s="106" t="s">
        <v>11235</v>
      </c>
      <c r="I76" s="189" t="str">
        <f t="shared" si="1"/>
        <v/>
      </c>
      <c r="J76" s="233">
        <v>2016</v>
      </c>
      <c r="K76" s="106">
        <f t="shared" si="2"/>
        <v>0</v>
      </c>
    </row>
    <row r="77" spans="2:11" s="58" customFormat="1">
      <c r="B77" s="175" t="s">
        <v>210</v>
      </c>
      <c r="C77" s="174" t="s">
        <v>208</v>
      </c>
      <c r="D77" s="181">
        <v>5868.9035709999998</v>
      </c>
      <c r="E77" s="97">
        <v>346.29318839765961</v>
      </c>
      <c r="F77" s="227">
        <f t="shared" si="0"/>
        <v>2032361.33</v>
      </c>
      <c r="G77" s="81"/>
      <c r="H77" s="106" t="s">
        <v>11235</v>
      </c>
      <c r="I77" s="189" t="str">
        <f t="shared" si="1"/>
        <v/>
      </c>
      <c r="J77" s="233">
        <v>2016</v>
      </c>
      <c r="K77" s="106">
        <f t="shared" si="2"/>
        <v>0</v>
      </c>
    </row>
    <row r="78" spans="2:11" s="58" customFormat="1">
      <c r="B78" s="175" t="s">
        <v>211</v>
      </c>
      <c r="C78" s="174" t="s">
        <v>188</v>
      </c>
      <c r="D78" s="104">
        <v>13594.08</v>
      </c>
      <c r="E78" s="97">
        <v>172.08537466308866</v>
      </c>
      <c r="F78" s="227">
        <f t="shared" ref="F78:F141" si="3">IFERROR(D78*E78,0)</f>
        <v>2339342.35</v>
      </c>
      <c r="G78" s="81">
        <v>6797.0401460000003</v>
      </c>
      <c r="H78" s="106">
        <v>1300.6111204451902</v>
      </c>
      <c r="I78" s="189">
        <f t="shared" ref="I78:I141" si="4">IFERROR(G78*H78,"")</f>
        <v>8840306</v>
      </c>
      <c r="J78" s="232">
        <v>2016</v>
      </c>
      <c r="K78" s="106">
        <f t="shared" ref="K78:K141" si="5">IFERROR(ROUND((F78+I78),0),0)</f>
        <v>11179648</v>
      </c>
    </row>
    <row r="79" spans="2:11" s="58" customFormat="1">
      <c r="B79" s="175" t="s">
        <v>212</v>
      </c>
      <c r="C79" s="174" t="s">
        <v>188</v>
      </c>
      <c r="D79" s="104">
        <v>14016.13</v>
      </c>
      <c r="E79" s="97">
        <v>201.81682033485706</v>
      </c>
      <c r="F79" s="227">
        <f t="shared" si="3"/>
        <v>2828690.79</v>
      </c>
      <c r="G79" s="81">
        <v>7008.0651610000004</v>
      </c>
      <c r="H79" s="106">
        <v>1300.6111944740235</v>
      </c>
      <c r="I79" s="189">
        <f t="shared" si="4"/>
        <v>9114768</v>
      </c>
      <c r="J79" s="232">
        <v>2016</v>
      </c>
      <c r="K79" s="106">
        <f t="shared" si="5"/>
        <v>11943459</v>
      </c>
    </row>
    <row r="80" spans="2:11" s="58" customFormat="1">
      <c r="B80" s="175" t="s">
        <v>213</v>
      </c>
      <c r="C80" s="174" t="s">
        <v>214</v>
      </c>
      <c r="D80" s="181">
        <v>5151.5428570000004</v>
      </c>
      <c r="E80" s="97">
        <v>308.1379412078528</v>
      </c>
      <c r="F80" s="227">
        <f t="shared" si="3"/>
        <v>1587385.8100000003</v>
      </c>
      <c r="G80" s="81">
        <v>2575.7714390000001</v>
      </c>
      <c r="H80" s="106">
        <v>623.65160808819724</v>
      </c>
      <c r="I80" s="189">
        <f t="shared" si="4"/>
        <v>1606384</v>
      </c>
      <c r="J80" s="233">
        <v>2016</v>
      </c>
      <c r="K80" s="106">
        <f t="shared" si="5"/>
        <v>3193770</v>
      </c>
    </row>
    <row r="81" spans="2:11" s="58" customFormat="1">
      <c r="B81" s="175" t="s">
        <v>215</v>
      </c>
      <c r="C81" s="174" t="s">
        <v>214</v>
      </c>
      <c r="D81" s="181">
        <v>8598.4511899999998</v>
      </c>
      <c r="E81" s="97">
        <v>212.17991585761388</v>
      </c>
      <c r="F81" s="227">
        <f t="shared" si="3"/>
        <v>1824418.65</v>
      </c>
      <c r="G81" s="81">
        <v>4299.2257399999999</v>
      </c>
      <c r="H81" s="106">
        <v>956.14239600268115</v>
      </c>
      <c r="I81" s="189">
        <f t="shared" si="4"/>
        <v>4110672</v>
      </c>
      <c r="J81" s="233">
        <v>2016</v>
      </c>
      <c r="K81" s="106">
        <f t="shared" si="5"/>
        <v>5935091</v>
      </c>
    </row>
    <row r="82" spans="2:11" s="58" customFormat="1">
      <c r="B82" s="175" t="s">
        <v>216</v>
      </c>
      <c r="C82" s="174" t="s">
        <v>217</v>
      </c>
      <c r="D82" s="181">
        <v>7260.7333330000001</v>
      </c>
      <c r="E82" s="97">
        <v>209.03704080437407</v>
      </c>
      <c r="F82" s="227">
        <f t="shared" si="3"/>
        <v>1517762.21</v>
      </c>
      <c r="G82" s="81">
        <v>3630.3666440000002</v>
      </c>
      <c r="H82" s="106">
        <v>623.6516093331536</v>
      </c>
      <c r="I82" s="189">
        <f t="shared" si="4"/>
        <v>2264084</v>
      </c>
      <c r="J82" s="233">
        <v>2016</v>
      </c>
      <c r="K82" s="106">
        <f t="shared" si="5"/>
        <v>3781846</v>
      </c>
    </row>
    <row r="83" spans="2:11" s="58" customFormat="1">
      <c r="B83" s="175" t="s">
        <v>218</v>
      </c>
      <c r="C83" s="174" t="s">
        <v>217</v>
      </c>
      <c r="D83" s="181">
        <v>1969.5</v>
      </c>
      <c r="E83" s="97">
        <v>128.85236354404671</v>
      </c>
      <c r="F83" s="227">
        <f t="shared" si="3"/>
        <v>253774.73</v>
      </c>
      <c r="G83" s="81">
        <v>984.75000230000001</v>
      </c>
      <c r="H83" s="106">
        <v>623.6516867891354</v>
      </c>
      <c r="I83" s="189">
        <f t="shared" si="4"/>
        <v>614141</v>
      </c>
      <c r="J83" s="233">
        <v>2016</v>
      </c>
      <c r="K83" s="106">
        <f t="shared" si="5"/>
        <v>867916</v>
      </c>
    </row>
    <row r="84" spans="2:11" s="58" customFormat="1">
      <c r="B84" s="175" t="s">
        <v>219</v>
      </c>
      <c r="C84" s="174" t="s">
        <v>220</v>
      </c>
      <c r="D84" s="181">
        <v>8310.3818179999998</v>
      </c>
      <c r="E84" s="97">
        <v>353.79489226736757</v>
      </c>
      <c r="F84" s="227">
        <f t="shared" si="3"/>
        <v>2940170.64</v>
      </c>
      <c r="G84" s="81">
        <v>4155.1908970000004</v>
      </c>
      <c r="H84" s="106">
        <v>1300.6112436138212</v>
      </c>
      <c r="I84" s="189">
        <f t="shared" si="4"/>
        <v>5404288</v>
      </c>
      <c r="J84" s="233">
        <v>2016</v>
      </c>
      <c r="K84" s="106">
        <f t="shared" si="5"/>
        <v>8344459</v>
      </c>
    </row>
    <row r="85" spans="2:11" s="58" customFormat="1">
      <c r="B85" s="175" t="s">
        <v>221</v>
      </c>
      <c r="C85" s="174" t="s">
        <v>220</v>
      </c>
      <c r="D85" s="181">
        <v>7401.5204549999999</v>
      </c>
      <c r="E85" s="97">
        <v>789.14615118766164</v>
      </c>
      <c r="F85" s="227">
        <f t="shared" si="3"/>
        <v>5840881.3799999999</v>
      </c>
      <c r="G85" s="81">
        <v>3700.7603479999998</v>
      </c>
      <c r="H85" s="106">
        <v>1300.6111034996422</v>
      </c>
      <c r="I85" s="189">
        <f t="shared" si="4"/>
        <v>4813250</v>
      </c>
      <c r="J85" s="233">
        <v>2016</v>
      </c>
      <c r="K85" s="106">
        <f t="shared" si="5"/>
        <v>10654131</v>
      </c>
    </row>
    <row r="86" spans="2:11" s="58" customFormat="1">
      <c r="B86" s="175" t="s">
        <v>222</v>
      </c>
      <c r="C86" s="174" t="s">
        <v>214</v>
      </c>
      <c r="D86" s="181">
        <v>5151.5428570000004</v>
      </c>
      <c r="E86" s="97">
        <v>308.1379412078528</v>
      </c>
      <c r="F86" s="227">
        <f t="shared" si="3"/>
        <v>1587385.8100000003</v>
      </c>
      <c r="G86" s="81">
        <v>2575.7714390000001</v>
      </c>
      <c r="H86" s="106">
        <v>623.65160808819724</v>
      </c>
      <c r="I86" s="189">
        <f t="shared" si="4"/>
        <v>1606384</v>
      </c>
      <c r="J86" s="233">
        <v>2016</v>
      </c>
      <c r="K86" s="106">
        <f t="shared" si="5"/>
        <v>3193770</v>
      </c>
    </row>
    <row r="87" spans="2:11" s="58" customFormat="1">
      <c r="B87" s="175" t="s">
        <v>223</v>
      </c>
      <c r="C87" s="174" t="s">
        <v>214</v>
      </c>
      <c r="D87" s="181">
        <v>7883.7777779999997</v>
      </c>
      <c r="E87" s="97">
        <v>230.17228429038045</v>
      </c>
      <c r="F87" s="227">
        <f t="shared" si="3"/>
        <v>1814627.14</v>
      </c>
      <c r="G87" s="81">
        <v>3941.8888299999999</v>
      </c>
      <c r="H87" s="106">
        <v>893.79232950108337</v>
      </c>
      <c r="I87" s="189">
        <f t="shared" si="4"/>
        <v>3523230</v>
      </c>
      <c r="J87" s="233">
        <v>2016</v>
      </c>
      <c r="K87" s="106">
        <f t="shared" si="5"/>
        <v>5337857</v>
      </c>
    </row>
    <row r="88" spans="2:11" s="58" customFormat="1">
      <c r="B88" s="175" t="s">
        <v>224</v>
      </c>
      <c r="C88" s="174" t="s">
        <v>188</v>
      </c>
      <c r="D88" s="181">
        <v>13594.08</v>
      </c>
      <c r="E88" s="97">
        <v>172.08537466308866</v>
      </c>
      <c r="F88" s="227">
        <f t="shared" si="3"/>
        <v>2339342.35</v>
      </c>
      <c r="G88" s="81">
        <v>6797.0401460000003</v>
      </c>
      <c r="H88" s="106">
        <v>1300.6111204451902</v>
      </c>
      <c r="I88" s="189">
        <f t="shared" si="4"/>
        <v>8840306</v>
      </c>
      <c r="J88" s="233">
        <v>2016</v>
      </c>
      <c r="K88" s="106">
        <f t="shared" si="5"/>
        <v>11179648</v>
      </c>
    </row>
    <row r="89" spans="2:11" s="58" customFormat="1">
      <c r="B89" s="175" t="s">
        <v>225</v>
      </c>
      <c r="C89" s="174" t="s">
        <v>188</v>
      </c>
      <c r="D89" s="104">
        <v>11867.741669999999</v>
      </c>
      <c r="E89" s="97">
        <v>135.36032251703034</v>
      </c>
      <c r="F89" s="227">
        <f t="shared" si="3"/>
        <v>1606421.34</v>
      </c>
      <c r="G89" s="81">
        <v>5933.870766</v>
      </c>
      <c r="H89" s="106">
        <v>1300.6110689536376</v>
      </c>
      <c r="I89" s="189">
        <f t="shared" si="4"/>
        <v>7717658.0000000009</v>
      </c>
      <c r="J89" s="232">
        <v>2016</v>
      </c>
      <c r="K89" s="106">
        <f t="shared" si="5"/>
        <v>9324079</v>
      </c>
    </row>
    <row r="90" spans="2:11" s="58" customFormat="1">
      <c r="B90" s="175" t="s">
        <v>226</v>
      </c>
      <c r="C90" s="174" t="s">
        <v>193</v>
      </c>
      <c r="D90" s="181">
        <v>7425.6657139999998</v>
      </c>
      <c r="E90" s="97">
        <v>467.53878288036276</v>
      </c>
      <c r="F90" s="227">
        <f t="shared" si="3"/>
        <v>3471786.71</v>
      </c>
      <c r="G90" s="81">
        <v>3712.8329910000002</v>
      </c>
      <c r="H90" s="106">
        <v>623.65153660637679</v>
      </c>
      <c r="I90" s="189">
        <f t="shared" si="4"/>
        <v>2315514</v>
      </c>
      <c r="J90" s="233">
        <v>2016</v>
      </c>
      <c r="K90" s="106">
        <f t="shared" si="5"/>
        <v>5787301</v>
      </c>
    </row>
    <row r="91" spans="2:11" s="58" customFormat="1">
      <c r="B91" s="175" t="s">
        <v>227</v>
      </c>
      <c r="C91" s="174" t="s">
        <v>193</v>
      </c>
      <c r="D91" s="181">
        <v>3783</v>
      </c>
      <c r="E91" s="97">
        <v>136.81866243721913</v>
      </c>
      <c r="F91" s="227">
        <f t="shared" si="3"/>
        <v>517585</v>
      </c>
      <c r="G91" s="81">
        <v>1891.500027</v>
      </c>
      <c r="H91" s="106">
        <v>623.65159035760348</v>
      </c>
      <c r="I91" s="189">
        <f t="shared" si="4"/>
        <v>1179637</v>
      </c>
      <c r="J91" s="233">
        <v>2016</v>
      </c>
      <c r="K91" s="106">
        <f t="shared" si="5"/>
        <v>1697222</v>
      </c>
    </row>
    <row r="92" spans="2:11" s="58" customFormat="1">
      <c r="B92" s="175" t="s">
        <v>228</v>
      </c>
      <c r="C92" s="174" t="s">
        <v>229</v>
      </c>
      <c r="D92" s="181">
        <v>5866.5</v>
      </c>
      <c r="E92" s="97">
        <v>627.61097587999654</v>
      </c>
      <c r="F92" s="227">
        <f t="shared" si="3"/>
        <v>3681879.7899999996</v>
      </c>
      <c r="G92" s="81">
        <v>2933.2500540000001</v>
      </c>
      <c r="H92" s="106">
        <v>1300.6112434217994</v>
      </c>
      <c r="I92" s="189">
        <f t="shared" si="4"/>
        <v>3815018.0000000005</v>
      </c>
      <c r="J92" s="233">
        <v>2016</v>
      </c>
      <c r="K92" s="106">
        <f t="shared" si="5"/>
        <v>7496898</v>
      </c>
    </row>
    <row r="93" spans="2:11" s="58" customFormat="1">
      <c r="B93" s="175" t="s">
        <v>230</v>
      </c>
      <c r="C93" s="174" t="s">
        <v>229</v>
      </c>
      <c r="D93" s="181">
        <v>7421.4466670000002</v>
      </c>
      <c r="E93" s="97">
        <v>910.03372563884511</v>
      </c>
      <c r="F93" s="227">
        <f t="shared" si="3"/>
        <v>6753766.7599999998</v>
      </c>
      <c r="G93" s="81">
        <v>3710.7232600000002</v>
      </c>
      <c r="H93" s="106">
        <v>1300.6111374632662</v>
      </c>
      <c r="I93" s="189">
        <f t="shared" si="4"/>
        <v>4826208</v>
      </c>
      <c r="J93" s="233">
        <v>2016</v>
      </c>
      <c r="K93" s="106">
        <f t="shared" si="5"/>
        <v>11579975</v>
      </c>
    </row>
    <row r="94" spans="2:11" s="58" customFormat="1">
      <c r="B94" s="175" t="s">
        <v>231</v>
      </c>
      <c r="C94" s="174" t="s">
        <v>217</v>
      </c>
      <c r="D94" s="181">
        <v>7260.7333330000001</v>
      </c>
      <c r="E94" s="97">
        <v>209.03704080437407</v>
      </c>
      <c r="F94" s="227">
        <f t="shared" si="3"/>
        <v>1517762.21</v>
      </c>
      <c r="G94" s="81">
        <v>3630.3666440000002</v>
      </c>
      <c r="H94" s="106">
        <v>623.6516093331536</v>
      </c>
      <c r="I94" s="189">
        <f t="shared" si="4"/>
        <v>2264084</v>
      </c>
      <c r="J94" s="233">
        <v>2016</v>
      </c>
      <c r="K94" s="106">
        <f t="shared" si="5"/>
        <v>3781846</v>
      </c>
    </row>
    <row r="95" spans="2:11" s="58" customFormat="1">
      <c r="B95" s="175" t="s">
        <v>232</v>
      </c>
      <c r="C95" s="174" t="s">
        <v>217</v>
      </c>
      <c r="D95" s="181">
        <v>7794.3374999999996</v>
      </c>
      <c r="E95" s="97">
        <v>266.37280076722368</v>
      </c>
      <c r="F95" s="227">
        <f t="shared" si="3"/>
        <v>2076199.5100000002</v>
      </c>
      <c r="G95" s="81">
        <v>3897.168866</v>
      </c>
      <c r="H95" s="106">
        <v>623.65170295907831</v>
      </c>
      <c r="I95" s="189">
        <f t="shared" si="4"/>
        <v>2430476</v>
      </c>
      <c r="J95" s="233">
        <v>2016</v>
      </c>
      <c r="K95" s="106">
        <f t="shared" si="5"/>
        <v>4506676</v>
      </c>
    </row>
    <row r="96" spans="2:11" s="58" customFormat="1">
      <c r="B96" s="175" t="s">
        <v>233</v>
      </c>
      <c r="C96" s="174" t="s">
        <v>234</v>
      </c>
      <c r="D96" s="181">
        <v>6522.9636360000004</v>
      </c>
      <c r="E96" s="97">
        <v>113.10059677910489</v>
      </c>
      <c r="F96" s="227">
        <f t="shared" si="3"/>
        <v>737751.08</v>
      </c>
      <c r="G96" s="81">
        <v>3261.4818369999998</v>
      </c>
      <c r="H96" s="106">
        <v>595.76477721160461</v>
      </c>
      <c r="I96" s="189">
        <f t="shared" si="4"/>
        <v>1943075.9999999998</v>
      </c>
      <c r="J96" s="233">
        <v>2016</v>
      </c>
      <c r="K96" s="106">
        <f t="shared" si="5"/>
        <v>2680827</v>
      </c>
    </row>
    <row r="97" spans="2:11" s="58" customFormat="1">
      <c r="B97" s="175" t="s">
        <v>235</v>
      </c>
      <c r="C97" s="174" t="s">
        <v>234</v>
      </c>
      <c r="D97" s="181">
        <v>6522.9636360000004</v>
      </c>
      <c r="E97" s="97">
        <v>113.10059677910489</v>
      </c>
      <c r="F97" s="227">
        <f t="shared" si="3"/>
        <v>737751.08</v>
      </c>
      <c r="G97" s="81">
        <v>3261.4817200000002</v>
      </c>
      <c r="H97" s="106">
        <v>623.65151014858361</v>
      </c>
      <c r="I97" s="189">
        <f t="shared" si="4"/>
        <v>2034028</v>
      </c>
      <c r="J97" s="233">
        <v>2016</v>
      </c>
      <c r="K97" s="106">
        <f t="shared" si="5"/>
        <v>2771779</v>
      </c>
    </row>
    <row r="98" spans="2:11" s="58" customFormat="1">
      <c r="B98" s="175" t="s">
        <v>236</v>
      </c>
      <c r="C98" s="174" t="s">
        <v>237</v>
      </c>
      <c r="D98" s="181">
        <v>4208.6949999999997</v>
      </c>
      <c r="E98" s="97">
        <v>151.91188955246224</v>
      </c>
      <c r="F98" s="227">
        <f t="shared" si="3"/>
        <v>639350.81000000006</v>
      </c>
      <c r="G98" s="81">
        <v>2104.3475100000001</v>
      </c>
      <c r="H98" s="106">
        <v>623.65174656917759</v>
      </c>
      <c r="I98" s="189">
        <f t="shared" si="4"/>
        <v>1312380</v>
      </c>
      <c r="J98" s="233">
        <v>2016</v>
      </c>
      <c r="K98" s="106">
        <f t="shared" si="5"/>
        <v>1951731</v>
      </c>
    </row>
    <row r="99" spans="2:11" s="58" customFormat="1">
      <c r="B99" s="175" t="s">
        <v>238</v>
      </c>
      <c r="C99" s="174" t="s">
        <v>237</v>
      </c>
      <c r="D99" s="181">
        <v>4573.4342859999997</v>
      </c>
      <c r="E99" s="97">
        <v>488.26728238683614</v>
      </c>
      <c r="F99" s="227">
        <f t="shared" si="3"/>
        <v>2233058.33</v>
      </c>
      <c r="G99" s="81">
        <v>2286.7172139999998</v>
      </c>
      <c r="H99" s="106">
        <v>623.65166592041942</v>
      </c>
      <c r="I99" s="189">
        <f t="shared" si="4"/>
        <v>1426115</v>
      </c>
      <c r="J99" s="233">
        <v>2016</v>
      </c>
      <c r="K99" s="106">
        <f t="shared" si="5"/>
        <v>3659173</v>
      </c>
    </row>
    <row r="100" spans="2:11" s="58" customFormat="1">
      <c r="B100" s="175" t="s">
        <v>239</v>
      </c>
      <c r="C100" s="174" t="s">
        <v>193</v>
      </c>
      <c r="D100" s="181">
        <v>6306.23</v>
      </c>
      <c r="E100" s="97">
        <v>323.28689089995135</v>
      </c>
      <c r="F100" s="227">
        <f t="shared" si="3"/>
        <v>2038721.49</v>
      </c>
      <c r="G100" s="81">
        <v>3153.115084</v>
      </c>
      <c r="H100" s="106">
        <v>623.65151528354431</v>
      </c>
      <c r="I100" s="189">
        <f t="shared" si="4"/>
        <v>1966445.0000000002</v>
      </c>
      <c r="J100" s="233">
        <v>2016</v>
      </c>
      <c r="K100" s="106">
        <f t="shared" si="5"/>
        <v>4005166</v>
      </c>
    </row>
    <row r="101" spans="2:11" s="58" customFormat="1">
      <c r="B101" s="175" t="s">
        <v>240</v>
      </c>
      <c r="C101" s="174" t="s">
        <v>193</v>
      </c>
      <c r="D101" s="181">
        <v>7841.4250000000002</v>
      </c>
      <c r="E101" s="97">
        <v>289.98944197005005</v>
      </c>
      <c r="F101" s="227">
        <f t="shared" si="3"/>
        <v>2273930.46</v>
      </c>
      <c r="G101" s="81">
        <v>3920.7125390000001</v>
      </c>
      <c r="H101" s="106">
        <v>623.6516897573041</v>
      </c>
      <c r="I101" s="189">
        <f t="shared" si="4"/>
        <v>2445159</v>
      </c>
      <c r="J101" s="233">
        <v>2016</v>
      </c>
      <c r="K101" s="106">
        <f t="shared" si="5"/>
        <v>4719089</v>
      </c>
    </row>
    <row r="102" spans="2:11" s="58" customFormat="1">
      <c r="B102" s="175" t="s">
        <v>241</v>
      </c>
      <c r="C102" s="174" t="s">
        <v>188</v>
      </c>
      <c r="D102" s="181">
        <v>4935.12</v>
      </c>
      <c r="E102" s="97">
        <v>184.33043573408548</v>
      </c>
      <c r="F102" s="227">
        <f t="shared" si="3"/>
        <v>909692.82</v>
      </c>
      <c r="G102" s="81">
        <v>2467.5599259999999</v>
      </c>
      <c r="H102" s="106">
        <v>623.65172322060153</v>
      </c>
      <c r="I102" s="189">
        <f t="shared" si="4"/>
        <v>1538898</v>
      </c>
      <c r="J102" s="233">
        <v>2016</v>
      </c>
      <c r="K102" s="106">
        <f t="shared" si="5"/>
        <v>2448591</v>
      </c>
    </row>
    <row r="103" spans="2:11" s="58" customFormat="1">
      <c r="B103" s="175" t="s">
        <v>242</v>
      </c>
      <c r="C103" s="174" t="s">
        <v>188</v>
      </c>
      <c r="D103" s="181">
        <v>8240.48</v>
      </c>
      <c r="E103" s="97">
        <v>371.04189197716642</v>
      </c>
      <c r="F103" s="227">
        <f t="shared" si="3"/>
        <v>3057563.29</v>
      </c>
      <c r="G103" s="81">
        <v>4120.2401339999997</v>
      </c>
      <c r="H103" s="106">
        <v>1179.6385263791522</v>
      </c>
      <c r="I103" s="189">
        <f t="shared" si="4"/>
        <v>4860394</v>
      </c>
      <c r="J103" s="233">
        <v>2016</v>
      </c>
      <c r="K103" s="106">
        <f t="shared" si="5"/>
        <v>7917957</v>
      </c>
    </row>
    <row r="104" spans="2:11" s="58" customFormat="1">
      <c r="B104" s="175" t="s">
        <v>243</v>
      </c>
      <c r="C104" s="174" t="s">
        <v>237</v>
      </c>
      <c r="D104" s="181">
        <v>7939.9</v>
      </c>
      <c r="E104" s="97">
        <v>169.81574830917268</v>
      </c>
      <c r="F104" s="227">
        <f t="shared" si="3"/>
        <v>1348320.06</v>
      </c>
      <c r="G104" s="81">
        <v>3969.950194</v>
      </c>
      <c r="H104" s="106">
        <v>623.65165279451367</v>
      </c>
      <c r="I104" s="189">
        <f t="shared" si="4"/>
        <v>2475866</v>
      </c>
      <c r="J104" s="233">
        <v>2016</v>
      </c>
      <c r="K104" s="106">
        <f t="shared" si="5"/>
        <v>3824186</v>
      </c>
    </row>
    <row r="105" spans="2:11" s="58" customFormat="1">
      <c r="B105" s="175" t="s">
        <v>244</v>
      </c>
      <c r="C105" s="174" t="s">
        <v>193</v>
      </c>
      <c r="D105" s="181">
        <v>6368.7250000000004</v>
      </c>
      <c r="E105" s="97">
        <v>326.67402502070667</v>
      </c>
      <c r="F105" s="227">
        <f t="shared" si="3"/>
        <v>2080497.0300000003</v>
      </c>
      <c r="G105" s="81">
        <v>3184.3625809999999</v>
      </c>
      <c r="H105" s="106">
        <v>576.16114790038728</v>
      </c>
      <c r="I105" s="189">
        <f t="shared" si="4"/>
        <v>1834705.9999999998</v>
      </c>
      <c r="J105" s="233">
        <v>2016</v>
      </c>
      <c r="K105" s="106">
        <f t="shared" si="5"/>
        <v>3915203</v>
      </c>
    </row>
    <row r="106" spans="2:11" s="58" customFormat="1">
      <c r="B106" s="175" t="s">
        <v>245</v>
      </c>
      <c r="C106" s="174" t="s">
        <v>193</v>
      </c>
      <c r="D106" s="181">
        <v>8607</v>
      </c>
      <c r="E106" s="97">
        <v>354.93443127686766</v>
      </c>
      <c r="F106" s="227">
        <f t="shared" si="3"/>
        <v>3054920.65</v>
      </c>
      <c r="G106" s="81">
        <v>4303.4998770000002</v>
      </c>
      <c r="H106" s="106">
        <v>595.44535221093952</v>
      </c>
      <c r="I106" s="189">
        <f t="shared" si="4"/>
        <v>2562499</v>
      </c>
      <c r="J106" s="233">
        <v>2016</v>
      </c>
      <c r="K106" s="106">
        <f t="shared" si="5"/>
        <v>5617420</v>
      </c>
    </row>
    <row r="107" spans="2:11" s="58" customFormat="1">
      <c r="B107" s="175" t="s">
        <v>246</v>
      </c>
      <c r="C107" s="174" t="s">
        <v>247</v>
      </c>
      <c r="D107" s="181">
        <v>23153.663809999998</v>
      </c>
      <c r="E107" s="97">
        <v>144.41374235363403</v>
      </c>
      <c r="F107" s="227">
        <f t="shared" si="3"/>
        <v>3343707.24</v>
      </c>
      <c r="G107" s="81">
        <v>11576.83202</v>
      </c>
      <c r="H107" s="106">
        <v>393.18822214369487</v>
      </c>
      <c r="I107" s="189">
        <f t="shared" si="4"/>
        <v>4551874</v>
      </c>
      <c r="J107" s="233">
        <v>2016</v>
      </c>
      <c r="K107" s="106">
        <f t="shared" si="5"/>
        <v>7895581</v>
      </c>
    </row>
    <row r="108" spans="2:11" s="58" customFormat="1">
      <c r="B108" s="175" t="s">
        <v>248</v>
      </c>
      <c r="C108" s="174" t="s">
        <v>247</v>
      </c>
      <c r="D108" s="181">
        <v>11910.13409</v>
      </c>
      <c r="E108" s="97">
        <v>424.87650531565095</v>
      </c>
      <c r="F108" s="227">
        <f t="shared" si="3"/>
        <v>5060336.1500000004</v>
      </c>
      <c r="G108" s="81">
        <v>5955.0669980000002</v>
      </c>
      <c r="H108" s="106">
        <v>576.16110803662195</v>
      </c>
      <c r="I108" s="189">
        <f t="shared" si="4"/>
        <v>3431078</v>
      </c>
      <c r="J108" s="233">
        <v>2016</v>
      </c>
      <c r="K108" s="106">
        <f t="shared" si="5"/>
        <v>8491414</v>
      </c>
    </row>
    <row r="109" spans="2:11" s="58" customFormat="1">
      <c r="B109" s="175" t="s">
        <v>249</v>
      </c>
      <c r="C109" s="174" t="s">
        <v>250</v>
      </c>
      <c r="D109" s="181">
        <v>11691.01849</v>
      </c>
      <c r="E109" s="97">
        <v>767.28017389355773</v>
      </c>
      <c r="F109" s="227">
        <f t="shared" si="3"/>
        <v>8970286.6999999993</v>
      </c>
      <c r="G109" s="81">
        <v>5845.50929</v>
      </c>
      <c r="H109" s="106">
        <v>576.16108929321365</v>
      </c>
      <c r="I109" s="189">
        <f t="shared" si="4"/>
        <v>3367955</v>
      </c>
      <c r="J109" s="233">
        <v>2016</v>
      </c>
      <c r="K109" s="106">
        <f t="shared" si="5"/>
        <v>12338242</v>
      </c>
    </row>
    <row r="110" spans="2:11" s="58" customFormat="1">
      <c r="B110" s="175" t="s">
        <v>251</v>
      </c>
      <c r="C110" s="174" t="s">
        <v>250</v>
      </c>
      <c r="D110" s="181">
        <v>11320.58706</v>
      </c>
      <c r="E110" s="97">
        <v>645.58871030845637</v>
      </c>
      <c r="F110" s="227">
        <f t="shared" si="3"/>
        <v>7308443.1999999993</v>
      </c>
      <c r="G110" s="81">
        <v>5660.2936410000002</v>
      </c>
      <c r="H110" s="106">
        <v>576.1610981411626</v>
      </c>
      <c r="I110" s="189">
        <f t="shared" si="4"/>
        <v>3261240.9999999995</v>
      </c>
      <c r="J110" s="233">
        <v>2016</v>
      </c>
      <c r="K110" s="106">
        <f t="shared" si="5"/>
        <v>10569684</v>
      </c>
    </row>
    <row r="111" spans="2:11" s="58" customFormat="1">
      <c r="B111" s="175" t="s">
        <v>252</v>
      </c>
      <c r="C111" s="174" t="s">
        <v>247</v>
      </c>
      <c r="D111" s="181">
        <v>6118.6994050000003</v>
      </c>
      <c r="E111" s="97">
        <v>184.81655906742486</v>
      </c>
      <c r="F111" s="227">
        <f t="shared" si="3"/>
        <v>1130836.97</v>
      </c>
      <c r="G111" s="81">
        <v>3059.349725</v>
      </c>
      <c r="H111" s="106">
        <v>576.16100101141592</v>
      </c>
      <c r="I111" s="189">
        <f t="shared" si="4"/>
        <v>1762678</v>
      </c>
      <c r="J111" s="233">
        <v>2016</v>
      </c>
      <c r="K111" s="106">
        <f t="shared" si="5"/>
        <v>2893515</v>
      </c>
    </row>
    <row r="112" spans="2:11" s="58" customFormat="1">
      <c r="B112" s="175" t="s">
        <v>253</v>
      </c>
      <c r="C112" s="174" t="s">
        <v>247</v>
      </c>
      <c r="D112" s="181">
        <v>8519.3624999999993</v>
      </c>
      <c r="E112" s="97">
        <v>309.85034150149147</v>
      </c>
      <c r="F112" s="227">
        <f t="shared" si="3"/>
        <v>2639727.38</v>
      </c>
      <c r="G112" s="81">
        <v>4259.6812739999996</v>
      </c>
      <c r="H112" s="106">
        <v>576.16118252325384</v>
      </c>
      <c r="I112" s="189">
        <f t="shared" si="4"/>
        <v>2454263</v>
      </c>
      <c r="J112" s="233">
        <v>2016</v>
      </c>
      <c r="K112" s="106">
        <f t="shared" si="5"/>
        <v>5093990</v>
      </c>
    </row>
    <row r="113" spans="2:11" s="58" customFormat="1">
      <c r="B113" s="175" t="s">
        <v>254</v>
      </c>
      <c r="C113" s="174" t="s">
        <v>247</v>
      </c>
      <c r="D113" s="181">
        <v>8615.0275000000001</v>
      </c>
      <c r="E113" s="97">
        <v>293.72022201902433</v>
      </c>
      <c r="F113" s="227">
        <f t="shared" si="3"/>
        <v>2530407.79</v>
      </c>
      <c r="G113" s="81">
        <v>4307.5138340000003</v>
      </c>
      <c r="H113" s="106">
        <v>576.16112115775968</v>
      </c>
      <c r="I113" s="189">
        <f t="shared" si="4"/>
        <v>2481822</v>
      </c>
      <c r="J113" s="233">
        <v>2016</v>
      </c>
      <c r="K113" s="106">
        <f t="shared" si="5"/>
        <v>5012230</v>
      </c>
    </row>
    <row r="114" spans="2:11" s="58" customFormat="1">
      <c r="B114" s="175" t="s">
        <v>255</v>
      </c>
      <c r="C114" s="174" t="s">
        <v>247</v>
      </c>
      <c r="D114" s="181">
        <v>4191.8900000000003</v>
      </c>
      <c r="E114" s="97">
        <v>246.67536600435602</v>
      </c>
      <c r="F114" s="227">
        <f t="shared" si="3"/>
        <v>1034036</v>
      </c>
      <c r="G114" s="81">
        <v>2095.9450660000002</v>
      </c>
      <c r="H114" s="106">
        <v>576.16109295490469</v>
      </c>
      <c r="I114" s="189">
        <f t="shared" si="4"/>
        <v>1207602</v>
      </c>
      <c r="J114" s="233">
        <v>2016</v>
      </c>
      <c r="K114" s="106">
        <f t="shared" si="5"/>
        <v>2241638</v>
      </c>
    </row>
    <row r="115" spans="2:11" s="58" customFormat="1">
      <c r="B115" s="175" t="s">
        <v>256</v>
      </c>
      <c r="C115" s="174" t="s">
        <v>247</v>
      </c>
      <c r="D115" s="181">
        <v>8615.0275000000001</v>
      </c>
      <c r="E115" s="97">
        <v>293.72022201902433</v>
      </c>
      <c r="F115" s="227">
        <f t="shared" si="3"/>
        <v>2530407.79</v>
      </c>
      <c r="G115" s="81">
        <v>4307.5138340000003</v>
      </c>
      <c r="H115" s="106">
        <v>576.16112115775968</v>
      </c>
      <c r="I115" s="189">
        <f t="shared" si="4"/>
        <v>2481822</v>
      </c>
      <c r="J115" s="233">
        <v>2016</v>
      </c>
      <c r="K115" s="106">
        <f t="shared" si="5"/>
        <v>5012230</v>
      </c>
    </row>
    <row r="116" spans="2:11" s="58" customFormat="1">
      <c r="B116" s="175" t="s">
        <v>257</v>
      </c>
      <c r="C116" s="174" t="s">
        <v>247</v>
      </c>
      <c r="D116" s="181">
        <v>10990.589739999999</v>
      </c>
      <c r="E116" s="97">
        <v>215.28367776195421</v>
      </c>
      <c r="F116" s="227">
        <f t="shared" si="3"/>
        <v>2366094.58</v>
      </c>
      <c r="G116" s="81">
        <v>5495.2948349999997</v>
      </c>
      <c r="H116" s="106">
        <v>576.16107871671647</v>
      </c>
      <c r="I116" s="189">
        <f t="shared" si="4"/>
        <v>3166175.0000000005</v>
      </c>
      <c r="J116" s="233">
        <v>2016</v>
      </c>
      <c r="K116" s="106">
        <f t="shared" si="5"/>
        <v>5532270</v>
      </c>
    </row>
    <row r="117" spans="2:11" s="58" customFormat="1">
      <c r="B117" s="175" t="s">
        <v>258</v>
      </c>
      <c r="C117" s="174" t="s">
        <v>193</v>
      </c>
      <c r="D117" s="181">
        <v>6368.7250000000004</v>
      </c>
      <c r="E117" s="97">
        <v>326.67402502070667</v>
      </c>
      <c r="F117" s="227">
        <f t="shared" si="3"/>
        <v>2080497.0300000003</v>
      </c>
      <c r="G117" s="81">
        <v>3184.3625809999999</v>
      </c>
      <c r="H117" s="106">
        <v>576.16114790038728</v>
      </c>
      <c r="I117" s="189">
        <f t="shared" si="4"/>
        <v>1834705.9999999998</v>
      </c>
      <c r="J117" s="233">
        <v>2016</v>
      </c>
      <c r="K117" s="106">
        <f t="shared" si="5"/>
        <v>3915203</v>
      </c>
    </row>
    <row r="118" spans="2:11" s="58" customFormat="1">
      <c r="B118" s="175" t="s">
        <v>259</v>
      </c>
      <c r="C118" s="174" t="s">
        <v>193</v>
      </c>
      <c r="D118" s="181">
        <v>4800.55</v>
      </c>
      <c r="E118" s="97">
        <v>296.1649915113893</v>
      </c>
      <c r="F118" s="227">
        <f t="shared" si="3"/>
        <v>1421754.8499999999</v>
      </c>
      <c r="G118" s="81">
        <v>2400.2750860000001</v>
      </c>
      <c r="H118" s="106">
        <v>576.16104423457739</v>
      </c>
      <c r="I118" s="189">
        <f t="shared" si="4"/>
        <v>1382945</v>
      </c>
      <c r="J118" s="233">
        <v>2016</v>
      </c>
      <c r="K118" s="106">
        <f t="shared" si="5"/>
        <v>2804700</v>
      </c>
    </row>
    <row r="119" spans="2:11" s="58" customFormat="1">
      <c r="B119" s="175" t="s">
        <v>260</v>
      </c>
      <c r="C119" s="174" t="s">
        <v>247</v>
      </c>
      <c r="D119" s="181">
        <v>23153.663809999998</v>
      </c>
      <c r="E119" s="97">
        <v>144.41374235363403</v>
      </c>
      <c r="F119" s="227">
        <f t="shared" si="3"/>
        <v>3343707.24</v>
      </c>
      <c r="G119" s="81">
        <v>11576.83202</v>
      </c>
      <c r="H119" s="106">
        <v>393.18822214369487</v>
      </c>
      <c r="I119" s="189">
        <f t="shared" si="4"/>
        <v>4551874</v>
      </c>
      <c r="J119" s="233">
        <v>2016</v>
      </c>
      <c r="K119" s="106">
        <f t="shared" si="5"/>
        <v>7895581</v>
      </c>
    </row>
    <row r="120" spans="2:11" s="58" customFormat="1">
      <c r="B120" s="175" t="s">
        <v>261</v>
      </c>
      <c r="C120" s="174" t="s">
        <v>247</v>
      </c>
      <c r="D120" s="181">
        <v>20716.476190000001</v>
      </c>
      <c r="E120" s="97">
        <v>580.38565486363245</v>
      </c>
      <c r="F120" s="227">
        <f t="shared" si="3"/>
        <v>12023545.6</v>
      </c>
      <c r="G120" s="81">
        <v>10358.23819</v>
      </c>
      <c r="H120" s="106">
        <v>567.74732267476463</v>
      </c>
      <c r="I120" s="189">
        <f t="shared" si="4"/>
        <v>5880862</v>
      </c>
      <c r="J120" s="233">
        <v>2016</v>
      </c>
      <c r="K120" s="106">
        <f t="shared" si="5"/>
        <v>17904408</v>
      </c>
    </row>
    <row r="121" spans="2:11" s="58" customFormat="1">
      <c r="B121" s="175" t="s">
        <v>262</v>
      </c>
      <c r="C121" s="174" t="s">
        <v>263</v>
      </c>
      <c r="D121" s="181">
        <v>7641.7357140000004</v>
      </c>
      <c r="E121" s="97">
        <v>123.45727270724609</v>
      </c>
      <c r="F121" s="227">
        <f t="shared" si="3"/>
        <v>943427.85</v>
      </c>
      <c r="G121" s="81">
        <v>3820.8679440000001</v>
      </c>
      <c r="H121" s="106">
        <v>162.69444773043429</v>
      </c>
      <c r="I121" s="189">
        <f t="shared" si="4"/>
        <v>621634</v>
      </c>
      <c r="J121" s="233">
        <v>2016</v>
      </c>
      <c r="K121" s="106">
        <f t="shared" si="5"/>
        <v>1565062</v>
      </c>
    </row>
    <row r="122" spans="2:11" s="58" customFormat="1">
      <c r="B122" s="175" t="s">
        <v>264</v>
      </c>
      <c r="C122" s="174" t="s">
        <v>263</v>
      </c>
      <c r="D122" s="181">
        <v>5456.5175319999998</v>
      </c>
      <c r="E122" s="97">
        <v>158.69796897410575</v>
      </c>
      <c r="F122" s="227">
        <f t="shared" si="3"/>
        <v>865938.25</v>
      </c>
      <c r="G122" s="81">
        <v>2728.2587309999999</v>
      </c>
      <c r="H122" s="106">
        <v>162.69461358501925</v>
      </c>
      <c r="I122" s="189">
        <f t="shared" si="4"/>
        <v>443873</v>
      </c>
      <c r="J122" s="233">
        <v>2016</v>
      </c>
      <c r="K122" s="106">
        <f t="shared" si="5"/>
        <v>1309811</v>
      </c>
    </row>
    <row r="123" spans="2:11" s="58" customFormat="1">
      <c r="B123" s="175" t="s">
        <v>265</v>
      </c>
      <c r="C123" s="174" t="s">
        <v>168</v>
      </c>
      <c r="D123" s="181">
        <v>16580.099999999999</v>
      </c>
      <c r="E123" s="97">
        <v>140.8766834940682</v>
      </c>
      <c r="F123" s="227">
        <f t="shared" si="3"/>
        <v>2335749.5</v>
      </c>
      <c r="G123" s="81">
        <v>8290.0503480000007</v>
      </c>
      <c r="H123" s="106">
        <v>576.16115698891042</v>
      </c>
      <c r="I123" s="189">
        <f t="shared" si="4"/>
        <v>4776405</v>
      </c>
      <c r="J123" s="233">
        <v>2016</v>
      </c>
      <c r="K123" s="106">
        <f t="shared" si="5"/>
        <v>7112155</v>
      </c>
    </row>
    <row r="124" spans="2:11" s="58" customFormat="1">
      <c r="B124" s="175" t="s">
        <v>266</v>
      </c>
      <c r="C124" s="174" t="s">
        <v>267</v>
      </c>
      <c r="D124" s="104">
        <v>14300.30833</v>
      </c>
      <c r="E124" s="97">
        <v>275.48418111625432</v>
      </c>
      <c r="F124" s="227">
        <f t="shared" si="3"/>
        <v>3939508.7300000004</v>
      </c>
      <c r="G124" s="81">
        <v>7150.1543250000004</v>
      </c>
      <c r="H124" s="106">
        <v>576.1611306200723</v>
      </c>
      <c r="I124" s="189">
        <f t="shared" si="4"/>
        <v>4119641</v>
      </c>
      <c r="J124" s="232">
        <v>2016</v>
      </c>
      <c r="K124" s="106">
        <f t="shared" si="5"/>
        <v>8059150</v>
      </c>
    </row>
    <row r="125" spans="2:11" s="58" customFormat="1">
      <c r="B125" s="175" t="s">
        <v>268</v>
      </c>
      <c r="C125" s="174" t="s">
        <v>168</v>
      </c>
      <c r="D125" s="181">
        <v>4564.0200000000004</v>
      </c>
      <c r="E125" s="97">
        <v>122.07678975990464</v>
      </c>
      <c r="F125" s="227">
        <f t="shared" si="3"/>
        <v>557160.91</v>
      </c>
      <c r="G125" s="81">
        <v>2282.0099730000002</v>
      </c>
      <c r="H125" s="106">
        <v>576.16093512138207</v>
      </c>
      <c r="I125" s="189">
        <f t="shared" si="4"/>
        <v>1314805</v>
      </c>
      <c r="J125" s="233">
        <v>2016</v>
      </c>
      <c r="K125" s="106">
        <f t="shared" si="5"/>
        <v>1871966</v>
      </c>
    </row>
    <row r="126" spans="2:11" s="58" customFormat="1">
      <c r="B126" s="175" t="s">
        <v>269</v>
      </c>
      <c r="C126" s="174" t="s">
        <v>270</v>
      </c>
      <c r="D126" s="104">
        <v>17458.599999999999</v>
      </c>
      <c r="E126" s="97">
        <v>563.71502583254107</v>
      </c>
      <c r="F126" s="227">
        <f t="shared" si="3"/>
        <v>9841675.1500000004</v>
      </c>
      <c r="G126" s="81">
        <v>8729.2999970000001</v>
      </c>
      <c r="H126" s="106">
        <v>576.16120441827911</v>
      </c>
      <c r="I126" s="189">
        <f t="shared" si="4"/>
        <v>5029484</v>
      </c>
      <c r="J126" s="232">
        <v>2016</v>
      </c>
      <c r="K126" s="106">
        <f t="shared" si="5"/>
        <v>14871159</v>
      </c>
    </row>
    <row r="127" spans="2:11" s="58" customFormat="1">
      <c r="B127" s="175" t="s">
        <v>271</v>
      </c>
      <c r="C127" s="174" t="s">
        <v>168</v>
      </c>
      <c r="D127" s="181">
        <v>16580.099999999999</v>
      </c>
      <c r="E127" s="97">
        <v>140.8766834940682</v>
      </c>
      <c r="F127" s="227">
        <f t="shared" si="3"/>
        <v>2335749.5</v>
      </c>
      <c r="G127" s="81">
        <v>8290.0503480000007</v>
      </c>
      <c r="H127" s="106">
        <v>576.16115698891042</v>
      </c>
      <c r="I127" s="189">
        <f t="shared" si="4"/>
        <v>4776405</v>
      </c>
      <c r="J127" s="233">
        <v>2016</v>
      </c>
      <c r="K127" s="106">
        <f t="shared" si="5"/>
        <v>7112155</v>
      </c>
    </row>
    <row r="128" spans="2:11" s="58" customFormat="1">
      <c r="B128" s="175" t="s">
        <v>272</v>
      </c>
      <c r="C128" s="174" t="s">
        <v>168</v>
      </c>
      <c r="D128" s="181">
        <v>18970.373329999999</v>
      </c>
      <c r="E128" s="97">
        <v>119.93726482977972</v>
      </c>
      <c r="F128" s="227">
        <f t="shared" si="3"/>
        <v>2275254.69</v>
      </c>
      <c r="G128" s="81">
        <v>9485.1863190000004</v>
      </c>
      <c r="H128" s="106">
        <v>576.16116502139107</v>
      </c>
      <c r="I128" s="189">
        <f t="shared" si="4"/>
        <v>5464996</v>
      </c>
      <c r="J128" s="233">
        <v>2016</v>
      </c>
      <c r="K128" s="106">
        <f t="shared" si="5"/>
        <v>7740251</v>
      </c>
    </row>
    <row r="129" spans="2:11" s="58" customFormat="1">
      <c r="B129" s="175" t="s">
        <v>273</v>
      </c>
      <c r="C129" s="174" t="s">
        <v>274</v>
      </c>
      <c r="D129" s="181">
        <v>13425.090910000001</v>
      </c>
      <c r="E129" s="97">
        <v>356.09933534520849</v>
      </c>
      <c r="F129" s="227">
        <f t="shared" si="3"/>
        <v>4780665.95</v>
      </c>
      <c r="G129" s="81">
        <v>6712.5456029999996</v>
      </c>
      <c r="H129" s="106">
        <v>576.16115088611343</v>
      </c>
      <c r="I129" s="189">
        <f t="shared" si="4"/>
        <v>3867508</v>
      </c>
      <c r="J129" s="233">
        <v>2016</v>
      </c>
      <c r="K129" s="106">
        <f t="shared" si="5"/>
        <v>8648174</v>
      </c>
    </row>
    <row r="130" spans="2:11" s="58" customFormat="1">
      <c r="B130" s="175" t="s">
        <v>275</v>
      </c>
      <c r="C130" s="174" t="s">
        <v>274</v>
      </c>
      <c r="D130" s="104">
        <v>5098.6000000000004</v>
      </c>
      <c r="E130" s="97">
        <v>170.1766700662927</v>
      </c>
      <c r="F130" s="227">
        <f t="shared" si="3"/>
        <v>867662.77</v>
      </c>
      <c r="G130" s="81">
        <v>2549.2999620000001</v>
      </c>
      <c r="H130" s="106">
        <v>576.16130776845785</v>
      </c>
      <c r="I130" s="189">
        <f t="shared" si="4"/>
        <v>1468808</v>
      </c>
      <c r="J130" s="232">
        <v>2016</v>
      </c>
      <c r="K130" s="106">
        <f t="shared" si="5"/>
        <v>2336471</v>
      </c>
    </row>
    <row r="131" spans="2:11" s="58" customFormat="1">
      <c r="B131" s="175" t="s">
        <v>276</v>
      </c>
      <c r="C131" s="174" t="s">
        <v>274</v>
      </c>
      <c r="D131" s="181">
        <v>8096.5297979999996</v>
      </c>
      <c r="E131" s="97">
        <v>874.38979743504183</v>
      </c>
      <c r="F131" s="227">
        <f t="shared" si="3"/>
        <v>7079523.0499999998</v>
      </c>
      <c r="G131" s="81">
        <v>4048.265054</v>
      </c>
      <c r="H131" s="106">
        <v>617.59641887321936</v>
      </c>
      <c r="I131" s="189">
        <f t="shared" si="4"/>
        <v>2500194</v>
      </c>
      <c r="J131" s="233">
        <v>2016</v>
      </c>
      <c r="K131" s="106">
        <f t="shared" si="5"/>
        <v>9579717</v>
      </c>
    </row>
    <row r="132" spans="2:11" s="58" customFormat="1">
      <c r="B132" s="175" t="s">
        <v>277</v>
      </c>
      <c r="C132" s="174" t="s">
        <v>274</v>
      </c>
      <c r="D132" s="104">
        <v>6625.438889</v>
      </c>
      <c r="E132" s="97">
        <v>412.68895778958563</v>
      </c>
      <c r="F132" s="227">
        <f t="shared" si="3"/>
        <v>2734245.47</v>
      </c>
      <c r="G132" s="81">
        <v>3312.7193710000001</v>
      </c>
      <c r="H132" s="106">
        <v>623.65167967015213</v>
      </c>
      <c r="I132" s="189">
        <f t="shared" si="4"/>
        <v>2065983</v>
      </c>
      <c r="J132" s="232">
        <v>2016</v>
      </c>
      <c r="K132" s="106">
        <f t="shared" si="5"/>
        <v>4800228</v>
      </c>
    </row>
    <row r="133" spans="2:11" s="58" customFormat="1">
      <c r="B133" s="175" t="s">
        <v>278</v>
      </c>
      <c r="C133" s="174" t="s">
        <v>274</v>
      </c>
      <c r="D133" s="104">
        <v>13425.090910000001</v>
      </c>
      <c r="E133" s="97">
        <v>356.09933534520849</v>
      </c>
      <c r="F133" s="227">
        <f t="shared" si="3"/>
        <v>4780665.95</v>
      </c>
      <c r="G133" s="81">
        <v>6712.5456029999996</v>
      </c>
      <c r="H133" s="106">
        <v>576.16115088611343</v>
      </c>
      <c r="I133" s="189">
        <f t="shared" si="4"/>
        <v>3867508</v>
      </c>
      <c r="J133" s="232">
        <v>2016</v>
      </c>
      <c r="K133" s="106">
        <f t="shared" si="5"/>
        <v>8648174</v>
      </c>
    </row>
    <row r="134" spans="2:11" s="58" customFormat="1">
      <c r="B134" s="175" t="s">
        <v>279</v>
      </c>
      <c r="C134" s="174" t="s">
        <v>274</v>
      </c>
      <c r="D134" s="104">
        <v>8096.5297979999996</v>
      </c>
      <c r="E134" s="97">
        <v>874.38979743504183</v>
      </c>
      <c r="F134" s="227">
        <f t="shared" si="3"/>
        <v>7079523.0499999998</v>
      </c>
      <c r="G134" s="81">
        <v>4048.265054</v>
      </c>
      <c r="H134" s="106">
        <v>617.59641887321936</v>
      </c>
      <c r="I134" s="189">
        <f t="shared" si="4"/>
        <v>2500194</v>
      </c>
      <c r="J134" s="232">
        <v>2016</v>
      </c>
      <c r="K134" s="106">
        <f t="shared" si="5"/>
        <v>9579717</v>
      </c>
    </row>
    <row r="135" spans="2:11" s="58" customFormat="1">
      <c r="B135" s="175" t="s">
        <v>280</v>
      </c>
      <c r="C135" s="174" t="s">
        <v>270</v>
      </c>
      <c r="D135" s="104">
        <v>10919.005709999999</v>
      </c>
      <c r="E135" s="97">
        <v>652.73850287234632</v>
      </c>
      <c r="F135" s="227">
        <f t="shared" si="3"/>
        <v>7127255.4400000004</v>
      </c>
      <c r="G135" s="81">
        <v>5459.5028400000001</v>
      </c>
      <c r="H135" s="106">
        <v>617.46135111452747</v>
      </c>
      <c r="I135" s="189">
        <f t="shared" si="4"/>
        <v>3371032</v>
      </c>
      <c r="J135" s="232">
        <v>2016</v>
      </c>
      <c r="K135" s="106">
        <f t="shared" si="5"/>
        <v>10498287</v>
      </c>
    </row>
    <row r="136" spans="2:11" s="58" customFormat="1">
      <c r="B136" s="175" t="s">
        <v>281</v>
      </c>
      <c r="C136" s="174" t="s">
        <v>270</v>
      </c>
      <c r="D136" s="104">
        <v>6488.7</v>
      </c>
      <c r="E136" s="97">
        <v>135.7272273336724</v>
      </c>
      <c r="F136" s="227">
        <f t="shared" si="3"/>
        <v>880693.26000000013</v>
      </c>
      <c r="G136" s="81">
        <v>3244.3499710000001</v>
      </c>
      <c r="H136" s="106">
        <v>576.16102353589156</v>
      </c>
      <c r="I136" s="189">
        <f t="shared" si="4"/>
        <v>1869268.0000000002</v>
      </c>
      <c r="J136" s="232">
        <v>2016</v>
      </c>
      <c r="K136" s="106">
        <f t="shared" si="5"/>
        <v>2749961</v>
      </c>
    </row>
    <row r="137" spans="2:11" s="58" customFormat="1">
      <c r="B137" s="175" t="s">
        <v>282</v>
      </c>
      <c r="C137" s="174" t="s">
        <v>283</v>
      </c>
      <c r="D137" s="104">
        <v>7006.539683</v>
      </c>
      <c r="E137" s="97">
        <v>134.7650912890719</v>
      </c>
      <c r="F137" s="227">
        <f t="shared" si="3"/>
        <v>944236.96</v>
      </c>
      <c r="G137" s="81">
        <v>3503.2699269999998</v>
      </c>
      <c r="H137" s="106">
        <v>623.65162991335785</v>
      </c>
      <c r="I137" s="189">
        <f t="shared" si="4"/>
        <v>2184820</v>
      </c>
      <c r="J137" s="232">
        <v>2016</v>
      </c>
      <c r="K137" s="106">
        <f t="shared" si="5"/>
        <v>3129057</v>
      </c>
    </row>
    <row r="138" spans="2:11" s="58" customFormat="1">
      <c r="B138" s="175" t="s">
        <v>284</v>
      </c>
      <c r="C138" s="174" t="s">
        <v>283</v>
      </c>
      <c r="D138" s="181">
        <v>7344.9750000000004</v>
      </c>
      <c r="E138" s="97">
        <v>65.277614968056398</v>
      </c>
      <c r="F138" s="227">
        <f t="shared" si="3"/>
        <v>479462.45000000007</v>
      </c>
      <c r="G138" s="81">
        <v>3672.4873969999999</v>
      </c>
      <c r="H138" s="106">
        <v>623.65169772153752</v>
      </c>
      <c r="I138" s="189">
        <f t="shared" si="4"/>
        <v>2290353</v>
      </c>
      <c r="J138" s="233">
        <v>2016</v>
      </c>
      <c r="K138" s="106">
        <f t="shared" si="5"/>
        <v>2769815</v>
      </c>
    </row>
    <row r="139" spans="2:11" s="58" customFormat="1">
      <c r="B139" s="175" t="s">
        <v>285</v>
      </c>
      <c r="C139" s="174" t="s">
        <v>286</v>
      </c>
      <c r="D139" s="181">
        <v>10107.916670000001</v>
      </c>
      <c r="E139" s="97">
        <v>295.94678880549179</v>
      </c>
      <c r="F139" s="227">
        <f t="shared" si="3"/>
        <v>2991405.48</v>
      </c>
      <c r="G139" s="81">
        <v>5053.9582609999998</v>
      </c>
      <c r="H139" s="106">
        <v>623.65156917151683</v>
      </c>
      <c r="I139" s="189">
        <f t="shared" si="4"/>
        <v>3151909.0000000005</v>
      </c>
      <c r="J139" s="233">
        <v>2016</v>
      </c>
      <c r="K139" s="106">
        <f t="shared" si="5"/>
        <v>6143314</v>
      </c>
    </row>
    <row r="140" spans="2:11" s="58" customFormat="1">
      <c r="B140" s="175" t="s">
        <v>287</v>
      </c>
      <c r="C140" s="174" t="s">
        <v>286</v>
      </c>
      <c r="D140" s="181">
        <v>35057.18</v>
      </c>
      <c r="E140" s="97">
        <v>82.763892018696311</v>
      </c>
      <c r="F140" s="227">
        <f t="shared" si="3"/>
        <v>2901468.66</v>
      </c>
      <c r="G140" s="81">
        <v>17528.589449999999</v>
      </c>
      <c r="H140" s="106">
        <v>623.65166525136453</v>
      </c>
      <c r="I140" s="189">
        <f t="shared" si="4"/>
        <v>10931734</v>
      </c>
      <c r="J140" s="233">
        <v>2016</v>
      </c>
      <c r="K140" s="106">
        <f t="shared" si="5"/>
        <v>13833203</v>
      </c>
    </row>
    <row r="141" spans="2:11" s="58" customFormat="1">
      <c r="B141" s="175" t="s">
        <v>288</v>
      </c>
      <c r="C141" s="174" t="s">
        <v>289</v>
      </c>
      <c r="D141" s="181">
        <v>4579.3</v>
      </c>
      <c r="E141" s="97">
        <v>287.72640141506344</v>
      </c>
      <c r="F141" s="227">
        <f t="shared" si="3"/>
        <v>1317585.51</v>
      </c>
      <c r="G141" s="81">
        <v>2289.6500799999999</v>
      </c>
      <c r="H141" s="106">
        <v>623.65162802518716</v>
      </c>
      <c r="I141" s="189">
        <f t="shared" si="4"/>
        <v>1427944</v>
      </c>
      <c r="J141" s="233">
        <v>2016</v>
      </c>
      <c r="K141" s="106">
        <f t="shared" si="5"/>
        <v>2745530</v>
      </c>
    </row>
    <row r="142" spans="2:11" s="58" customFormat="1">
      <c r="B142" s="175" t="s">
        <v>290</v>
      </c>
      <c r="C142" s="174" t="s">
        <v>289</v>
      </c>
      <c r="D142" s="104">
        <v>9706.3095240000002</v>
      </c>
      <c r="E142" s="97">
        <v>502.92589865692815</v>
      </c>
      <c r="F142" s="227">
        <f t="shared" ref="F142:F205" si="6">IFERROR(D142*E142,0)</f>
        <v>4881554.4400000004</v>
      </c>
      <c r="G142" s="81">
        <v>4853.1546470000003</v>
      </c>
      <c r="H142" s="106">
        <v>623.65166992379989</v>
      </c>
      <c r="I142" s="189">
        <f t="shared" ref="I142:I205" si="7">IFERROR(G142*H142,"")</f>
        <v>3026677.9999999995</v>
      </c>
      <c r="J142" s="232">
        <v>2016</v>
      </c>
      <c r="K142" s="106">
        <f t="shared" ref="K142:K205" si="8">IFERROR(ROUND((F142+I142),0),0)</f>
        <v>7908232</v>
      </c>
    </row>
    <row r="143" spans="2:11" s="58" customFormat="1">
      <c r="B143" s="175" t="s">
        <v>291</v>
      </c>
      <c r="C143" s="174" t="s">
        <v>292</v>
      </c>
      <c r="D143" s="181">
        <v>9224.114286</v>
      </c>
      <c r="E143" s="97">
        <v>491.41997588645222</v>
      </c>
      <c r="F143" s="227">
        <f t="shared" si="6"/>
        <v>4532914.0199999996</v>
      </c>
      <c r="G143" s="81">
        <v>4612.0572899999997</v>
      </c>
      <c r="H143" s="106">
        <v>1300.6111205526679</v>
      </c>
      <c r="I143" s="189">
        <f t="shared" si="7"/>
        <v>5998493.0000000009</v>
      </c>
      <c r="J143" s="233">
        <v>2016</v>
      </c>
      <c r="K143" s="106">
        <f t="shared" si="8"/>
        <v>10531407</v>
      </c>
    </row>
    <row r="144" spans="2:11" s="58" customFormat="1">
      <c r="B144" s="175" t="s">
        <v>293</v>
      </c>
      <c r="C144" s="174" t="s">
        <v>292</v>
      </c>
      <c r="D144" s="104">
        <v>8329.5857140000007</v>
      </c>
      <c r="E144" s="97">
        <v>477.86440726696623</v>
      </c>
      <c r="F144" s="227">
        <f t="shared" si="6"/>
        <v>3980412.54</v>
      </c>
      <c r="G144" s="81">
        <v>4164.7927669999999</v>
      </c>
      <c r="H144" s="106">
        <v>1239.7373144016508</v>
      </c>
      <c r="I144" s="189">
        <f t="shared" si="7"/>
        <v>5163249</v>
      </c>
      <c r="J144" s="232">
        <v>2016</v>
      </c>
      <c r="K144" s="106">
        <f t="shared" si="8"/>
        <v>9143662</v>
      </c>
    </row>
    <row r="145" spans="2:11" s="58" customFormat="1">
      <c r="B145" s="175" t="s">
        <v>294</v>
      </c>
      <c r="C145" s="174" t="s">
        <v>289</v>
      </c>
      <c r="D145" s="181">
        <v>4542.6666670000004</v>
      </c>
      <c r="E145" s="97">
        <v>557.47483045513093</v>
      </c>
      <c r="F145" s="227">
        <f t="shared" si="6"/>
        <v>2532422.33</v>
      </c>
      <c r="G145" s="81">
        <v>2271.3334089999998</v>
      </c>
      <c r="H145" s="106">
        <v>623.65172562827388</v>
      </c>
      <c r="I145" s="189">
        <f t="shared" si="7"/>
        <v>1416520.9999999998</v>
      </c>
      <c r="J145" s="233">
        <v>2016</v>
      </c>
      <c r="K145" s="106">
        <f t="shared" si="8"/>
        <v>3948943</v>
      </c>
    </row>
    <row r="146" spans="2:11" s="58" customFormat="1">
      <c r="B146" s="175" t="s">
        <v>295</v>
      </c>
      <c r="C146" s="174" t="s">
        <v>289</v>
      </c>
      <c r="D146" s="104">
        <v>7032.9466670000002</v>
      </c>
      <c r="E146" s="97">
        <v>230.54302510325007</v>
      </c>
      <c r="F146" s="227">
        <f t="shared" si="6"/>
        <v>1621396.8</v>
      </c>
      <c r="G146" s="81">
        <v>3516.4733059999999</v>
      </c>
      <c r="H146" s="106">
        <v>623.6515420885155</v>
      </c>
      <c r="I146" s="189">
        <f t="shared" si="7"/>
        <v>2193054</v>
      </c>
      <c r="J146" s="232">
        <v>2016</v>
      </c>
      <c r="K146" s="106">
        <f t="shared" si="8"/>
        <v>3814451</v>
      </c>
    </row>
    <row r="147" spans="2:11" s="58" customFormat="1">
      <c r="B147" s="175" t="s">
        <v>296</v>
      </c>
      <c r="C147" s="174" t="s">
        <v>297</v>
      </c>
      <c r="D147" s="104">
        <v>6006.8</v>
      </c>
      <c r="E147" s="97">
        <v>225.23769394686022</v>
      </c>
      <c r="F147" s="227">
        <f t="shared" si="6"/>
        <v>1352957.78</v>
      </c>
      <c r="G147" s="81">
        <v>3003.3999859999999</v>
      </c>
      <c r="H147" s="106">
        <v>162.69461353057355</v>
      </c>
      <c r="I147" s="189">
        <f t="shared" si="7"/>
        <v>488637</v>
      </c>
      <c r="J147" s="232">
        <v>2016</v>
      </c>
      <c r="K147" s="106">
        <f t="shared" si="8"/>
        <v>1841595</v>
      </c>
    </row>
    <row r="148" spans="2:11" s="58" customFormat="1">
      <c r="B148" s="175" t="s">
        <v>298</v>
      </c>
      <c r="C148" s="174" t="s">
        <v>299</v>
      </c>
      <c r="D148" s="104">
        <v>17198.914980000001</v>
      </c>
      <c r="E148" s="97">
        <v>315.10580268011768</v>
      </c>
      <c r="F148" s="227">
        <f t="shared" si="6"/>
        <v>5419477.9100000001</v>
      </c>
      <c r="G148" s="81">
        <v>8599.4574150000008</v>
      </c>
      <c r="H148" s="106">
        <v>162.69445064750053</v>
      </c>
      <c r="I148" s="189">
        <f t="shared" si="7"/>
        <v>1399084.0000000002</v>
      </c>
      <c r="J148" s="232">
        <v>2016</v>
      </c>
      <c r="K148" s="106">
        <f t="shared" si="8"/>
        <v>6818562</v>
      </c>
    </row>
    <row r="149" spans="2:11" s="58" customFormat="1">
      <c r="B149" s="175" t="s">
        <v>300</v>
      </c>
      <c r="C149" s="174" t="s">
        <v>299</v>
      </c>
      <c r="D149" s="104">
        <v>6188.6530190000003</v>
      </c>
      <c r="E149" s="97">
        <v>155.76655001345779</v>
      </c>
      <c r="F149" s="227">
        <f t="shared" si="6"/>
        <v>963985.13000000012</v>
      </c>
      <c r="G149" s="81">
        <v>3094.3264330000002</v>
      </c>
      <c r="H149" s="106">
        <v>162.69453494986189</v>
      </c>
      <c r="I149" s="189">
        <f t="shared" si="7"/>
        <v>503430</v>
      </c>
      <c r="J149" s="232">
        <v>2016</v>
      </c>
      <c r="K149" s="106">
        <f t="shared" si="8"/>
        <v>1467415</v>
      </c>
    </row>
    <row r="150" spans="2:11" s="58" customFormat="1">
      <c r="B150" s="175" t="s">
        <v>301</v>
      </c>
      <c r="C150" s="174" t="s">
        <v>297</v>
      </c>
      <c r="D150" s="181">
        <v>12731.025970000001</v>
      </c>
      <c r="E150" s="97">
        <v>238.17526074844696</v>
      </c>
      <c r="F150" s="227">
        <f t="shared" si="6"/>
        <v>3032215.43</v>
      </c>
      <c r="G150" s="81">
        <v>6365.512952</v>
      </c>
      <c r="H150" s="106">
        <v>576.16110872065349</v>
      </c>
      <c r="I150" s="189">
        <f t="shared" si="7"/>
        <v>3667561</v>
      </c>
      <c r="J150" s="233">
        <v>2016</v>
      </c>
      <c r="K150" s="106">
        <f t="shared" si="8"/>
        <v>6699776</v>
      </c>
    </row>
    <row r="151" spans="2:11" s="58" customFormat="1">
      <c r="B151" s="175" t="s">
        <v>302</v>
      </c>
      <c r="C151" s="174" t="s">
        <v>267</v>
      </c>
      <c r="D151" s="181">
        <v>6989.078571</v>
      </c>
      <c r="E151" s="97">
        <v>889.19223283403551</v>
      </c>
      <c r="F151" s="227">
        <f t="shared" si="6"/>
        <v>6214634.3799999999</v>
      </c>
      <c r="G151" s="81">
        <v>3494.5393600000002</v>
      </c>
      <c r="H151" s="106">
        <v>576.16120254544785</v>
      </c>
      <c r="I151" s="189">
        <f t="shared" si="7"/>
        <v>2013417.9999999998</v>
      </c>
      <c r="J151" s="233">
        <v>2016</v>
      </c>
      <c r="K151" s="106">
        <f t="shared" si="8"/>
        <v>8228052</v>
      </c>
    </row>
    <row r="152" spans="2:11" s="58" customFormat="1">
      <c r="B152" s="175" t="s">
        <v>303</v>
      </c>
      <c r="C152" s="174" t="s">
        <v>297</v>
      </c>
      <c r="D152" s="104">
        <v>6239.7</v>
      </c>
      <c r="E152" s="97">
        <v>77.279449332499965</v>
      </c>
      <c r="F152" s="227">
        <f t="shared" si="6"/>
        <v>482200.58</v>
      </c>
      <c r="G152" s="81">
        <v>3119.849886</v>
      </c>
      <c r="H152" s="106">
        <v>576.16105443606591</v>
      </c>
      <c r="I152" s="189">
        <f t="shared" si="7"/>
        <v>1797536</v>
      </c>
      <c r="J152" s="232">
        <v>2016</v>
      </c>
      <c r="K152" s="106">
        <f t="shared" si="8"/>
        <v>2279737</v>
      </c>
    </row>
    <row r="153" spans="2:11" s="58" customFormat="1">
      <c r="B153" s="175" t="s">
        <v>304</v>
      </c>
      <c r="C153" s="174" t="s">
        <v>297</v>
      </c>
      <c r="D153" s="104">
        <v>12731.025970000001</v>
      </c>
      <c r="E153" s="97">
        <v>238.17526074844696</v>
      </c>
      <c r="F153" s="227">
        <f t="shared" si="6"/>
        <v>3032215.43</v>
      </c>
      <c r="G153" s="81">
        <v>6365.512952</v>
      </c>
      <c r="H153" s="106">
        <v>576.16110872065349</v>
      </c>
      <c r="I153" s="189">
        <f t="shared" si="7"/>
        <v>3667561</v>
      </c>
      <c r="J153" s="232">
        <v>2016</v>
      </c>
      <c r="K153" s="106">
        <f t="shared" si="8"/>
        <v>6699776</v>
      </c>
    </row>
    <row r="154" spans="2:11" s="58" customFormat="1">
      <c r="B154" s="175" t="s">
        <v>305</v>
      </c>
      <c r="C154" s="174" t="s">
        <v>297</v>
      </c>
      <c r="D154" s="181">
        <v>8589.5545450000009</v>
      </c>
      <c r="E154" s="97">
        <v>328.38699320466333</v>
      </c>
      <c r="F154" s="227">
        <f t="shared" si="6"/>
        <v>2820697.99</v>
      </c>
      <c r="G154" s="81">
        <v>4294.7771570000004</v>
      </c>
      <c r="H154" s="106">
        <v>576.161209194957</v>
      </c>
      <c r="I154" s="189">
        <f t="shared" si="7"/>
        <v>2474484</v>
      </c>
      <c r="J154" s="233">
        <v>2016</v>
      </c>
      <c r="K154" s="106">
        <f t="shared" si="8"/>
        <v>5295182</v>
      </c>
    </row>
    <row r="155" spans="2:11" s="58" customFormat="1">
      <c r="B155" s="175" t="s">
        <v>306</v>
      </c>
      <c r="C155" s="174" t="s">
        <v>297</v>
      </c>
      <c r="D155" s="181">
        <v>8111.8</v>
      </c>
      <c r="E155" s="97">
        <v>459.26157079809656</v>
      </c>
      <c r="F155" s="227">
        <f t="shared" si="6"/>
        <v>3725438.01</v>
      </c>
      <c r="G155" s="81">
        <v>4055.9001440000002</v>
      </c>
      <c r="H155" s="106">
        <v>576.16112750136779</v>
      </c>
      <c r="I155" s="189">
        <f t="shared" si="7"/>
        <v>2336852</v>
      </c>
      <c r="J155" s="233">
        <v>2016</v>
      </c>
      <c r="K155" s="106">
        <f t="shared" si="8"/>
        <v>6062290</v>
      </c>
    </row>
    <row r="156" spans="2:11" s="58" customFormat="1">
      <c r="B156" s="175" t="s">
        <v>307</v>
      </c>
      <c r="C156" s="174" t="s">
        <v>297</v>
      </c>
      <c r="D156" s="104">
        <v>5644.3</v>
      </c>
      <c r="E156" s="97">
        <v>663.00300480130397</v>
      </c>
      <c r="F156" s="227">
        <f t="shared" si="6"/>
        <v>3742187.8600000003</v>
      </c>
      <c r="G156" s="81">
        <v>2822.1499159999998</v>
      </c>
      <c r="H156" s="106">
        <v>576.16110001152754</v>
      </c>
      <c r="I156" s="189">
        <f t="shared" si="7"/>
        <v>1626013</v>
      </c>
      <c r="J156" s="232">
        <v>2016</v>
      </c>
      <c r="K156" s="106">
        <f t="shared" si="8"/>
        <v>5368201</v>
      </c>
    </row>
    <row r="157" spans="2:11" s="58" customFormat="1">
      <c r="B157" s="175" t="s">
        <v>308</v>
      </c>
      <c r="C157" s="174" t="s">
        <v>267</v>
      </c>
      <c r="D157" s="181">
        <v>14300.30833</v>
      </c>
      <c r="E157" s="97">
        <v>275.48418111625432</v>
      </c>
      <c r="F157" s="227">
        <f t="shared" si="6"/>
        <v>3939508.7300000004</v>
      </c>
      <c r="G157" s="81">
        <v>7150.1543250000004</v>
      </c>
      <c r="H157" s="106">
        <v>576.1611306200723</v>
      </c>
      <c r="I157" s="189">
        <f t="shared" si="7"/>
        <v>4119641</v>
      </c>
      <c r="J157" s="233">
        <v>2016</v>
      </c>
      <c r="K157" s="106">
        <f t="shared" si="8"/>
        <v>8059150</v>
      </c>
    </row>
    <row r="158" spans="2:11" s="58" customFormat="1">
      <c r="B158" s="175" t="s">
        <v>309</v>
      </c>
      <c r="C158" s="174" t="s">
        <v>267</v>
      </c>
      <c r="D158" s="181">
        <v>13828.525</v>
      </c>
      <c r="E158" s="97">
        <v>273.57934052981068</v>
      </c>
      <c r="F158" s="227">
        <f t="shared" si="6"/>
        <v>3783198.75</v>
      </c>
      <c r="G158" s="81">
        <v>6914.2625699999999</v>
      </c>
      <c r="H158" s="106">
        <v>576.16108148464491</v>
      </c>
      <c r="I158" s="189">
        <f t="shared" si="7"/>
        <v>3983729.0000000005</v>
      </c>
      <c r="J158" s="233">
        <v>2016</v>
      </c>
      <c r="K158" s="106">
        <f t="shared" si="8"/>
        <v>7766928</v>
      </c>
    </row>
    <row r="159" spans="2:11" s="58" customFormat="1">
      <c r="B159" s="175" t="s">
        <v>310</v>
      </c>
      <c r="C159" s="174" t="s">
        <v>168</v>
      </c>
      <c r="D159" s="181">
        <v>14948.217860000001</v>
      </c>
      <c r="E159" s="97">
        <v>202.15415230775878</v>
      </c>
      <c r="F159" s="227">
        <f t="shared" si="6"/>
        <v>3021844.31</v>
      </c>
      <c r="G159" s="81">
        <v>7474.1085810000004</v>
      </c>
      <c r="H159" s="106">
        <v>576.16115063501502</v>
      </c>
      <c r="I159" s="189">
        <f t="shared" si="7"/>
        <v>4306291</v>
      </c>
      <c r="J159" s="233">
        <v>2016</v>
      </c>
      <c r="K159" s="106">
        <f t="shared" si="8"/>
        <v>7328135</v>
      </c>
    </row>
    <row r="160" spans="2:11" s="58" customFormat="1">
      <c r="B160" s="175" t="s">
        <v>311</v>
      </c>
      <c r="C160" s="174" t="s">
        <v>168</v>
      </c>
      <c r="D160" s="104">
        <v>16422.057140000001</v>
      </c>
      <c r="E160" s="97">
        <v>117.02951607194322</v>
      </c>
      <c r="F160" s="227">
        <f t="shared" si="6"/>
        <v>1921865.4</v>
      </c>
      <c r="G160" s="81">
        <v>8211.0284840000004</v>
      </c>
      <c r="H160" s="106">
        <v>576.16119700699846</v>
      </c>
      <c r="I160" s="189">
        <f t="shared" si="7"/>
        <v>4730876</v>
      </c>
      <c r="J160" s="232">
        <v>2016</v>
      </c>
      <c r="K160" s="106">
        <f t="shared" si="8"/>
        <v>6652741</v>
      </c>
    </row>
    <row r="161" spans="2:11" s="58" customFormat="1">
      <c r="B161" s="175" t="s">
        <v>312</v>
      </c>
      <c r="C161" s="174" t="s">
        <v>313</v>
      </c>
      <c r="D161" s="181">
        <v>27090.43333</v>
      </c>
      <c r="E161" s="97">
        <v>98.806001638808041</v>
      </c>
      <c r="F161" s="227">
        <f t="shared" si="6"/>
        <v>2676697.4</v>
      </c>
      <c r="G161" s="81">
        <v>13545.21631</v>
      </c>
      <c r="H161" s="106">
        <v>576.16112001388922</v>
      </c>
      <c r="I161" s="189">
        <f t="shared" si="7"/>
        <v>7804226.9999999991</v>
      </c>
      <c r="J161" s="233">
        <v>2016</v>
      </c>
      <c r="K161" s="106">
        <f t="shared" si="8"/>
        <v>10480924</v>
      </c>
    </row>
    <row r="162" spans="2:11" s="58" customFormat="1">
      <c r="B162" s="175" t="s">
        <v>314</v>
      </c>
      <c r="C162" s="174" t="s">
        <v>315</v>
      </c>
      <c r="D162" s="181">
        <v>9327.5499999999993</v>
      </c>
      <c r="E162" s="97">
        <v>117.08750422136575</v>
      </c>
      <c r="F162" s="227">
        <f t="shared" si="6"/>
        <v>1092139.55</v>
      </c>
      <c r="G162" s="81">
        <v>4663.7749670000003</v>
      </c>
      <c r="H162" s="106">
        <v>576.16116107945129</v>
      </c>
      <c r="I162" s="189">
        <f t="shared" si="7"/>
        <v>2687086</v>
      </c>
      <c r="J162" s="233">
        <v>2016</v>
      </c>
      <c r="K162" s="106">
        <f t="shared" si="8"/>
        <v>3779226</v>
      </c>
    </row>
    <row r="163" spans="2:11" s="58" customFormat="1">
      <c r="B163" s="175" t="s">
        <v>316</v>
      </c>
      <c r="C163" s="174" t="s">
        <v>313</v>
      </c>
      <c r="D163" s="181">
        <v>19104.075000000001</v>
      </c>
      <c r="E163" s="97">
        <v>232.1556756869935</v>
      </c>
      <c r="F163" s="227">
        <f t="shared" si="6"/>
        <v>4435119.4400000004</v>
      </c>
      <c r="G163" s="81">
        <v>9552.0371969999997</v>
      </c>
      <c r="H163" s="106">
        <v>576.16117761020485</v>
      </c>
      <c r="I163" s="189">
        <f t="shared" si="7"/>
        <v>5503513</v>
      </c>
      <c r="J163" s="233">
        <v>2016</v>
      </c>
      <c r="K163" s="106">
        <f t="shared" si="8"/>
        <v>9938632</v>
      </c>
    </row>
    <row r="164" spans="2:11" s="58" customFormat="1">
      <c r="B164" s="175" t="s">
        <v>317</v>
      </c>
      <c r="C164" s="174" t="s">
        <v>313</v>
      </c>
      <c r="D164" s="181">
        <v>27090.43333</v>
      </c>
      <c r="E164" s="97">
        <v>98.806001638808041</v>
      </c>
      <c r="F164" s="227">
        <f t="shared" si="6"/>
        <v>2676697.4</v>
      </c>
      <c r="G164" s="81">
        <v>13545.21631</v>
      </c>
      <c r="H164" s="106">
        <v>576.16112001388922</v>
      </c>
      <c r="I164" s="189">
        <f t="shared" si="7"/>
        <v>7804226.9999999991</v>
      </c>
      <c r="J164" s="233">
        <v>2016</v>
      </c>
      <c r="K164" s="106">
        <f t="shared" si="8"/>
        <v>10480924</v>
      </c>
    </row>
    <row r="165" spans="2:11" s="58" customFormat="1">
      <c r="B165" s="175" t="s">
        <v>318</v>
      </c>
      <c r="C165" s="174" t="s">
        <v>313</v>
      </c>
      <c r="D165" s="104">
        <v>19159.866669999999</v>
      </c>
      <c r="E165" s="97">
        <v>75.44827032974338</v>
      </c>
      <c r="F165" s="227">
        <f t="shared" si="6"/>
        <v>1445578.8</v>
      </c>
      <c r="G165" s="81">
        <v>9579.9337560000004</v>
      </c>
      <c r="H165" s="106">
        <v>576.16118655758271</v>
      </c>
      <c r="I165" s="189">
        <f t="shared" si="7"/>
        <v>5519586</v>
      </c>
      <c r="J165" s="232">
        <v>2016</v>
      </c>
      <c r="K165" s="106">
        <f t="shared" si="8"/>
        <v>6965165</v>
      </c>
    </row>
    <row r="166" spans="2:11" s="58" customFormat="1">
      <c r="B166" s="175" t="s">
        <v>319</v>
      </c>
      <c r="C166" s="174" t="s">
        <v>320</v>
      </c>
      <c r="D166" s="181">
        <v>6034.7235289999999</v>
      </c>
      <c r="E166" s="97">
        <v>726.06070335190009</v>
      </c>
      <c r="F166" s="227">
        <f t="shared" si="6"/>
        <v>4381575.6100000003</v>
      </c>
      <c r="G166" s="81"/>
      <c r="H166" s="106" t="s">
        <v>11235</v>
      </c>
      <c r="I166" s="189" t="str">
        <f t="shared" si="7"/>
        <v/>
      </c>
      <c r="J166" s="233">
        <v>2016</v>
      </c>
      <c r="K166" s="106">
        <f t="shared" si="8"/>
        <v>0</v>
      </c>
    </row>
    <row r="167" spans="2:11" s="58" customFormat="1">
      <c r="B167" s="175" t="s">
        <v>321</v>
      </c>
      <c r="C167" s="174" t="s">
        <v>299</v>
      </c>
      <c r="D167" s="181">
        <v>14293.488439999999</v>
      </c>
      <c r="E167" s="97">
        <v>240.58483794457109</v>
      </c>
      <c r="F167" s="227">
        <f t="shared" si="6"/>
        <v>3438796.6</v>
      </c>
      <c r="G167" s="81">
        <v>7146.74413</v>
      </c>
      <c r="H167" s="106">
        <v>400.76557211234592</v>
      </c>
      <c r="I167" s="189">
        <f t="shared" si="7"/>
        <v>2864169</v>
      </c>
      <c r="J167" s="233">
        <v>2016</v>
      </c>
      <c r="K167" s="106">
        <f t="shared" si="8"/>
        <v>6302966</v>
      </c>
    </row>
    <row r="168" spans="2:11" s="58" customFormat="1">
      <c r="B168" s="175" t="s">
        <v>322</v>
      </c>
      <c r="C168" s="174" t="s">
        <v>299</v>
      </c>
      <c r="D168" s="181">
        <v>6417.7707060000002</v>
      </c>
      <c r="E168" s="97">
        <v>140.69401998981294</v>
      </c>
      <c r="F168" s="227">
        <f t="shared" si="6"/>
        <v>902941.96</v>
      </c>
      <c r="G168" s="81">
        <v>3208.8853720000002</v>
      </c>
      <c r="H168" s="106">
        <v>576.16112315276553</v>
      </c>
      <c r="I168" s="189">
        <f t="shared" si="7"/>
        <v>1848835</v>
      </c>
      <c r="J168" s="233">
        <v>2016</v>
      </c>
      <c r="K168" s="106">
        <f t="shared" si="8"/>
        <v>2751777</v>
      </c>
    </row>
    <row r="169" spans="2:11" s="58" customFormat="1">
      <c r="B169" s="175" t="s">
        <v>323</v>
      </c>
      <c r="C169" s="174" t="s">
        <v>297</v>
      </c>
      <c r="D169" s="181">
        <v>6006.8</v>
      </c>
      <c r="E169" s="97">
        <v>225.23769394686022</v>
      </c>
      <c r="F169" s="227">
        <f t="shared" si="6"/>
        <v>1352957.78</v>
      </c>
      <c r="G169" s="81">
        <v>3003.3999859999999</v>
      </c>
      <c r="H169" s="106">
        <v>162.69461353057355</v>
      </c>
      <c r="I169" s="189">
        <f t="shared" si="7"/>
        <v>488637</v>
      </c>
      <c r="J169" s="233">
        <v>2016</v>
      </c>
      <c r="K169" s="106">
        <f t="shared" si="8"/>
        <v>1841595</v>
      </c>
    </row>
    <row r="170" spans="2:11" s="58" customFormat="1">
      <c r="B170" s="175" t="s">
        <v>324</v>
      </c>
      <c r="C170" s="174" t="s">
        <v>297</v>
      </c>
      <c r="D170" s="181">
        <v>7121.3</v>
      </c>
      <c r="E170" s="97">
        <v>190.36365410809822</v>
      </c>
      <c r="F170" s="227">
        <f t="shared" si="6"/>
        <v>1355636.69</v>
      </c>
      <c r="G170" s="81">
        <v>3560.6500850000002</v>
      </c>
      <c r="H170" s="106">
        <v>330.02905984792943</v>
      </c>
      <c r="I170" s="189">
        <f t="shared" si="7"/>
        <v>1175118</v>
      </c>
      <c r="J170" s="233">
        <v>2016</v>
      </c>
      <c r="K170" s="106">
        <f t="shared" si="8"/>
        <v>2530755</v>
      </c>
    </row>
    <row r="171" spans="2:11" s="58" customFormat="1">
      <c r="B171" s="175" t="s">
        <v>325</v>
      </c>
      <c r="C171" s="174" t="s">
        <v>299</v>
      </c>
      <c r="D171" s="181">
        <v>17198.914980000001</v>
      </c>
      <c r="E171" s="97">
        <v>315.10580268011768</v>
      </c>
      <c r="F171" s="227">
        <f t="shared" si="6"/>
        <v>5419477.9100000001</v>
      </c>
      <c r="G171" s="81">
        <v>8599.4574150000008</v>
      </c>
      <c r="H171" s="106">
        <v>162.69445064750053</v>
      </c>
      <c r="I171" s="189">
        <f t="shared" si="7"/>
        <v>1399084.0000000002</v>
      </c>
      <c r="J171" s="233">
        <v>2016</v>
      </c>
      <c r="K171" s="106">
        <f t="shared" si="8"/>
        <v>6818562</v>
      </c>
    </row>
    <row r="172" spans="2:11" s="58" customFormat="1">
      <c r="B172" s="175" t="s">
        <v>326</v>
      </c>
      <c r="C172" s="174" t="s">
        <v>299</v>
      </c>
      <c r="D172" s="181">
        <v>17828.810969999999</v>
      </c>
      <c r="E172" s="97">
        <v>345.53072666292343</v>
      </c>
      <c r="F172" s="227">
        <f t="shared" si="6"/>
        <v>6160402.0099999998</v>
      </c>
      <c r="G172" s="81">
        <v>8914.4055590000007</v>
      </c>
      <c r="H172" s="106">
        <v>162.69452745906867</v>
      </c>
      <c r="I172" s="189">
        <f t="shared" si="7"/>
        <v>1450325</v>
      </c>
      <c r="J172" s="233">
        <v>2016</v>
      </c>
      <c r="K172" s="106">
        <f t="shared" si="8"/>
        <v>7610727</v>
      </c>
    </row>
    <row r="173" spans="2:11" s="58" customFormat="1">
      <c r="B173" s="175" t="s">
        <v>327</v>
      </c>
      <c r="C173" s="174" t="s">
        <v>267</v>
      </c>
      <c r="D173" s="181">
        <v>6989.078571</v>
      </c>
      <c r="E173" s="97">
        <v>889.19223283403551</v>
      </c>
      <c r="F173" s="227">
        <f t="shared" si="6"/>
        <v>6214634.3799999999</v>
      </c>
      <c r="G173" s="81">
        <v>3494.5393600000002</v>
      </c>
      <c r="H173" s="106">
        <v>576.16120254544785</v>
      </c>
      <c r="I173" s="189">
        <f t="shared" si="7"/>
        <v>2013417.9999999998</v>
      </c>
      <c r="J173" s="233">
        <v>2016</v>
      </c>
      <c r="K173" s="106">
        <f t="shared" si="8"/>
        <v>8228052</v>
      </c>
    </row>
    <row r="174" spans="2:11" s="58" customFormat="1">
      <c r="B174" s="175" t="s">
        <v>328</v>
      </c>
      <c r="C174" s="174" t="s">
        <v>267</v>
      </c>
      <c r="D174" s="181">
        <v>13828.525</v>
      </c>
      <c r="E174" s="97">
        <v>273.57934052981068</v>
      </c>
      <c r="F174" s="227">
        <f t="shared" si="6"/>
        <v>3783198.75</v>
      </c>
      <c r="G174" s="81">
        <v>6914.2625699999999</v>
      </c>
      <c r="H174" s="106">
        <v>576.16108148464491</v>
      </c>
      <c r="I174" s="189">
        <f t="shared" si="7"/>
        <v>3983729.0000000005</v>
      </c>
      <c r="J174" s="233">
        <v>2016</v>
      </c>
      <c r="K174" s="106">
        <f t="shared" si="8"/>
        <v>7766928</v>
      </c>
    </row>
    <row r="175" spans="2:11" s="58" customFormat="1">
      <c r="B175" s="175" t="s">
        <v>329</v>
      </c>
      <c r="C175" s="174" t="s">
        <v>330</v>
      </c>
      <c r="D175" s="181">
        <v>8289.5071430000007</v>
      </c>
      <c r="E175" s="97">
        <v>453.57212981896095</v>
      </c>
      <c r="F175" s="227">
        <f t="shared" si="6"/>
        <v>3759889.4100000006</v>
      </c>
      <c r="G175" s="81">
        <v>4144.7534519999999</v>
      </c>
      <c r="H175" s="106">
        <v>576.16117041839425</v>
      </c>
      <c r="I175" s="189">
        <f t="shared" si="7"/>
        <v>2388046</v>
      </c>
      <c r="J175" s="233">
        <v>2016</v>
      </c>
      <c r="K175" s="106">
        <f t="shared" si="8"/>
        <v>6147935</v>
      </c>
    </row>
    <row r="176" spans="2:11" s="58" customFormat="1">
      <c r="B176" s="175" t="s">
        <v>331</v>
      </c>
      <c r="C176" s="174" t="s">
        <v>330</v>
      </c>
      <c r="D176" s="181">
        <v>19063.795239999999</v>
      </c>
      <c r="E176" s="97">
        <v>90.187443704415287</v>
      </c>
      <c r="F176" s="227">
        <f t="shared" si="6"/>
        <v>1719314.96</v>
      </c>
      <c r="G176" s="81">
        <v>9531.8977360000008</v>
      </c>
      <c r="H176" s="106">
        <v>576.161133082471</v>
      </c>
      <c r="I176" s="189">
        <f t="shared" si="7"/>
        <v>5491909</v>
      </c>
      <c r="J176" s="233">
        <v>2016</v>
      </c>
      <c r="K176" s="106">
        <f t="shared" si="8"/>
        <v>7211224</v>
      </c>
    </row>
    <row r="177" spans="2:11" s="58" customFormat="1">
      <c r="B177" s="175" t="s">
        <v>332</v>
      </c>
      <c r="C177" s="174" t="s">
        <v>333</v>
      </c>
      <c r="D177" s="181">
        <v>13876.633330000001</v>
      </c>
      <c r="E177" s="97">
        <v>116.83203998011814</v>
      </c>
      <c r="F177" s="227">
        <f t="shared" si="6"/>
        <v>1621235.38</v>
      </c>
      <c r="G177" s="81">
        <v>6938.3165079999999</v>
      </c>
      <c r="H177" s="106">
        <v>576.16108970968844</v>
      </c>
      <c r="I177" s="189">
        <f t="shared" si="7"/>
        <v>3997588</v>
      </c>
      <c r="J177" s="233">
        <v>2016</v>
      </c>
      <c r="K177" s="106">
        <f t="shared" si="8"/>
        <v>5618823</v>
      </c>
    </row>
    <row r="178" spans="2:11" s="58" customFormat="1">
      <c r="B178" s="175" t="s">
        <v>334</v>
      </c>
      <c r="C178" s="174" t="s">
        <v>166</v>
      </c>
      <c r="D178" s="181">
        <v>6562.9</v>
      </c>
      <c r="E178" s="97">
        <v>553.00034740739613</v>
      </c>
      <c r="F178" s="227">
        <f t="shared" si="6"/>
        <v>3629285.98</v>
      </c>
      <c r="G178" s="81">
        <v>3281.449959</v>
      </c>
      <c r="H178" s="106">
        <v>576.1611554716992</v>
      </c>
      <c r="I178" s="189">
        <f t="shared" si="7"/>
        <v>1890644</v>
      </c>
      <c r="J178" s="233">
        <v>2016</v>
      </c>
      <c r="K178" s="106">
        <f t="shared" si="8"/>
        <v>5519930</v>
      </c>
    </row>
    <row r="179" spans="2:11" s="58" customFormat="1">
      <c r="B179" s="175" t="s">
        <v>335</v>
      </c>
      <c r="C179" s="174" t="s">
        <v>333</v>
      </c>
      <c r="D179" s="181">
        <v>12366.24048</v>
      </c>
      <c r="E179" s="97">
        <v>286.94306290896259</v>
      </c>
      <c r="F179" s="227">
        <f t="shared" si="6"/>
        <v>3548406.92</v>
      </c>
      <c r="G179" s="81">
        <v>6183.120124</v>
      </c>
      <c r="H179" s="106">
        <v>576.16121449300829</v>
      </c>
      <c r="I179" s="189">
        <f t="shared" si="7"/>
        <v>3562474</v>
      </c>
      <c r="J179" s="233">
        <v>2016</v>
      </c>
      <c r="K179" s="106">
        <f t="shared" si="8"/>
        <v>7110881</v>
      </c>
    </row>
    <row r="180" spans="2:11" s="58" customFormat="1">
      <c r="B180" s="175" t="s">
        <v>336</v>
      </c>
      <c r="C180" s="174" t="s">
        <v>333</v>
      </c>
      <c r="D180" s="181">
        <v>11620.025</v>
      </c>
      <c r="E180" s="97">
        <v>121.96742003567118</v>
      </c>
      <c r="F180" s="227">
        <f t="shared" si="6"/>
        <v>1417264.47</v>
      </c>
      <c r="G180" s="81">
        <v>5810.012635</v>
      </c>
      <c r="H180" s="106">
        <v>576.16122550824707</v>
      </c>
      <c r="I180" s="189">
        <f t="shared" si="7"/>
        <v>3347504</v>
      </c>
      <c r="J180" s="233">
        <v>2016</v>
      </c>
      <c r="K180" s="106">
        <f t="shared" si="8"/>
        <v>4764768</v>
      </c>
    </row>
    <row r="181" spans="2:11" s="58" customFormat="1">
      <c r="B181" s="175" t="s">
        <v>337</v>
      </c>
      <c r="C181" s="174" t="s">
        <v>338</v>
      </c>
      <c r="D181" s="181">
        <v>10660.133330000001</v>
      </c>
      <c r="E181" s="97">
        <v>51.75268759982761</v>
      </c>
      <c r="F181" s="227">
        <f t="shared" si="6"/>
        <v>551690.55000000005</v>
      </c>
      <c r="G181" s="81">
        <v>5330.0667320000002</v>
      </c>
      <c r="H181" s="106">
        <v>507.87412918266625</v>
      </c>
      <c r="I181" s="189">
        <f t="shared" si="7"/>
        <v>2707003</v>
      </c>
      <c r="J181" s="233">
        <v>2016</v>
      </c>
      <c r="K181" s="106">
        <f t="shared" si="8"/>
        <v>3258694</v>
      </c>
    </row>
    <row r="182" spans="2:11" s="58" customFormat="1">
      <c r="B182" s="175" t="s">
        <v>339</v>
      </c>
      <c r="C182" s="174" t="s">
        <v>333</v>
      </c>
      <c r="D182" s="181">
        <v>11620.025</v>
      </c>
      <c r="E182" s="97">
        <v>121.96742003567118</v>
      </c>
      <c r="F182" s="227">
        <f t="shared" si="6"/>
        <v>1417264.47</v>
      </c>
      <c r="G182" s="81">
        <v>5810.012635</v>
      </c>
      <c r="H182" s="106">
        <v>576.16122550824707</v>
      </c>
      <c r="I182" s="189">
        <f t="shared" si="7"/>
        <v>3347504</v>
      </c>
      <c r="J182" s="233">
        <v>2016</v>
      </c>
      <c r="K182" s="106">
        <f t="shared" si="8"/>
        <v>4764768</v>
      </c>
    </row>
    <row r="183" spans="2:11" s="58" customFormat="1">
      <c r="B183" s="175" t="s">
        <v>340</v>
      </c>
      <c r="C183" s="174" t="s">
        <v>333</v>
      </c>
      <c r="D183" s="181">
        <v>12213.325000000001</v>
      </c>
      <c r="E183" s="97">
        <v>110.25109460363987</v>
      </c>
      <c r="F183" s="227">
        <f t="shared" si="6"/>
        <v>1346532.45</v>
      </c>
      <c r="G183" s="81">
        <v>6106.6625240000003</v>
      </c>
      <c r="H183" s="106">
        <v>576.1611987189616</v>
      </c>
      <c r="I183" s="189">
        <f t="shared" si="7"/>
        <v>3518422</v>
      </c>
      <c r="J183" s="233">
        <v>2016</v>
      </c>
      <c r="K183" s="106">
        <f t="shared" si="8"/>
        <v>4864954</v>
      </c>
    </row>
    <row r="184" spans="2:11" s="58" customFormat="1">
      <c r="B184" s="175" t="s">
        <v>341</v>
      </c>
      <c r="C184" s="174" t="s">
        <v>166</v>
      </c>
      <c r="D184" s="181">
        <v>5649.6</v>
      </c>
      <c r="E184" s="97">
        <v>252.46679764939108</v>
      </c>
      <c r="F184" s="227">
        <f t="shared" si="6"/>
        <v>1426336.42</v>
      </c>
      <c r="G184" s="81">
        <v>2824.8001089999998</v>
      </c>
      <c r="H184" s="106">
        <v>576.16112191958291</v>
      </c>
      <c r="I184" s="189">
        <f t="shared" si="7"/>
        <v>1627540</v>
      </c>
      <c r="J184" s="233">
        <v>2016</v>
      </c>
      <c r="K184" s="106">
        <f t="shared" si="8"/>
        <v>3053876</v>
      </c>
    </row>
    <row r="185" spans="2:11" s="58" customFormat="1">
      <c r="B185" s="175" t="s">
        <v>342</v>
      </c>
      <c r="C185" s="174" t="s">
        <v>166</v>
      </c>
      <c r="D185" s="181">
        <v>6153.1</v>
      </c>
      <c r="E185" s="97">
        <v>162.74944824559978</v>
      </c>
      <c r="F185" s="227">
        <f t="shared" si="6"/>
        <v>1001413.6300000001</v>
      </c>
      <c r="G185" s="81">
        <v>3076.5499960000002</v>
      </c>
      <c r="H185" s="106">
        <v>576.16128530485287</v>
      </c>
      <c r="I185" s="189">
        <f t="shared" si="7"/>
        <v>1772589</v>
      </c>
      <c r="J185" s="233">
        <v>2016</v>
      </c>
      <c r="K185" s="106">
        <f t="shared" si="8"/>
        <v>2774003</v>
      </c>
    </row>
    <row r="186" spans="2:11" s="58" customFormat="1">
      <c r="B186" s="175" t="s">
        <v>343</v>
      </c>
      <c r="C186" s="174" t="s">
        <v>166</v>
      </c>
      <c r="D186" s="181">
        <v>6391.7</v>
      </c>
      <c r="E186" s="97">
        <v>112.76305051864136</v>
      </c>
      <c r="F186" s="227">
        <f t="shared" si="6"/>
        <v>720747.59</v>
      </c>
      <c r="G186" s="81">
        <v>3195.8499029999998</v>
      </c>
      <c r="H186" s="106">
        <v>576.16128913673833</v>
      </c>
      <c r="I186" s="189">
        <f t="shared" si="7"/>
        <v>1841325</v>
      </c>
      <c r="J186" s="233">
        <v>2016</v>
      </c>
      <c r="K186" s="106">
        <f t="shared" si="8"/>
        <v>2562073</v>
      </c>
    </row>
    <row r="187" spans="2:11" s="58" customFormat="1">
      <c r="B187" s="175" t="s">
        <v>344</v>
      </c>
      <c r="C187" s="174" t="s">
        <v>166</v>
      </c>
      <c r="D187" s="181">
        <v>6225.8</v>
      </c>
      <c r="E187" s="97">
        <v>178.89847248546371</v>
      </c>
      <c r="F187" s="227">
        <f t="shared" si="6"/>
        <v>1113786.1100000001</v>
      </c>
      <c r="G187" s="81">
        <v>3112.8998369999999</v>
      </c>
      <c r="H187" s="106">
        <v>576.16116608765788</v>
      </c>
      <c r="I187" s="189">
        <f t="shared" si="7"/>
        <v>1793532</v>
      </c>
      <c r="J187" s="233">
        <v>2016</v>
      </c>
      <c r="K187" s="106">
        <f t="shared" si="8"/>
        <v>2907318</v>
      </c>
    </row>
    <row r="188" spans="2:11" s="58" customFormat="1">
      <c r="B188" s="175" t="s">
        <v>345</v>
      </c>
      <c r="C188" s="174" t="s">
        <v>333</v>
      </c>
      <c r="D188" s="181">
        <v>13876.633330000001</v>
      </c>
      <c r="E188" s="97">
        <v>116.83203998011814</v>
      </c>
      <c r="F188" s="227">
        <f t="shared" si="6"/>
        <v>1621235.38</v>
      </c>
      <c r="G188" s="81">
        <v>6938.3165079999999</v>
      </c>
      <c r="H188" s="106">
        <v>576.16108970968844</v>
      </c>
      <c r="I188" s="189">
        <f t="shared" si="7"/>
        <v>3997588</v>
      </c>
      <c r="J188" s="233">
        <v>2016</v>
      </c>
      <c r="K188" s="106">
        <f t="shared" si="8"/>
        <v>5618823</v>
      </c>
    </row>
    <row r="189" spans="2:11" s="58" customFormat="1">
      <c r="B189" s="175" t="s">
        <v>346</v>
      </c>
      <c r="C189" s="174" t="s">
        <v>333</v>
      </c>
      <c r="D189" s="181">
        <v>6817.85</v>
      </c>
      <c r="E189" s="97">
        <v>759.75294851016076</v>
      </c>
      <c r="F189" s="227">
        <f t="shared" si="6"/>
        <v>5179881.6399999997</v>
      </c>
      <c r="G189" s="81">
        <v>3408.9249410000002</v>
      </c>
      <c r="H189" s="106">
        <v>592.77339189733709</v>
      </c>
      <c r="I189" s="189">
        <f t="shared" si="7"/>
        <v>2020719.9999999998</v>
      </c>
      <c r="J189" s="233">
        <v>2016</v>
      </c>
      <c r="K189" s="106">
        <f t="shared" si="8"/>
        <v>7200602</v>
      </c>
    </row>
    <row r="190" spans="2:11" s="58" customFormat="1">
      <c r="B190" s="175" t="s">
        <v>347</v>
      </c>
      <c r="C190" s="174" t="s">
        <v>297</v>
      </c>
      <c r="D190" s="181">
        <v>6239.7</v>
      </c>
      <c r="E190" s="97">
        <v>77.279449332499965</v>
      </c>
      <c r="F190" s="227">
        <f t="shared" si="6"/>
        <v>482200.58</v>
      </c>
      <c r="G190" s="81">
        <v>3119.849886</v>
      </c>
      <c r="H190" s="106">
        <v>576.16105443606591</v>
      </c>
      <c r="I190" s="189">
        <f t="shared" si="7"/>
        <v>1797536</v>
      </c>
      <c r="J190" s="233">
        <v>2016</v>
      </c>
      <c r="K190" s="106">
        <f t="shared" si="8"/>
        <v>2279737</v>
      </c>
    </row>
    <row r="191" spans="2:11" s="58" customFormat="1">
      <c r="B191" s="175" t="s">
        <v>348</v>
      </c>
      <c r="C191" s="174" t="s">
        <v>297</v>
      </c>
      <c r="D191" s="181">
        <v>8111.8</v>
      </c>
      <c r="E191" s="97">
        <v>459.26157079809656</v>
      </c>
      <c r="F191" s="227">
        <f t="shared" si="6"/>
        <v>3725438.01</v>
      </c>
      <c r="G191" s="81">
        <v>4055.9001440000002</v>
      </c>
      <c r="H191" s="106">
        <v>576.16112750136779</v>
      </c>
      <c r="I191" s="189">
        <f t="shared" si="7"/>
        <v>2336852</v>
      </c>
      <c r="J191" s="233">
        <v>2016</v>
      </c>
      <c r="K191" s="106">
        <f t="shared" si="8"/>
        <v>6062290</v>
      </c>
    </row>
    <row r="192" spans="2:11" s="58" customFormat="1">
      <c r="B192" s="175" t="s">
        <v>349</v>
      </c>
      <c r="C192" s="174" t="s">
        <v>315</v>
      </c>
      <c r="D192" s="181">
        <v>9772.1</v>
      </c>
      <c r="E192" s="97">
        <v>106.11340551160959</v>
      </c>
      <c r="F192" s="227">
        <f t="shared" si="6"/>
        <v>1036950.81</v>
      </c>
      <c r="G192" s="81">
        <v>4886.0500620000003</v>
      </c>
      <c r="H192" s="106">
        <v>576.16110442545846</v>
      </c>
      <c r="I192" s="189">
        <f t="shared" si="7"/>
        <v>2815152</v>
      </c>
      <c r="J192" s="233">
        <v>2016</v>
      </c>
      <c r="K192" s="106">
        <f t="shared" si="8"/>
        <v>3852103</v>
      </c>
    </row>
    <row r="193" spans="2:11" s="58" customFormat="1">
      <c r="B193" s="175" t="s">
        <v>350</v>
      </c>
      <c r="C193" s="174" t="s">
        <v>166</v>
      </c>
      <c r="D193" s="181">
        <v>6562.9</v>
      </c>
      <c r="E193" s="97">
        <v>553.00034740739613</v>
      </c>
      <c r="F193" s="227">
        <f t="shared" si="6"/>
        <v>3629285.98</v>
      </c>
      <c r="G193" s="81">
        <v>3281.449959</v>
      </c>
      <c r="H193" s="106">
        <v>576.1611554716992</v>
      </c>
      <c r="I193" s="189">
        <f t="shared" si="7"/>
        <v>1890644</v>
      </c>
      <c r="J193" s="233">
        <v>2016</v>
      </c>
      <c r="K193" s="106">
        <f t="shared" si="8"/>
        <v>5519930</v>
      </c>
    </row>
    <row r="194" spans="2:11" s="58" customFormat="1">
      <c r="B194" s="175" t="s">
        <v>351</v>
      </c>
      <c r="C194" s="174" t="s">
        <v>166</v>
      </c>
      <c r="D194" s="181">
        <v>5649.6</v>
      </c>
      <c r="E194" s="97">
        <v>252.46679764939108</v>
      </c>
      <c r="F194" s="227">
        <f t="shared" si="6"/>
        <v>1426336.42</v>
      </c>
      <c r="G194" s="81">
        <v>2824.8001089999998</v>
      </c>
      <c r="H194" s="106">
        <v>576.16112191958291</v>
      </c>
      <c r="I194" s="189">
        <f t="shared" si="7"/>
        <v>1627540</v>
      </c>
      <c r="J194" s="233">
        <v>2016</v>
      </c>
      <c r="K194" s="106">
        <f t="shared" si="8"/>
        <v>3053876</v>
      </c>
    </row>
    <row r="195" spans="2:11" s="58" customFormat="1">
      <c r="B195" s="175" t="s">
        <v>352</v>
      </c>
      <c r="C195" s="174" t="s">
        <v>164</v>
      </c>
      <c r="D195" s="181">
        <v>6390.9</v>
      </c>
      <c r="E195" s="97">
        <v>86.748296797008237</v>
      </c>
      <c r="F195" s="227">
        <f t="shared" si="6"/>
        <v>554399.68999999994</v>
      </c>
      <c r="G195" s="81">
        <v>3195.4499190000001</v>
      </c>
      <c r="H195" s="106">
        <v>576.16111867469385</v>
      </c>
      <c r="I195" s="189">
        <f t="shared" si="7"/>
        <v>1841094</v>
      </c>
      <c r="J195" s="233">
        <v>2016</v>
      </c>
      <c r="K195" s="106">
        <f t="shared" si="8"/>
        <v>2395494</v>
      </c>
    </row>
    <row r="196" spans="2:11" s="58" customFormat="1">
      <c r="B196" s="175" t="s">
        <v>353</v>
      </c>
      <c r="C196" s="174" t="s">
        <v>315</v>
      </c>
      <c r="D196" s="181">
        <v>9327.5499999999993</v>
      </c>
      <c r="E196" s="97">
        <v>117.08750422136575</v>
      </c>
      <c r="F196" s="227">
        <f t="shared" si="6"/>
        <v>1092139.55</v>
      </c>
      <c r="G196" s="81">
        <v>4663.7749670000003</v>
      </c>
      <c r="H196" s="106">
        <v>576.16116107945129</v>
      </c>
      <c r="I196" s="189">
        <f t="shared" si="7"/>
        <v>2687086</v>
      </c>
      <c r="J196" s="233">
        <v>2016</v>
      </c>
      <c r="K196" s="106">
        <f t="shared" si="8"/>
        <v>3779226</v>
      </c>
    </row>
    <row r="197" spans="2:11" s="58" customFormat="1">
      <c r="B197" s="175" t="s">
        <v>354</v>
      </c>
      <c r="C197" s="174" t="s">
        <v>315</v>
      </c>
      <c r="D197" s="181">
        <v>5905.5833329999996</v>
      </c>
      <c r="E197" s="97">
        <v>265.15134944417861</v>
      </c>
      <c r="F197" s="227">
        <f t="shared" si="6"/>
        <v>1565873.39</v>
      </c>
      <c r="G197" s="81">
        <v>2952.791565</v>
      </c>
      <c r="H197" s="106">
        <v>576.16122321861212</v>
      </c>
      <c r="I197" s="189">
        <f t="shared" si="7"/>
        <v>1701284</v>
      </c>
      <c r="J197" s="233">
        <v>2016</v>
      </c>
      <c r="K197" s="106">
        <f t="shared" si="8"/>
        <v>3267157</v>
      </c>
    </row>
    <row r="198" spans="2:11" s="58" customFormat="1">
      <c r="B198" s="175" t="s">
        <v>355</v>
      </c>
      <c r="C198" s="174" t="s">
        <v>356</v>
      </c>
      <c r="D198" s="181">
        <v>14936.858329999999</v>
      </c>
      <c r="E198" s="97">
        <v>107.81605036485608</v>
      </c>
      <c r="F198" s="227">
        <f t="shared" si="6"/>
        <v>1610433.07</v>
      </c>
      <c r="G198" s="81">
        <v>7468.429255</v>
      </c>
      <c r="H198" s="106">
        <v>623.65161949974174</v>
      </c>
      <c r="I198" s="189">
        <f t="shared" si="7"/>
        <v>4657698</v>
      </c>
      <c r="J198" s="233">
        <v>2016</v>
      </c>
      <c r="K198" s="106">
        <f t="shared" si="8"/>
        <v>6268131</v>
      </c>
    </row>
    <row r="199" spans="2:11" s="58" customFormat="1">
      <c r="B199" s="175" t="s">
        <v>357</v>
      </c>
      <c r="C199" s="174" t="s">
        <v>283</v>
      </c>
      <c r="D199" s="181">
        <v>11627.2</v>
      </c>
      <c r="E199" s="97">
        <v>83.112321109123428</v>
      </c>
      <c r="F199" s="227">
        <f t="shared" si="6"/>
        <v>966363.58</v>
      </c>
      <c r="G199" s="81">
        <v>5813.6000350000004</v>
      </c>
      <c r="H199" s="106">
        <v>623.65160626327804</v>
      </c>
      <c r="I199" s="189">
        <f t="shared" si="7"/>
        <v>3625660.9999999995</v>
      </c>
      <c r="J199" s="233">
        <v>2016</v>
      </c>
      <c r="K199" s="106">
        <f t="shared" si="8"/>
        <v>4592025</v>
      </c>
    </row>
    <row r="200" spans="2:11" s="58" customFormat="1">
      <c r="B200" s="175" t="s">
        <v>358</v>
      </c>
      <c r="C200" s="174" t="s">
        <v>359</v>
      </c>
      <c r="D200" s="181">
        <v>12890.371429999999</v>
      </c>
      <c r="E200" s="97">
        <v>354.12546991285575</v>
      </c>
      <c r="F200" s="227">
        <f t="shared" si="6"/>
        <v>4564808.84</v>
      </c>
      <c r="G200" s="81">
        <v>6445.1855050000004</v>
      </c>
      <c r="H200" s="106">
        <v>623.65171597958522</v>
      </c>
      <c r="I200" s="189">
        <f t="shared" si="7"/>
        <v>4019550.9999999995</v>
      </c>
      <c r="J200" s="233">
        <v>2016</v>
      </c>
      <c r="K200" s="106">
        <f t="shared" si="8"/>
        <v>8584360</v>
      </c>
    </row>
    <row r="201" spans="2:11" s="58" customFormat="1">
      <c r="B201" s="175" t="s">
        <v>360</v>
      </c>
      <c r="C201" s="174" t="s">
        <v>359</v>
      </c>
      <c r="D201" s="181">
        <v>4671.1000000000004</v>
      </c>
      <c r="E201" s="97">
        <v>136.41056710410822</v>
      </c>
      <c r="F201" s="227">
        <f t="shared" si="6"/>
        <v>637187.4</v>
      </c>
      <c r="G201" s="81">
        <v>2335.5500059999999</v>
      </c>
      <c r="H201" s="106">
        <v>623.65181488646749</v>
      </c>
      <c r="I201" s="189">
        <f t="shared" si="7"/>
        <v>1456570</v>
      </c>
      <c r="J201" s="233">
        <v>2016</v>
      </c>
      <c r="K201" s="106">
        <f t="shared" si="8"/>
        <v>2093757</v>
      </c>
    </row>
    <row r="202" spans="2:11" s="58" customFormat="1">
      <c r="B202" s="175" t="s">
        <v>361</v>
      </c>
      <c r="C202" s="174" t="s">
        <v>362</v>
      </c>
      <c r="D202" s="181">
        <v>6526.25</v>
      </c>
      <c r="E202" s="97">
        <v>254.12471633786629</v>
      </c>
      <c r="F202" s="227">
        <f t="shared" si="6"/>
        <v>1658481.43</v>
      </c>
      <c r="G202" s="81">
        <v>3263.1249109999999</v>
      </c>
      <c r="H202" s="106">
        <v>623.65157801340445</v>
      </c>
      <c r="I202" s="189">
        <f t="shared" si="7"/>
        <v>2035052.9999999998</v>
      </c>
      <c r="J202" s="233">
        <v>2016</v>
      </c>
      <c r="K202" s="106">
        <f t="shared" si="8"/>
        <v>3693534</v>
      </c>
    </row>
    <row r="203" spans="2:11" s="58" customFormat="1">
      <c r="B203" s="175" t="s">
        <v>363</v>
      </c>
      <c r="C203" s="174" t="s">
        <v>364</v>
      </c>
      <c r="D203" s="181">
        <v>10980.16294</v>
      </c>
      <c r="E203" s="97">
        <v>492.58750981704469</v>
      </c>
      <c r="F203" s="227">
        <f t="shared" si="6"/>
        <v>5408691.1200000001</v>
      </c>
      <c r="G203" s="81"/>
      <c r="H203" s="106" t="s">
        <v>11235</v>
      </c>
      <c r="I203" s="189" t="str">
        <f t="shared" si="7"/>
        <v/>
      </c>
      <c r="J203" s="233">
        <v>2016</v>
      </c>
      <c r="K203" s="106">
        <f t="shared" si="8"/>
        <v>0</v>
      </c>
    </row>
    <row r="204" spans="2:11" s="58" customFormat="1">
      <c r="B204" s="175" t="s">
        <v>365</v>
      </c>
      <c r="C204" s="174" t="s">
        <v>362</v>
      </c>
      <c r="D204" s="181">
        <v>5060.6000000000004</v>
      </c>
      <c r="E204" s="97">
        <v>293.17222068529423</v>
      </c>
      <c r="F204" s="227">
        <f t="shared" si="6"/>
        <v>1483627.34</v>
      </c>
      <c r="G204" s="81">
        <v>2530.2999289999998</v>
      </c>
      <c r="H204" s="106">
        <v>623.6517583999032</v>
      </c>
      <c r="I204" s="189">
        <f t="shared" si="7"/>
        <v>1578026</v>
      </c>
      <c r="J204" s="233">
        <v>2016</v>
      </c>
      <c r="K204" s="106">
        <f t="shared" si="8"/>
        <v>3061653</v>
      </c>
    </row>
    <row r="205" spans="2:11" s="58" customFormat="1">
      <c r="B205" s="175" t="s">
        <v>366</v>
      </c>
      <c r="C205" s="174" t="s">
        <v>283</v>
      </c>
      <c r="D205" s="181">
        <v>8719.2000000000007</v>
      </c>
      <c r="E205" s="97">
        <v>112.89489288008073</v>
      </c>
      <c r="F205" s="227">
        <f t="shared" si="6"/>
        <v>984353.15</v>
      </c>
      <c r="G205" s="81">
        <v>4359.5998550000004</v>
      </c>
      <c r="H205" s="106">
        <v>623.65173190877624</v>
      </c>
      <c r="I205" s="189">
        <f t="shared" si="7"/>
        <v>2718872</v>
      </c>
      <c r="J205" s="233">
        <v>2016</v>
      </c>
      <c r="K205" s="106">
        <f t="shared" si="8"/>
        <v>3703225</v>
      </c>
    </row>
    <row r="206" spans="2:11" s="58" customFormat="1">
      <c r="B206" s="175" t="s">
        <v>367</v>
      </c>
      <c r="C206" s="174" t="s">
        <v>283</v>
      </c>
      <c r="D206" s="181">
        <v>10431.15</v>
      </c>
      <c r="E206" s="97">
        <v>83.803796321594461</v>
      </c>
      <c r="F206" s="227">
        <f t="shared" ref="F206:F269" si="9">IFERROR(D206*E206,0)</f>
        <v>874169.97000000009</v>
      </c>
      <c r="G206" s="81">
        <v>5215.5749029999997</v>
      </c>
      <c r="H206" s="106">
        <v>623.65167033245848</v>
      </c>
      <c r="I206" s="189">
        <f t="shared" ref="I206:I269" si="10">IFERROR(G206*H206,"")</f>
        <v>3252702</v>
      </c>
      <c r="J206" s="233">
        <v>2016</v>
      </c>
      <c r="K206" s="106">
        <f t="shared" ref="K206:K269" si="11">IFERROR(ROUND((F206+I206),0),0)</f>
        <v>4126872</v>
      </c>
    </row>
    <row r="207" spans="2:11" s="58" customFormat="1">
      <c r="B207" s="175" t="s">
        <v>368</v>
      </c>
      <c r="C207" s="174" t="s">
        <v>369</v>
      </c>
      <c r="D207" s="181">
        <v>3382.02</v>
      </c>
      <c r="E207" s="97">
        <v>590.37503917776951</v>
      </c>
      <c r="F207" s="227">
        <f t="shared" si="9"/>
        <v>1996660.19</v>
      </c>
      <c r="G207" s="81">
        <v>1691.0099190000001</v>
      </c>
      <c r="H207" s="106">
        <v>1300.6109398226422</v>
      </c>
      <c r="I207" s="189">
        <f t="shared" si="10"/>
        <v>2199346</v>
      </c>
      <c r="J207" s="233">
        <v>2016</v>
      </c>
      <c r="K207" s="106">
        <f t="shared" si="11"/>
        <v>4196006</v>
      </c>
    </row>
    <row r="208" spans="2:11" s="58" customFormat="1">
      <c r="B208" s="175" t="s">
        <v>370</v>
      </c>
      <c r="C208" s="174" t="s">
        <v>369</v>
      </c>
      <c r="D208" s="181">
        <v>9561.52</v>
      </c>
      <c r="E208" s="97">
        <v>281.72224290698546</v>
      </c>
      <c r="F208" s="227">
        <f t="shared" si="9"/>
        <v>2693692.86</v>
      </c>
      <c r="G208" s="81">
        <v>4780.7599970000001</v>
      </c>
      <c r="H208" s="106">
        <v>715.28418120672291</v>
      </c>
      <c r="I208" s="189">
        <f t="shared" si="10"/>
        <v>3419602</v>
      </c>
      <c r="J208" s="233">
        <v>2016</v>
      </c>
      <c r="K208" s="106">
        <f t="shared" si="11"/>
        <v>6113295</v>
      </c>
    </row>
    <row r="209" spans="2:11" s="58" customFormat="1">
      <c r="B209" s="175" t="s">
        <v>371</v>
      </c>
      <c r="C209" s="174" t="s">
        <v>372</v>
      </c>
      <c r="D209" s="181">
        <v>7482.6581200000001</v>
      </c>
      <c r="E209" s="97">
        <v>423.77059584275116</v>
      </c>
      <c r="F209" s="227">
        <f t="shared" si="9"/>
        <v>3170930.49</v>
      </c>
      <c r="G209" s="81"/>
      <c r="H209" s="106" t="s">
        <v>11235</v>
      </c>
      <c r="I209" s="189" t="str">
        <f t="shared" si="10"/>
        <v/>
      </c>
      <c r="J209" s="233">
        <v>2016</v>
      </c>
      <c r="K209" s="106">
        <f t="shared" si="11"/>
        <v>0</v>
      </c>
    </row>
    <row r="210" spans="2:11" s="58" customFormat="1">
      <c r="B210" s="175" t="s">
        <v>373</v>
      </c>
      <c r="C210" s="174" t="s">
        <v>372</v>
      </c>
      <c r="D210" s="181">
        <v>12055.08352</v>
      </c>
      <c r="E210" s="97">
        <v>161.75600747725056</v>
      </c>
      <c r="F210" s="227">
        <f t="shared" si="9"/>
        <v>1949982.1800000002</v>
      </c>
      <c r="G210" s="81"/>
      <c r="H210" s="106" t="s">
        <v>11235</v>
      </c>
      <c r="I210" s="189" t="str">
        <f t="shared" si="10"/>
        <v/>
      </c>
      <c r="J210" s="233">
        <v>2016</v>
      </c>
      <c r="K210" s="106">
        <f t="shared" si="11"/>
        <v>0</v>
      </c>
    </row>
    <row r="211" spans="2:11" s="58" customFormat="1">
      <c r="B211" s="175" t="s">
        <v>374</v>
      </c>
      <c r="C211" s="174" t="s">
        <v>356</v>
      </c>
      <c r="D211" s="181">
        <v>14936.858329999999</v>
      </c>
      <c r="E211" s="97">
        <v>107.81605036485608</v>
      </c>
      <c r="F211" s="227">
        <f t="shared" si="9"/>
        <v>1610433.07</v>
      </c>
      <c r="G211" s="81">
        <v>7468.429255</v>
      </c>
      <c r="H211" s="106">
        <v>623.65161949974174</v>
      </c>
      <c r="I211" s="189">
        <f t="shared" si="10"/>
        <v>4657698</v>
      </c>
      <c r="J211" s="233">
        <v>2016</v>
      </c>
      <c r="K211" s="106">
        <f t="shared" si="11"/>
        <v>6268131</v>
      </c>
    </row>
    <row r="212" spans="2:11" s="58" customFormat="1">
      <c r="B212" s="175" t="s">
        <v>375</v>
      </c>
      <c r="C212" s="174" t="s">
        <v>356</v>
      </c>
      <c r="D212" s="181">
        <v>5009</v>
      </c>
      <c r="E212" s="97">
        <v>104.85332202036335</v>
      </c>
      <c r="F212" s="227">
        <f t="shared" si="9"/>
        <v>525210.29</v>
      </c>
      <c r="G212" s="81">
        <v>2504.4998719999999</v>
      </c>
      <c r="H212" s="106">
        <v>913.35880092231048</v>
      </c>
      <c r="I212" s="189">
        <f t="shared" si="10"/>
        <v>2287507</v>
      </c>
      <c r="J212" s="233">
        <v>2016</v>
      </c>
      <c r="K212" s="106">
        <f t="shared" si="11"/>
        <v>2812717</v>
      </c>
    </row>
    <row r="213" spans="2:11" s="58" customFormat="1">
      <c r="B213" s="175" t="s">
        <v>376</v>
      </c>
      <c r="C213" s="174" t="s">
        <v>356</v>
      </c>
      <c r="D213" s="181">
        <v>5933.2</v>
      </c>
      <c r="E213" s="97">
        <v>213.61547899952811</v>
      </c>
      <c r="F213" s="227">
        <f t="shared" si="9"/>
        <v>1267423.3600000001</v>
      </c>
      <c r="G213" s="81">
        <v>2966.5998989999998</v>
      </c>
      <c r="H213" s="106">
        <v>1300.6111816091584</v>
      </c>
      <c r="I213" s="189">
        <f t="shared" si="10"/>
        <v>3858392.9999999995</v>
      </c>
      <c r="J213" s="233">
        <v>2016</v>
      </c>
      <c r="K213" s="106">
        <f t="shared" si="11"/>
        <v>5125816</v>
      </c>
    </row>
    <row r="214" spans="2:11" s="58" customFormat="1">
      <c r="B214" s="175" t="s">
        <v>377</v>
      </c>
      <c r="C214" s="174" t="s">
        <v>356</v>
      </c>
      <c r="D214" s="181">
        <v>7527.017143</v>
      </c>
      <c r="E214" s="97">
        <v>115.99338003527117</v>
      </c>
      <c r="F214" s="227">
        <f t="shared" si="9"/>
        <v>873084.16</v>
      </c>
      <c r="G214" s="81">
        <v>3763.5086550000001</v>
      </c>
      <c r="H214" s="106">
        <v>1300.6110650222486</v>
      </c>
      <c r="I214" s="189">
        <f t="shared" si="10"/>
        <v>4894861</v>
      </c>
      <c r="J214" s="233">
        <v>2016</v>
      </c>
      <c r="K214" s="106">
        <f t="shared" si="11"/>
        <v>5767945</v>
      </c>
    </row>
    <row r="215" spans="2:11" s="58" customFormat="1">
      <c r="B215" s="175" t="s">
        <v>378</v>
      </c>
      <c r="C215" s="174" t="s">
        <v>379</v>
      </c>
      <c r="D215" s="181">
        <v>3446.8</v>
      </c>
      <c r="E215" s="97">
        <v>457.3627190437507</v>
      </c>
      <c r="F215" s="227">
        <f t="shared" si="9"/>
        <v>1576437.82</v>
      </c>
      <c r="G215" s="81">
        <v>1723.399911</v>
      </c>
      <c r="H215" s="106">
        <v>1300.6110686749362</v>
      </c>
      <c r="I215" s="189">
        <f t="shared" si="10"/>
        <v>2241473</v>
      </c>
      <c r="J215" s="233">
        <v>2016</v>
      </c>
      <c r="K215" s="106">
        <f t="shared" si="11"/>
        <v>3817911</v>
      </c>
    </row>
    <row r="216" spans="2:11" s="58" customFormat="1">
      <c r="B216" s="175" t="s">
        <v>380</v>
      </c>
      <c r="C216" s="174" t="s">
        <v>379</v>
      </c>
      <c r="D216" s="181">
        <v>5202.3999999999996</v>
      </c>
      <c r="E216" s="97">
        <v>479.49743003229287</v>
      </c>
      <c r="F216" s="227">
        <f t="shared" si="9"/>
        <v>2494537.4300000002</v>
      </c>
      <c r="G216" s="81">
        <v>2601.2001070000001</v>
      </c>
      <c r="H216" s="106">
        <v>1300.6112028427654</v>
      </c>
      <c r="I216" s="189">
        <f t="shared" si="10"/>
        <v>3383150</v>
      </c>
      <c r="J216" s="233">
        <v>2016</v>
      </c>
      <c r="K216" s="106">
        <f t="shared" si="11"/>
        <v>5877687</v>
      </c>
    </row>
    <row r="217" spans="2:11" s="58" customFormat="1">
      <c r="B217" s="175" t="s">
        <v>381</v>
      </c>
      <c r="C217" s="174" t="s">
        <v>356</v>
      </c>
      <c r="D217" s="181">
        <v>5009</v>
      </c>
      <c r="E217" s="97">
        <v>104.85332202036335</v>
      </c>
      <c r="F217" s="227">
        <f t="shared" si="9"/>
        <v>525210.29</v>
      </c>
      <c r="G217" s="81">
        <v>2504.4998719999999</v>
      </c>
      <c r="H217" s="106">
        <v>913.35880092231048</v>
      </c>
      <c r="I217" s="189">
        <f t="shared" si="10"/>
        <v>2287507</v>
      </c>
      <c r="J217" s="233">
        <v>2016</v>
      </c>
      <c r="K217" s="106">
        <f t="shared" si="11"/>
        <v>2812717</v>
      </c>
    </row>
    <row r="218" spans="2:11" s="58" customFormat="1">
      <c r="B218" s="175" t="s">
        <v>382</v>
      </c>
      <c r="C218" s="174" t="s">
        <v>356</v>
      </c>
      <c r="D218" s="181">
        <v>7041.856667</v>
      </c>
      <c r="E218" s="97">
        <v>103.18479548229067</v>
      </c>
      <c r="F218" s="227">
        <f t="shared" si="9"/>
        <v>726612.54</v>
      </c>
      <c r="G218" s="81">
        <v>3520.9282410000001</v>
      </c>
      <c r="H218" s="106">
        <v>1300.6109998707013</v>
      </c>
      <c r="I218" s="189">
        <f t="shared" si="10"/>
        <v>4579358</v>
      </c>
      <c r="J218" s="233">
        <v>2016</v>
      </c>
      <c r="K218" s="106">
        <f t="shared" si="11"/>
        <v>5305971</v>
      </c>
    </row>
    <row r="219" spans="2:11" s="58" customFormat="1">
      <c r="B219" s="175" t="s">
        <v>383</v>
      </c>
      <c r="C219" s="174" t="s">
        <v>362</v>
      </c>
      <c r="D219" s="181">
        <v>6526.25</v>
      </c>
      <c r="E219" s="97">
        <v>254.12471633786629</v>
      </c>
      <c r="F219" s="227">
        <f t="shared" si="9"/>
        <v>1658481.43</v>
      </c>
      <c r="G219" s="81">
        <v>3263.1249109999999</v>
      </c>
      <c r="H219" s="106">
        <v>623.65157801340445</v>
      </c>
      <c r="I219" s="189">
        <f t="shared" si="10"/>
        <v>2035052.9999999998</v>
      </c>
      <c r="J219" s="233">
        <v>2016</v>
      </c>
      <c r="K219" s="106">
        <f t="shared" si="11"/>
        <v>3693534</v>
      </c>
    </row>
    <row r="220" spans="2:11" s="58" customFormat="1">
      <c r="B220" s="175" t="s">
        <v>384</v>
      </c>
      <c r="C220" s="174" t="s">
        <v>362</v>
      </c>
      <c r="D220" s="181">
        <v>10171.459999999999</v>
      </c>
      <c r="E220" s="97">
        <v>586.93921226647899</v>
      </c>
      <c r="F220" s="227">
        <f t="shared" si="9"/>
        <v>5970028.7199999997</v>
      </c>
      <c r="G220" s="81">
        <v>5085.7298959999998</v>
      </c>
      <c r="H220" s="106">
        <v>623.65168124532272</v>
      </c>
      <c r="I220" s="189">
        <f t="shared" si="10"/>
        <v>3171724</v>
      </c>
      <c r="J220" s="233">
        <v>2016</v>
      </c>
      <c r="K220" s="106">
        <f t="shared" si="11"/>
        <v>9141753</v>
      </c>
    </row>
    <row r="221" spans="2:11" s="58" customFormat="1">
      <c r="B221" s="175" t="s">
        <v>385</v>
      </c>
      <c r="C221" s="174" t="s">
        <v>364</v>
      </c>
      <c r="D221" s="181">
        <v>10980.16294</v>
      </c>
      <c r="E221" s="97">
        <v>492.58750981704469</v>
      </c>
      <c r="F221" s="227">
        <f t="shared" si="9"/>
        <v>5408691.1200000001</v>
      </c>
      <c r="G221" s="81"/>
      <c r="H221" s="106" t="s">
        <v>11235</v>
      </c>
      <c r="I221" s="189" t="str">
        <f t="shared" si="10"/>
        <v/>
      </c>
      <c r="J221" s="233">
        <v>2016</v>
      </c>
      <c r="K221" s="106">
        <f t="shared" si="11"/>
        <v>0</v>
      </c>
    </row>
    <row r="222" spans="2:11" s="58" customFormat="1">
      <c r="B222" s="175" t="s">
        <v>386</v>
      </c>
      <c r="C222" s="174" t="s">
        <v>387</v>
      </c>
      <c r="D222" s="181">
        <v>4474.6285710000002</v>
      </c>
      <c r="E222" s="97">
        <v>186.53966619925737</v>
      </c>
      <c r="F222" s="227">
        <f t="shared" si="9"/>
        <v>834695.72000000009</v>
      </c>
      <c r="G222" s="81"/>
      <c r="H222" s="106" t="s">
        <v>11235</v>
      </c>
      <c r="I222" s="189" t="str">
        <f t="shared" si="10"/>
        <v/>
      </c>
      <c r="J222" s="233">
        <v>2016</v>
      </c>
      <c r="K222" s="106">
        <f t="shared" si="11"/>
        <v>0</v>
      </c>
    </row>
    <row r="223" spans="2:11" s="58" customFormat="1">
      <c r="B223" s="175" t="s">
        <v>388</v>
      </c>
      <c r="C223" s="174" t="s">
        <v>364</v>
      </c>
      <c r="D223" s="181">
        <v>7528.8</v>
      </c>
      <c r="E223" s="97">
        <v>264.00184358729149</v>
      </c>
      <c r="F223" s="227">
        <f t="shared" si="9"/>
        <v>1987617.0800000003</v>
      </c>
      <c r="G223" s="81"/>
      <c r="H223" s="106" t="s">
        <v>11235</v>
      </c>
      <c r="I223" s="189" t="str">
        <f t="shared" si="10"/>
        <v/>
      </c>
      <c r="J223" s="233">
        <v>2016</v>
      </c>
      <c r="K223" s="106">
        <f t="shared" si="11"/>
        <v>0</v>
      </c>
    </row>
    <row r="224" spans="2:11" s="58" customFormat="1">
      <c r="B224" s="175" t="s">
        <v>389</v>
      </c>
      <c r="C224" s="174" t="s">
        <v>390</v>
      </c>
      <c r="D224" s="181">
        <v>92565.789290000001</v>
      </c>
      <c r="E224" s="97">
        <v>35.867675471316666</v>
      </c>
      <c r="F224" s="227">
        <f t="shared" si="9"/>
        <v>3320119.69</v>
      </c>
      <c r="G224" s="81">
        <v>46282.893609999999</v>
      </c>
      <c r="H224" s="106">
        <v>162.69449493479931</v>
      </c>
      <c r="I224" s="189">
        <f t="shared" si="10"/>
        <v>7529972</v>
      </c>
      <c r="J224" s="233">
        <v>2016</v>
      </c>
      <c r="K224" s="106">
        <f t="shared" si="11"/>
        <v>10850092</v>
      </c>
    </row>
    <row r="225" spans="2:11" s="58" customFormat="1">
      <c r="B225" s="175" t="s">
        <v>391</v>
      </c>
      <c r="C225" s="174" t="s">
        <v>390</v>
      </c>
      <c r="D225" s="181">
        <v>7426.3</v>
      </c>
      <c r="E225" s="97">
        <v>172.93842559551862</v>
      </c>
      <c r="F225" s="227">
        <f t="shared" si="9"/>
        <v>1284292.6299999999</v>
      </c>
      <c r="G225" s="81">
        <v>7426.29997</v>
      </c>
      <c r="H225" s="106">
        <v>162.69447839177442</v>
      </c>
      <c r="I225" s="189">
        <f t="shared" si="10"/>
        <v>1208218</v>
      </c>
      <c r="J225" s="233">
        <v>2016</v>
      </c>
      <c r="K225" s="106">
        <f t="shared" si="11"/>
        <v>2492511</v>
      </c>
    </row>
    <row r="226" spans="2:11" s="58" customFormat="1">
      <c r="B226" s="175" t="s">
        <v>392</v>
      </c>
      <c r="C226" s="174" t="s">
        <v>393</v>
      </c>
      <c r="D226" s="181">
        <v>24918.740529999999</v>
      </c>
      <c r="E226" s="97">
        <v>177.0863344673223</v>
      </c>
      <c r="F226" s="227">
        <f t="shared" si="9"/>
        <v>4412768.42</v>
      </c>
      <c r="G226" s="81"/>
      <c r="H226" s="106" t="s">
        <v>11235</v>
      </c>
      <c r="I226" s="189" t="str">
        <f t="shared" si="10"/>
        <v/>
      </c>
      <c r="J226" s="233">
        <v>2016</v>
      </c>
      <c r="K226" s="106">
        <f t="shared" si="11"/>
        <v>0</v>
      </c>
    </row>
    <row r="227" spans="2:11" s="58" customFormat="1">
      <c r="B227" s="175" t="s">
        <v>394</v>
      </c>
      <c r="C227" s="174" t="s">
        <v>395</v>
      </c>
      <c r="D227" s="181">
        <v>4694.8678289999998</v>
      </c>
      <c r="E227" s="97">
        <v>122.85477057249869</v>
      </c>
      <c r="F227" s="227">
        <f t="shared" si="9"/>
        <v>576786.91</v>
      </c>
      <c r="G227" s="81"/>
      <c r="H227" s="106" t="s">
        <v>11235</v>
      </c>
      <c r="I227" s="189" t="str">
        <f t="shared" si="10"/>
        <v/>
      </c>
      <c r="J227" s="233">
        <v>2016</v>
      </c>
      <c r="K227" s="106">
        <f t="shared" si="11"/>
        <v>0</v>
      </c>
    </row>
    <row r="228" spans="2:11" s="58" customFormat="1">
      <c r="B228" s="175" t="s">
        <v>396</v>
      </c>
      <c r="C228" s="174" t="s">
        <v>397</v>
      </c>
      <c r="D228" s="181">
        <v>17856.669999999998</v>
      </c>
      <c r="E228" s="97">
        <v>118.07218647149777</v>
      </c>
      <c r="F228" s="227">
        <f t="shared" si="9"/>
        <v>2108376.0699999998</v>
      </c>
      <c r="G228" s="81"/>
      <c r="H228" s="106" t="s">
        <v>11235</v>
      </c>
      <c r="I228" s="189" t="str">
        <f t="shared" si="10"/>
        <v/>
      </c>
      <c r="J228" s="233">
        <v>2016</v>
      </c>
      <c r="K228" s="106">
        <f t="shared" si="11"/>
        <v>0</v>
      </c>
    </row>
    <row r="229" spans="2:11" s="58" customFormat="1">
      <c r="B229" s="175" t="s">
        <v>398</v>
      </c>
      <c r="C229" s="174" t="s">
        <v>397</v>
      </c>
      <c r="D229" s="181">
        <v>15569.22667</v>
      </c>
      <c r="E229" s="97">
        <v>230.05651763691611</v>
      </c>
      <c r="F229" s="227">
        <f t="shared" si="9"/>
        <v>3581802.07</v>
      </c>
      <c r="G229" s="81"/>
      <c r="H229" s="106" t="s">
        <v>11235</v>
      </c>
      <c r="I229" s="189" t="str">
        <f t="shared" si="10"/>
        <v/>
      </c>
      <c r="J229" s="233">
        <v>2016</v>
      </c>
      <c r="K229" s="106">
        <f t="shared" si="11"/>
        <v>0</v>
      </c>
    </row>
    <row r="230" spans="2:11" s="58" customFormat="1">
      <c r="B230" s="175" t="s">
        <v>399</v>
      </c>
      <c r="C230" s="174" t="s">
        <v>393</v>
      </c>
      <c r="D230" s="181">
        <v>24918.740529999999</v>
      </c>
      <c r="E230" s="97">
        <v>177.0863344673223</v>
      </c>
      <c r="F230" s="227">
        <f t="shared" si="9"/>
        <v>4412768.42</v>
      </c>
      <c r="G230" s="81"/>
      <c r="H230" s="106" t="s">
        <v>11235</v>
      </c>
      <c r="I230" s="189" t="str">
        <f t="shared" si="10"/>
        <v/>
      </c>
      <c r="J230" s="233">
        <v>2016</v>
      </c>
      <c r="K230" s="106">
        <f t="shared" si="11"/>
        <v>0</v>
      </c>
    </row>
    <row r="231" spans="2:11" s="58" customFormat="1">
      <c r="B231" s="175" t="s">
        <v>400</v>
      </c>
      <c r="C231" s="174" t="s">
        <v>393</v>
      </c>
      <c r="D231" s="181">
        <v>9188.5847470000008</v>
      </c>
      <c r="E231" s="97">
        <v>108.91929361883045</v>
      </c>
      <c r="F231" s="227">
        <f t="shared" si="9"/>
        <v>1000814.16</v>
      </c>
      <c r="G231" s="81"/>
      <c r="H231" s="106" t="s">
        <v>11235</v>
      </c>
      <c r="I231" s="189" t="str">
        <f t="shared" si="10"/>
        <v/>
      </c>
      <c r="J231" s="233">
        <v>2016</v>
      </c>
      <c r="K231" s="106">
        <f t="shared" si="11"/>
        <v>0</v>
      </c>
    </row>
    <row r="232" spans="2:11" s="58" customFormat="1">
      <c r="B232" s="175" t="s">
        <v>401</v>
      </c>
      <c r="C232" s="174" t="s">
        <v>402</v>
      </c>
      <c r="D232" s="181">
        <v>20398.699349999999</v>
      </c>
      <c r="E232" s="97">
        <v>96.661581023792095</v>
      </c>
      <c r="F232" s="227">
        <f t="shared" si="9"/>
        <v>1971770.53</v>
      </c>
      <c r="G232" s="81"/>
      <c r="H232" s="106" t="s">
        <v>11235</v>
      </c>
      <c r="I232" s="189" t="str">
        <f t="shared" si="10"/>
        <v/>
      </c>
      <c r="J232" s="233">
        <v>2016</v>
      </c>
      <c r="K232" s="106">
        <f t="shared" si="11"/>
        <v>0</v>
      </c>
    </row>
    <row r="233" spans="2:11" s="58" customFormat="1">
      <c r="B233" s="175" t="s">
        <v>403</v>
      </c>
      <c r="C233" s="174" t="s">
        <v>404</v>
      </c>
      <c r="D233" s="181">
        <v>9441.828571</v>
      </c>
      <c r="E233" s="97">
        <v>173.81024318112458</v>
      </c>
      <c r="F233" s="227">
        <f t="shared" si="9"/>
        <v>1641086.52</v>
      </c>
      <c r="G233" s="81"/>
      <c r="H233" s="106" t="s">
        <v>11235</v>
      </c>
      <c r="I233" s="189" t="str">
        <f t="shared" si="10"/>
        <v/>
      </c>
      <c r="J233" s="233">
        <v>2016</v>
      </c>
      <c r="K233" s="106">
        <f t="shared" si="11"/>
        <v>0</v>
      </c>
    </row>
    <row r="234" spans="2:11" s="58" customFormat="1">
      <c r="B234" s="175" t="s">
        <v>405</v>
      </c>
      <c r="C234" s="174" t="s">
        <v>404</v>
      </c>
      <c r="D234" s="181">
        <v>14080.93333</v>
      </c>
      <c r="E234" s="97">
        <v>100.20043181327954</v>
      </c>
      <c r="F234" s="227">
        <f t="shared" si="9"/>
        <v>1410915.6</v>
      </c>
      <c r="G234" s="81">
        <v>7040.4667929999996</v>
      </c>
      <c r="H234" s="106">
        <v>162.69446809107336</v>
      </c>
      <c r="I234" s="189">
        <f t="shared" si="10"/>
        <v>1145445</v>
      </c>
      <c r="J234" s="233">
        <v>2016</v>
      </c>
      <c r="K234" s="106">
        <f t="shared" si="11"/>
        <v>2556361</v>
      </c>
    </row>
    <row r="235" spans="2:11" s="58" customFormat="1">
      <c r="B235" s="175" t="s">
        <v>406</v>
      </c>
      <c r="C235" s="174" t="s">
        <v>407</v>
      </c>
      <c r="D235" s="181">
        <v>8518.52</v>
      </c>
      <c r="E235" s="97">
        <v>161.53877081934419</v>
      </c>
      <c r="F235" s="227">
        <f t="shared" si="9"/>
        <v>1376071.25</v>
      </c>
      <c r="G235" s="81">
        <v>4259.2599449999998</v>
      </c>
      <c r="H235" s="106">
        <v>162.69446076271356</v>
      </c>
      <c r="I235" s="189">
        <f t="shared" si="10"/>
        <v>692958</v>
      </c>
      <c r="J235" s="233">
        <v>2016</v>
      </c>
      <c r="K235" s="106">
        <f t="shared" si="11"/>
        <v>2069029</v>
      </c>
    </row>
    <row r="236" spans="2:11" s="58" customFormat="1">
      <c r="B236" s="175" t="s">
        <v>408</v>
      </c>
      <c r="C236" s="174" t="s">
        <v>407</v>
      </c>
      <c r="D236" s="181">
        <v>9241.5295239999996</v>
      </c>
      <c r="E236" s="97">
        <v>398.7114168094065</v>
      </c>
      <c r="F236" s="227">
        <f t="shared" si="9"/>
        <v>3684703.33</v>
      </c>
      <c r="G236" s="81">
        <v>4620.7648349999999</v>
      </c>
      <c r="H236" s="106">
        <v>162.69449470912102</v>
      </c>
      <c r="I236" s="189">
        <f t="shared" si="10"/>
        <v>751772.99999999988</v>
      </c>
      <c r="J236" s="233">
        <v>2016</v>
      </c>
      <c r="K236" s="106">
        <f t="shared" si="11"/>
        <v>4436476</v>
      </c>
    </row>
    <row r="237" spans="2:11" s="58" customFormat="1">
      <c r="B237" s="175" t="s">
        <v>409</v>
      </c>
      <c r="C237" s="174" t="s">
        <v>410</v>
      </c>
      <c r="D237" s="181">
        <v>8002.12</v>
      </c>
      <c r="E237" s="97">
        <v>282.19748391676205</v>
      </c>
      <c r="F237" s="227">
        <f t="shared" si="9"/>
        <v>2258178.13</v>
      </c>
      <c r="G237" s="81">
        <v>4001.0600079999999</v>
      </c>
      <c r="H237" s="106">
        <v>162.6943856624107</v>
      </c>
      <c r="I237" s="189">
        <f t="shared" si="10"/>
        <v>650950</v>
      </c>
      <c r="J237" s="233">
        <v>2016</v>
      </c>
      <c r="K237" s="106">
        <f t="shared" si="11"/>
        <v>2909128</v>
      </c>
    </row>
    <row r="238" spans="2:11" s="58" customFormat="1">
      <c r="B238" s="175" t="s">
        <v>411</v>
      </c>
      <c r="C238" s="174" t="s">
        <v>410</v>
      </c>
      <c r="D238" s="181">
        <v>13504.432500000001</v>
      </c>
      <c r="E238" s="97">
        <v>441.68506747691913</v>
      </c>
      <c r="F238" s="227">
        <f t="shared" si="9"/>
        <v>5964706.1799999997</v>
      </c>
      <c r="G238" s="81">
        <v>6752.2164000000002</v>
      </c>
      <c r="H238" s="106">
        <v>162.69457833134612</v>
      </c>
      <c r="I238" s="189">
        <f t="shared" si="10"/>
        <v>1098549</v>
      </c>
      <c r="J238" s="233">
        <v>2016</v>
      </c>
      <c r="K238" s="106">
        <f t="shared" si="11"/>
        <v>7063255</v>
      </c>
    </row>
    <row r="239" spans="2:11" s="58" customFormat="1">
      <c r="B239" s="175" t="s">
        <v>412</v>
      </c>
      <c r="C239" s="174" t="s">
        <v>413</v>
      </c>
      <c r="D239" s="181">
        <v>8516.9662339999995</v>
      </c>
      <c r="E239" s="97">
        <v>405.58600270247359</v>
      </c>
      <c r="F239" s="227">
        <f t="shared" si="9"/>
        <v>3454362.29</v>
      </c>
      <c r="G239" s="81">
        <v>4258.483088</v>
      </c>
      <c r="H239" s="106">
        <v>162.69455242227792</v>
      </c>
      <c r="I239" s="189">
        <f t="shared" si="10"/>
        <v>692832</v>
      </c>
      <c r="J239" s="233">
        <v>2016</v>
      </c>
      <c r="K239" s="106">
        <f t="shared" si="11"/>
        <v>4147194</v>
      </c>
    </row>
    <row r="240" spans="2:11" s="58" customFormat="1">
      <c r="B240" s="175" t="s">
        <v>414</v>
      </c>
      <c r="C240" s="174" t="s">
        <v>413</v>
      </c>
      <c r="D240" s="181">
        <v>5509.1071430000002</v>
      </c>
      <c r="E240" s="97">
        <v>397.26778644718758</v>
      </c>
      <c r="F240" s="227">
        <f t="shared" si="9"/>
        <v>2188590.7999999998</v>
      </c>
      <c r="G240" s="81">
        <v>2754.5535629999999</v>
      </c>
      <c r="H240" s="106">
        <v>162.69460359010634</v>
      </c>
      <c r="I240" s="189">
        <f t="shared" si="10"/>
        <v>448151</v>
      </c>
      <c r="J240" s="233">
        <v>2016</v>
      </c>
      <c r="K240" s="106">
        <f t="shared" si="11"/>
        <v>2636742</v>
      </c>
    </row>
    <row r="241" spans="2:11" s="58" customFormat="1">
      <c r="B241" s="175" t="s">
        <v>415</v>
      </c>
      <c r="C241" s="174" t="s">
        <v>413</v>
      </c>
      <c r="D241" s="181">
        <v>8516.9662339999995</v>
      </c>
      <c r="E241" s="97">
        <v>405.58600270247359</v>
      </c>
      <c r="F241" s="227">
        <f t="shared" si="9"/>
        <v>3454362.29</v>
      </c>
      <c r="G241" s="81">
        <v>4258.483088</v>
      </c>
      <c r="H241" s="106">
        <v>162.69455242227792</v>
      </c>
      <c r="I241" s="189">
        <f t="shared" si="10"/>
        <v>692832</v>
      </c>
      <c r="J241" s="233">
        <v>2016</v>
      </c>
      <c r="K241" s="106">
        <f t="shared" si="11"/>
        <v>4147194</v>
      </c>
    </row>
    <row r="242" spans="2:11" s="58" customFormat="1">
      <c r="B242" s="175" t="s">
        <v>416</v>
      </c>
      <c r="C242" s="174" t="s">
        <v>413</v>
      </c>
      <c r="D242" s="181">
        <v>10979.06667</v>
      </c>
      <c r="E242" s="97">
        <v>203.55564795928137</v>
      </c>
      <c r="F242" s="227">
        <f t="shared" si="9"/>
        <v>2234851.0299999998</v>
      </c>
      <c r="G242" s="81">
        <v>5489.5333840000003</v>
      </c>
      <c r="H242" s="106">
        <v>162.69452019421399</v>
      </c>
      <c r="I242" s="189">
        <f t="shared" si="10"/>
        <v>893116.99999999988</v>
      </c>
      <c r="J242" s="233">
        <v>2016</v>
      </c>
      <c r="K242" s="106">
        <f t="shared" si="11"/>
        <v>3127968</v>
      </c>
    </row>
    <row r="243" spans="2:11" s="58" customFormat="1">
      <c r="B243" s="175" t="s">
        <v>417</v>
      </c>
      <c r="C243" s="174" t="s">
        <v>418</v>
      </c>
      <c r="D243" s="181">
        <v>12488.21919</v>
      </c>
      <c r="E243" s="97">
        <v>278.22722896970549</v>
      </c>
      <c r="F243" s="227">
        <f t="shared" si="9"/>
        <v>3474562.62</v>
      </c>
      <c r="G243" s="81">
        <v>6244.1096710000002</v>
      </c>
      <c r="H243" s="106">
        <v>162.69445181562699</v>
      </c>
      <c r="I243" s="189">
        <f t="shared" si="10"/>
        <v>1015882</v>
      </c>
      <c r="J243" s="233">
        <v>2016</v>
      </c>
      <c r="K243" s="106">
        <f t="shared" si="11"/>
        <v>4490445</v>
      </c>
    </row>
    <row r="244" spans="2:11" s="58" customFormat="1">
      <c r="B244" s="175" t="s">
        <v>419</v>
      </c>
      <c r="C244" s="174" t="s">
        <v>418</v>
      </c>
      <c r="D244" s="181">
        <v>6163.8249999999998</v>
      </c>
      <c r="E244" s="97">
        <v>167.75096794603999</v>
      </c>
      <c r="F244" s="227">
        <f t="shared" si="9"/>
        <v>1033987.6099999999</v>
      </c>
      <c r="G244" s="81">
        <v>3081.9124179999999</v>
      </c>
      <c r="H244" s="106">
        <v>162.69443514082366</v>
      </c>
      <c r="I244" s="189">
        <f t="shared" si="10"/>
        <v>501410</v>
      </c>
      <c r="J244" s="233">
        <v>2016</v>
      </c>
      <c r="K244" s="106">
        <f t="shared" si="11"/>
        <v>1535398</v>
      </c>
    </row>
    <row r="245" spans="2:11" s="58" customFormat="1">
      <c r="B245" s="175" t="s">
        <v>420</v>
      </c>
      <c r="C245" s="174" t="s">
        <v>421</v>
      </c>
      <c r="D245" s="181">
        <v>7294.679545</v>
      </c>
      <c r="E245" s="97">
        <v>151.93594498056871</v>
      </c>
      <c r="F245" s="227">
        <f t="shared" si="9"/>
        <v>1108324.03</v>
      </c>
      <c r="G245" s="81"/>
      <c r="H245" s="106" t="s">
        <v>11235</v>
      </c>
      <c r="I245" s="189" t="str">
        <f t="shared" si="10"/>
        <v/>
      </c>
      <c r="J245" s="233">
        <v>2016</v>
      </c>
      <c r="K245" s="106">
        <f t="shared" si="11"/>
        <v>0</v>
      </c>
    </row>
    <row r="246" spans="2:11" s="58" customFormat="1">
      <c r="B246" s="175" t="s">
        <v>422</v>
      </c>
      <c r="C246" s="174" t="s">
        <v>421</v>
      </c>
      <c r="D246" s="181">
        <v>6705.764545</v>
      </c>
      <c r="E246" s="97">
        <v>227.52546704575653</v>
      </c>
      <c r="F246" s="227">
        <f t="shared" si="9"/>
        <v>1525732.21</v>
      </c>
      <c r="G246" s="81"/>
      <c r="H246" s="106" t="s">
        <v>11235</v>
      </c>
      <c r="I246" s="189" t="str">
        <f t="shared" si="10"/>
        <v/>
      </c>
      <c r="J246" s="233">
        <v>2016</v>
      </c>
      <c r="K246" s="106">
        <f t="shared" si="11"/>
        <v>0</v>
      </c>
    </row>
    <row r="247" spans="2:11" s="58" customFormat="1">
      <c r="B247" s="175" t="s">
        <v>423</v>
      </c>
      <c r="C247" s="174" t="s">
        <v>424</v>
      </c>
      <c r="D247" s="181">
        <v>9087.2250000000004</v>
      </c>
      <c r="E247" s="97">
        <v>48.176142881902891</v>
      </c>
      <c r="F247" s="227">
        <f t="shared" si="9"/>
        <v>437787.45</v>
      </c>
      <c r="G247" s="81">
        <v>4543.612443</v>
      </c>
      <c r="H247" s="106">
        <v>162.69455400820152</v>
      </c>
      <c r="I247" s="189">
        <f t="shared" si="10"/>
        <v>739221</v>
      </c>
      <c r="J247" s="233">
        <v>2016</v>
      </c>
      <c r="K247" s="106">
        <f t="shared" si="11"/>
        <v>1177008</v>
      </c>
    </row>
    <row r="248" spans="2:11" s="58" customFormat="1">
      <c r="B248" s="175" t="s">
        <v>425</v>
      </c>
      <c r="C248" s="174" t="s">
        <v>424</v>
      </c>
      <c r="D248" s="181">
        <v>7518.0749999999998</v>
      </c>
      <c r="E248" s="97">
        <v>88.673977048646094</v>
      </c>
      <c r="F248" s="227">
        <f t="shared" si="9"/>
        <v>666657.61</v>
      </c>
      <c r="G248" s="81">
        <v>3759.037538</v>
      </c>
      <c r="H248" s="106">
        <v>162.69457110167332</v>
      </c>
      <c r="I248" s="189">
        <f t="shared" si="10"/>
        <v>611575</v>
      </c>
      <c r="J248" s="233">
        <v>2016</v>
      </c>
      <c r="K248" s="106">
        <f t="shared" si="11"/>
        <v>1278233</v>
      </c>
    </row>
    <row r="249" spans="2:11" s="58" customFormat="1">
      <c r="B249" s="175" t="s">
        <v>426</v>
      </c>
      <c r="C249" s="174" t="s">
        <v>427</v>
      </c>
      <c r="D249" s="181">
        <v>18260.153330000001</v>
      </c>
      <c r="E249" s="97">
        <v>345.55284700887006</v>
      </c>
      <c r="F249" s="227">
        <f t="shared" si="9"/>
        <v>6309847.9699999997</v>
      </c>
      <c r="G249" s="81">
        <v>9130.0770360000006</v>
      </c>
      <c r="H249" s="106">
        <v>162.69446513353603</v>
      </c>
      <c r="I249" s="189">
        <f t="shared" si="10"/>
        <v>1485413</v>
      </c>
      <c r="J249" s="233">
        <v>2016</v>
      </c>
      <c r="K249" s="106">
        <f t="shared" si="11"/>
        <v>7795261</v>
      </c>
    </row>
    <row r="250" spans="2:11" s="58" customFormat="1">
      <c r="B250" s="175" t="s">
        <v>428</v>
      </c>
      <c r="C250" s="174" t="s">
        <v>427</v>
      </c>
      <c r="D250" s="181">
        <v>13868.41</v>
      </c>
      <c r="E250" s="97">
        <v>188.82428699468792</v>
      </c>
      <c r="F250" s="227">
        <f t="shared" si="9"/>
        <v>2618692.63</v>
      </c>
      <c r="G250" s="81">
        <v>6934.2052219999996</v>
      </c>
      <c r="H250" s="106">
        <v>162.69449257439356</v>
      </c>
      <c r="I250" s="189">
        <f t="shared" si="10"/>
        <v>1128157</v>
      </c>
      <c r="J250" s="233">
        <v>2016</v>
      </c>
      <c r="K250" s="106">
        <f t="shared" si="11"/>
        <v>3746850</v>
      </c>
    </row>
    <row r="251" spans="2:11" s="58" customFormat="1">
      <c r="B251" s="175" t="s">
        <v>429</v>
      </c>
      <c r="C251" s="174" t="s">
        <v>424</v>
      </c>
      <c r="D251" s="181">
        <v>3148.9</v>
      </c>
      <c r="E251" s="97">
        <v>175.29339134300866</v>
      </c>
      <c r="F251" s="227">
        <f t="shared" si="9"/>
        <v>551981.36</v>
      </c>
      <c r="G251" s="81">
        <v>1574.4499880000001</v>
      </c>
      <c r="H251" s="106">
        <v>162.69427543099576</v>
      </c>
      <c r="I251" s="189">
        <f t="shared" si="10"/>
        <v>256153.99999999997</v>
      </c>
      <c r="J251" s="233">
        <v>2016</v>
      </c>
      <c r="K251" s="106">
        <f t="shared" si="11"/>
        <v>808135</v>
      </c>
    </row>
    <row r="252" spans="2:11" s="58" customFormat="1">
      <c r="B252" s="175" t="s">
        <v>430</v>
      </c>
      <c r="C252" s="174" t="s">
        <v>424</v>
      </c>
      <c r="D252" s="181">
        <v>5827.4333329999999</v>
      </c>
      <c r="E252" s="97">
        <v>22.08004667704364</v>
      </c>
      <c r="F252" s="227">
        <f t="shared" si="9"/>
        <v>128670</v>
      </c>
      <c r="G252" s="81">
        <v>2913.716637</v>
      </c>
      <c r="H252" s="106">
        <v>162.69461277747442</v>
      </c>
      <c r="I252" s="189">
        <f t="shared" si="10"/>
        <v>474046</v>
      </c>
      <c r="J252" s="233">
        <v>2016</v>
      </c>
      <c r="K252" s="106">
        <f t="shared" si="11"/>
        <v>602716</v>
      </c>
    </row>
    <row r="253" spans="2:11" s="58" customFormat="1">
      <c r="B253" s="175" t="s">
        <v>431</v>
      </c>
      <c r="C253" s="174" t="s">
        <v>432</v>
      </c>
      <c r="D253" s="181">
        <v>5425.9962020000003</v>
      </c>
      <c r="E253" s="97">
        <v>245.59806907140918</v>
      </c>
      <c r="F253" s="227">
        <f t="shared" si="9"/>
        <v>1332614.19</v>
      </c>
      <c r="G253" s="81"/>
      <c r="H253" s="106" t="s">
        <v>11235</v>
      </c>
      <c r="I253" s="189" t="str">
        <f t="shared" si="10"/>
        <v/>
      </c>
      <c r="J253" s="233">
        <v>2016</v>
      </c>
      <c r="K253" s="106">
        <f t="shared" si="11"/>
        <v>0</v>
      </c>
    </row>
    <row r="254" spans="2:11" s="58" customFormat="1">
      <c r="B254" s="175" t="s">
        <v>433</v>
      </c>
      <c r="C254" s="174" t="s">
        <v>432</v>
      </c>
      <c r="D254" s="181">
        <v>4498.4017729999996</v>
      </c>
      <c r="E254" s="97">
        <v>197.63968290610933</v>
      </c>
      <c r="F254" s="227">
        <f t="shared" si="9"/>
        <v>889062.7</v>
      </c>
      <c r="G254" s="81"/>
      <c r="H254" s="106" t="s">
        <v>11235</v>
      </c>
      <c r="I254" s="189" t="str">
        <f t="shared" si="10"/>
        <v/>
      </c>
      <c r="J254" s="233">
        <v>2016</v>
      </c>
      <c r="K254" s="106">
        <f t="shared" si="11"/>
        <v>0</v>
      </c>
    </row>
    <row r="255" spans="2:11" s="58" customFormat="1">
      <c r="B255" s="175" t="s">
        <v>434</v>
      </c>
      <c r="C255" s="174" t="s">
        <v>435</v>
      </c>
      <c r="D255" s="181">
        <v>22868.39</v>
      </c>
      <c r="E255" s="97">
        <v>93.077752303507154</v>
      </c>
      <c r="F255" s="227">
        <f t="shared" si="9"/>
        <v>2128538.34</v>
      </c>
      <c r="G255" s="81">
        <v>11434.19472</v>
      </c>
      <c r="H255" s="106">
        <v>162.69453560608946</v>
      </c>
      <c r="I255" s="189">
        <f t="shared" si="10"/>
        <v>1860281</v>
      </c>
      <c r="J255" s="233">
        <v>2016</v>
      </c>
      <c r="K255" s="106">
        <f t="shared" si="11"/>
        <v>3988819</v>
      </c>
    </row>
    <row r="256" spans="2:11" s="58" customFormat="1">
      <c r="B256" s="175" t="s">
        <v>436</v>
      </c>
      <c r="C256" s="174" t="s">
        <v>435</v>
      </c>
      <c r="D256" s="181">
        <v>6354.58</v>
      </c>
      <c r="E256" s="97">
        <v>94.125278145841264</v>
      </c>
      <c r="F256" s="227">
        <f t="shared" si="9"/>
        <v>598126.61</v>
      </c>
      <c r="G256" s="81">
        <v>3177.2901539999998</v>
      </c>
      <c r="H256" s="106">
        <v>162.694615519839</v>
      </c>
      <c r="I256" s="189">
        <f t="shared" si="10"/>
        <v>516928</v>
      </c>
      <c r="J256" s="233">
        <v>2016</v>
      </c>
      <c r="K256" s="106">
        <f t="shared" si="11"/>
        <v>1115055</v>
      </c>
    </row>
    <row r="257" spans="2:11" s="58" customFormat="1">
      <c r="B257" s="175" t="s">
        <v>437</v>
      </c>
      <c r="C257" s="174" t="s">
        <v>438</v>
      </c>
      <c r="D257" s="181">
        <v>8226.2000000000007</v>
      </c>
      <c r="E257" s="97">
        <v>170.30965451848968</v>
      </c>
      <c r="F257" s="227">
        <f t="shared" si="9"/>
        <v>1401001.28</v>
      </c>
      <c r="G257" s="81">
        <v>4113.0999819999997</v>
      </c>
      <c r="H257" s="106">
        <v>162.69456199180721</v>
      </c>
      <c r="I257" s="189">
        <f t="shared" si="10"/>
        <v>669179</v>
      </c>
      <c r="J257" s="233">
        <v>2016</v>
      </c>
      <c r="K257" s="106">
        <f t="shared" si="11"/>
        <v>2070180</v>
      </c>
    </row>
    <row r="258" spans="2:11" s="58" customFormat="1">
      <c r="B258" s="175" t="s">
        <v>439</v>
      </c>
      <c r="C258" s="174" t="s">
        <v>438</v>
      </c>
      <c r="D258" s="181">
        <v>7261.9</v>
      </c>
      <c r="E258" s="97">
        <v>437.42655227970641</v>
      </c>
      <c r="F258" s="227">
        <f t="shared" si="9"/>
        <v>3176547.88</v>
      </c>
      <c r="G258" s="81">
        <v>3630.9500349999998</v>
      </c>
      <c r="H258" s="106">
        <v>162.69461003475362</v>
      </c>
      <c r="I258" s="189">
        <f t="shared" si="10"/>
        <v>590736</v>
      </c>
      <c r="J258" s="233">
        <v>2016</v>
      </c>
      <c r="K258" s="106">
        <f t="shared" si="11"/>
        <v>3767284</v>
      </c>
    </row>
    <row r="259" spans="2:11" s="58" customFormat="1">
      <c r="B259" s="175" t="s">
        <v>440</v>
      </c>
      <c r="C259" s="174" t="s">
        <v>441</v>
      </c>
      <c r="D259" s="181">
        <v>8416.8266669999994</v>
      </c>
      <c r="E259" s="97">
        <v>315.36834308435454</v>
      </c>
      <c r="F259" s="227">
        <f t="shared" si="9"/>
        <v>2654400.6800000002</v>
      </c>
      <c r="G259" s="81">
        <v>4208.4134219999996</v>
      </c>
      <c r="H259" s="106">
        <v>162.69456713086208</v>
      </c>
      <c r="I259" s="189">
        <f t="shared" si="10"/>
        <v>684686</v>
      </c>
      <c r="J259" s="233">
        <v>2016</v>
      </c>
      <c r="K259" s="106">
        <f t="shared" si="11"/>
        <v>3339087</v>
      </c>
    </row>
    <row r="260" spans="2:11" s="58" customFormat="1">
      <c r="B260" s="175" t="s">
        <v>442</v>
      </c>
      <c r="C260" s="174" t="s">
        <v>441</v>
      </c>
      <c r="D260" s="104">
        <v>5387.4</v>
      </c>
      <c r="E260" s="97">
        <v>179.72731001967557</v>
      </c>
      <c r="F260" s="227">
        <f t="shared" si="9"/>
        <v>968262.91000000015</v>
      </c>
      <c r="G260" s="81">
        <v>2693.699928</v>
      </c>
      <c r="H260" s="106">
        <v>162.694439512195</v>
      </c>
      <c r="I260" s="189">
        <f t="shared" si="10"/>
        <v>438250.00000000006</v>
      </c>
      <c r="J260" s="232">
        <v>2016</v>
      </c>
      <c r="K260" s="106">
        <f t="shared" si="11"/>
        <v>1406513</v>
      </c>
    </row>
    <row r="261" spans="2:11" s="58" customFormat="1">
      <c r="B261" s="175" t="s">
        <v>443</v>
      </c>
      <c r="C261" s="174" t="s">
        <v>330</v>
      </c>
      <c r="D261" s="181">
        <v>10313.4</v>
      </c>
      <c r="E261" s="97">
        <v>137.79955300870711</v>
      </c>
      <c r="F261" s="227">
        <f t="shared" si="9"/>
        <v>1421181.91</v>
      </c>
      <c r="G261" s="81">
        <v>5156.6998910000002</v>
      </c>
      <c r="H261" s="106">
        <v>576.16112296654103</v>
      </c>
      <c r="I261" s="189">
        <f t="shared" si="10"/>
        <v>2971090</v>
      </c>
      <c r="J261" s="233">
        <v>2016</v>
      </c>
      <c r="K261" s="106">
        <f t="shared" si="11"/>
        <v>4392272</v>
      </c>
    </row>
    <row r="262" spans="2:11" s="58" customFormat="1">
      <c r="B262" s="175" t="s">
        <v>444</v>
      </c>
      <c r="C262" s="174" t="s">
        <v>330</v>
      </c>
      <c r="D262" s="181">
        <v>13466.2381</v>
      </c>
      <c r="E262" s="97">
        <v>258.34061852805053</v>
      </c>
      <c r="F262" s="227">
        <f t="shared" si="9"/>
        <v>3478876.2800000003</v>
      </c>
      <c r="G262" s="81">
        <v>6733.1190159999996</v>
      </c>
      <c r="H262" s="106">
        <v>610.23100738844869</v>
      </c>
      <c r="I262" s="189">
        <f t="shared" si="10"/>
        <v>4108758</v>
      </c>
      <c r="J262" s="233">
        <v>2016</v>
      </c>
      <c r="K262" s="106">
        <f t="shared" si="11"/>
        <v>7587634</v>
      </c>
    </row>
    <row r="263" spans="2:11" s="58" customFormat="1">
      <c r="B263" s="175" t="s">
        <v>445</v>
      </c>
      <c r="C263" s="174" t="s">
        <v>446</v>
      </c>
      <c r="D263" s="181">
        <v>3642.8233799999998</v>
      </c>
      <c r="E263" s="97">
        <v>96.91094878171117</v>
      </c>
      <c r="F263" s="227">
        <f t="shared" si="9"/>
        <v>353029.47</v>
      </c>
      <c r="G263" s="81">
        <v>1821.4116670000001</v>
      </c>
      <c r="H263" s="106">
        <v>623.6514350821933</v>
      </c>
      <c r="I263" s="189">
        <f t="shared" si="10"/>
        <v>1135926</v>
      </c>
      <c r="J263" s="233">
        <v>2016</v>
      </c>
      <c r="K263" s="106">
        <f t="shared" si="11"/>
        <v>1488955</v>
      </c>
    </row>
    <row r="264" spans="2:11" s="58" customFormat="1">
      <c r="B264" s="175" t="s">
        <v>447</v>
      </c>
      <c r="C264" s="174" t="s">
        <v>446</v>
      </c>
      <c r="D264" s="181">
        <v>11275.97071</v>
      </c>
      <c r="E264" s="97">
        <v>240.40071491104467</v>
      </c>
      <c r="F264" s="227">
        <f t="shared" si="9"/>
        <v>2710751.42</v>
      </c>
      <c r="G264" s="81">
        <v>5637.9856140000002</v>
      </c>
      <c r="H264" s="106">
        <v>612.37758241644212</v>
      </c>
      <c r="I264" s="189">
        <f t="shared" si="10"/>
        <v>3452576</v>
      </c>
      <c r="J264" s="233">
        <v>2016</v>
      </c>
      <c r="K264" s="106">
        <f t="shared" si="11"/>
        <v>6163327</v>
      </c>
    </row>
    <row r="265" spans="2:11" s="58" customFormat="1">
      <c r="B265" s="175" t="s">
        <v>448</v>
      </c>
      <c r="C265" s="174" t="s">
        <v>449</v>
      </c>
      <c r="D265" s="181">
        <v>42506.86</v>
      </c>
      <c r="E265" s="97">
        <v>117.36036371540969</v>
      </c>
      <c r="F265" s="227">
        <f t="shared" si="9"/>
        <v>4988620.55</v>
      </c>
      <c r="G265" s="81">
        <v>21253.429820000001</v>
      </c>
      <c r="H265" s="106">
        <v>162.6944935139885</v>
      </c>
      <c r="I265" s="189">
        <f t="shared" si="10"/>
        <v>3457816</v>
      </c>
      <c r="J265" s="233">
        <v>2016</v>
      </c>
      <c r="K265" s="106">
        <f t="shared" si="11"/>
        <v>8446437</v>
      </c>
    </row>
    <row r="266" spans="2:11" s="58" customFormat="1">
      <c r="B266" s="175" t="s">
        <v>450</v>
      </c>
      <c r="C266" s="174" t="s">
        <v>451</v>
      </c>
      <c r="D266" s="181">
        <v>22776.826430000001</v>
      </c>
      <c r="E266" s="97">
        <v>219.11305138746673</v>
      </c>
      <c r="F266" s="227">
        <f t="shared" si="9"/>
        <v>4990699.9400000004</v>
      </c>
      <c r="G266" s="81">
        <v>11388.41286</v>
      </c>
      <c r="H266" s="106">
        <v>162.69448805353548</v>
      </c>
      <c r="I266" s="189">
        <f t="shared" si="10"/>
        <v>1852832</v>
      </c>
      <c r="J266" s="233">
        <v>2016</v>
      </c>
      <c r="K266" s="106">
        <f t="shared" si="11"/>
        <v>6843532</v>
      </c>
    </row>
    <row r="267" spans="2:11" s="58" customFormat="1">
      <c r="B267" s="175" t="s">
        <v>452</v>
      </c>
      <c r="C267" s="174" t="s">
        <v>451</v>
      </c>
      <c r="D267" s="181">
        <v>8132.5166669999999</v>
      </c>
      <c r="E267" s="97">
        <v>726.12047805102884</v>
      </c>
      <c r="F267" s="227">
        <f t="shared" si="9"/>
        <v>5905186.8899999997</v>
      </c>
      <c r="G267" s="81">
        <v>4066.2584550000001</v>
      </c>
      <c r="H267" s="106">
        <v>162.69452798469496</v>
      </c>
      <c r="I267" s="189">
        <f t="shared" si="10"/>
        <v>661558</v>
      </c>
      <c r="J267" s="233">
        <v>2016</v>
      </c>
      <c r="K267" s="106">
        <f t="shared" si="11"/>
        <v>6566745</v>
      </c>
    </row>
    <row r="268" spans="2:11" s="58" customFormat="1">
      <c r="B268" s="175" t="s">
        <v>453</v>
      </c>
      <c r="C268" s="174" t="s">
        <v>454</v>
      </c>
      <c r="D268" s="181">
        <v>4711.3</v>
      </c>
      <c r="E268" s="97">
        <v>28.277802305096255</v>
      </c>
      <c r="F268" s="227">
        <f t="shared" si="9"/>
        <v>133225.21</v>
      </c>
      <c r="G268" s="81"/>
      <c r="H268" s="106" t="s">
        <v>11235</v>
      </c>
      <c r="I268" s="189" t="str">
        <f t="shared" si="10"/>
        <v/>
      </c>
      <c r="J268" s="233">
        <v>2016</v>
      </c>
      <c r="K268" s="106">
        <f t="shared" si="11"/>
        <v>0</v>
      </c>
    </row>
    <row r="269" spans="2:11" s="58" customFormat="1">
      <c r="B269" s="175" t="s">
        <v>455</v>
      </c>
      <c r="C269" s="174" t="s">
        <v>454</v>
      </c>
      <c r="D269" s="181">
        <v>8822.4</v>
      </c>
      <c r="E269" s="97">
        <v>43.531271536089953</v>
      </c>
      <c r="F269" s="227">
        <f t="shared" si="9"/>
        <v>384050.29</v>
      </c>
      <c r="G269" s="81"/>
      <c r="H269" s="106" t="s">
        <v>11235</v>
      </c>
      <c r="I269" s="189" t="str">
        <f t="shared" si="10"/>
        <v/>
      </c>
      <c r="J269" s="233">
        <v>2016</v>
      </c>
      <c r="K269" s="106">
        <f t="shared" si="11"/>
        <v>0</v>
      </c>
    </row>
    <row r="270" spans="2:11" s="58" customFormat="1">
      <c r="B270" s="175" t="s">
        <v>456</v>
      </c>
      <c r="C270" s="174" t="s">
        <v>454</v>
      </c>
      <c r="D270" s="181">
        <v>4711.3</v>
      </c>
      <c r="E270" s="97">
        <v>28.277802305096255</v>
      </c>
      <c r="F270" s="227">
        <f t="shared" ref="F270:F333" si="12">IFERROR(D270*E270,0)</f>
        <v>133225.21</v>
      </c>
      <c r="G270" s="81"/>
      <c r="H270" s="106" t="s">
        <v>11235</v>
      </c>
      <c r="I270" s="189" t="str">
        <f t="shared" ref="I270:I333" si="13">IFERROR(G270*H270,"")</f>
        <v/>
      </c>
      <c r="J270" s="233">
        <v>2016</v>
      </c>
      <c r="K270" s="106">
        <f t="shared" ref="K270:K333" si="14">IFERROR(ROUND((F270+I270),0),0)</f>
        <v>0</v>
      </c>
    </row>
    <row r="271" spans="2:11" s="58" customFormat="1">
      <c r="B271" s="175" t="s">
        <v>457</v>
      </c>
      <c r="C271" s="174" t="s">
        <v>458</v>
      </c>
      <c r="D271" s="181">
        <v>5194.7233669999996</v>
      </c>
      <c r="E271" s="97">
        <v>298.12820637153288</v>
      </c>
      <c r="F271" s="227">
        <f t="shared" si="12"/>
        <v>1548693.56</v>
      </c>
      <c r="G271" s="81">
        <v>5194.7234790000002</v>
      </c>
      <c r="H271" s="106">
        <v>162.69451173225769</v>
      </c>
      <c r="I271" s="189">
        <f t="shared" si="13"/>
        <v>845153</v>
      </c>
      <c r="J271" s="233">
        <v>2016</v>
      </c>
      <c r="K271" s="106">
        <f t="shared" si="14"/>
        <v>2393847</v>
      </c>
    </row>
    <row r="272" spans="2:11" s="58" customFormat="1">
      <c r="B272" s="175" t="s">
        <v>459</v>
      </c>
      <c r="C272" s="174" t="s">
        <v>458</v>
      </c>
      <c r="D272" s="181">
        <v>11575.33315</v>
      </c>
      <c r="E272" s="97">
        <v>660.30185921689861</v>
      </c>
      <c r="F272" s="227">
        <f t="shared" si="12"/>
        <v>7643214</v>
      </c>
      <c r="G272" s="81">
        <v>5787.6665229999999</v>
      </c>
      <c r="H272" s="106">
        <v>162.69458446820053</v>
      </c>
      <c r="I272" s="189">
        <f t="shared" si="13"/>
        <v>941622</v>
      </c>
      <c r="J272" s="233">
        <v>2016</v>
      </c>
      <c r="K272" s="106">
        <f t="shared" si="14"/>
        <v>8584836</v>
      </c>
    </row>
    <row r="273" spans="2:11" s="58" customFormat="1">
      <c r="B273" s="175" t="s">
        <v>460</v>
      </c>
      <c r="C273" s="174" t="s">
        <v>461</v>
      </c>
      <c r="D273" s="181">
        <v>9833.9500000000007</v>
      </c>
      <c r="E273" s="97">
        <v>82.966172290890214</v>
      </c>
      <c r="F273" s="227">
        <f t="shared" si="12"/>
        <v>815885.18999999983</v>
      </c>
      <c r="G273" s="81">
        <v>4916.974776</v>
      </c>
      <c r="H273" s="106">
        <v>162.69455029638738</v>
      </c>
      <c r="I273" s="189">
        <f t="shared" si="13"/>
        <v>799965</v>
      </c>
      <c r="J273" s="233">
        <v>2016</v>
      </c>
      <c r="K273" s="106">
        <f t="shared" si="14"/>
        <v>1615850</v>
      </c>
    </row>
    <row r="274" spans="2:11" s="58" customFormat="1">
      <c r="B274" s="175" t="s">
        <v>462</v>
      </c>
      <c r="C274" s="174" t="s">
        <v>461</v>
      </c>
      <c r="D274" s="181">
        <v>5930.4</v>
      </c>
      <c r="E274" s="97">
        <v>257.44647072710109</v>
      </c>
      <c r="F274" s="227">
        <f t="shared" si="12"/>
        <v>1526760.5500000003</v>
      </c>
      <c r="G274" s="81">
        <v>2965.2001100000002</v>
      </c>
      <c r="H274" s="106">
        <v>162.69458454862931</v>
      </c>
      <c r="I274" s="189">
        <f t="shared" si="13"/>
        <v>482421.99999999994</v>
      </c>
      <c r="J274" s="233">
        <v>2016</v>
      </c>
      <c r="K274" s="106">
        <f t="shared" si="14"/>
        <v>2009183</v>
      </c>
    </row>
    <row r="275" spans="2:11" s="58" customFormat="1">
      <c r="B275" s="175" t="s">
        <v>463</v>
      </c>
      <c r="C275" s="174" t="s">
        <v>362</v>
      </c>
      <c r="D275" s="181">
        <v>5060.6000000000004</v>
      </c>
      <c r="E275" s="97">
        <v>293.17222068529423</v>
      </c>
      <c r="F275" s="227">
        <f t="shared" si="12"/>
        <v>1483627.34</v>
      </c>
      <c r="G275" s="81">
        <v>2530.2999289999998</v>
      </c>
      <c r="H275" s="106">
        <v>623.6517583999032</v>
      </c>
      <c r="I275" s="189">
        <f t="shared" si="13"/>
        <v>1578026</v>
      </c>
      <c r="J275" s="233">
        <v>2016</v>
      </c>
      <c r="K275" s="106">
        <f t="shared" si="14"/>
        <v>3061653</v>
      </c>
    </row>
    <row r="276" spans="2:11" s="58" customFormat="1">
      <c r="B276" s="175" t="s">
        <v>464</v>
      </c>
      <c r="C276" s="174" t="s">
        <v>362</v>
      </c>
      <c r="D276" s="181">
        <v>10677.71667</v>
      </c>
      <c r="E276" s="97">
        <v>261.29718798766368</v>
      </c>
      <c r="F276" s="227">
        <f t="shared" si="12"/>
        <v>2790057.3400000003</v>
      </c>
      <c r="G276" s="81">
        <v>5338.8581530000001</v>
      </c>
      <c r="H276" s="106">
        <v>623.65170689710965</v>
      </c>
      <c r="I276" s="189">
        <f t="shared" si="13"/>
        <v>3329588.0000000005</v>
      </c>
      <c r="J276" s="233">
        <v>2016</v>
      </c>
      <c r="K276" s="106">
        <f t="shared" si="14"/>
        <v>6119645</v>
      </c>
    </row>
    <row r="277" spans="2:11" s="58" customFormat="1">
      <c r="B277" s="175" t="s">
        <v>465</v>
      </c>
      <c r="C277" s="174" t="s">
        <v>466</v>
      </c>
      <c r="D277" s="181">
        <v>10627.9</v>
      </c>
      <c r="E277" s="97">
        <v>64.418045898060768</v>
      </c>
      <c r="F277" s="227">
        <f t="shared" si="12"/>
        <v>684628.55</v>
      </c>
      <c r="G277" s="81">
        <v>5313.9501440000004</v>
      </c>
      <c r="H277" s="106">
        <v>162.69441311491536</v>
      </c>
      <c r="I277" s="189">
        <f t="shared" si="13"/>
        <v>864550</v>
      </c>
      <c r="J277" s="233">
        <v>2016</v>
      </c>
      <c r="K277" s="106">
        <f t="shared" si="14"/>
        <v>1549179</v>
      </c>
    </row>
    <row r="278" spans="2:11" s="58" customFormat="1">
      <c r="B278" s="175" t="s">
        <v>467</v>
      </c>
      <c r="C278" s="174" t="s">
        <v>466</v>
      </c>
      <c r="D278" s="181">
        <v>18973.533329999998</v>
      </c>
      <c r="E278" s="97">
        <v>25.264670615781402</v>
      </c>
      <c r="F278" s="227">
        <f t="shared" si="12"/>
        <v>479360.07</v>
      </c>
      <c r="G278" s="81">
        <v>9486.7669389999992</v>
      </c>
      <c r="H278" s="106">
        <v>162.69452068595822</v>
      </c>
      <c r="I278" s="189">
        <f t="shared" si="13"/>
        <v>1543445</v>
      </c>
      <c r="J278" s="233">
        <v>2016</v>
      </c>
      <c r="K278" s="106">
        <f t="shared" si="14"/>
        <v>2022805</v>
      </c>
    </row>
    <row r="279" spans="2:11" s="58" customFormat="1">
      <c r="B279" s="175" t="s">
        <v>468</v>
      </c>
      <c r="C279" s="174" t="s">
        <v>369</v>
      </c>
      <c r="D279" s="181">
        <v>3382.02</v>
      </c>
      <c r="E279" s="97">
        <v>590.37503917776951</v>
      </c>
      <c r="F279" s="227">
        <f t="shared" si="12"/>
        <v>1996660.19</v>
      </c>
      <c r="G279" s="81">
        <v>1691.0099190000001</v>
      </c>
      <c r="H279" s="106">
        <v>1300.6109398226422</v>
      </c>
      <c r="I279" s="189">
        <f t="shared" si="13"/>
        <v>2199346</v>
      </c>
      <c r="J279" s="233">
        <v>2016</v>
      </c>
      <c r="K279" s="106">
        <f t="shared" si="14"/>
        <v>4196006</v>
      </c>
    </row>
    <row r="280" spans="2:11" s="58" customFormat="1">
      <c r="B280" s="175" t="s">
        <v>469</v>
      </c>
      <c r="C280" s="174" t="s">
        <v>369</v>
      </c>
      <c r="D280" s="181">
        <v>6924.4</v>
      </c>
      <c r="E280" s="97">
        <v>182.3640560915025</v>
      </c>
      <c r="F280" s="227">
        <f t="shared" si="12"/>
        <v>1262761.67</v>
      </c>
      <c r="G280" s="81">
        <v>3462.20001</v>
      </c>
      <c r="H280" s="106">
        <v>1300.6111683305089</v>
      </c>
      <c r="I280" s="189">
        <f t="shared" si="13"/>
        <v>4502976</v>
      </c>
      <c r="J280" s="233">
        <v>2016</v>
      </c>
      <c r="K280" s="106">
        <f t="shared" si="14"/>
        <v>5765738</v>
      </c>
    </row>
    <row r="281" spans="2:11" s="58" customFormat="1">
      <c r="B281" s="175" t="s">
        <v>470</v>
      </c>
      <c r="C281" s="174" t="s">
        <v>461</v>
      </c>
      <c r="D281" s="181">
        <v>9833.9500000000007</v>
      </c>
      <c r="E281" s="97">
        <v>82.966172290890214</v>
      </c>
      <c r="F281" s="227">
        <f t="shared" si="12"/>
        <v>815885.18999999983</v>
      </c>
      <c r="G281" s="81">
        <v>4916.974776</v>
      </c>
      <c r="H281" s="106">
        <v>162.69455029638738</v>
      </c>
      <c r="I281" s="189">
        <f t="shared" si="13"/>
        <v>799965</v>
      </c>
      <c r="J281" s="233">
        <v>2016</v>
      </c>
      <c r="K281" s="106">
        <f t="shared" si="14"/>
        <v>1615850</v>
      </c>
    </row>
    <row r="282" spans="2:11" s="58" customFormat="1">
      <c r="B282" s="175" t="s">
        <v>471</v>
      </c>
      <c r="C282" s="174" t="s">
        <v>461</v>
      </c>
      <c r="D282" s="181">
        <v>10918.5</v>
      </c>
      <c r="E282" s="97">
        <v>70.049744928332643</v>
      </c>
      <c r="F282" s="227">
        <f t="shared" si="12"/>
        <v>764838.14</v>
      </c>
      <c r="G282" s="81">
        <v>5459.2501570000004</v>
      </c>
      <c r="H282" s="106">
        <v>162.69450464019098</v>
      </c>
      <c r="I282" s="189">
        <f t="shared" si="13"/>
        <v>888189.99999999988</v>
      </c>
      <c r="J282" s="233">
        <v>2016</v>
      </c>
      <c r="K282" s="106">
        <f t="shared" si="14"/>
        <v>1653028</v>
      </c>
    </row>
    <row r="283" spans="2:11" s="58" customFormat="1">
      <c r="B283" s="175" t="s">
        <v>472</v>
      </c>
      <c r="C283" s="174" t="s">
        <v>473</v>
      </c>
      <c r="D283" s="181">
        <v>9503.6314289999991</v>
      </c>
      <c r="E283" s="97">
        <v>174.39861724250378</v>
      </c>
      <c r="F283" s="227">
        <f t="shared" si="12"/>
        <v>1657420.18</v>
      </c>
      <c r="G283" s="81"/>
      <c r="H283" s="106" t="s">
        <v>11235</v>
      </c>
      <c r="I283" s="189" t="str">
        <f t="shared" si="13"/>
        <v/>
      </c>
      <c r="J283" s="233">
        <v>2016</v>
      </c>
      <c r="K283" s="106">
        <f t="shared" si="14"/>
        <v>0</v>
      </c>
    </row>
    <row r="284" spans="2:11" s="58" customFormat="1">
      <c r="B284" s="175" t="s">
        <v>474</v>
      </c>
      <c r="C284" s="174" t="s">
        <v>475</v>
      </c>
      <c r="D284" s="181">
        <v>9249.59</v>
      </c>
      <c r="E284" s="97">
        <v>675.1083583164226</v>
      </c>
      <c r="F284" s="227">
        <f t="shared" si="12"/>
        <v>6244475.5199999996</v>
      </c>
      <c r="G284" s="81">
        <v>4624.79486</v>
      </c>
      <c r="H284" s="106">
        <v>1300.6112015960855</v>
      </c>
      <c r="I284" s="189">
        <f t="shared" si="13"/>
        <v>6015060</v>
      </c>
      <c r="J284" s="233">
        <v>2016</v>
      </c>
      <c r="K284" s="106">
        <f t="shared" si="14"/>
        <v>12259536</v>
      </c>
    </row>
    <row r="285" spans="2:11" s="58" customFormat="1">
      <c r="B285" s="175" t="s">
        <v>476</v>
      </c>
      <c r="C285" s="174" t="s">
        <v>475</v>
      </c>
      <c r="D285" s="181">
        <v>6498.41</v>
      </c>
      <c r="E285" s="97">
        <v>358.50410023374945</v>
      </c>
      <c r="F285" s="227">
        <f t="shared" si="12"/>
        <v>2329706.63</v>
      </c>
      <c r="G285" s="81">
        <v>3249.2049280000001</v>
      </c>
      <c r="H285" s="106">
        <v>1300.6111013752593</v>
      </c>
      <c r="I285" s="189">
        <f t="shared" si="13"/>
        <v>4225952</v>
      </c>
      <c r="J285" s="233">
        <v>2016</v>
      </c>
      <c r="K285" s="106">
        <f t="shared" si="14"/>
        <v>6555659</v>
      </c>
    </row>
    <row r="286" spans="2:11" s="58" customFormat="1">
      <c r="B286" s="175" t="s">
        <v>477</v>
      </c>
      <c r="C286" s="174" t="s">
        <v>473</v>
      </c>
      <c r="D286" s="181">
        <v>5019.171429</v>
      </c>
      <c r="E286" s="97">
        <v>508.89355666197946</v>
      </c>
      <c r="F286" s="227">
        <f t="shared" si="12"/>
        <v>2554224</v>
      </c>
      <c r="G286" s="81"/>
      <c r="H286" s="106" t="s">
        <v>11235</v>
      </c>
      <c r="I286" s="189" t="str">
        <f t="shared" si="13"/>
        <v/>
      </c>
      <c r="J286" s="233">
        <v>2016</v>
      </c>
      <c r="K286" s="106">
        <f t="shared" si="14"/>
        <v>0</v>
      </c>
    </row>
    <row r="287" spans="2:11" s="58" customFormat="1">
      <c r="B287" s="175" t="s">
        <v>478</v>
      </c>
      <c r="C287" s="174" t="s">
        <v>479</v>
      </c>
      <c r="D287" s="181">
        <v>5479.25</v>
      </c>
      <c r="E287" s="97">
        <v>244.4661824154766</v>
      </c>
      <c r="F287" s="227">
        <f t="shared" si="12"/>
        <v>1339491.33</v>
      </c>
      <c r="G287" s="81"/>
      <c r="H287" s="106" t="s">
        <v>11235</v>
      </c>
      <c r="I287" s="189" t="str">
        <f t="shared" si="13"/>
        <v/>
      </c>
      <c r="J287" s="233">
        <v>2016</v>
      </c>
      <c r="K287" s="106">
        <f t="shared" si="14"/>
        <v>0</v>
      </c>
    </row>
    <row r="288" spans="2:11" s="58" customFormat="1">
      <c r="B288" s="175" t="s">
        <v>480</v>
      </c>
      <c r="C288" s="174" t="s">
        <v>481</v>
      </c>
      <c r="D288" s="181">
        <v>7398.64</v>
      </c>
      <c r="E288" s="97">
        <v>181.65909680698073</v>
      </c>
      <c r="F288" s="227">
        <f t="shared" si="12"/>
        <v>1344030.26</v>
      </c>
      <c r="G288" s="81">
        <v>3699.320154</v>
      </c>
      <c r="H288" s="106">
        <v>1300.611139265023</v>
      </c>
      <c r="I288" s="189">
        <f t="shared" si="13"/>
        <v>4811377</v>
      </c>
      <c r="J288" s="233">
        <v>2016</v>
      </c>
      <c r="K288" s="106">
        <f t="shared" si="14"/>
        <v>6155407</v>
      </c>
    </row>
    <row r="289" spans="2:11" s="58" customFormat="1">
      <c r="B289" s="175" t="s">
        <v>482</v>
      </c>
      <c r="C289" s="174" t="s">
        <v>483</v>
      </c>
      <c r="D289" s="181">
        <v>17291.363890000001</v>
      </c>
      <c r="E289" s="97">
        <v>198.58802184979058</v>
      </c>
      <c r="F289" s="227">
        <f t="shared" si="12"/>
        <v>3433857.75</v>
      </c>
      <c r="G289" s="81">
        <v>8645.6821020000007</v>
      </c>
      <c r="H289" s="106">
        <v>162.69450847314997</v>
      </c>
      <c r="I289" s="189">
        <f t="shared" si="13"/>
        <v>1406605.0000000002</v>
      </c>
      <c r="J289" s="233">
        <v>2016</v>
      </c>
      <c r="K289" s="106">
        <f t="shared" si="14"/>
        <v>4840463</v>
      </c>
    </row>
    <row r="290" spans="2:11" s="58" customFormat="1">
      <c r="B290" s="175" t="s">
        <v>484</v>
      </c>
      <c r="C290" s="174" t="s">
        <v>483</v>
      </c>
      <c r="D290" s="181">
        <v>8980.2222220000003</v>
      </c>
      <c r="E290" s="97">
        <v>348.86028347105639</v>
      </c>
      <c r="F290" s="227">
        <f t="shared" si="12"/>
        <v>3132842.87</v>
      </c>
      <c r="G290" s="81">
        <v>4490.111003</v>
      </c>
      <c r="H290" s="106">
        <v>162.69441880432728</v>
      </c>
      <c r="I290" s="189">
        <f t="shared" si="13"/>
        <v>730516</v>
      </c>
      <c r="J290" s="233">
        <v>2016</v>
      </c>
      <c r="K290" s="106">
        <f t="shared" si="14"/>
        <v>3863359</v>
      </c>
    </row>
    <row r="291" spans="2:11" s="58" customFormat="1">
      <c r="B291" s="175" t="s">
        <v>485</v>
      </c>
      <c r="C291" s="174" t="s">
        <v>475</v>
      </c>
      <c r="D291" s="181">
        <v>5431.7523810000002</v>
      </c>
      <c r="E291" s="97">
        <v>432.00612351330966</v>
      </c>
      <c r="F291" s="227">
        <f t="shared" si="12"/>
        <v>2346550.29</v>
      </c>
      <c r="G291" s="81">
        <v>2715.8761639999998</v>
      </c>
      <c r="H291" s="106">
        <v>623.65177854994431</v>
      </c>
      <c r="I291" s="189">
        <f t="shared" si="13"/>
        <v>1693761</v>
      </c>
      <c r="J291" s="233">
        <v>2016</v>
      </c>
      <c r="K291" s="106">
        <f t="shared" si="14"/>
        <v>4040311</v>
      </c>
    </row>
    <row r="292" spans="2:11" s="58" customFormat="1">
      <c r="B292" s="175" t="s">
        <v>486</v>
      </c>
      <c r="C292" s="174" t="s">
        <v>487</v>
      </c>
      <c r="D292" s="181">
        <v>5980.8</v>
      </c>
      <c r="E292" s="97">
        <v>296.42674224184054</v>
      </c>
      <c r="F292" s="227">
        <f t="shared" si="12"/>
        <v>1772869.06</v>
      </c>
      <c r="G292" s="81"/>
      <c r="H292" s="106" t="s">
        <v>11235</v>
      </c>
      <c r="I292" s="189" t="str">
        <f t="shared" si="13"/>
        <v/>
      </c>
      <c r="J292" s="233">
        <v>2016</v>
      </c>
      <c r="K292" s="106">
        <f t="shared" si="14"/>
        <v>0</v>
      </c>
    </row>
    <row r="293" spans="2:11" s="58" customFormat="1">
      <c r="B293" s="175" t="s">
        <v>488</v>
      </c>
      <c r="C293" s="174" t="s">
        <v>489</v>
      </c>
      <c r="D293" s="181">
        <v>5374.8</v>
      </c>
      <c r="E293" s="97">
        <v>75.432974250204666</v>
      </c>
      <c r="F293" s="227">
        <f t="shared" si="12"/>
        <v>405437.15</v>
      </c>
      <c r="G293" s="81">
        <v>2687.4000289999999</v>
      </c>
      <c r="H293" s="106">
        <v>623.65147797652276</v>
      </c>
      <c r="I293" s="189">
        <f t="shared" si="13"/>
        <v>1676001</v>
      </c>
      <c r="J293" s="233">
        <v>2016</v>
      </c>
      <c r="K293" s="106">
        <f t="shared" si="14"/>
        <v>2081438</v>
      </c>
    </row>
    <row r="294" spans="2:11" s="58" customFormat="1">
      <c r="B294" s="175" t="s">
        <v>490</v>
      </c>
      <c r="C294" s="174" t="s">
        <v>489</v>
      </c>
      <c r="D294" s="181">
        <v>6701.7</v>
      </c>
      <c r="E294" s="97">
        <v>137.77730277392305</v>
      </c>
      <c r="F294" s="227">
        <f t="shared" si="12"/>
        <v>923342.15000000014</v>
      </c>
      <c r="G294" s="81">
        <v>3350.8499729999999</v>
      </c>
      <c r="H294" s="106">
        <v>623.65161581049392</v>
      </c>
      <c r="I294" s="189">
        <f t="shared" si="13"/>
        <v>2089762.9999999998</v>
      </c>
      <c r="J294" s="233">
        <v>2016</v>
      </c>
      <c r="K294" s="106">
        <f t="shared" si="14"/>
        <v>3013105</v>
      </c>
    </row>
    <row r="295" spans="2:11" s="58" customFormat="1">
      <c r="B295" s="175" t="s">
        <v>491</v>
      </c>
      <c r="C295" s="174" t="s">
        <v>489</v>
      </c>
      <c r="D295" s="181">
        <v>9798.7999999999993</v>
      </c>
      <c r="E295" s="97">
        <v>218.79209801200147</v>
      </c>
      <c r="F295" s="227">
        <f t="shared" si="12"/>
        <v>2143900.0099999998</v>
      </c>
      <c r="G295" s="81">
        <v>4899.4000800000003</v>
      </c>
      <c r="H295" s="106">
        <v>623.65166144994635</v>
      </c>
      <c r="I295" s="189">
        <f t="shared" si="13"/>
        <v>3055519.0000000005</v>
      </c>
      <c r="J295" s="233">
        <v>2016</v>
      </c>
      <c r="K295" s="106">
        <f t="shared" si="14"/>
        <v>5199419</v>
      </c>
    </row>
    <row r="296" spans="2:11" s="58" customFormat="1">
      <c r="B296" s="175" t="s">
        <v>492</v>
      </c>
      <c r="C296" s="174" t="s">
        <v>330</v>
      </c>
      <c r="D296" s="181">
        <v>30560.911899999999</v>
      </c>
      <c r="E296" s="97">
        <v>74.379197434877597</v>
      </c>
      <c r="F296" s="227">
        <f t="shared" si="12"/>
        <v>2273096.1</v>
      </c>
      <c r="G296" s="81">
        <v>15280.455679999999</v>
      </c>
      <c r="H296" s="106">
        <v>623.6516239808891</v>
      </c>
      <c r="I296" s="189">
        <f t="shared" si="13"/>
        <v>9529681</v>
      </c>
      <c r="J296" s="233">
        <v>2016</v>
      </c>
      <c r="K296" s="106">
        <f t="shared" si="14"/>
        <v>11802777</v>
      </c>
    </row>
    <row r="297" spans="2:11" s="58" customFormat="1">
      <c r="B297" s="175" t="s">
        <v>493</v>
      </c>
      <c r="C297" s="174" t="s">
        <v>330</v>
      </c>
      <c r="D297" s="181">
        <v>7407</v>
      </c>
      <c r="E297" s="97">
        <v>44.015126231942752</v>
      </c>
      <c r="F297" s="227">
        <f t="shared" si="12"/>
        <v>326020.03999999998</v>
      </c>
      <c r="G297" s="81">
        <v>3703.4999670000002</v>
      </c>
      <c r="H297" s="106">
        <v>623.65168639948843</v>
      </c>
      <c r="I297" s="189">
        <f t="shared" si="13"/>
        <v>2309694</v>
      </c>
      <c r="J297" s="233">
        <v>2016</v>
      </c>
      <c r="K297" s="106">
        <f t="shared" si="14"/>
        <v>2635714</v>
      </c>
    </row>
    <row r="298" spans="2:11" s="58" customFormat="1">
      <c r="B298" s="175" t="s">
        <v>494</v>
      </c>
      <c r="C298" s="174" t="s">
        <v>495</v>
      </c>
      <c r="D298" s="181">
        <v>104155.84179999999</v>
      </c>
      <c r="E298" s="97">
        <v>104.04035570859359</v>
      </c>
      <c r="F298" s="227">
        <f t="shared" si="12"/>
        <v>10836410.83</v>
      </c>
      <c r="G298" s="81"/>
      <c r="H298" s="106" t="s">
        <v>11235</v>
      </c>
      <c r="I298" s="189" t="str">
        <f t="shared" si="13"/>
        <v/>
      </c>
      <c r="J298" s="233">
        <v>2016</v>
      </c>
      <c r="K298" s="106">
        <f t="shared" si="14"/>
        <v>0</v>
      </c>
    </row>
    <row r="299" spans="2:11" s="58" customFormat="1">
      <c r="B299" s="175" t="s">
        <v>496</v>
      </c>
      <c r="C299" s="174" t="s">
        <v>489</v>
      </c>
      <c r="D299" s="181">
        <v>5587.9</v>
      </c>
      <c r="E299" s="97">
        <v>93.871688827645457</v>
      </c>
      <c r="F299" s="227">
        <f t="shared" si="12"/>
        <v>524545.61</v>
      </c>
      <c r="G299" s="81">
        <v>2793.950061</v>
      </c>
      <c r="H299" s="106">
        <v>623.6518054930259</v>
      </c>
      <c r="I299" s="189">
        <f t="shared" si="13"/>
        <v>1742451.9999999998</v>
      </c>
      <c r="J299" s="233">
        <v>2016</v>
      </c>
      <c r="K299" s="106">
        <f t="shared" si="14"/>
        <v>2266998</v>
      </c>
    </row>
    <row r="300" spans="2:11" s="58" customFormat="1">
      <c r="B300" s="175" t="s">
        <v>497</v>
      </c>
      <c r="C300" s="174" t="s">
        <v>489</v>
      </c>
      <c r="D300" s="181">
        <v>6902.1</v>
      </c>
      <c r="E300" s="97">
        <v>123.08462062270902</v>
      </c>
      <c r="F300" s="227">
        <f t="shared" si="12"/>
        <v>849542.36</v>
      </c>
      <c r="G300" s="81">
        <v>3451.0499530000002</v>
      </c>
      <c r="H300" s="106">
        <v>623.65165074734568</v>
      </c>
      <c r="I300" s="189">
        <f t="shared" si="13"/>
        <v>2152253</v>
      </c>
      <c r="J300" s="233">
        <v>2016</v>
      </c>
      <c r="K300" s="106">
        <f t="shared" si="14"/>
        <v>3001795</v>
      </c>
    </row>
    <row r="301" spans="2:11" s="58" customFormat="1">
      <c r="B301" s="175" t="s">
        <v>498</v>
      </c>
      <c r="C301" s="174" t="s">
        <v>499</v>
      </c>
      <c r="D301" s="181">
        <v>13357.32857</v>
      </c>
      <c r="E301" s="97">
        <v>203.64439234573686</v>
      </c>
      <c r="F301" s="227">
        <f t="shared" si="12"/>
        <v>2720145.06</v>
      </c>
      <c r="G301" s="81">
        <v>6678.6644249999999</v>
      </c>
      <c r="H301" s="106">
        <v>623.65163675670078</v>
      </c>
      <c r="I301" s="189">
        <f t="shared" si="13"/>
        <v>4165160</v>
      </c>
      <c r="J301" s="233">
        <v>2016</v>
      </c>
      <c r="K301" s="106">
        <f t="shared" si="14"/>
        <v>6885305</v>
      </c>
    </row>
    <row r="302" spans="2:11" s="58" customFormat="1">
      <c r="B302" s="175" t="s">
        <v>500</v>
      </c>
      <c r="C302" s="174" t="s">
        <v>499</v>
      </c>
      <c r="D302" s="181">
        <v>14178.447620000001</v>
      </c>
      <c r="E302" s="97">
        <v>168.18041395705347</v>
      </c>
      <c r="F302" s="227">
        <f t="shared" si="12"/>
        <v>2384537.19</v>
      </c>
      <c r="G302" s="81">
        <v>7089.2237560000003</v>
      </c>
      <c r="H302" s="106">
        <v>623.65163693106592</v>
      </c>
      <c r="I302" s="189">
        <f t="shared" si="13"/>
        <v>4421206</v>
      </c>
      <c r="J302" s="233">
        <v>2016</v>
      </c>
      <c r="K302" s="106">
        <f t="shared" si="14"/>
        <v>6805743</v>
      </c>
    </row>
    <row r="303" spans="2:11" s="58" customFormat="1">
      <c r="B303" s="175" t="s">
        <v>501</v>
      </c>
      <c r="C303" s="174" t="s">
        <v>502</v>
      </c>
      <c r="D303" s="181">
        <v>5146.5074999999997</v>
      </c>
      <c r="E303" s="97">
        <v>158.32574226307841</v>
      </c>
      <c r="F303" s="227">
        <f t="shared" si="12"/>
        <v>814824.62</v>
      </c>
      <c r="G303" s="81">
        <v>2573.253674</v>
      </c>
      <c r="H303" s="106">
        <v>162.6944145577464</v>
      </c>
      <c r="I303" s="189">
        <f t="shared" si="13"/>
        <v>418654</v>
      </c>
      <c r="J303" s="233">
        <v>2016</v>
      </c>
      <c r="K303" s="106">
        <f t="shared" si="14"/>
        <v>1233479</v>
      </c>
    </row>
    <row r="304" spans="2:11" s="58" customFormat="1">
      <c r="B304" s="175" t="s">
        <v>503</v>
      </c>
      <c r="C304" s="174" t="s">
        <v>502</v>
      </c>
      <c r="D304" s="181">
        <v>4473.5200000000004</v>
      </c>
      <c r="E304" s="97">
        <v>184.21143752570683</v>
      </c>
      <c r="F304" s="227">
        <f t="shared" si="12"/>
        <v>824073.55</v>
      </c>
      <c r="G304" s="81">
        <v>2236.759986</v>
      </c>
      <c r="H304" s="106">
        <v>162.69470228264356</v>
      </c>
      <c r="I304" s="189">
        <f t="shared" si="13"/>
        <v>363909</v>
      </c>
      <c r="J304" s="233">
        <v>2016</v>
      </c>
      <c r="K304" s="106">
        <f t="shared" si="14"/>
        <v>1187983</v>
      </c>
    </row>
    <row r="305" spans="2:11" s="58" customFormat="1">
      <c r="B305" s="175" t="s">
        <v>504</v>
      </c>
      <c r="C305" s="174" t="s">
        <v>505</v>
      </c>
      <c r="D305" s="181">
        <v>8274.9652779999997</v>
      </c>
      <c r="E305" s="97">
        <v>342.8192149086139</v>
      </c>
      <c r="F305" s="227">
        <f t="shared" si="12"/>
        <v>2836817.1</v>
      </c>
      <c r="G305" s="81">
        <v>4137.4825199999996</v>
      </c>
      <c r="H305" s="106">
        <v>623.65169823122301</v>
      </c>
      <c r="I305" s="189">
        <f t="shared" si="13"/>
        <v>2580348</v>
      </c>
      <c r="J305" s="233">
        <v>2016</v>
      </c>
      <c r="K305" s="106">
        <f t="shared" si="14"/>
        <v>5417165</v>
      </c>
    </row>
    <row r="306" spans="2:11" s="58" customFormat="1">
      <c r="B306" s="175" t="s">
        <v>506</v>
      </c>
      <c r="C306" s="174" t="s">
        <v>505</v>
      </c>
      <c r="D306" s="181">
        <v>5006.9875000000002</v>
      </c>
      <c r="E306" s="97">
        <v>276.04058927648612</v>
      </c>
      <c r="F306" s="227">
        <f t="shared" si="12"/>
        <v>1382131.78</v>
      </c>
      <c r="G306" s="81">
        <v>2503.4937839999998</v>
      </c>
      <c r="H306" s="106">
        <v>623.65163835373846</v>
      </c>
      <c r="I306" s="189">
        <f t="shared" si="13"/>
        <v>1561308</v>
      </c>
      <c r="J306" s="233">
        <v>2016</v>
      </c>
      <c r="K306" s="106">
        <f t="shared" si="14"/>
        <v>2943440</v>
      </c>
    </row>
    <row r="307" spans="2:11" s="58" customFormat="1">
      <c r="B307" s="175" t="s">
        <v>507</v>
      </c>
      <c r="C307" s="174" t="s">
        <v>475</v>
      </c>
      <c r="D307" s="181">
        <v>5431.7523810000002</v>
      </c>
      <c r="E307" s="97">
        <v>432.00612351330966</v>
      </c>
      <c r="F307" s="227">
        <f t="shared" si="12"/>
        <v>2346550.29</v>
      </c>
      <c r="G307" s="81">
        <v>2715.8761639999998</v>
      </c>
      <c r="H307" s="106">
        <v>623.65177854994431</v>
      </c>
      <c r="I307" s="189">
        <f t="shared" si="13"/>
        <v>1693761</v>
      </c>
      <c r="J307" s="233">
        <v>2016</v>
      </c>
      <c r="K307" s="106">
        <f t="shared" si="14"/>
        <v>4040311</v>
      </c>
    </row>
    <row r="308" spans="2:11" s="58" customFormat="1">
      <c r="B308" s="175" t="s">
        <v>508</v>
      </c>
      <c r="C308" s="174" t="s">
        <v>475</v>
      </c>
      <c r="D308" s="181">
        <v>5146.7666669999999</v>
      </c>
      <c r="E308" s="97">
        <v>255.81510202160482</v>
      </c>
      <c r="F308" s="227">
        <f t="shared" si="12"/>
        <v>1316620.6399999999</v>
      </c>
      <c r="G308" s="81">
        <v>2573.3832769999999</v>
      </c>
      <c r="H308" s="106">
        <v>1299.1648115073999</v>
      </c>
      <c r="I308" s="189">
        <f t="shared" si="13"/>
        <v>3343249</v>
      </c>
      <c r="J308" s="233">
        <v>2016</v>
      </c>
      <c r="K308" s="106">
        <f t="shared" si="14"/>
        <v>4659870</v>
      </c>
    </row>
    <row r="309" spans="2:11" s="58" customFormat="1">
      <c r="B309" s="175" t="s">
        <v>509</v>
      </c>
      <c r="C309" s="174" t="s">
        <v>473</v>
      </c>
      <c r="D309" s="181">
        <v>9503.6314289999991</v>
      </c>
      <c r="E309" s="97">
        <v>174.39861724250378</v>
      </c>
      <c r="F309" s="227">
        <f t="shared" si="12"/>
        <v>1657420.18</v>
      </c>
      <c r="G309" s="81"/>
      <c r="H309" s="106" t="s">
        <v>11235</v>
      </c>
      <c r="I309" s="189" t="str">
        <f t="shared" si="13"/>
        <v/>
      </c>
      <c r="J309" s="233">
        <v>2016</v>
      </c>
      <c r="K309" s="106">
        <f t="shared" si="14"/>
        <v>0</v>
      </c>
    </row>
    <row r="310" spans="2:11" s="58" customFormat="1">
      <c r="B310" s="175" t="s">
        <v>510</v>
      </c>
      <c r="C310" s="174" t="s">
        <v>473</v>
      </c>
      <c r="D310" s="181">
        <v>5019.171429</v>
      </c>
      <c r="E310" s="97">
        <v>508.89355666197946</v>
      </c>
      <c r="F310" s="227">
        <f t="shared" si="12"/>
        <v>2554224</v>
      </c>
      <c r="G310" s="81"/>
      <c r="H310" s="106" t="s">
        <v>11235</v>
      </c>
      <c r="I310" s="189" t="str">
        <f t="shared" si="13"/>
        <v/>
      </c>
      <c r="J310" s="233">
        <v>2016</v>
      </c>
      <c r="K310" s="106">
        <f t="shared" si="14"/>
        <v>0</v>
      </c>
    </row>
    <row r="311" spans="2:11" s="58" customFormat="1">
      <c r="B311" s="175" t="s">
        <v>511</v>
      </c>
      <c r="C311" s="174" t="s">
        <v>475</v>
      </c>
      <c r="D311" s="181">
        <v>9249.59</v>
      </c>
      <c r="E311" s="97">
        <v>675.1083583164226</v>
      </c>
      <c r="F311" s="227">
        <f t="shared" si="12"/>
        <v>6244475.5199999996</v>
      </c>
      <c r="G311" s="81">
        <v>4624.79486</v>
      </c>
      <c r="H311" s="106">
        <v>1300.6112015960855</v>
      </c>
      <c r="I311" s="189">
        <f t="shared" si="13"/>
        <v>6015060</v>
      </c>
      <c r="J311" s="233">
        <v>2016</v>
      </c>
      <c r="K311" s="106">
        <f t="shared" si="14"/>
        <v>12259536</v>
      </c>
    </row>
    <row r="312" spans="2:11" s="58" customFormat="1">
      <c r="B312" s="175" t="s">
        <v>512</v>
      </c>
      <c r="C312" s="174" t="s">
        <v>475</v>
      </c>
      <c r="D312" s="181">
        <v>5711.8</v>
      </c>
      <c r="E312" s="97">
        <v>190.38269897405368</v>
      </c>
      <c r="F312" s="227">
        <f t="shared" si="12"/>
        <v>1087427.8999999999</v>
      </c>
      <c r="G312" s="81">
        <v>2855.899938</v>
      </c>
      <c r="H312" s="106">
        <v>1300.6110440274115</v>
      </c>
      <c r="I312" s="189">
        <f t="shared" si="13"/>
        <v>3714414.9999999995</v>
      </c>
      <c r="J312" s="233">
        <v>2016</v>
      </c>
      <c r="K312" s="106">
        <f t="shared" si="14"/>
        <v>4801843</v>
      </c>
    </row>
    <row r="313" spans="2:11" s="58" customFormat="1">
      <c r="B313" s="175" t="s">
        <v>513</v>
      </c>
      <c r="C313" s="174" t="s">
        <v>514</v>
      </c>
      <c r="D313" s="181">
        <v>7914.61</v>
      </c>
      <c r="E313" s="97">
        <v>89.014977364645887</v>
      </c>
      <c r="F313" s="227">
        <f t="shared" si="12"/>
        <v>704518.83</v>
      </c>
      <c r="G313" s="81">
        <v>3957.3051260000002</v>
      </c>
      <c r="H313" s="106">
        <v>1300.6111068323014</v>
      </c>
      <c r="I313" s="189">
        <f t="shared" si="13"/>
        <v>5146915</v>
      </c>
      <c r="J313" s="233">
        <v>2016</v>
      </c>
      <c r="K313" s="106">
        <f t="shared" si="14"/>
        <v>5851434</v>
      </c>
    </row>
    <row r="314" spans="2:11" s="58" customFormat="1">
      <c r="B314" s="175" t="s">
        <v>515</v>
      </c>
      <c r="C314" s="174" t="s">
        <v>514</v>
      </c>
      <c r="D314" s="181">
        <v>16314.47667</v>
      </c>
      <c r="E314" s="97">
        <v>158.28954628674583</v>
      </c>
      <c r="F314" s="227">
        <f t="shared" si="12"/>
        <v>2582411.11</v>
      </c>
      <c r="G314" s="81">
        <v>8157.2385709999999</v>
      </c>
      <c r="H314" s="106">
        <v>1300.6110962253479</v>
      </c>
      <c r="I314" s="189">
        <f t="shared" si="13"/>
        <v>10609395</v>
      </c>
      <c r="J314" s="233">
        <v>2016</v>
      </c>
      <c r="K314" s="106">
        <f t="shared" si="14"/>
        <v>13191806</v>
      </c>
    </row>
    <row r="315" spans="2:11" s="58" customFormat="1">
      <c r="B315" s="175" t="s">
        <v>516</v>
      </c>
      <c r="C315" s="174" t="s">
        <v>499</v>
      </c>
      <c r="D315" s="181">
        <v>13357.32857</v>
      </c>
      <c r="E315" s="97">
        <v>203.64439234573686</v>
      </c>
      <c r="F315" s="227">
        <f t="shared" si="12"/>
        <v>2720145.06</v>
      </c>
      <c r="G315" s="81">
        <v>6678.6644249999999</v>
      </c>
      <c r="H315" s="106">
        <v>623.65163675670078</v>
      </c>
      <c r="I315" s="189">
        <f t="shared" si="13"/>
        <v>4165160</v>
      </c>
      <c r="J315" s="233">
        <v>2016</v>
      </c>
      <c r="K315" s="106">
        <f t="shared" si="14"/>
        <v>6885305</v>
      </c>
    </row>
    <row r="316" spans="2:11" s="58" customFormat="1">
      <c r="B316" s="175" t="s">
        <v>517</v>
      </c>
      <c r="C316" s="174" t="s">
        <v>499</v>
      </c>
      <c r="D316" s="181">
        <v>13848.585489999999</v>
      </c>
      <c r="E316" s="97">
        <v>171.44531127128133</v>
      </c>
      <c r="F316" s="227">
        <f t="shared" si="12"/>
        <v>2374275.0499999998</v>
      </c>
      <c r="G316" s="81">
        <v>6924.2929819999999</v>
      </c>
      <c r="H316" s="106">
        <v>623.65168707126202</v>
      </c>
      <c r="I316" s="189">
        <f t="shared" si="13"/>
        <v>4318347</v>
      </c>
      <c r="J316" s="233">
        <v>2016</v>
      </c>
      <c r="K316" s="106">
        <f t="shared" si="14"/>
        <v>6692622</v>
      </c>
    </row>
    <row r="317" spans="2:11" s="58" customFormat="1">
      <c r="B317" s="175" t="s">
        <v>518</v>
      </c>
      <c r="C317" s="174" t="s">
        <v>502</v>
      </c>
      <c r="D317" s="181">
        <v>4997.5200000000004</v>
      </c>
      <c r="E317" s="97">
        <v>89.672723670940769</v>
      </c>
      <c r="F317" s="227">
        <f t="shared" si="12"/>
        <v>448141.22999999992</v>
      </c>
      <c r="G317" s="81">
        <v>2498.7600640000001</v>
      </c>
      <c r="H317" s="106">
        <v>162.69469240244749</v>
      </c>
      <c r="I317" s="189">
        <f t="shared" si="13"/>
        <v>406535</v>
      </c>
      <c r="J317" s="233">
        <v>2016</v>
      </c>
      <c r="K317" s="106">
        <f t="shared" si="14"/>
        <v>854676</v>
      </c>
    </row>
    <row r="318" spans="2:11" s="58" customFormat="1">
      <c r="B318" s="175" t="s">
        <v>519</v>
      </c>
      <c r="C318" s="174" t="s">
        <v>502</v>
      </c>
      <c r="D318" s="181">
        <v>5228.8999999999996</v>
      </c>
      <c r="E318" s="97">
        <v>87.010962152651615</v>
      </c>
      <c r="F318" s="227">
        <f t="shared" si="12"/>
        <v>454971.62</v>
      </c>
      <c r="G318" s="81">
        <v>2614.449979</v>
      </c>
      <c r="H318" s="106">
        <v>162.69464071471532</v>
      </c>
      <c r="I318" s="189">
        <f t="shared" si="13"/>
        <v>425357</v>
      </c>
      <c r="J318" s="233">
        <v>2016</v>
      </c>
      <c r="K318" s="106">
        <f t="shared" si="14"/>
        <v>880329</v>
      </c>
    </row>
    <row r="319" spans="2:11" s="58" customFormat="1">
      <c r="B319" s="175" t="s">
        <v>520</v>
      </c>
      <c r="C319" s="174" t="s">
        <v>521</v>
      </c>
      <c r="D319" s="181">
        <v>4547.04</v>
      </c>
      <c r="E319" s="97">
        <v>388.18155327421795</v>
      </c>
      <c r="F319" s="227">
        <f t="shared" si="12"/>
        <v>1765077.05</v>
      </c>
      <c r="G319" s="81">
        <v>2273.5200460000001</v>
      </c>
      <c r="H319" s="106">
        <v>162.6944088972418</v>
      </c>
      <c r="I319" s="189">
        <f t="shared" si="13"/>
        <v>369889</v>
      </c>
      <c r="J319" s="233">
        <v>2016</v>
      </c>
      <c r="K319" s="106">
        <f t="shared" si="14"/>
        <v>2134966</v>
      </c>
    </row>
    <row r="320" spans="2:11" s="58" customFormat="1">
      <c r="B320" s="175" t="s">
        <v>522</v>
      </c>
      <c r="C320" s="174" t="s">
        <v>521</v>
      </c>
      <c r="D320" s="181">
        <v>11846.746150000001</v>
      </c>
      <c r="E320" s="97">
        <v>455.22342521030555</v>
      </c>
      <c r="F320" s="227">
        <f t="shared" si="12"/>
        <v>5392916.3600000003</v>
      </c>
      <c r="G320" s="81">
        <v>5923.3731079999998</v>
      </c>
      <c r="H320" s="106">
        <v>162.69446182588842</v>
      </c>
      <c r="I320" s="189">
        <f t="shared" si="13"/>
        <v>963700</v>
      </c>
      <c r="J320" s="233">
        <v>2016</v>
      </c>
      <c r="K320" s="106">
        <f t="shared" si="14"/>
        <v>6356616</v>
      </c>
    </row>
    <row r="321" spans="2:11" s="58" customFormat="1">
      <c r="B321" s="175" t="s">
        <v>523</v>
      </c>
      <c r="C321" s="174" t="s">
        <v>524</v>
      </c>
      <c r="D321" s="181">
        <v>22876.291669999999</v>
      </c>
      <c r="E321" s="97">
        <v>246.10938176589528</v>
      </c>
      <c r="F321" s="227">
        <f t="shared" si="12"/>
        <v>5630070</v>
      </c>
      <c r="G321" s="81">
        <v>11438.145990000001</v>
      </c>
      <c r="H321" s="106">
        <v>162.69446129005036</v>
      </c>
      <c r="I321" s="189">
        <f t="shared" si="13"/>
        <v>1860922.9999999998</v>
      </c>
      <c r="J321" s="233">
        <v>2016</v>
      </c>
      <c r="K321" s="106">
        <f t="shared" si="14"/>
        <v>7490993</v>
      </c>
    </row>
    <row r="322" spans="2:11" s="58" customFormat="1">
      <c r="B322" s="175" t="s">
        <v>525</v>
      </c>
      <c r="C322" s="174" t="s">
        <v>524</v>
      </c>
      <c r="D322" s="181">
        <v>37166</v>
      </c>
      <c r="E322" s="97">
        <v>40.109546897702202</v>
      </c>
      <c r="F322" s="227">
        <f t="shared" si="12"/>
        <v>1490711.4200000002</v>
      </c>
      <c r="G322" s="81">
        <v>18583.000670000001</v>
      </c>
      <c r="H322" s="106">
        <v>162.69449986518242</v>
      </c>
      <c r="I322" s="189">
        <f t="shared" si="13"/>
        <v>3023352</v>
      </c>
      <c r="J322" s="233">
        <v>2016</v>
      </c>
      <c r="K322" s="106">
        <f t="shared" si="14"/>
        <v>4514063</v>
      </c>
    </row>
    <row r="323" spans="2:11" s="58" customFormat="1">
      <c r="B323" s="175" t="s">
        <v>526</v>
      </c>
      <c r="C323" s="174" t="s">
        <v>527</v>
      </c>
      <c r="D323" s="181">
        <v>9458.171429</v>
      </c>
      <c r="E323" s="97">
        <v>319.2774303858518</v>
      </c>
      <c r="F323" s="227">
        <f t="shared" si="12"/>
        <v>3019780.67</v>
      </c>
      <c r="G323" s="81">
        <v>4729.0856940000003</v>
      </c>
      <c r="H323" s="106">
        <v>1300.6110267368733</v>
      </c>
      <c r="I323" s="189">
        <f t="shared" si="13"/>
        <v>6150701</v>
      </c>
      <c r="J323" s="233">
        <v>2016</v>
      </c>
      <c r="K323" s="106">
        <f t="shared" si="14"/>
        <v>9170482</v>
      </c>
    </row>
    <row r="324" spans="2:11" s="58" customFormat="1">
      <c r="B324" s="175" t="s">
        <v>528</v>
      </c>
      <c r="C324" s="174" t="s">
        <v>527</v>
      </c>
      <c r="D324" s="181">
        <v>8201.25</v>
      </c>
      <c r="E324" s="97">
        <v>530.25363328760864</v>
      </c>
      <c r="F324" s="227">
        <f t="shared" si="12"/>
        <v>4348742.6100000003</v>
      </c>
      <c r="G324" s="81">
        <v>4100.6251579999998</v>
      </c>
      <c r="H324" s="106">
        <v>1300.6111981718473</v>
      </c>
      <c r="I324" s="189">
        <f t="shared" si="13"/>
        <v>5333319</v>
      </c>
      <c r="J324" s="233">
        <v>2016</v>
      </c>
      <c r="K324" s="106">
        <f t="shared" si="14"/>
        <v>9682062</v>
      </c>
    </row>
    <row r="325" spans="2:11" s="58" customFormat="1">
      <c r="B325" s="175" t="s">
        <v>529</v>
      </c>
      <c r="C325" s="174" t="s">
        <v>530</v>
      </c>
      <c r="D325" s="181">
        <v>4946.54</v>
      </c>
      <c r="E325" s="97">
        <v>320.76584036518454</v>
      </c>
      <c r="F325" s="227">
        <f t="shared" si="12"/>
        <v>1586681.06</v>
      </c>
      <c r="G325" s="81">
        <v>2473.27</v>
      </c>
      <c r="H325" s="106">
        <v>1300.610932085862</v>
      </c>
      <c r="I325" s="189">
        <f t="shared" si="13"/>
        <v>3216762</v>
      </c>
      <c r="J325" s="233">
        <v>2016</v>
      </c>
      <c r="K325" s="106">
        <f t="shared" si="14"/>
        <v>4803443</v>
      </c>
    </row>
    <row r="326" spans="2:11" s="58" customFormat="1">
      <c r="B326" s="175" t="s">
        <v>531</v>
      </c>
      <c r="C326" s="174" t="s">
        <v>530</v>
      </c>
      <c r="D326" s="181">
        <v>5984.0333330000003</v>
      </c>
      <c r="E326" s="97">
        <v>197.75806118491752</v>
      </c>
      <c r="F326" s="227">
        <f t="shared" si="12"/>
        <v>1183390.83</v>
      </c>
      <c r="G326" s="81">
        <v>2992.0166979999999</v>
      </c>
      <c r="H326" s="106">
        <v>1300.6110569507257</v>
      </c>
      <c r="I326" s="189">
        <f t="shared" si="13"/>
        <v>3891450</v>
      </c>
      <c r="J326" s="233">
        <v>2016</v>
      </c>
      <c r="K326" s="106">
        <f t="shared" si="14"/>
        <v>5074841</v>
      </c>
    </row>
    <row r="327" spans="2:11" s="58" customFormat="1">
      <c r="B327" s="175" t="s">
        <v>532</v>
      </c>
      <c r="C327" s="174" t="s">
        <v>533</v>
      </c>
      <c r="D327" s="181">
        <v>8024.9415650000001</v>
      </c>
      <c r="E327" s="97">
        <v>36.078843397783665</v>
      </c>
      <c r="F327" s="227">
        <f t="shared" si="12"/>
        <v>289530.61</v>
      </c>
      <c r="G327" s="81"/>
      <c r="H327" s="106" t="s">
        <v>11235</v>
      </c>
      <c r="I327" s="189" t="str">
        <f t="shared" si="13"/>
        <v/>
      </c>
      <c r="J327" s="233">
        <v>2016</v>
      </c>
      <c r="K327" s="106">
        <f t="shared" si="14"/>
        <v>0</v>
      </c>
    </row>
    <row r="328" spans="2:11" s="58" customFormat="1">
      <c r="B328" s="175" t="s">
        <v>534</v>
      </c>
      <c r="C328" s="174" t="s">
        <v>533</v>
      </c>
      <c r="D328" s="181">
        <v>14874.69643</v>
      </c>
      <c r="E328" s="97">
        <v>42.936134058636377</v>
      </c>
      <c r="F328" s="227">
        <f t="shared" si="12"/>
        <v>638661.96</v>
      </c>
      <c r="G328" s="81"/>
      <c r="H328" s="106" t="s">
        <v>11235</v>
      </c>
      <c r="I328" s="189" t="str">
        <f t="shared" si="13"/>
        <v/>
      </c>
      <c r="J328" s="233">
        <v>2016</v>
      </c>
      <c r="K328" s="106">
        <f t="shared" si="14"/>
        <v>0</v>
      </c>
    </row>
    <row r="329" spans="2:11" s="58" customFormat="1">
      <c r="B329" s="175" t="s">
        <v>535</v>
      </c>
      <c r="C329" s="174" t="s">
        <v>527</v>
      </c>
      <c r="D329" s="181">
        <v>5438.1</v>
      </c>
      <c r="E329" s="97">
        <v>588.29206524337542</v>
      </c>
      <c r="F329" s="227">
        <f t="shared" si="12"/>
        <v>3199191.08</v>
      </c>
      <c r="G329" s="81">
        <v>2719.0498849999999</v>
      </c>
      <c r="H329" s="106">
        <v>1300.6112979056286</v>
      </c>
      <c r="I329" s="189">
        <f t="shared" si="13"/>
        <v>3536427</v>
      </c>
      <c r="J329" s="233">
        <v>2016</v>
      </c>
      <c r="K329" s="106">
        <f t="shared" si="14"/>
        <v>6735618</v>
      </c>
    </row>
    <row r="330" spans="2:11" s="58" customFormat="1">
      <c r="B330" s="175" t="s">
        <v>536</v>
      </c>
      <c r="C330" s="174" t="s">
        <v>527</v>
      </c>
      <c r="D330" s="181">
        <v>6858.6571430000004</v>
      </c>
      <c r="E330" s="97">
        <v>590.87340648542454</v>
      </c>
      <c r="F330" s="227">
        <f t="shared" si="12"/>
        <v>4052598.11</v>
      </c>
      <c r="G330" s="81">
        <v>3429.328583</v>
      </c>
      <c r="H330" s="106">
        <v>1300.6111523143013</v>
      </c>
      <c r="I330" s="189">
        <f t="shared" si="13"/>
        <v>4460223</v>
      </c>
      <c r="J330" s="233">
        <v>2016</v>
      </c>
      <c r="K330" s="106">
        <f t="shared" si="14"/>
        <v>8512821</v>
      </c>
    </row>
    <row r="331" spans="2:11" s="58" customFormat="1">
      <c r="B331" s="175" t="s">
        <v>537</v>
      </c>
      <c r="C331" s="174" t="s">
        <v>530</v>
      </c>
      <c r="D331" s="181">
        <v>4946.54</v>
      </c>
      <c r="E331" s="97">
        <v>320.76584036518454</v>
      </c>
      <c r="F331" s="227">
        <f t="shared" si="12"/>
        <v>1586681.06</v>
      </c>
      <c r="G331" s="81">
        <v>2473.27</v>
      </c>
      <c r="H331" s="106">
        <v>1300.610932085862</v>
      </c>
      <c r="I331" s="189">
        <f t="shared" si="13"/>
        <v>3216762</v>
      </c>
      <c r="J331" s="233">
        <v>2016</v>
      </c>
      <c r="K331" s="106">
        <f t="shared" si="14"/>
        <v>4803443</v>
      </c>
    </row>
    <row r="332" spans="2:11" s="58" customFormat="1">
      <c r="B332" s="175" t="s">
        <v>538</v>
      </c>
      <c r="C332" s="174" t="s">
        <v>530</v>
      </c>
      <c r="D332" s="181">
        <v>6578.5</v>
      </c>
      <c r="E332" s="97">
        <v>282.0735213194497</v>
      </c>
      <c r="F332" s="227">
        <f t="shared" si="12"/>
        <v>1855620.66</v>
      </c>
      <c r="G332" s="81">
        <v>3289.2500399999999</v>
      </c>
      <c r="H332" s="106">
        <v>1300.6110657370396</v>
      </c>
      <c r="I332" s="189">
        <f t="shared" si="13"/>
        <v>4278035</v>
      </c>
      <c r="J332" s="233">
        <v>2016</v>
      </c>
      <c r="K332" s="106">
        <f t="shared" si="14"/>
        <v>6133656</v>
      </c>
    </row>
    <row r="333" spans="2:11" s="58" customFormat="1">
      <c r="B333" s="175" t="s">
        <v>539</v>
      </c>
      <c r="C333" s="174" t="s">
        <v>540</v>
      </c>
      <c r="D333" s="181">
        <v>4791.431818</v>
      </c>
      <c r="E333" s="97">
        <v>391.87087102989221</v>
      </c>
      <c r="F333" s="227">
        <f t="shared" si="12"/>
        <v>1877622.56</v>
      </c>
      <c r="G333" s="81"/>
      <c r="H333" s="106" t="s">
        <v>11235</v>
      </c>
      <c r="I333" s="189" t="str">
        <f t="shared" si="13"/>
        <v/>
      </c>
      <c r="J333" s="233">
        <v>2016</v>
      </c>
      <c r="K333" s="106">
        <f t="shared" si="14"/>
        <v>0</v>
      </c>
    </row>
    <row r="334" spans="2:11" s="58" customFormat="1">
      <c r="B334" s="175" t="s">
        <v>541</v>
      </c>
      <c r="C334" s="174" t="s">
        <v>540</v>
      </c>
      <c r="D334" s="181">
        <v>10440.474679999999</v>
      </c>
      <c r="E334" s="97">
        <v>763.72306378698102</v>
      </c>
      <c r="F334" s="227">
        <f t="shared" ref="F334:F397" si="15">IFERROR(D334*E334,0)</f>
        <v>7973631.3099999996</v>
      </c>
      <c r="G334" s="81">
        <v>5220.237486</v>
      </c>
      <c r="H334" s="106">
        <v>1300.611134686603</v>
      </c>
      <c r="I334" s="189">
        <f t="shared" ref="I334:I397" si="16">IFERROR(G334*H334,"")</f>
        <v>6789499</v>
      </c>
      <c r="J334" s="233">
        <v>2016</v>
      </c>
      <c r="K334" s="106">
        <f t="shared" ref="K334:K397" si="17">IFERROR(ROUND((F334+I334),0),0)</f>
        <v>14763130</v>
      </c>
    </row>
    <row r="335" spans="2:11" s="58" customFormat="1">
      <c r="B335" s="175" t="s">
        <v>542</v>
      </c>
      <c r="C335" s="174" t="s">
        <v>543</v>
      </c>
      <c r="D335" s="181">
        <v>2349.5360340000002</v>
      </c>
      <c r="E335" s="97">
        <v>305.40700360248229</v>
      </c>
      <c r="F335" s="227">
        <f t="shared" si="15"/>
        <v>717564.76</v>
      </c>
      <c r="G335" s="81"/>
      <c r="H335" s="106" t="s">
        <v>11235</v>
      </c>
      <c r="I335" s="189" t="str">
        <f t="shared" si="16"/>
        <v/>
      </c>
      <c r="J335" s="233">
        <v>2016</v>
      </c>
      <c r="K335" s="106">
        <f t="shared" si="17"/>
        <v>0</v>
      </c>
    </row>
    <row r="336" spans="2:11" s="58" customFormat="1">
      <c r="B336" s="175" t="s">
        <v>544</v>
      </c>
      <c r="C336" s="174" t="s">
        <v>495</v>
      </c>
      <c r="D336" s="181">
        <v>17964.068329999998</v>
      </c>
      <c r="E336" s="97">
        <v>204.97745790972508</v>
      </c>
      <c r="F336" s="227">
        <f t="shared" si="15"/>
        <v>3682229.06</v>
      </c>
      <c r="G336" s="81"/>
      <c r="H336" s="106" t="s">
        <v>11235</v>
      </c>
      <c r="I336" s="189" t="str">
        <f t="shared" si="16"/>
        <v/>
      </c>
      <c r="J336" s="233">
        <v>2016</v>
      </c>
      <c r="K336" s="106">
        <f t="shared" si="17"/>
        <v>0</v>
      </c>
    </row>
    <row r="337" spans="2:11" s="58" customFormat="1">
      <c r="B337" s="175" t="s">
        <v>545</v>
      </c>
      <c r="C337" s="174" t="s">
        <v>495</v>
      </c>
      <c r="D337" s="181">
        <v>18224.116669999999</v>
      </c>
      <c r="E337" s="97">
        <v>162.77018654534328</v>
      </c>
      <c r="F337" s="227">
        <f t="shared" si="15"/>
        <v>2966342.87</v>
      </c>
      <c r="G337" s="81"/>
      <c r="H337" s="106" t="s">
        <v>11235</v>
      </c>
      <c r="I337" s="189" t="str">
        <f t="shared" si="16"/>
        <v/>
      </c>
      <c r="J337" s="233">
        <v>2016</v>
      </c>
      <c r="K337" s="106">
        <f t="shared" si="17"/>
        <v>0</v>
      </c>
    </row>
    <row r="338" spans="2:11" s="58" customFormat="1">
      <c r="B338" s="175" t="s">
        <v>546</v>
      </c>
      <c r="C338" s="174" t="s">
        <v>547</v>
      </c>
      <c r="D338" s="181">
        <v>5948.6333329999998</v>
      </c>
      <c r="E338" s="97">
        <v>78.652390189267692</v>
      </c>
      <c r="F338" s="227">
        <f t="shared" si="15"/>
        <v>467874.22999999992</v>
      </c>
      <c r="G338" s="81"/>
      <c r="H338" s="106" t="s">
        <v>11235</v>
      </c>
      <c r="I338" s="189" t="str">
        <f t="shared" si="16"/>
        <v/>
      </c>
      <c r="J338" s="233">
        <v>2016</v>
      </c>
      <c r="K338" s="106">
        <f t="shared" si="17"/>
        <v>0</v>
      </c>
    </row>
    <row r="339" spans="2:11" s="58" customFormat="1">
      <c r="B339" s="175" t="s">
        <v>548</v>
      </c>
      <c r="C339" s="174" t="s">
        <v>547</v>
      </c>
      <c r="D339" s="181">
        <v>6876.2047620000003</v>
      </c>
      <c r="E339" s="97">
        <v>65.344773105522009</v>
      </c>
      <c r="F339" s="227">
        <f t="shared" si="15"/>
        <v>449324.04</v>
      </c>
      <c r="G339" s="81"/>
      <c r="H339" s="106" t="s">
        <v>11235</v>
      </c>
      <c r="I339" s="189" t="str">
        <f t="shared" si="16"/>
        <v/>
      </c>
      <c r="J339" s="233">
        <v>2016</v>
      </c>
      <c r="K339" s="106">
        <f t="shared" si="17"/>
        <v>0</v>
      </c>
    </row>
    <row r="340" spans="2:11" s="58" customFormat="1">
      <c r="B340" s="175" t="s">
        <v>549</v>
      </c>
      <c r="C340" s="174" t="s">
        <v>550</v>
      </c>
      <c r="D340" s="181">
        <v>8083.2333330000001</v>
      </c>
      <c r="E340" s="97">
        <v>58.618774255294653</v>
      </c>
      <c r="F340" s="227">
        <f t="shared" si="15"/>
        <v>473829.23</v>
      </c>
      <c r="G340" s="81">
        <v>4041.6166969999999</v>
      </c>
      <c r="H340" s="106">
        <v>162.694547577479</v>
      </c>
      <c r="I340" s="189">
        <f t="shared" si="16"/>
        <v>657549</v>
      </c>
      <c r="J340" s="233">
        <v>2016</v>
      </c>
      <c r="K340" s="106">
        <f t="shared" si="17"/>
        <v>1131378</v>
      </c>
    </row>
    <row r="341" spans="2:11" s="58" customFormat="1">
      <c r="B341" s="175" t="s">
        <v>551</v>
      </c>
      <c r="C341" s="174" t="s">
        <v>547</v>
      </c>
      <c r="D341" s="181">
        <v>15194.289290000001</v>
      </c>
      <c r="E341" s="97">
        <v>228.65096903785488</v>
      </c>
      <c r="F341" s="227">
        <f t="shared" si="15"/>
        <v>3474188.97</v>
      </c>
      <c r="G341" s="81">
        <v>7597.1446679999999</v>
      </c>
      <c r="H341" s="106">
        <v>162.69454565031853</v>
      </c>
      <c r="I341" s="189">
        <f t="shared" si="16"/>
        <v>1236014</v>
      </c>
      <c r="J341" s="233">
        <v>2016</v>
      </c>
      <c r="K341" s="106">
        <f t="shared" si="17"/>
        <v>4710203</v>
      </c>
    </row>
    <row r="342" spans="2:11" s="58" customFormat="1">
      <c r="B342" s="175" t="s">
        <v>552</v>
      </c>
      <c r="C342" s="174" t="s">
        <v>553</v>
      </c>
      <c r="D342" s="181">
        <v>6148.2749999999996</v>
      </c>
      <c r="E342" s="97">
        <v>766.48836950201485</v>
      </c>
      <c r="F342" s="227">
        <f t="shared" si="15"/>
        <v>4712581.28</v>
      </c>
      <c r="G342" s="81">
        <v>3074.1375459999999</v>
      </c>
      <c r="H342" s="106">
        <v>1300.6112902145335</v>
      </c>
      <c r="I342" s="189">
        <f t="shared" si="16"/>
        <v>3998257.9999999995</v>
      </c>
      <c r="J342" s="233">
        <v>2016</v>
      </c>
      <c r="K342" s="106">
        <f t="shared" si="17"/>
        <v>8710839</v>
      </c>
    </row>
    <row r="343" spans="2:11" s="58" customFormat="1">
      <c r="B343" s="175" t="s">
        <v>554</v>
      </c>
      <c r="C343" s="174" t="s">
        <v>527</v>
      </c>
      <c r="D343" s="181">
        <v>9233.4888890000002</v>
      </c>
      <c r="E343" s="97">
        <v>469.87381932831613</v>
      </c>
      <c r="F343" s="227">
        <f t="shared" si="15"/>
        <v>4338574.6900000004</v>
      </c>
      <c r="G343" s="81">
        <v>4616.7445909999997</v>
      </c>
      <c r="H343" s="106">
        <v>1300.6110434840818</v>
      </c>
      <c r="I343" s="189">
        <f t="shared" si="16"/>
        <v>6004589</v>
      </c>
      <c r="J343" s="233">
        <v>2016</v>
      </c>
      <c r="K343" s="106">
        <f t="shared" si="17"/>
        <v>10343164</v>
      </c>
    </row>
    <row r="344" spans="2:11" s="58" customFormat="1">
      <c r="B344" s="175" t="s">
        <v>555</v>
      </c>
      <c r="C344" s="174" t="s">
        <v>556</v>
      </c>
      <c r="D344" s="181">
        <v>5187.6000000000004</v>
      </c>
      <c r="E344" s="97">
        <v>226.18382874546995</v>
      </c>
      <c r="F344" s="227">
        <f t="shared" si="15"/>
        <v>1173351.23</v>
      </c>
      <c r="G344" s="81">
        <v>2593.8001380000001</v>
      </c>
      <c r="H344" s="106">
        <v>1300.6110033601979</v>
      </c>
      <c r="I344" s="189">
        <f t="shared" si="16"/>
        <v>3373524.9999999995</v>
      </c>
      <c r="J344" s="233">
        <v>2016</v>
      </c>
      <c r="K344" s="106">
        <f t="shared" si="17"/>
        <v>4546876</v>
      </c>
    </row>
    <row r="345" spans="2:11" s="58" customFormat="1">
      <c r="B345" s="175" t="s">
        <v>557</v>
      </c>
      <c r="C345" s="174" t="s">
        <v>556</v>
      </c>
      <c r="D345" s="181">
        <v>7227</v>
      </c>
      <c r="E345" s="97">
        <v>303.66430607444306</v>
      </c>
      <c r="F345" s="227">
        <f t="shared" si="15"/>
        <v>2194581.94</v>
      </c>
      <c r="G345" s="81">
        <v>3613.5000519999999</v>
      </c>
      <c r="H345" s="106">
        <v>1300.6110232096933</v>
      </c>
      <c r="I345" s="189">
        <f t="shared" si="16"/>
        <v>4699758</v>
      </c>
      <c r="J345" s="233">
        <v>2016</v>
      </c>
      <c r="K345" s="106">
        <f t="shared" si="17"/>
        <v>6894340</v>
      </c>
    </row>
    <row r="346" spans="2:11" s="58" customFormat="1">
      <c r="B346" s="175" t="s">
        <v>558</v>
      </c>
      <c r="C346" s="174" t="s">
        <v>553</v>
      </c>
      <c r="D346" s="181">
        <v>6148.2749999999996</v>
      </c>
      <c r="E346" s="97">
        <v>766.48836950201485</v>
      </c>
      <c r="F346" s="227">
        <f t="shared" si="15"/>
        <v>4712581.28</v>
      </c>
      <c r="G346" s="81">
        <v>3074.1375459999999</v>
      </c>
      <c r="H346" s="106">
        <v>1300.6112902145335</v>
      </c>
      <c r="I346" s="189">
        <f t="shared" si="16"/>
        <v>3998257.9999999995</v>
      </c>
      <c r="J346" s="233">
        <v>2016</v>
      </c>
      <c r="K346" s="106">
        <f t="shared" si="17"/>
        <v>8710839</v>
      </c>
    </row>
    <row r="347" spans="2:11" s="58" customFormat="1">
      <c r="B347" s="175" t="s">
        <v>559</v>
      </c>
      <c r="C347" s="174" t="s">
        <v>553</v>
      </c>
      <c r="D347" s="181">
        <v>4792.96</v>
      </c>
      <c r="E347" s="97">
        <v>733.20607098744824</v>
      </c>
      <c r="F347" s="227">
        <f t="shared" si="15"/>
        <v>3514227.37</v>
      </c>
      <c r="G347" s="81">
        <v>2396.479945</v>
      </c>
      <c r="H347" s="106">
        <v>1300.6109258302181</v>
      </c>
      <c r="I347" s="189">
        <f t="shared" si="16"/>
        <v>3116888</v>
      </c>
      <c r="J347" s="233">
        <v>2016</v>
      </c>
      <c r="K347" s="106">
        <f t="shared" si="17"/>
        <v>6631115</v>
      </c>
    </row>
    <row r="348" spans="2:11" s="58" customFormat="1">
      <c r="B348" s="175" t="s">
        <v>560</v>
      </c>
      <c r="C348" s="174" t="s">
        <v>561</v>
      </c>
      <c r="D348" s="104">
        <v>15450.676670000001</v>
      </c>
      <c r="E348" s="97">
        <v>125.3751431975309</v>
      </c>
      <c r="F348" s="227">
        <f t="shared" si="15"/>
        <v>1937130.8</v>
      </c>
      <c r="G348" s="81">
        <v>7725.3381669999999</v>
      </c>
      <c r="H348" s="106">
        <v>1300.6111554986899</v>
      </c>
      <c r="I348" s="189">
        <f t="shared" si="16"/>
        <v>10047661</v>
      </c>
      <c r="J348" s="232">
        <v>2016</v>
      </c>
      <c r="K348" s="106">
        <f t="shared" si="17"/>
        <v>11984792</v>
      </c>
    </row>
    <row r="349" spans="2:11" s="58" customFormat="1">
      <c r="B349" s="175" t="s">
        <v>562</v>
      </c>
      <c r="C349" s="174" t="s">
        <v>563</v>
      </c>
      <c r="D349" s="181">
        <v>6843.3571430000002</v>
      </c>
      <c r="E349" s="97">
        <v>209.41023682592274</v>
      </c>
      <c r="F349" s="227">
        <f t="shared" si="15"/>
        <v>1433069.04</v>
      </c>
      <c r="G349" s="81">
        <v>3421.6784980000002</v>
      </c>
      <c r="H349" s="106">
        <v>1300.6110897330716</v>
      </c>
      <c r="I349" s="189">
        <f t="shared" si="16"/>
        <v>4450273</v>
      </c>
      <c r="J349" s="233">
        <v>2016</v>
      </c>
      <c r="K349" s="106">
        <f t="shared" si="17"/>
        <v>5883342</v>
      </c>
    </row>
    <row r="350" spans="2:11" s="58" customFormat="1">
      <c r="B350" s="175" t="s">
        <v>564</v>
      </c>
      <c r="C350" s="174" t="s">
        <v>565</v>
      </c>
      <c r="D350" s="181">
        <v>18535.31162</v>
      </c>
      <c r="E350" s="97">
        <v>1522.1678102005387</v>
      </c>
      <c r="F350" s="227">
        <f t="shared" si="15"/>
        <v>28213854.699999999</v>
      </c>
      <c r="G350" s="81">
        <v>9267.6559230000003</v>
      </c>
      <c r="H350" s="106">
        <v>1276.619254998209</v>
      </c>
      <c r="I350" s="189">
        <f t="shared" si="16"/>
        <v>11831268</v>
      </c>
      <c r="J350" s="233">
        <v>2016</v>
      </c>
      <c r="K350" s="106">
        <f t="shared" si="17"/>
        <v>40045123</v>
      </c>
    </row>
    <row r="351" spans="2:11" s="58" customFormat="1">
      <c r="B351" s="175" t="s">
        <v>566</v>
      </c>
      <c r="C351" s="174" t="s">
        <v>565</v>
      </c>
      <c r="D351" s="181">
        <v>7527.2371489999996</v>
      </c>
      <c r="E351" s="97">
        <v>1518.1749377350459</v>
      </c>
      <c r="F351" s="227">
        <f t="shared" si="15"/>
        <v>11427662.789999999</v>
      </c>
      <c r="G351" s="81">
        <v>3763.618422</v>
      </c>
      <c r="H351" s="106">
        <v>1300.6111276814236</v>
      </c>
      <c r="I351" s="189">
        <f t="shared" si="16"/>
        <v>4895004</v>
      </c>
      <c r="J351" s="233">
        <v>2016</v>
      </c>
      <c r="K351" s="106">
        <f t="shared" si="17"/>
        <v>16322667</v>
      </c>
    </row>
    <row r="352" spans="2:11" s="58" customFormat="1">
      <c r="B352" s="175" t="s">
        <v>567</v>
      </c>
      <c r="C352" s="174" t="s">
        <v>568</v>
      </c>
      <c r="D352" s="181">
        <v>92780.754639999999</v>
      </c>
      <c r="E352" s="97">
        <v>60.29833882799727</v>
      </c>
      <c r="F352" s="227">
        <f t="shared" si="15"/>
        <v>5594525.3799999999</v>
      </c>
      <c r="G352" s="81"/>
      <c r="H352" s="106" t="s">
        <v>11235</v>
      </c>
      <c r="I352" s="189" t="str">
        <f t="shared" si="16"/>
        <v/>
      </c>
      <c r="J352" s="233">
        <v>2016</v>
      </c>
      <c r="K352" s="106">
        <f t="shared" si="17"/>
        <v>0</v>
      </c>
    </row>
    <row r="353" spans="2:11" s="58" customFormat="1">
      <c r="B353" s="175" t="s">
        <v>569</v>
      </c>
      <c r="C353" s="174" t="s">
        <v>570</v>
      </c>
      <c r="D353" s="104">
        <v>7172.2</v>
      </c>
      <c r="E353" s="97">
        <v>33.193586347285354</v>
      </c>
      <c r="F353" s="227">
        <f t="shared" si="15"/>
        <v>238071.04000000001</v>
      </c>
      <c r="G353" s="81"/>
      <c r="H353" s="106" t="s">
        <v>11235</v>
      </c>
      <c r="I353" s="189" t="str">
        <f t="shared" si="16"/>
        <v/>
      </c>
      <c r="J353" s="232">
        <v>2016</v>
      </c>
      <c r="K353" s="106">
        <f t="shared" si="17"/>
        <v>0</v>
      </c>
    </row>
    <row r="354" spans="2:11" s="58" customFormat="1">
      <c r="B354" s="175" t="s">
        <v>571</v>
      </c>
      <c r="C354" s="174" t="s">
        <v>572</v>
      </c>
      <c r="D354" s="181">
        <v>14846.15</v>
      </c>
      <c r="E354" s="97">
        <v>60.45305213809641</v>
      </c>
      <c r="F354" s="227">
        <f t="shared" si="15"/>
        <v>897495.08</v>
      </c>
      <c r="G354" s="81">
        <v>7423.0746909999998</v>
      </c>
      <c r="H354" s="106">
        <v>783.99561398135472</v>
      </c>
      <c r="I354" s="189">
        <f t="shared" si="16"/>
        <v>5819658</v>
      </c>
      <c r="J354" s="233">
        <v>2016</v>
      </c>
      <c r="K354" s="106">
        <f t="shared" si="17"/>
        <v>6717153</v>
      </c>
    </row>
    <row r="355" spans="2:11" s="58" customFormat="1">
      <c r="B355" s="175" t="s">
        <v>573</v>
      </c>
      <c r="C355" s="174" t="s">
        <v>574</v>
      </c>
      <c r="D355" s="181">
        <v>10232.76813</v>
      </c>
      <c r="E355" s="97">
        <v>228.35183992388579</v>
      </c>
      <c r="F355" s="227">
        <f t="shared" si="15"/>
        <v>2336671.4300000002</v>
      </c>
      <c r="G355" s="81">
        <v>5116.3840099999998</v>
      </c>
      <c r="H355" s="106">
        <v>1300.6111321968581</v>
      </c>
      <c r="I355" s="189">
        <f t="shared" si="16"/>
        <v>6654426.0000000009</v>
      </c>
      <c r="J355" s="233">
        <v>2016</v>
      </c>
      <c r="K355" s="106">
        <f t="shared" si="17"/>
        <v>8991097</v>
      </c>
    </row>
    <row r="356" spans="2:11" s="58" customFormat="1">
      <c r="B356" s="175" t="s">
        <v>575</v>
      </c>
      <c r="C356" s="174" t="s">
        <v>576</v>
      </c>
      <c r="D356" s="181">
        <v>8625.0159089999997</v>
      </c>
      <c r="E356" s="97">
        <v>435.07963574702319</v>
      </c>
      <c r="F356" s="227">
        <f t="shared" si="15"/>
        <v>3752568.78</v>
      </c>
      <c r="G356" s="81">
        <v>4312.5079210000004</v>
      </c>
      <c r="H356" s="106">
        <v>1300.6111763151007</v>
      </c>
      <c r="I356" s="189">
        <f t="shared" si="16"/>
        <v>5608896</v>
      </c>
      <c r="J356" s="233">
        <v>2016</v>
      </c>
      <c r="K356" s="106">
        <f t="shared" si="17"/>
        <v>9361465</v>
      </c>
    </row>
    <row r="357" spans="2:11" s="58" customFormat="1">
      <c r="B357" s="175" t="s">
        <v>577</v>
      </c>
      <c r="C357" s="174" t="s">
        <v>527</v>
      </c>
      <c r="D357" s="181">
        <v>9233.4888890000002</v>
      </c>
      <c r="E357" s="97">
        <v>469.87381932831613</v>
      </c>
      <c r="F357" s="227">
        <f t="shared" si="15"/>
        <v>4338574.6900000004</v>
      </c>
      <c r="G357" s="81">
        <v>4616.7445909999997</v>
      </c>
      <c r="H357" s="106">
        <v>1300.6110434840818</v>
      </c>
      <c r="I357" s="189">
        <f t="shared" si="16"/>
        <v>6004589</v>
      </c>
      <c r="J357" s="233">
        <v>2016</v>
      </c>
      <c r="K357" s="106">
        <f t="shared" si="17"/>
        <v>10343164</v>
      </c>
    </row>
    <row r="358" spans="2:11" s="58" customFormat="1">
      <c r="B358" s="175" t="s">
        <v>578</v>
      </c>
      <c r="C358" s="174" t="s">
        <v>527</v>
      </c>
      <c r="D358" s="181">
        <v>5605.6</v>
      </c>
      <c r="E358" s="97">
        <v>258.03200192664474</v>
      </c>
      <c r="F358" s="227">
        <f t="shared" si="15"/>
        <v>1446424.19</v>
      </c>
      <c r="G358" s="81">
        <v>2802.8000099999999</v>
      </c>
      <c r="H358" s="106">
        <v>1300.6111698993466</v>
      </c>
      <c r="I358" s="189">
        <f t="shared" si="16"/>
        <v>3645353</v>
      </c>
      <c r="J358" s="233">
        <v>2016</v>
      </c>
      <c r="K358" s="106">
        <f t="shared" si="17"/>
        <v>5091777</v>
      </c>
    </row>
    <row r="359" spans="2:11" s="58" customFormat="1">
      <c r="B359" s="175" t="s">
        <v>579</v>
      </c>
      <c r="C359" s="174" t="s">
        <v>556</v>
      </c>
      <c r="D359" s="181">
        <v>5187.6000000000004</v>
      </c>
      <c r="E359" s="97">
        <v>226.18382874546995</v>
      </c>
      <c r="F359" s="227">
        <f t="shared" si="15"/>
        <v>1173351.23</v>
      </c>
      <c r="G359" s="81">
        <v>2593.8001380000001</v>
      </c>
      <c r="H359" s="106">
        <v>1300.6110033601979</v>
      </c>
      <c r="I359" s="189">
        <f t="shared" si="16"/>
        <v>3373524.9999999995</v>
      </c>
      <c r="J359" s="233">
        <v>2016</v>
      </c>
      <c r="K359" s="106">
        <f t="shared" si="17"/>
        <v>4546876</v>
      </c>
    </row>
    <row r="360" spans="2:11" s="58" customFormat="1">
      <c r="B360" s="175" t="s">
        <v>580</v>
      </c>
      <c r="C360" s="174" t="s">
        <v>556</v>
      </c>
      <c r="D360" s="181">
        <v>8031</v>
      </c>
      <c r="E360" s="97">
        <v>122.02246046569543</v>
      </c>
      <c r="F360" s="227">
        <f t="shared" si="15"/>
        <v>979962.38</v>
      </c>
      <c r="G360" s="81">
        <v>4015.4998909999999</v>
      </c>
      <c r="H360" s="106">
        <v>1300.611167168875</v>
      </c>
      <c r="I360" s="189">
        <f t="shared" si="16"/>
        <v>5222604</v>
      </c>
      <c r="J360" s="233">
        <v>2016</v>
      </c>
      <c r="K360" s="106">
        <f t="shared" si="17"/>
        <v>6202566</v>
      </c>
    </row>
    <row r="361" spans="2:11" s="58" customFormat="1">
      <c r="B361" s="175" t="s">
        <v>581</v>
      </c>
      <c r="C361" s="174" t="s">
        <v>556</v>
      </c>
      <c r="D361" s="181">
        <v>8031</v>
      </c>
      <c r="E361" s="97">
        <v>122.02246046569543</v>
      </c>
      <c r="F361" s="227">
        <f t="shared" si="15"/>
        <v>979962.38</v>
      </c>
      <c r="G361" s="81">
        <v>4015.4998909999999</v>
      </c>
      <c r="H361" s="106">
        <v>1300.611167168875</v>
      </c>
      <c r="I361" s="189">
        <f t="shared" si="16"/>
        <v>5222604</v>
      </c>
      <c r="J361" s="233">
        <v>2016</v>
      </c>
      <c r="K361" s="106">
        <f t="shared" si="17"/>
        <v>6202566</v>
      </c>
    </row>
    <row r="362" spans="2:11" s="58" customFormat="1">
      <c r="B362" s="175" t="s">
        <v>582</v>
      </c>
      <c r="C362" s="174" t="s">
        <v>556</v>
      </c>
      <c r="D362" s="181">
        <v>6667.2666669999999</v>
      </c>
      <c r="E362" s="97">
        <v>583.94634329990572</v>
      </c>
      <c r="F362" s="227">
        <f t="shared" si="15"/>
        <v>3893325.99</v>
      </c>
      <c r="G362" s="81">
        <v>3333.6333730000001</v>
      </c>
      <c r="H362" s="106">
        <v>1300.6112295120702</v>
      </c>
      <c r="I362" s="189">
        <f t="shared" si="16"/>
        <v>4335761</v>
      </c>
      <c r="J362" s="233">
        <v>2016</v>
      </c>
      <c r="K362" s="106">
        <f t="shared" si="17"/>
        <v>8229087</v>
      </c>
    </row>
    <row r="363" spans="2:11" s="58" customFormat="1">
      <c r="B363" s="175" t="s">
        <v>583</v>
      </c>
      <c r="C363" s="174" t="s">
        <v>584</v>
      </c>
      <c r="D363" s="181">
        <v>9498.3133330000001</v>
      </c>
      <c r="E363" s="97">
        <v>273.107465405195</v>
      </c>
      <c r="F363" s="227">
        <f t="shared" si="15"/>
        <v>2594060.2799999998</v>
      </c>
      <c r="G363" s="81"/>
      <c r="H363" s="106" t="s">
        <v>11235</v>
      </c>
      <c r="I363" s="189" t="str">
        <f t="shared" si="16"/>
        <v/>
      </c>
      <c r="J363" s="233">
        <v>2016</v>
      </c>
      <c r="K363" s="106">
        <f t="shared" si="17"/>
        <v>0</v>
      </c>
    </row>
    <row r="364" spans="2:11" s="58" customFormat="1">
      <c r="B364" s="175" t="s">
        <v>585</v>
      </c>
      <c r="C364" s="174" t="s">
        <v>584</v>
      </c>
      <c r="D364" s="181">
        <v>5694</v>
      </c>
      <c r="E364" s="97">
        <v>256.76713558131365</v>
      </c>
      <c r="F364" s="227">
        <f t="shared" si="15"/>
        <v>1462032.0699999998</v>
      </c>
      <c r="G364" s="81"/>
      <c r="H364" s="106" t="s">
        <v>11235</v>
      </c>
      <c r="I364" s="189" t="str">
        <f t="shared" si="16"/>
        <v/>
      </c>
      <c r="J364" s="233">
        <v>2016</v>
      </c>
      <c r="K364" s="106">
        <f t="shared" si="17"/>
        <v>0</v>
      </c>
    </row>
    <row r="365" spans="2:11" s="58" customFormat="1">
      <c r="B365" s="175" t="s">
        <v>586</v>
      </c>
      <c r="C365" s="174" t="s">
        <v>556</v>
      </c>
      <c r="D365" s="181">
        <v>6729.2285709999996</v>
      </c>
      <c r="E365" s="97">
        <v>384.76599994807935</v>
      </c>
      <c r="F365" s="227">
        <f t="shared" si="15"/>
        <v>2589178.36</v>
      </c>
      <c r="G365" s="81">
        <v>3364.6143889999998</v>
      </c>
      <c r="H365" s="106">
        <v>1300.6111530363548</v>
      </c>
      <c r="I365" s="189">
        <f t="shared" si="16"/>
        <v>4376055</v>
      </c>
      <c r="J365" s="233">
        <v>2016</v>
      </c>
      <c r="K365" s="106">
        <f t="shared" si="17"/>
        <v>6965233</v>
      </c>
    </row>
    <row r="366" spans="2:11" s="58" customFormat="1">
      <c r="B366" s="175" t="s">
        <v>587</v>
      </c>
      <c r="C366" s="174" t="s">
        <v>556</v>
      </c>
      <c r="D366" s="181">
        <v>5966.26</v>
      </c>
      <c r="E366" s="97">
        <v>189.80891043970595</v>
      </c>
      <c r="F366" s="227">
        <f t="shared" si="15"/>
        <v>1132449.31</v>
      </c>
      <c r="G366" s="81">
        <v>2983.1298489999999</v>
      </c>
      <c r="H366" s="106">
        <v>1300.6111689374202</v>
      </c>
      <c r="I366" s="189">
        <f t="shared" si="16"/>
        <v>3879891.9999999995</v>
      </c>
      <c r="J366" s="233">
        <v>2016</v>
      </c>
      <c r="K366" s="106">
        <f t="shared" si="17"/>
        <v>5012341</v>
      </c>
    </row>
    <row r="367" spans="2:11" s="58" customFormat="1">
      <c r="B367" s="175" t="s">
        <v>588</v>
      </c>
      <c r="C367" s="174" t="s">
        <v>561</v>
      </c>
      <c r="D367" s="181">
        <v>15450.676670000001</v>
      </c>
      <c r="E367" s="97">
        <v>125.3751431975309</v>
      </c>
      <c r="F367" s="227">
        <f t="shared" si="15"/>
        <v>1937130.8</v>
      </c>
      <c r="G367" s="81">
        <v>7725.3381669999999</v>
      </c>
      <c r="H367" s="106">
        <v>1300.6111554986899</v>
      </c>
      <c r="I367" s="189">
        <f t="shared" si="16"/>
        <v>10047661</v>
      </c>
      <c r="J367" s="233">
        <v>2016</v>
      </c>
      <c r="K367" s="106">
        <f t="shared" si="17"/>
        <v>11984792</v>
      </c>
    </row>
    <row r="368" spans="2:11" s="58" customFormat="1">
      <c r="B368" s="175" t="s">
        <v>589</v>
      </c>
      <c r="C368" s="174" t="s">
        <v>576</v>
      </c>
      <c r="D368" s="181">
        <v>5234.6000000000004</v>
      </c>
      <c r="E368" s="97">
        <v>74.587613189164401</v>
      </c>
      <c r="F368" s="227">
        <f t="shared" si="15"/>
        <v>390436.32</v>
      </c>
      <c r="G368" s="81">
        <v>2617.3000339999999</v>
      </c>
      <c r="H368" s="106">
        <v>859.87390469731679</v>
      </c>
      <c r="I368" s="189">
        <f t="shared" si="16"/>
        <v>2250548</v>
      </c>
      <c r="J368" s="233">
        <v>2016</v>
      </c>
      <c r="K368" s="106">
        <f t="shared" si="17"/>
        <v>2640984</v>
      </c>
    </row>
    <row r="369" spans="2:11" s="58" customFormat="1">
      <c r="B369" s="175" t="s">
        <v>590</v>
      </c>
      <c r="C369" s="174" t="s">
        <v>591</v>
      </c>
      <c r="D369" s="181">
        <v>26596.773809999999</v>
      </c>
      <c r="E369" s="97">
        <v>220.9191592925759</v>
      </c>
      <c r="F369" s="227">
        <f t="shared" si="15"/>
        <v>5875736.9100000001</v>
      </c>
      <c r="G369" s="81">
        <v>13298.38703</v>
      </c>
      <c r="H369" s="106">
        <v>623.65164897746251</v>
      </c>
      <c r="I369" s="189">
        <f t="shared" si="16"/>
        <v>8293561</v>
      </c>
      <c r="J369" s="233">
        <v>2016</v>
      </c>
      <c r="K369" s="106">
        <f t="shared" si="17"/>
        <v>14169298</v>
      </c>
    </row>
    <row r="370" spans="2:11" s="58" customFormat="1">
      <c r="B370" s="175" t="s">
        <v>592</v>
      </c>
      <c r="C370" s="174" t="s">
        <v>591</v>
      </c>
      <c r="D370" s="181">
        <v>16815.080000000002</v>
      </c>
      <c r="E370" s="97">
        <v>217.51240909945119</v>
      </c>
      <c r="F370" s="227">
        <f t="shared" si="15"/>
        <v>3657488.56</v>
      </c>
      <c r="G370" s="81">
        <v>8407.5397900000007</v>
      </c>
      <c r="H370" s="106">
        <v>623.65164256927051</v>
      </c>
      <c r="I370" s="189">
        <f t="shared" si="16"/>
        <v>5243376</v>
      </c>
      <c r="J370" s="233">
        <v>2016</v>
      </c>
      <c r="K370" s="106">
        <f t="shared" si="17"/>
        <v>8900865</v>
      </c>
    </row>
    <row r="371" spans="2:11" s="58" customFormat="1">
      <c r="B371" s="175" t="s">
        <v>593</v>
      </c>
      <c r="C371" s="174" t="s">
        <v>594</v>
      </c>
      <c r="D371" s="181">
        <v>5895.3</v>
      </c>
      <c r="E371" s="97">
        <v>83.870890370294973</v>
      </c>
      <c r="F371" s="227">
        <f t="shared" si="15"/>
        <v>494444.05999999994</v>
      </c>
      <c r="G371" s="81"/>
      <c r="H371" s="106" t="s">
        <v>11235</v>
      </c>
      <c r="I371" s="189" t="str">
        <f t="shared" si="16"/>
        <v/>
      </c>
      <c r="J371" s="233">
        <v>2016</v>
      </c>
      <c r="K371" s="106">
        <f t="shared" si="17"/>
        <v>0</v>
      </c>
    </row>
    <row r="372" spans="2:11" s="58" customFormat="1">
      <c r="B372" s="175" t="s">
        <v>595</v>
      </c>
      <c r="C372" s="174" t="s">
        <v>596</v>
      </c>
      <c r="D372" s="181">
        <v>11553.1</v>
      </c>
      <c r="E372" s="97">
        <v>243.12156477482233</v>
      </c>
      <c r="F372" s="227">
        <f t="shared" si="15"/>
        <v>2808807.75</v>
      </c>
      <c r="G372" s="81">
        <v>5776.5501969999996</v>
      </c>
      <c r="H372" s="106">
        <v>623.65163932461894</v>
      </c>
      <c r="I372" s="189">
        <f t="shared" si="16"/>
        <v>3602555</v>
      </c>
      <c r="J372" s="233">
        <v>2016</v>
      </c>
      <c r="K372" s="106">
        <f t="shared" si="17"/>
        <v>6411363</v>
      </c>
    </row>
    <row r="373" spans="2:11" s="58" customFormat="1">
      <c r="B373" s="175" t="s">
        <v>597</v>
      </c>
      <c r="C373" s="174" t="s">
        <v>596</v>
      </c>
      <c r="D373" s="181">
        <v>16842.713329999999</v>
      </c>
      <c r="E373" s="97">
        <v>138.41484470602219</v>
      </c>
      <c r="F373" s="227">
        <f t="shared" si="15"/>
        <v>2331281.5499999998</v>
      </c>
      <c r="G373" s="81">
        <v>8421.3563470000008</v>
      </c>
      <c r="H373" s="106">
        <v>623.65167600002519</v>
      </c>
      <c r="I373" s="189">
        <f t="shared" si="16"/>
        <v>5251993</v>
      </c>
      <c r="J373" s="233">
        <v>2016</v>
      </c>
      <c r="K373" s="106">
        <f t="shared" si="17"/>
        <v>7583275</v>
      </c>
    </row>
    <row r="374" spans="2:11" s="58" customFormat="1">
      <c r="B374" s="175" t="s">
        <v>598</v>
      </c>
      <c r="C374" s="174" t="s">
        <v>599</v>
      </c>
      <c r="D374" s="181">
        <v>6077.481573</v>
      </c>
      <c r="E374" s="97">
        <v>213.77776211975689</v>
      </c>
      <c r="F374" s="227">
        <f t="shared" si="15"/>
        <v>1299230.4099999999</v>
      </c>
      <c r="G374" s="81"/>
      <c r="H374" s="106" t="s">
        <v>11235</v>
      </c>
      <c r="I374" s="189" t="str">
        <f t="shared" si="16"/>
        <v/>
      </c>
      <c r="J374" s="233">
        <v>2016</v>
      </c>
      <c r="K374" s="106">
        <f t="shared" si="17"/>
        <v>0</v>
      </c>
    </row>
    <row r="375" spans="2:11" s="58" customFormat="1">
      <c r="B375" s="175" t="s">
        <v>600</v>
      </c>
      <c r="C375" s="174" t="s">
        <v>601</v>
      </c>
      <c r="D375" s="181">
        <v>16504.150000000001</v>
      </c>
      <c r="E375" s="97">
        <v>173.68587415892367</v>
      </c>
      <c r="F375" s="227">
        <f t="shared" si="15"/>
        <v>2866537.72</v>
      </c>
      <c r="G375" s="81">
        <v>8252.0748270000004</v>
      </c>
      <c r="H375" s="106">
        <v>623.65164008952092</v>
      </c>
      <c r="I375" s="189">
        <f t="shared" si="16"/>
        <v>5146420</v>
      </c>
      <c r="J375" s="233">
        <v>2016</v>
      </c>
      <c r="K375" s="106">
        <f t="shared" si="17"/>
        <v>8012958</v>
      </c>
    </row>
    <row r="376" spans="2:11" s="58" customFormat="1">
      <c r="B376" s="175" t="s">
        <v>602</v>
      </c>
      <c r="C376" s="174" t="s">
        <v>601</v>
      </c>
      <c r="D376" s="181">
        <v>4602.415</v>
      </c>
      <c r="E376" s="97">
        <v>212.06709520979749</v>
      </c>
      <c r="F376" s="227">
        <f t="shared" si="15"/>
        <v>976020.78000000014</v>
      </c>
      <c r="G376" s="81">
        <v>2301.2075799999998</v>
      </c>
      <c r="H376" s="106">
        <v>623.6516916044576</v>
      </c>
      <c r="I376" s="189">
        <f t="shared" si="16"/>
        <v>1435152</v>
      </c>
      <c r="J376" s="233">
        <v>2016</v>
      </c>
      <c r="K376" s="106">
        <f t="shared" si="17"/>
        <v>2411173</v>
      </c>
    </row>
    <row r="377" spans="2:11" s="58" customFormat="1">
      <c r="B377" s="175" t="s">
        <v>603</v>
      </c>
      <c r="C377" s="174" t="s">
        <v>604</v>
      </c>
      <c r="D377" s="181">
        <v>16777.45</v>
      </c>
      <c r="E377" s="97">
        <v>181.7080038980894</v>
      </c>
      <c r="F377" s="227">
        <f t="shared" si="15"/>
        <v>3048596.95</v>
      </c>
      <c r="G377" s="81">
        <v>8388.7250089999998</v>
      </c>
      <c r="H377" s="106">
        <v>623.65162696203959</v>
      </c>
      <c r="I377" s="189">
        <f t="shared" si="16"/>
        <v>5231642</v>
      </c>
      <c r="J377" s="233">
        <v>2016</v>
      </c>
      <c r="K377" s="106">
        <f t="shared" si="17"/>
        <v>8280239</v>
      </c>
    </row>
    <row r="378" spans="2:11" s="58" customFormat="1">
      <c r="B378" s="175" t="s">
        <v>605</v>
      </c>
      <c r="C378" s="174" t="s">
        <v>604</v>
      </c>
      <c r="D378" s="181">
        <v>27781.16417</v>
      </c>
      <c r="E378" s="97">
        <v>161.00310241246453</v>
      </c>
      <c r="F378" s="227">
        <f t="shared" si="15"/>
        <v>4472853.62</v>
      </c>
      <c r="G378" s="81">
        <v>13890.58258</v>
      </c>
      <c r="H378" s="106">
        <v>580.95288325912679</v>
      </c>
      <c r="I378" s="189">
        <f t="shared" si="16"/>
        <v>8069774</v>
      </c>
      <c r="J378" s="233">
        <v>2016</v>
      </c>
      <c r="K378" s="106">
        <f t="shared" si="17"/>
        <v>12542628</v>
      </c>
    </row>
    <row r="379" spans="2:11" s="58" customFormat="1">
      <c r="B379" s="175" t="s">
        <v>606</v>
      </c>
      <c r="C379" s="174" t="s">
        <v>568</v>
      </c>
      <c r="D379" s="181">
        <v>23868.52333</v>
      </c>
      <c r="E379" s="97">
        <v>75.009374281219934</v>
      </c>
      <c r="F379" s="227">
        <f t="shared" si="15"/>
        <v>1790363</v>
      </c>
      <c r="G379" s="81">
        <v>11934.26137</v>
      </c>
      <c r="H379" s="106">
        <v>576.16117050065918</v>
      </c>
      <c r="I379" s="189">
        <f t="shared" si="16"/>
        <v>6876058.0000000009</v>
      </c>
      <c r="J379" s="233">
        <v>2016</v>
      </c>
      <c r="K379" s="106">
        <f t="shared" si="17"/>
        <v>8666421</v>
      </c>
    </row>
    <row r="380" spans="2:11" s="58" customFormat="1">
      <c r="B380" s="175" t="s">
        <v>607</v>
      </c>
      <c r="C380" s="174" t="s">
        <v>568</v>
      </c>
      <c r="D380" s="181">
        <v>10722.82</v>
      </c>
      <c r="E380" s="97">
        <v>166.29106615610445</v>
      </c>
      <c r="F380" s="227">
        <f t="shared" si="15"/>
        <v>1783109.17</v>
      </c>
      <c r="G380" s="81">
        <v>5361.4097339999998</v>
      </c>
      <c r="H380" s="106">
        <v>579.30155576503455</v>
      </c>
      <c r="I380" s="189">
        <f t="shared" si="16"/>
        <v>3105873</v>
      </c>
      <c r="J380" s="233">
        <v>2016</v>
      </c>
      <c r="K380" s="106">
        <f t="shared" si="17"/>
        <v>4888982</v>
      </c>
    </row>
    <row r="381" spans="2:11" s="58" customFormat="1">
      <c r="B381" s="175" t="s">
        <v>608</v>
      </c>
      <c r="C381" s="174" t="s">
        <v>604</v>
      </c>
      <c r="D381" s="181">
        <v>16777.45</v>
      </c>
      <c r="E381" s="97">
        <v>181.7080038980894</v>
      </c>
      <c r="F381" s="227">
        <f t="shared" si="15"/>
        <v>3048596.95</v>
      </c>
      <c r="G381" s="81">
        <v>8388.7250089999998</v>
      </c>
      <c r="H381" s="106">
        <v>623.65162696203959</v>
      </c>
      <c r="I381" s="189">
        <f t="shared" si="16"/>
        <v>5231642</v>
      </c>
      <c r="J381" s="233">
        <v>2016</v>
      </c>
      <c r="K381" s="106">
        <f t="shared" si="17"/>
        <v>8280239</v>
      </c>
    </row>
    <row r="382" spans="2:11" s="58" customFormat="1">
      <c r="B382" s="175" t="s">
        <v>609</v>
      </c>
      <c r="C382" s="174" t="s">
        <v>604</v>
      </c>
      <c r="D382" s="181">
        <v>10406.633330000001</v>
      </c>
      <c r="E382" s="97">
        <v>212.19065378562732</v>
      </c>
      <c r="F382" s="227">
        <f t="shared" si="15"/>
        <v>2208190.33</v>
      </c>
      <c r="G382" s="81">
        <v>5203.3167329999997</v>
      </c>
      <c r="H382" s="106">
        <v>623.65163731423388</v>
      </c>
      <c r="I382" s="189">
        <f t="shared" si="16"/>
        <v>3245057</v>
      </c>
      <c r="J382" s="233">
        <v>2016</v>
      </c>
      <c r="K382" s="106">
        <f t="shared" si="17"/>
        <v>5453247</v>
      </c>
    </row>
    <row r="383" spans="2:11" s="58" customFormat="1">
      <c r="B383" s="175" t="s">
        <v>610</v>
      </c>
      <c r="C383" s="174" t="s">
        <v>611</v>
      </c>
      <c r="D383" s="181">
        <v>14567.93333</v>
      </c>
      <c r="E383" s="97">
        <v>84.601543821041076</v>
      </c>
      <c r="F383" s="227">
        <f t="shared" si="15"/>
        <v>1232469.6499999999</v>
      </c>
      <c r="G383" s="81">
        <v>7283.9665409999998</v>
      </c>
      <c r="H383" s="106">
        <v>591.62517781257884</v>
      </c>
      <c r="I383" s="189">
        <f t="shared" si="16"/>
        <v>4309378</v>
      </c>
      <c r="J383" s="233">
        <v>2016</v>
      </c>
      <c r="K383" s="106">
        <f t="shared" si="17"/>
        <v>5541848</v>
      </c>
    </row>
    <row r="384" spans="2:11" s="58" customFormat="1">
      <c r="B384" s="175" t="s">
        <v>612</v>
      </c>
      <c r="C384" s="174" t="s">
        <v>611</v>
      </c>
      <c r="D384" s="181">
        <v>8787</v>
      </c>
      <c r="E384" s="97">
        <v>150.37765562763173</v>
      </c>
      <c r="F384" s="227">
        <f t="shared" si="15"/>
        <v>1321368.46</v>
      </c>
      <c r="G384" s="81">
        <v>4393.5001270000002</v>
      </c>
      <c r="H384" s="106">
        <v>623.6517402517876</v>
      </c>
      <c r="I384" s="189">
        <f t="shared" si="16"/>
        <v>2740014</v>
      </c>
      <c r="J384" s="233">
        <v>2016</v>
      </c>
      <c r="K384" s="106">
        <f t="shared" si="17"/>
        <v>4061382</v>
      </c>
    </row>
    <row r="385" spans="2:11" s="58" customFormat="1">
      <c r="B385" s="175" t="s">
        <v>613</v>
      </c>
      <c r="C385" s="174" t="s">
        <v>614</v>
      </c>
      <c r="D385" s="181">
        <v>16446.057140000001</v>
      </c>
      <c r="E385" s="97">
        <v>68.986331516540005</v>
      </c>
      <c r="F385" s="227">
        <f t="shared" si="15"/>
        <v>1134553.1499999999</v>
      </c>
      <c r="G385" s="81"/>
      <c r="H385" s="106" t="s">
        <v>11235</v>
      </c>
      <c r="I385" s="189" t="str">
        <f t="shared" si="16"/>
        <v/>
      </c>
      <c r="J385" s="233">
        <v>2016</v>
      </c>
      <c r="K385" s="106">
        <f t="shared" si="17"/>
        <v>0</v>
      </c>
    </row>
    <row r="386" spans="2:11" s="58" customFormat="1">
      <c r="B386" s="175" t="s">
        <v>615</v>
      </c>
      <c r="C386" s="174" t="s">
        <v>330</v>
      </c>
      <c r="D386" s="181">
        <v>10313.4</v>
      </c>
      <c r="E386" s="97">
        <v>137.79955300870711</v>
      </c>
      <c r="F386" s="227">
        <f t="shared" si="15"/>
        <v>1421181.91</v>
      </c>
      <c r="G386" s="81">
        <v>5156.6998910000002</v>
      </c>
      <c r="H386" s="106">
        <v>576.16112296654103</v>
      </c>
      <c r="I386" s="189">
        <f t="shared" si="16"/>
        <v>2971090</v>
      </c>
      <c r="J386" s="233">
        <v>2016</v>
      </c>
      <c r="K386" s="106">
        <f t="shared" si="17"/>
        <v>4392272</v>
      </c>
    </row>
    <row r="387" spans="2:11" s="58" customFormat="1">
      <c r="B387" s="175" t="s">
        <v>616</v>
      </c>
      <c r="C387" s="174" t="s">
        <v>330</v>
      </c>
      <c r="D387" s="181">
        <v>4218.34</v>
      </c>
      <c r="E387" s="97">
        <v>114.00703594304868</v>
      </c>
      <c r="F387" s="227">
        <f t="shared" si="15"/>
        <v>480920.44</v>
      </c>
      <c r="G387" s="81">
        <v>2109.1699440000002</v>
      </c>
      <c r="H387" s="106">
        <v>576.16125407863285</v>
      </c>
      <c r="I387" s="189">
        <f t="shared" si="16"/>
        <v>1215222</v>
      </c>
      <c r="J387" s="233">
        <v>2016</v>
      </c>
      <c r="K387" s="106">
        <f t="shared" si="17"/>
        <v>1696142</v>
      </c>
    </row>
    <row r="388" spans="2:11" s="58" customFormat="1">
      <c r="B388" s="175" t="s">
        <v>617</v>
      </c>
      <c r="C388" s="174" t="s">
        <v>618</v>
      </c>
      <c r="D388" s="181">
        <v>12107.52932</v>
      </c>
      <c r="E388" s="97">
        <v>127.13856801958998</v>
      </c>
      <c r="F388" s="227">
        <f t="shared" si="15"/>
        <v>1539333.94</v>
      </c>
      <c r="G388" s="81"/>
      <c r="H388" s="106" t="s">
        <v>11235</v>
      </c>
      <c r="I388" s="189" t="str">
        <f t="shared" si="16"/>
        <v/>
      </c>
      <c r="J388" s="233">
        <v>2016</v>
      </c>
      <c r="K388" s="106">
        <f t="shared" si="17"/>
        <v>0</v>
      </c>
    </row>
    <row r="389" spans="2:11" s="58" customFormat="1">
      <c r="B389" s="175" t="s">
        <v>619</v>
      </c>
      <c r="C389" s="174" t="s">
        <v>620</v>
      </c>
      <c r="D389" s="104">
        <v>5343.06</v>
      </c>
      <c r="E389" s="97">
        <v>355.19830022496473</v>
      </c>
      <c r="F389" s="227">
        <f t="shared" si="15"/>
        <v>1897845.83</v>
      </c>
      <c r="G389" s="81">
        <v>2671.5300619999998</v>
      </c>
      <c r="H389" s="106">
        <v>162.69440729205616</v>
      </c>
      <c r="I389" s="189">
        <f t="shared" si="16"/>
        <v>434643</v>
      </c>
      <c r="J389" s="232">
        <v>2016</v>
      </c>
      <c r="K389" s="106">
        <f t="shared" si="17"/>
        <v>2332489</v>
      </c>
    </row>
    <row r="390" spans="2:11" s="58" customFormat="1">
      <c r="B390" s="175" t="s">
        <v>621</v>
      </c>
      <c r="C390" s="174" t="s">
        <v>620</v>
      </c>
      <c r="D390" s="104">
        <v>10561.103569999999</v>
      </c>
      <c r="E390" s="97">
        <v>707.62261732085267</v>
      </c>
      <c r="F390" s="227">
        <f t="shared" si="15"/>
        <v>7473275.7500000009</v>
      </c>
      <c r="G390" s="81">
        <v>10561.1039</v>
      </c>
      <c r="H390" s="106">
        <v>162.6945455957497</v>
      </c>
      <c r="I390" s="189">
        <f t="shared" si="16"/>
        <v>1718234</v>
      </c>
      <c r="J390" s="232">
        <v>2016</v>
      </c>
      <c r="K390" s="106">
        <f t="shared" si="17"/>
        <v>9191510</v>
      </c>
    </row>
    <row r="391" spans="2:11" s="58" customFormat="1">
      <c r="B391" s="175" t="s">
        <v>622</v>
      </c>
      <c r="C391" s="174" t="s">
        <v>623</v>
      </c>
      <c r="D391" s="104">
        <v>7976.5</v>
      </c>
      <c r="E391" s="97">
        <v>289.40882717984073</v>
      </c>
      <c r="F391" s="227">
        <f t="shared" si="15"/>
        <v>2308469.5099999998</v>
      </c>
      <c r="G391" s="81">
        <v>3988.2501940000002</v>
      </c>
      <c r="H391" s="106">
        <v>162.69440692967717</v>
      </c>
      <c r="I391" s="189">
        <f t="shared" si="16"/>
        <v>648866</v>
      </c>
      <c r="J391" s="232">
        <v>2016</v>
      </c>
      <c r="K391" s="106">
        <f t="shared" si="17"/>
        <v>2957336</v>
      </c>
    </row>
    <row r="392" spans="2:11" s="58" customFormat="1">
      <c r="B392" s="175" t="s">
        <v>624</v>
      </c>
      <c r="C392" s="174" t="s">
        <v>623</v>
      </c>
      <c r="D392" s="104">
        <v>5134.5</v>
      </c>
      <c r="E392" s="97">
        <v>245.16629467328855</v>
      </c>
      <c r="F392" s="227">
        <f t="shared" si="15"/>
        <v>1258806.3400000001</v>
      </c>
      <c r="G392" s="81">
        <v>2567.2499189999999</v>
      </c>
      <c r="H392" s="106">
        <v>162.69432785207539</v>
      </c>
      <c r="I392" s="189">
        <f t="shared" si="16"/>
        <v>417676.99999999994</v>
      </c>
      <c r="J392" s="232">
        <v>2016</v>
      </c>
      <c r="K392" s="106">
        <f t="shared" si="17"/>
        <v>1676483</v>
      </c>
    </row>
    <row r="393" spans="2:11" s="58" customFormat="1">
      <c r="B393" s="175" t="s">
        <v>625</v>
      </c>
      <c r="C393" s="174" t="s">
        <v>623</v>
      </c>
      <c r="D393" s="104">
        <v>7976.5</v>
      </c>
      <c r="E393" s="97">
        <v>289.40882717984073</v>
      </c>
      <c r="F393" s="227">
        <f t="shared" si="15"/>
        <v>2308469.5099999998</v>
      </c>
      <c r="G393" s="81">
        <v>3988.2501940000002</v>
      </c>
      <c r="H393" s="106">
        <v>162.69440692967717</v>
      </c>
      <c r="I393" s="189">
        <f t="shared" si="16"/>
        <v>648866</v>
      </c>
      <c r="J393" s="232">
        <v>2016</v>
      </c>
      <c r="K393" s="106">
        <f t="shared" si="17"/>
        <v>2957336</v>
      </c>
    </row>
    <row r="394" spans="2:11" s="58" customFormat="1">
      <c r="B394" s="175" t="s">
        <v>626</v>
      </c>
      <c r="C394" s="174" t="s">
        <v>623</v>
      </c>
      <c r="D394" s="181">
        <v>12518.25417</v>
      </c>
      <c r="E394" s="97">
        <v>339.0690972046304</v>
      </c>
      <c r="F394" s="227">
        <f t="shared" si="15"/>
        <v>4244553.1399999997</v>
      </c>
      <c r="G394" s="81">
        <v>6259.1270510000004</v>
      </c>
      <c r="H394" s="106">
        <v>162.69457253424906</v>
      </c>
      <c r="I394" s="189">
        <f t="shared" si="16"/>
        <v>1018326</v>
      </c>
      <c r="J394" s="233">
        <v>2016</v>
      </c>
      <c r="K394" s="106">
        <f t="shared" si="17"/>
        <v>5262879</v>
      </c>
    </row>
    <row r="395" spans="2:11" s="58" customFormat="1">
      <c r="B395" s="175" t="s">
        <v>627</v>
      </c>
      <c r="C395" s="174" t="s">
        <v>628</v>
      </c>
      <c r="D395" s="181">
        <v>9018.4</v>
      </c>
      <c r="E395" s="97">
        <v>169.69251530204915</v>
      </c>
      <c r="F395" s="227">
        <f t="shared" si="15"/>
        <v>1530354.98</v>
      </c>
      <c r="G395" s="81">
        <v>4509.2001179999997</v>
      </c>
      <c r="H395" s="106">
        <v>576.16116650691527</v>
      </c>
      <c r="I395" s="189">
        <f t="shared" si="16"/>
        <v>2598026</v>
      </c>
      <c r="J395" s="233">
        <v>2016</v>
      </c>
      <c r="K395" s="106">
        <f t="shared" si="17"/>
        <v>4128381</v>
      </c>
    </row>
    <row r="396" spans="2:11" s="58" customFormat="1">
      <c r="B396" s="175" t="s">
        <v>629</v>
      </c>
      <c r="C396" s="174" t="s">
        <v>628</v>
      </c>
      <c r="D396" s="181">
        <v>10621.775</v>
      </c>
      <c r="E396" s="97">
        <v>151.22562660195683</v>
      </c>
      <c r="F396" s="227">
        <f t="shared" si="15"/>
        <v>1606284.58</v>
      </c>
      <c r="G396" s="81">
        <v>5310.8874980000001</v>
      </c>
      <c r="H396" s="106">
        <v>256.79982875058067</v>
      </c>
      <c r="I396" s="189">
        <f t="shared" si="16"/>
        <v>1363834.9999999998</v>
      </c>
      <c r="J396" s="233">
        <v>2016</v>
      </c>
      <c r="K396" s="106">
        <f t="shared" si="17"/>
        <v>2970120</v>
      </c>
    </row>
    <row r="397" spans="2:11" s="58" customFormat="1">
      <c r="B397" s="175" t="s">
        <v>630</v>
      </c>
      <c r="C397" s="174" t="s">
        <v>631</v>
      </c>
      <c r="D397" s="181">
        <v>21126.78</v>
      </c>
      <c r="E397" s="97">
        <v>63.269963524966897</v>
      </c>
      <c r="F397" s="227">
        <f t="shared" si="15"/>
        <v>1336690.6000000001</v>
      </c>
      <c r="G397" s="81">
        <v>10563.390079999999</v>
      </c>
      <c r="H397" s="106">
        <v>576.16115223494614</v>
      </c>
      <c r="I397" s="189">
        <f t="shared" si="16"/>
        <v>6086214.9999999991</v>
      </c>
      <c r="J397" s="233">
        <v>2016</v>
      </c>
      <c r="K397" s="106">
        <f t="shared" si="17"/>
        <v>7422906</v>
      </c>
    </row>
    <row r="398" spans="2:11" s="58" customFormat="1">
      <c r="B398" s="175" t="s">
        <v>632</v>
      </c>
      <c r="C398" s="174" t="s">
        <v>631</v>
      </c>
      <c r="D398" s="181">
        <v>2717</v>
      </c>
      <c r="E398" s="97">
        <v>51.308281192491719</v>
      </c>
      <c r="F398" s="227">
        <f t="shared" ref="F398:F461" si="18">IFERROR(D398*E398,0)</f>
        <v>139404.6</v>
      </c>
      <c r="G398" s="81">
        <v>1358.499973</v>
      </c>
      <c r="H398" s="106">
        <v>576.16121866496349</v>
      </c>
      <c r="I398" s="189">
        <f t="shared" ref="I398:I461" si="19">IFERROR(G398*H398,"")</f>
        <v>782715</v>
      </c>
      <c r="J398" s="233">
        <v>2016</v>
      </c>
      <c r="K398" s="106">
        <f t="shared" ref="K398:K461" si="20">IFERROR(ROUND((F398+I398),0),0)</f>
        <v>922120</v>
      </c>
    </row>
    <row r="399" spans="2:11" s="58" customFormat="1">
      <c r="B399" s="175" t="s">
        <v>633</v>
      </c>
      <c r="C399" s="174" t="s">
        <v>628</v>
      </c>
      <c r="D399" s="181">
        <v>31562.390479999998</v>
      </c>
      <c r="E399" s="97">
        <v>61.64485390398098</v>
      </c>
      <c r="F399" s="227">
        <f t="shared" si="18"/>
        <v>1945658.95</v>
      </c>
      <c r="G399" s="81">
        <v>15781.19536</v>
      </c>
      <c r="H399" s="106">
        <v>162.69451973883935</v>
      </c>
      <c r="I399" s="189">
        <f t="shared" si="19"/>
        <v>2567514</v>
      </c>
      <c r="J399" s="233">
        <v>2016</v>
      </c>
      <c r="K399" s="106">
        <f t="shared" si="20"/>
        <v>4513173</v>
      </c>
    </row>
    <row r="400" spans="2:11" s="58" customFormat="1">
      <c r="B400" s="175" t="s">
        <v>634</v>
      </c>
      <c r="C400" s="174" t="s">
        <v>635</v>
      </c>
      <c r="D400" s="181">
        <v>5783.4</v>
      </c>
      <c r="E400" s="97">
        <v>22.48389355742297</v>
      </c>
      <c r="F400" s="227">
        <f t="shared" si="18"/>
        <v>130033.34999999999</v>
      </c>
      <c r="G400" s="81">
        <v>2891.7000710000002</v>
      </c>
      <c r="H400" s="106">
        <v>162.69460471303489</v>
      </c>
      <c r="I400" s="189">
        <f t="shared" si="19"/>
        <v>470463.99999999994</v>
      </c>
      <c r="J400" s="233">
        <v>2016</v>
      </c>
      <c r="K400" s="106">
        <f t="shared" si="20"/>
        <v>600497</v>
      </c>
    </row>
    <row r="401" spans="2:11" s="58" customFormat="1">
      <c r="B401" s="175" t="s">
        <v>636</v>
      </c>
      <c r="C401" s="174" t="s">
        <v>628</v>
      </c>
      <c r="D401" s="181">
        <v>22483.463329999999</v>
      </c>
      <c r="E401" s="97">
        <v>303.30801042118634</v>
      </c>
      <c r="F401" s="227">
        <f t="shared" si="18"/>
        <v>6819414.5300000003</v>
      </c>
      <c r="G401" s="81">
        <v>11241.73158</v>
      </c>
      <c r="H401" s="106">
        <v>162.6945090250945</v>
      </c>
      <c r="I401" s="189">
        <f t="shared" si="19"/>
        <v>1828967.9999999998</v>
      </c>
      <c r="J401" s="233">
        <v>2016</v>
      </c>
      <c r="K401" s="106">
        <f t="shared" si="20"/>
        <v>8648383</v>
      </c>
    </row>
    <row r="402" spans="2:11" s="58" customFormat="1">
      <c r="B402" s="175" t="s">
        <v>637</v>
      </c>
      <c r="C402" s="174" t="s">
        <v>628</v>
      </c>
      <c r="D402" s="181">
        <v>8436</v>
      </c>
      <c r="E402" s="97">
        <v>49.017032954006638</v>
      </c>
      <c r="F402" s="227">
        <f t="shared" si="18"/>
        <v>413507.69</v>
      </c>
      <c r="G402" s="81">
        <v>4217.9998759999999</v>
      </c>
      <c r="H402" s="106">
        <v>162.69440971410782</v>
      </c>
      <c r="I402" s="189">
        <f t="shared" si="19"/>
        <v>686245</v>
      </c>
      <c r="J402" s="233">
        <v>2016</v>
      </c>
      <c r="K402" s="106">
        <f t="shared" si="20"/>
        <v>1099753</v>
      </c>
    </row>
    <row r="403" spans="2:11" s="58" customFormat="1">
      <c r="B403" s="175" t="s">
        <v>638</v>
      </c>
      <c r="C403" s="174" t="s">
        <v>628</v>
      </c>
      <c r="D403" s="181">
        <v>13056.516670000001</v>
      </c>
      <c r="E403" s="97">
        <v>165.56137556710215</v>
      </c>
      <c r="F403" s="227">
        <f t="shared" si="18"/>
        <v>2161654.86</v>
      </c>
      <c r="G403" s="81">
        <v>6528.2584399999996</v>
      </c>
      <c r="H403" s="106">
        <v>162.69453940306934</v>
      </c>
      <c r="I403" s="189">
        <f t="shared" si="19"/>
        <v>1062112</v>
      </c>
      <c r="J403" s="233">
        <v>2016</v>
      </c>
      <c r="K403" s="106">
        <f t="shared" si="20"/>
        <v>3223767</v>
      </c>
    </row>
    <row r="404" spans="2:11" s="58" customFormat="1">
      <c r="B404" s="175" t="s">
        <v>639</v>
      </c>
      <c r="C404" s="174" t="s">
        <v>640</v>
      </c>
      <c r="D404" s="181">
        <v>9374.7285709999996</v>
      </c>
      <c r="E404" s="97">
        <v>376.10864925808636</v>
      </c>
      <c r="F404" s="227">
        <f t="shared" si="18"/>
        <v>3525916.5</v>
      </c>
      <c r="G404" s="81">
        <v>4687.3644100000001</v>
      </c>
      <c r="H404" s="106">
        <v>162.69441274355708</v>
      </c>
      <c r="I404" s="189">
        <f t="shared" si="19"/>
        <v>762607.99999999988</v>
      </c>
      <c r="J404" s="233">
        <v>2016</v>
      </c>
      <c r="K404" s="106">
        <f t="shared" si="20"/>
        <v>4288525</v>
      </c>
    </row>
    <row r="405" spans="2:11" s="58" customFormat="1">
      <c r="B405" s="175" t="s">
        <v>641</v>
      </c>
      <c r="C405" s="174" t="s">
        <v>642</v>
      </c>
      <c r="D405" s="181">
        <v>22960.819319999999</v>
      </c>
      <c r="E405" s="97">
        <v>328.82785822121963</v>
      </c>
      <c r="F405" s="227">
        <f t="shared" si="18"/>
        <v>7550157.04</v>
      </c>
      <c r="G405" s="81">
        <v>11480.409449999999</v>
      </c>
      <c r="H405" s="106">
        <v>162.69454570716553</v>
      </c>
      <c r="I405" s="189">
        <f t="shared" si="19"/>
        <v>1867800</v>
      </c>
      <c r="J405" s="233">
        <v>2016</v>
      </c>
      <c r="K405" s="106">
        <f t="shared" si="20"/>
        <v>9417957</v>
      </c>
    </row>
    <row r="406" spans="2:11" s="58" customFormat="1">
      <c r="B406" s="175" t="s">
        <v>643</v>
      </c>
      <c r="C406" s="174" t="s">
        <v>642</v>
      </c>
      <c r="D406" s="181">
        <v>25186.403330000001</v>
      </c>
      <c r="E406" s="97">
        <v>169.1285406728218</v>
      </c>
      <c r="F406" s="227">
        <f t="shared" si="18"/>
        <v>4259739.6399999997</v>
      </c>
      <c r="G406" s="81">
        <v>12593.20138</v>
      </c>
      <c r="H406" s="106">
        <v>162.69453161083334</v>
      </c>
      <c r="I406" s="189">
        <f t="shared" si="19"/>
        <v>2048845</v>
      </c>
      <c r="J406" s="233">
        <v>2016</v>
      </c>
      <c r="K406" s="106">
        <f t="shared" si="20"/>
        <v>6308585</v>
      </c>
    </row>
    <row r="407" spans="2:11" s="58" customFormat="1">
      <c r="B407" s="175" t="s">
        <v>644</v>
      </c>
      <c r="C407" s="174" t="s">
        <v>640</v>
      </c>
      <c r="D407" s="181">
        <v>16985.05833</v>
      </c>
      <c r="E407" s="97">
        <v>106.37017753473914</v>
      </c>
      <c r="F407" s="227">
        <f t="shared" si="18"/>
        <v>1806703.67</v>
      </c>
      <c r="G407" s="81">
        <v>8492.5293409999995</v>
      </c>
      <c r="H407" s="106">
        <v>162.69452179923886</v>
      </c>
      <c r="I407" s="189">
        <f t="shared" si="19"/>
        <v>1381688</v>
      </c>
      <c r="J407" s="233">
        <v>2016</v>
      </c>
      <c r="K407" s="106">
        <f t="shared" si="20"/>
        <v>3188392</v>
      </c>
    </row>
    <row r="408" spans="2:11" s="58" customFormat="1">
      <c r="B408" s="175" t="s">
        <v>645</v>
      </c>
      <c r="C408" s="174" t="s">
        <v>646</v>
      </c>
      <c r="D408" s="181">
        <v>6124.84</v>
      </c>
      <c r="E408" s="97">
        <v>384.11452544066452</v>
      </c>
      <c r="F408" s="227">
        <f t="shared" si="18"/>
        <v>2352640.0099999998</v>
      </c>
      <c r="G408" s="81">
        <v>3062.4199349999999</v>
      </c>
      <c r="H408" s="106">
        <v>162.69453914719244</v>
      </c>
      <c r="I408" s="189">
        <f t="shared" si="19"/>
        <v>498239</v>
      </c>
      <c r="J408" s="233">
        <v>2016</v>
      </c>
      <c r="K408" s="106">
        <f t="shared" si="20"/>
        <v>2850879</v>
      </c>
    </row>
    <row r="409" spans="2:11" s="58" customFormat="1">
      <c r="B409" s="175" t="s">
        <v>647</v>
      </c>
      <c r="C409" s="174" t="s">
        <v>646</v>
      </c>
      <c r="D409" s="181">
        <v>8944.3066670000007</v>
      </c>
      <c r="E409" s="97">
        <v>978.54789821687132</v>
      </c>
      <c r="F409" s="227">
        <f t="shared" si="18"/>
        <v>8752432.4900000002</v>
      </c>
      <c r="G409" s="81">
        <v>4472.1531459999997</v>
      </c>
      <c r="H409" s="106">
        <v>162.69456260700247</v>
      </c>
      <c r="I409" s="189">
        <f t="shared" si="19"/>
        <v>727595</v>
      </c>
      <c r="J409" s="233">
        <v>2016</v>
      </c>
      <c r="K409" s="106">
        <f t="shared" si="20"/>
        <v>9480027</v>
      </c>
    </row>
    <row r="410" spans="2:11" s="58" customFormat="1">
      <c r="B410" s="175" t="s">
        <v>648</v>
      </c>
      <c r="C410" s="174" t="s">
        <v>628</v>
      </c>
      <c r="D410" s="181">
        <v>10827.77</v>
      </c>
      <c r="E410" s="97">
        <v>115.13389552973511</v>
      </c>
      <c r="F410" s="227">
        <f t="shared" si="18"/>
        <v>1246643.3400000001</v>
      </c>
      <c r="G410" s="81">
        <v>5413.884994</v>
      </c>
      <c r="H410" s="106">
        <v>576.16111229864816</v>
      </c>
      <c r="I410" s="189">
        <f t="shared" si="19"/>
        <v>3119270</v>
      </c>
      <c r="J410" s="233">
        <v>2016</v>
      </c>
      <c r="K410" s="106">
        <f t="shared" si="20"/>
        <v>4365913</v>
      </c>
    </row>
    <row r="411" spans="2:11" s="58" customFormat="1">
      <c r="B411" s="175" t="s">
        <v>649</v>
      </c>
      <c r="C411" s="174" t="s">
        <v>650</v>
      </c>
      <c r="D411" s="181">
        <v>14521.36333</v>
      </c>
      <c r="E411" s="97">
        <v>173.92461317886466</v>
      </c>
      <c r="F411" s="227">
        <f t="shared" si="18"/>
        <v>2525622.5</v>
      </c>
      <c r="G411" s="81">
        <v>7260.681638</v>
      </c>
      <c r="H411" s="106">
        <v>591.03211157762098</v>
      </c>
      <c r="I411" s="189">
        <f t="shared" si="19"/>
        <v>4291296</v>
      </c>
      <c r="J411" s="233">
        <v>2016</v>
      </c>
      <c r="K411" s="106">
        <f t="shared" si="20"/>
        <v>6816919</v>
      </c>
    </row>
    <row r="412" spans="2:11" s="58" customFormat="1">
      <c r="B412" s="175" t="s">
        <v>651</v>
      </c>
      <c r="C412" s="174" t="s">
        <v>652</v>
      </c>
      <c r="D412" s="181">
        <v>10563.4</v>
      </c>
      <c r="E412" s="97">
        <v>104.86906961773671</v>
      </c>
      <c r="F412" s="227">
        <f t="shared" si="18"/>
        <v>1107773.93</v>
      </c>
      <c r="G412" s="81">
        <v>5281.6999139999998</v>
      </c>
      <c r="H412" s="106">
        <v>162.69458961920117</v>
      </c>
      <c r="I412" s="189">
        <f t="shared" si="19"/>
        <v>859304.00000000012</v>
      </c>
      <c r="J412" s="233">
        <v>2016</v>
      </c>
      <c r="K412" s="106">
        <f t="shared" si="20"/>
        <v>1967078</v>
      </c>
    </row>
    <row r="413" spans="2:11" s="58" customFormat="1">
      <c r="B413" s="175" t="s">
        <v>653</v>
      </c>
      <c r="C413" s="174" t="s">
        <v>652</v>
      </c>
      <c r="D413" s="181">
        <v>6915.4</v>
      </c>
      <c r="E413" s="97">
        <v>298.61656158718222</v>
      </c>
      <c r="F413" s="227">
        <f t="shared" si="18"/>
        <v>2065052.9699999997</v>
      </c>
      <c r="G413" s="81">
        <v>3457.6999970000002</v>
      </c>
      <c r="H413" s="106">
        <v>162.69456589295882</v>
      </c>
      <c r="I413" s="189">
        <f t="shared" si="19"/>
        <v>562549</v>
      </c>
      <c r="J413" s="233">
        <v>2016</v>
      </c>
      <c r="K413" s="106">
        <f t="shared" si="20"/>
        <v>2627602</v>
      </c>
    </row>
    <row r="414" spans="2:11" s="58" customFormat="1">
      <c r="B414" s="175" t="s">
        <v>654</v>
      </c>
      <c r="C414" s="174" t="s">
        <v>655</v>
      </c>
      <c r="D414" s="181">
        <v>22042.85714</v>
      </c>
      <c r="E414" s="97">
        <v>50.32654764100149</v>
      </c>
      <c r="F414" s="227">
        <f t="shared" si="18"/>
        <v>1109340.8999999999</v>
      </c>
      <c r="G414" s="81">
        <v>11021.4287</v>
      </c>
      <c r="H414" s="106">
        <v>162.69451527640877</v>
      </c>
      <c r="I414" s="189">
        <f t="shared" si="19"/>
        <v>1793126</v>
      </c>
      <c r="J414" s="233">
        <v>2016</v>
      </c>
      <c r="K414" s="106">
        <f t="shared" si="20"/>
        <v>2902467</v>
      </c>
    </row>
    <row r="415" spans="2:11" s="58" customFormat="1">
      <c r="B415" s="175" t="s">
        <v>656</v>
      </c>
      <c r="C415" s="174" t="s">
        <v>655</v>
      </c>
      <c r="D415" s="181">
        <v>8536.5499999999993</v>
      </c>
      <c r="E415" s="97">
        <v>27.15192554369154</v>
      </c>
      <c r="F415" s="227">
        <f t="shared" si="18"/>
        <v>231783.77</v>
      </c>
      <c r="G415" s="81">
        <v>4268.2748149999998</v>
      </c>
      <c r="H415" s="106">
        <v>162.69453821473303</v>
      </c>
      <c r="I415" s="189">
        <f t="shared" si="19"/>
        <v>694425</v>
      </c>
      <c r="J415" s="233">
        <v>2016</v>
      </c>
      <c r="K415" s="106">
        <f t="shared" si="20"/>
        <v>926209</v>
      </c>
    </row>
    <row r="416" spans="2:11" s="58" customFormat="1">
      <c r="B416" s="175" t="s">
        <v>657</v>
      </c>
      <c r="C416" s="174" t="s">
        <v>658</v>
      </c>
      <c r="D416" s="181">
        <v>7959.3172379999996</v>
      </c>
      <c r="E416" s="97">
        <v>311.7635239054157</v>
      </c>
      <c r="F416" s="227">
        <f t="shared" si="18"/>
        <v>2481424.79</v>
      </c>
      <c r="G416" s="81">
        <v>3979.6584309999998</v>
      </c>
      <c r="H416" s="106">
        <v>162.69461593901298</v>
      </c>
      <c r="I416" s="189">
        <f t="shared" si="19"/>
        <v>647469</v>
      </c>
      <c r="J416" s="233">
        <v>2016</v>
      </c>
      <c r="K416" s="106">
        <f t="shared" si="20"/>
        <v>3128894</v>
      </c>
    </row>
    <row r="417" spans="2:11" s="58" customFormat="1">
      <c r="B417" s="175" t="s">
        <v>659</v>
      </c>
      <c r="C417" s="174" t="s">
        <v>543</v>
      </c>
      <c r="D417" s="181">
        <v>5376.1175270000003</v>
      </c>
      <c r="E417" s="97">
        <v>222.94374034431334</v>
      </c>
      <c r="F417" s="227">
        <f t="shared" si="18"/>
        <v>1198571.75</v>
      </c>
      <c r="G417" s="81">
        <v>2688.0586509999998</v>
      </c>
      <c r="H417" s="106">
        <v>162.69436674579464</v>
      </c>
      <c r="I417" s="189">
        <f t="shared" si="19"/>
        <v>437331.99999999994</v>
      </c>
      <c r="J417" s="233">
        <v>2016</v>
      </c>
      <c r="K417" s="106">
        <f t="shared" si="20"/>
        <v>1635904</v>
      </c>
    </row>
    <row r="418" spans="2:11" s="58" customFormat="1">
      <c r="B418" s="175" t="s">
        <v>660</v>
      </c>
      <c r="C418" s="174" t="s">
        <v>658</v>
      </c>
      <c r="D418" s="181">
        <v>11505.02486</v>
      </c>
      <c r="E418" s="97">
        <v>1011.2600425967267</v>
      </c>
      <c r="F418" s="227">
        <f t="shared" si="18"/>
        <v>11634571.93</v>
      </c>
      <c r="G418" s="81">
        <v>5752.5125440000002</v>
      </c>
      <c r="H418" s="106">
        <v>162.69447356115143</v>
      </c>
      <c r="I418" s="189">
        <f t="shared" si="19"/>
        <v>935902</v>
      </c>
      <c r="J418" s="233">
        <v>2016</v>
      </c>
      <c r="K418" s="106">
        <f t="shared" si="20"/>
        <v>12570474</v>
      </c>
    </row>
    <row r="419" spans="2:11" s="58" customFormat="1">
      <c r="B419" s="175" t="s">
        <v>661</v>
      </c>
      <c r="C419" s="174" t="s">
        <v>658</v>
      </c>
      <c r="D419" s="181">
        <v>7959.3172379999996</v>
      </c>
      <c r="E419" s="97">
        <v>311.7635239054157</v>
      </c>
      <c r="F419" s="227">
        <f t="shared" si="18"/>
        <v>2481424.79</v>
      </c>
      <c r="G419" s="81">
        <v>3979.6584309999998</v>
      </c>
      <c r="H419" s="106">
        <v>162.69461593901298</v>
      </c>
      <c r="I419" s="189">
        <f t="shared" si="19"/>
        <v>647469</v>
      </c>
      <c r="J419" s="233">
        <v>2016</v>
      </c>
      <c r="K419" s="106">
        <f t="shared" si="20"/>
        <v>3128894</v>
      </c>
    </row>
    <row r="420" spans="2:11" s="58" customFormat="1">
      <c r="B420" s="175" t="s">
        <v>662</v>
      </c>
      <c r="C420" s="174" t="s">
        <v>658</v>
      </c>
      <c r="D420" s="181">
        <v>3086.5340209999999</v>
      </c>
      <c r="E420" s="97">
        <v>377.2505801257131</v>
      </c>
      <c r="F420" s="227">
        <f t="shared" si="18"/>
        <v>1164396.75</v>
      </c>
      <c r="G420" s="81">
        <v>1543.2670000000001</v>
      </c>
      <c r="H420" s="106">
        <v>162.69446570165758</v>
      </c>
      <c r="I420" s="189">
        <f t="shared" si="19"/>
        <v>251081</v>
      </c>
      <c r="J420" s="233">
        <v>2016</v>
      </c>
      <c r="K420" s="106">
        <f t="shared" si="20"/>
        <v>1415478</v>
      </c>
    </row>
    <row r="421" spans="2:11" s="58" customFormat="1">
      <c r="B421" s="175" t="s">
        <v>663</v>
      </c>
      <c r="C421" s="174" t="s">
        <v>664</v>
      </c>
      <c r="D421" s="181">
        <v>5200.95</v>
      </c>
      <c r="E421" s="97">
        <v>388.07296167046405</v>
      </c>
      <c r="F421" s="227">
        <f t="shared" si="18"/>
        <v>2018348.0699999998</v>
      </c>
      <c r="G421" s="81">
        <v>2600.4750979999999</v>
      </c>
      <c r="H421" s="106">
        <v>162.69450160295287</v>
      </c>
      <c r="I421" s="189">
        <f t="shared" si="19"/>
        <v>423083</v>
      </c>
      <c r="J421" s="233">
        <v>2016</v>
      </c>
      <c r="K421" s="106">
        <f t="shared" si="20"/>
        <v>2441431</v>
      </c>
    </row>
    <row r="422" spans="2:11" s="58" customFormat="1">
      <c r="B422" s="175" t="s">
        <v>665</v>
      </c>
      <c r="C422" s="174" t="s">
        <v>664</v>
      </c>
      <c r="D422" s="181">
        <v>14929.13</v>
      </c>
      <c r="E422" s="97">
        <v>691.42332004611126</v>
      </c>
      <c r="F422" s="227">
        <f t="shared" si="18"/>
        <v>10322348.630000001</v>
      </c>
      <c r="G422" s="81">
        <v>7464.5651900000003</v>
      </c>
      <c r="H422" s="106">
        <v>162.6945400151298</v>
      </c>
      <c r="I422" s="189">
        <f t="shared" si="19"/>
        <v>1214444</v>
      </c>
      <c r="J422" s="233">
        <v>2016</v>
      </c>
      <c r="K422" s="106">
        <f t="shared" si="20"/>
        <v>11536793</v>
      </c>
    </row>
    <row r="423" spans="2:11" s="58" customFormat="1">
      <c r="B423" s="175" t="s">
        <v>666</v>
      </c>
      <c r="C423" s="174" t="s">
        <v>495</v>
      </c>
      <c r="D423" s="181">
        <v>11961.7</v>
      </c>
      <c r="E423" s="97">
        <v>180.87240776812658</v>
      </c>
      <c r="F423" s="227">
        <f t="shared" si="18"/>
        <v>2163541.48</v>
      </c>
      <c r="G423" s="81"/>
      <c r="H423" s="106" t="s">
        <v>11235</v>
      </c>
      <c r="I423" s="189" t="str">
        <f t="shared" si="19"/>
        <v/>
      </c>
      <c r="J423" s="233">
        <v>2016</v>
      </c>
      <c r="K423" s="106">
        <f t="shared" si="20"/>
        <v>0</v>
      </c>
    </row>
    <row r="424" spans="2:11" s="58" customFormat="1">
      <c r="B424" s="175" t="s">
        <v>667</v>
      </c>
      <c r="C424" s="174" t="s">
        <v>495</v>
      </c>
      <c r="D424" s="181">
        <v>24123.585709999999</v>
      </c>
      <c r="E424" s="97">
        <v>230.00992873542432</v>
      </c>
      <c r="F424" s="227">
        <f t="shared" si="18"/>
        <v>5548664.2300000004</v>
      </c>
      <c r="G424" s="81"/>
      <c r="H424" s="106" t="s">
        <v>11235</v>
      </c>
      <c r="I424" s="189" t="str">
        <f t="shared" si="19"/>
        <v/>
      </c>
      <c r="J424" s="233">
        <v>2016</v>
      </c>
      <c r="K424" s="106">
        <f t="shared" si="20"/>
        <v>0</v>
      </c>
    </row>
    <row r="425" spans="2:11" s="58" customFormat="1">
      <c r="B425" s="175" t="s">
        <v>668</v>
      </c>
      <c r="C425" s="174" t="s">
        <v>669</v>
      </c>
      <c r="D425" s="181">
        <v>7094.8146260000003</v>
      </c>
      <c r="E425" s="97">
        <v>92.624510243264524</v>
      </c>
      <c r="F425" s="227">
        <f t="shared" si="18"/>
        <v>657153.73</v>
      </c>
      <c r="G425" s="81">
        <v>3547.407291</v>
      </c>
      <c r="H425" s="106">
        <v>162.69459711160073</v>
      </c>
      <c r="I425" s="189">
        <f t="shared" si="19"/>
        <v>577144</v>
      </c>
      <c r="J425" s="233">
        <v>2016</v>
      </c>
      <c r="K425" s="106">
        <f t="shared" si="20"/>
        <v>1234298</v>
      </c>
    </row>
    <row r="426" spans="2:11" s="58" customFormat="1">
      <c r="B426" s="175" t="s">
        <v>670</v>
      </c>
      <c r="C426" s="174" t="s">
        <v>669</v>
      </c>
      <c r="D426" s="181">
        <v>9995.7009089999992</v>
      </c>
      <c r="E426" s="97">
        <v>205.8152668561404</v>
      </c>
      <c r="F426" s="227">
        <f t="shared" si="18"/>
        <v>2057267.85</v>
      </c>
      <c r="G426" s="81">
        <v>4997.850649</v>
      </c>
      <c r="H426" s="106">
        <v>162.6945375333884</v>
      </c>
      <c r="I426" s="189">
        <f t="shared" si="19"/>
        <v>813123.00000000012</v>
      </c>
      <c r="J426" s="233">
        <v>2016</v>
      </c>
      <c r="K426" s="106">
        <f t="shared" si="20"/>
        <v>2870391</v>
      </c>
    </row>
    <row r="427" spans="2:11" s="58" customFormat="1">
      <c r="B427" s="175" t="s">
        <v>671</v>
      </c>
      <c r="C427" s="174" t="s">
        <v>658</v>
      </c>
      <c r="D427" s="181">
        <v>4746.0264100000004</v>
      </c>
      <c r="E427" s="97">
        <v>210.00984695321154</v>
      </c>
      <c r="F427" s="227">
        <f t="shared" si="18"/>
        <v>996712.28</v>
      </c>
      <c r="G427" s="81">
        <v>2373.0132480000002</v>
      </c>
      <c r="H427" s="106">
        <v>162.6944140852938</v>
      </c>
      <c r="I427" s="189">
        <f t="shared" si="19"/>
        <v>386076</v>
      </c>
      <c r="J427" s="233">
        <v>2016</v>
      </c>
      <c r="K427" s="106">
        <f t="shared" si="20"/>
        <v>1382788</v>
      </c>
    </row>
    <row r="428" spans="2:11" s="58" customFormat="1">
      <c r="B428" s="175" t="s">
        <v>672</v>
      </c>
      <c r="C428" s="174" t="s">
        <v>658</v>
      </c>
      <c r="D428" s="181">
        <v>7750.6282250000004</v>
      </c>
      <c r="E428" s="97">
        <v>309.24300333086865</v>
      </c>
      <c r="F428" s="227">
        <f t="shared" si="18"/>
        <v>2396827.5499999998</v>
      </c>
      <c r="G428" s="81">
        <v>3875.314061</v>
      </c>
      <c r="H428" s="106">
        <v>162.69442684531884</v>
      </c>
      <c r="I428" s="189">
        <f t="shared" si="19"/>
        <v>630492</v>
      </c>
      <c r="J428" s="233">
        <v>2016</v>
      </c>
      <c r="K428" s="106">
        <f t="shared" si="20"/>
        <v>3027320</v>
      </c>
    </row>
    <row r="429" spans="2:11" s="58" customFormat="1">
      <c r="B429" s="175" t="s">
        <v>673</v>
      </c>
      <c r="C429" s="174" t="s">
        <v>674</v>
      </c>
      <c r="D429" s="104">
        <v>17338.182710000001</v>
      </c>
      <c r="E429" s="97">
        <v>334.52261618253533</v>
      </c>
      <c r="F429" s="227">
        <f t="shared" si="18"/>
        <v>5800014.2400000002</v>
      </c>
      <c r="G429" s="81">
        <v>8669.0915170000007</v>
      </c>
      <c r="H429" s="106">
        <v>162.69455654426906</v>
      </c>
      <c r="I429" s="189">
        <f t="shared" si="19"/>
        <v>1410414</v>
      </c>
      <c r="J429" s="232">
        <v>2016</v>
      </c>
      <c r="K429" s="106">
        <f t="shared" si="20"/>
        <v>7210428</v>
      </c>
    </row>
    <row r="430" spans="2:11" s="58" customFormat="1">
      <c r="B430" s="175" t="s">
        <v>675</v>
      </c>
      <c r="C430" s="174" t="s">
        <v>674</v>
      </c>
      <c r="D430" s="104">
        <v>7163.1751350000004</v>
      </c>
      <c r="E430" s="97">
        <v>235.1303434939679</v>
      </c>
      <c r="F430" s="227">
        <f t="shared" si="18"/>
        <v>1684279.83</v>
      </c>
      <c r="G430" s="81">
        <v>3581.5875590000001</v>
      </c>
      <c r="H430" s="106">
        <v>162.69461248706554</v>
      </c>
      <c r="I430" s="189">
        <f t="shared" si="19"/>
        <v>582705</v>
      </c>
      <c r="J430" s="232">
        <v>2016</v>
      </c>
      <c r="K430" s="106">
        <f t="shared" si="20"/>
        <v>2266985</v>
      </c>
    </row>
    <row r="431" spans="2:11" s="58" customFormat="1">
      <c r="B431" s="175" t="s">
        <v>676</v>
      </c>
      <c r="C431" s="174" t="s">
        <v>677</v>
      </c>
      <c r="D431" s="181">
        <v>5620.65</v>
      </c>
      <c r="E431" s="97">
        <v>68.312604414080226</v>
      </c>
      <c r="F431" s="227">
        <f t="shared" si="18"/>
        <v>383961.24</v>
      </c>
      <c r="G431" s="81">
        <v>2810.3250870000002</v>
      </c>
      <c r="H431" s="106">
        <v>162.69434526099008</v>
      </c>
      <c r="I431" s="189">
        <f t="shared" si="19"/>
        <v>457224</v>
      </c>
      <c r="J431" s="233">
        <v>2016</v>
      </c>
      <c r="K431" s="106">
        <f t="shared" si="20"/>
        <v>841185</v>
      </c>
    </row>
    <row r="432" spans="2:11" s="58" customFormat="1">
      <c r="B432" s="175" t="s">
        <v>678</v>
      </c>
      <c r="C432" s="174" t="s">
        <v>677</v>
      </c>
      <c r="D432" s="181">
        <v>10907.3</v>
      </c>
      <c r="E432" s="97">
        <v>181.40256433764543</v>
      </c>
      <c r="F432" s="227">
        <f t="shared" si="18"/>
        <v>1978612.19</v>
      </c>
      <c r="G432" s="81">
        <v>5453.6500040000001</v>
      </c>
      <c r="H432" s="106">
        <v>162.6945255653043</v>
      </c>
      <c r="I432" s="189">
        <f t="shared" si="19"/>
        <v>887278.99999999988</v>
      </c>
      <c r="J432" s="233">
        <v>2016</v>
      </c>
      <c r="K432" s="106">
        <f t="shared" si="20"/>
        <v>2865891</v>
      </c>
    </row>
    <row r="433" spans="2:11" s="58" customFormat="1">
      <c r="B433" s="175" t="s">
        <v>679</v>
      </c>
      <c r="C433" s="174" t="s">
        <v>680</v>
      </c>
      <c r="D433" s="181">
        <v>10992.55357</v>
      </c>
      <c r="E433" s="97">
        <v>179.05182062260351</v>
      </c>
      <c r="F433" s="227">
        <f t="shared" si="18"/>
        <v>1968236.73</v>
      </c>
      <c r="G433" s="81">
        <v>5496.2767889999996</v>
      </c>
      <c r="H433" s="106">
        <v>162.69449926350862</v>
      </c>
      <c r="I433" s="189">
        <f t="shared" si="19"/>
        <v>894213.99999999988</v>
      </c>
      <c r="J433" s="233">
        <v>2016</v>
      </c>
      <c r="K433" s="106">
        <f t="shared" si="20"/>
        <v>2862451</v>
      </c>
    </row>
    <row r="434" spans="2:11" s="58" customFormat="1">
      <c r="B434" s="175" t="s">
        <v>681</v>
      </c>
      <c r="C434" s="174" t="s">
        <v>680</v>
      </c>
      <c r="D434" s="181">
        <v>2776.5</v>
      </c>
      <c r="E434" s="97">
        <v>104.40207095263821</v>
      </c>
      <c r="F434" s="227">
        <f t="shared" si="18"/>
        <v>289872.34999999998</v>
      </c>
      <c r="G434" s="81">
        <v>1388.2499929999999</v>
      </c>
      <c r="H434" s="106">
        <v>162.69476040977011</v>
      </c>
      <c r="I434" s="189">
        <f t="shared" si="19"/>
        <v>225861.00000000003</v>
      </c>
      <c r="J434" s="233">
        <v>2016</v>
      </c>
      <c r="K434" s="106">
        <f t="shared" si="20"/>
        <v>515733</v>
      </c>
    </row>
    <row r="435" spans="2:11" s="58" customFormat="1">
      <c r="B435" s="175" t="s">
        <v>682</v>
      </c>
      <c r="C435" s="174" t="s">
        <v>683</v>
      </c>
      <c r="D435" s="181">
        <v>9469.885714</v>
      </c>
      <c r="E435" s="97">
        <v>139.70624566715864</v>
      </c>
      <c r="F435" s="227">
        <f t="shared" si="18"/>
        <v>1323002.18</v>
      </c>
      <c r="G435" s="81">
        <v>4734.9429280000004</v>
      </c>
      <c r="H435" s="106">
        <v>162.69446363219183</v>
      </c>
      <c r="I435" s="189">
        <f t="shared" si="19"/>
        <v>770349</v>
      </c>
      <c r="J435" s="233">
        <v>2016</v>
      </c>
      <c r="K435" s="106">
        <f t="shared" si="20"/>
        <v>2093351</v>
      </c>
    </row>
    <row r="436" spans="2:11" s="58" customFormat="1">
      <c r="B436" s="175" t="s">
        <v>684</v>
      </c>
      <c r="C436" s="174" t="s">
        <v>683</v>
      </c>
      <c r="D436" s="181">
        <v>9469.885714</v>
      </c>
      <c r="E436" s="97">
        <v>221.46415208575345</v>
      </c>
      <c r="F436" s="227">
        <f t="shared" si="18"/>
        <v>2097240.21</v>
      </c>
      <c r="G436" s="81">
        <v>4734.9428349999998</v>
      </c>
      <c r="H436" s="106">
        <v>162.69446682770777</v>
      </c>
      <c r="I436" s="189">
        <f t="shared" si="19"/>
        <v>770349.00000000012</v>
      </c>
      <c r="J436" s="233">
        <v>2016</v>
      </c>
      <c r="K436" s="106">
        <f t="shared" si="20"/>
        <v>2867589</v>
      </c>
    </row>
    <row r="437" spans="2:11" s="58" customFormat="1">
      <c r="B437" s="175" t="s">
        <v>685</v>
      </c>
      <c r="C437" s="174" t="s">
        <v>680</v>
      </c>
      <c r="D437" s="181">
        <v>3797.1</v>
      </c>
      <c r="E437" s="97">
        <v>43.05582418161228</v>
      </c>
      <c r="F437" s="227">
        <f t="shared" si="18"/>
        <v>163487.26999999999</v>
      </c>
      <c r="G437" s="81">
        <v>1898.549982</v>
      </c>
      <c r="H437" s="106">
        <v>162.69468959390292</v>
      </c>
      <c r="I437" s="189">
        <f t="shared" si="19"/>
        <v>308884</v>
      </c>
      <c r="J437" s="233">
        <v>2016</v>
      </c>
      <c r="K437" s="106">
        <f t="shared" si="20"/>
        <v>472371</v>
      </c>
    </row>
    <row r="438" spans="2:11" s="58" customFormat="1">
      <c r="B438" s="175" t="s">
        <v>686</v>
      </c>
      <c r="C438" s="174" t="s">
        <v>680</v>
      </c>
      <c r="D438" s="181">
        <v>3228.8</v>
      </c>
      <c r="E438" s="97">
        <v>35.330345639246772</v>
      </c>
      <c r="F438" s="227">
        <f t="shared" si="18"/>
        <v>114074.61999999998</v>
      </c>
      <c r="G438" s="81">
        <v>1614.3999590000001</v>
      </c>
      <c r="H438" s="106">
        <v>162.69450363631978</v>
      </c>
      <c r="I438" s="189">
        <f t="shared" si="19"/>
        <v>262654</v>
      </c>
      <c r="J438" s="233">
        <v>2016</v>
      </c>
      <c r="K438" s="106">
        <f t="shared" si="20"/>
        <v>376729</v>
      </c>
    </row>
    <row r="439" spans="2:11" s="58" customFormat="1">
      <c r="B439" s="175" t="s">
        <v>687</v>
      </c>
      <c r="C439" s="174" t="s">
        <v>680</v>
      </c>
      <c r="D439" s="181">
        <v>4967.2666669999999</v>
      </c>
      <c r="E439" s="97">
        <v>351.18621909090274</v>
      </c>
      <c r="F439" s="227">
        <f t="shared" si="18"/>
        <v>1744435.6</v>
      </c>
      <c r="G439" s="81">
        <v>2483.6333119999999</v>
      </c>
      <c r="H439" s="106">
        <v>162.69430678340009</v>
      </c>
      <c r="I439" s="189">
        <f t="shared" si="19"/>
        <v>404073.00000000006</v>
      </c>
      <c r="J439" s="233">
        <v>2016</v>
      </c>
      <c r="K439" s="106">
        <f t="shared" si="20"/>
        <v>2148509</v>
      </c>
    </row>
    <row r="440" spans="2:11" s="58" customFormat="1">
      <c r="B440" s="175" t="s">
        <v>688</v>
      </c>
      <c r="C440" s="174" t="s">
        <v>680</v>
      </c>
      <c r="D440" s="181">
        <v>3973.35</v>
      </c>
      <c r="E440" s="97">
        <v>562.91103476914952</v>
      </c>
      <c r="F440" s="227">
        <f t="shared" si="18"/>
        <v>2236642.56</v>
      </c>
      <c r="G440" s="81">
        <v>1986.6749930000001</v>
      </c>
      <c r="H440" s="106">
        <v>162.69445235826754</v>
      </c>
      <c r="I440" s="189">
        <f t="shared" si="19"/>
        <v>323221</v>
      </c>
      <c r="J440" s="233">
        <v>2016</v>
      </c>
      <c r="K440" s="106">
        <f t="shared" si="20"/>
        <v>2559864</v>
      </c>
    </row>
    <row r="441" spans="2:11" s="58" customFormat="1">
      <c r="B441" s="175" t="s">
        <v>689</v>
      </c>
      <c r="C441" s="174" t="s">
        <v>680</v>
      </c>
      <c r="D441" s="181">
        <v>6029.3555560000004</v>
      </c>
      <c r="E441" s="97">
        <v>252.13731979816251</v>
      </c>
      <c r="F441" s="227">
        <f t="shared" si="18"/>
        <v>1520225.55</v>
      </c>
      <c r="G441" s="81">
        <v>3014.6778859999999</v>
      </c>
      <c r="H441" s="106">
        <v>162.69466209896763</v>
      </c>
      <c r="I441" s="189">
        <f t="shared" si="19"/>
        <v>490472.00000000006</v>
      </c>
      <c r="J441" s="233">
        <v>2016</v>
      </c>
      <c r="K441" s="106">
        <f t="shared" si="20"/>
        <v>2010698</v>
      </c>
    </row>
    <row r="442" spans="2:11" s="58" customFormat="1">
      <c r="B442" s="175" t="s">
        <v>690</v>
      </c>
      <c r="C442" s="174" t="s">
        <v>680</v>
      </c>
      <c r="D442" s="181">
        <v>3276.4</v>
      </c>
      <c r="E442" s="97">
        <v>871.05780429739957</v>
      </c>
      <c r="F442" s="227">
        <f t="shared" si="18"/>
        <v>2853933.79</v>
      </c>
      <c r="G442" s="81">
        <v>1638.20003</v>
      </c>
      <c r="H442" s="106">
        <v>162.6944177262651</v>
      </c>
      <c r="I442" s="189">
        <f t="shared" si="19"/>
        <v>266526</v>
      </c>
      <c r="J442" s="233">
        <v>2016</v>
      </c>
      <c r="K442" s="106">
        <f t="shared" si="20"/>
        <v>3120460</v>
      </c>
    </row>
    <row r="443" spans="2:11" s="58" customFormat="1">
      <c r="B443" s="175" t="s">
        <v>691</v>
      </c>
      <c r="C443" s="174" t="s">
        <v>692</v>
      </c>
      <c r="D443" s="181">
        <v>3859.7</v>
      </c>
      <c r="E443" s="97">
        <v>142.1385599917092</v>
      </c>
      <c r="F443" s="227">
        <f t="shared" si="18"/>
        <v>548612.19999999995</v>
      </c>
      <c r="G443" s="81">
        <v>1929.8500160000001</v>
      </c>
      <c r="H443" s="106">
        <v>162.69450858713779</v>
      </c>
      <c r="I443" s="189">
        <f t="shared" si="19"/>
        <v>313976</v>
      </c>
      <c r="J443" s="233">
        <v>2016</v>
      </c>
      <c r="K443" s="106">
        <f t="shared" si="20"/>
        <v>862588</v>
      </c>
    </row>
    <row r="444" spans="2:11" s="58" customFormat="1">
      <c r="B444" s="175" t="s">
        <v>693</v>
      </c>
      <c r="C444" s="174" t="s">
        <v>692</v>
      </c>
      <c r="D444" s="181">
        <v>2247.1999999999998</v>
      </c>
      <c r="E444" s="97">
        <v>147.45006229975081</v>
      </c>
      <c r="F444" s="227">
        <f t="shared" si="18"/>
        <v>331349.77999999997</v>
      </c>
      <c r="G444" s="81">
        <v>1123.6000340000001</v>
      </c>
      <c r="H444" s="106">
        <v>162.69490429723501</v>
      </c>
      <c r="I444" s="189">
        <f t="shared" si="19"/>
        <v>182804.00000000003</v>
      </c>
      <c r="J444" s="233">
        <v>2016</v>
      </c>
      <c r="K444" s="106">
        <f t="shared" si="20"/>
        <v>514154</v>
      </c>
    </row>
    <row r="445" spans="2:11" s="58" customFormat="1">
      <c r="B445" s="175" t="s">
        <v>694</v>
      </c>
      <c r="C445" s="174" t="s">
        <v>683</v>
      </c>
      <c r="D445" s="181">
        <v>9469.885714</v>
      </c>
      <c r="E445" s="97">
        <v>139.70624566715864</v>
      </c>
      <c r="F445" s="227">
        <f t="shared" si="18"/>
        <v>1323002.18</v>
      </c>
      <c r="G445" s="81">
        <v>4734.9429280000004</v>
      </c>
      <c r="H445" s="106">
        <v>162.69446363219183</v>
      </c>
      <c r="I445" s="189">
        <f t="shared" si="19"/>
        <v>770349</v>
      </c>
      <c r="J445" s="233">
        <v>2016</v>
      </c>
      <c r="K445" s="106">
        <f t="shared" si="20"/>
        <v>2093351</v>
      </c>
    </row>
    <row r="446" spans="2:11" s="58" customFormat="1">
      <c r="B446" s="175" t="s">
        <v>695</v>
      </c>
      <c r="C446" s="174" t="s">
        <v>696</v>
      </c>
      <c r="D446" s="181">
        <v>10195.523810000001</v>
      </c>
      <c r="E446" s="97">
        <v>383.93886110693114</v>
      </c>
      <c r="F446" s="227">
        <f t="shared" si="18"/>
        <v>3914457.8</v>
      </c>
      <c r="G446" s="81">
        <v>5097.7618309999998</v>
      </c>
      <c r="H446" s="106">
        <v>162.69453683702315</v>
      </c>
      <c r="I446" s="189">
        <f t="shared" si="19"/>
        <v>829378</v>
      </c>
      <c r="J446" s="233">
        <v>2016</v>
      </c>
      <c r="K446" s="106">
        <f t="shared" si="20"/>
        <v>4743836</v>
      </c>
    </row>
    <row r="447" spans="2:11" s="58" customFormat="1">
      <c r="B447" s="175" t="s">
        <v>697</v>
      </c>
      <c r="C447" s="174" t="s">
        <v>680</v>
      </c>
      <c r="D447" s="104">
        <v>6040.78</v>
      </c>
      <c r="E447" s="97">
        <v>454.46341035429202</v>
      </c>
      <c r="F447" s="227">
        <f t="shared" si="18"/>
        <v>2745313.48</v>
      </c>
      <c r="G447" s="81">
        <v>3020.390026</v>
      </c>
      <c r="H447" s="106">
        <v>162.69455128971478</v>
      </c>
      <c r="I447" s="189">
        <f t="shared" si="19"/>
        <v>491400.99999999994</v>
      </c>
      <c r="J447" s="232">
        <v>2016</v>
      </c>
      <c r="K447" s="106">
        <f t="shared" si="20"/>
        <v>3236714</v>
      </c>
    </row>
    <row r="448" spans="2:11" s="58" customFormat="1">
      <c r="B448" s="175" t="s">
        <v>698</v>
      </c>
      <c r="C448" s="174" t="s">
        <v>680</v>
      </c>
      <c r="D448" s="181">
        <v>4173.7355559999996</v>
      </c>
      <c r="E448" s="97">
        <v>576.48600341751023</v>
      </c>
      <c r="F448" s="227">
        <f t="shared" si="18"/>
        <v>2406100.13</v>
      </c>
      <c r="G448" s="81">
        <v>2086.867757</v>
      </c>
      <c r="H448" s="106">
        <v>162.69454490402575</v>
      </c>
      <c r="I448" s="189">
        <f t="shared" si="19"/>
        <v>339522</v>
      </c>
      <c r="J448" s="233">
        <v>2016</v>
      </c>
      <c r="K448" s="106">
        <f t="shared" si="20"/>
        <v>2745622</v>
      </c>
    </row>
    <row r="449" spans="2:11" s="58" customFormat="1">
      <c r="B449" s="175" t="s">
        <v>699</v>
      </c>
      <c r="C449" s="174" t="s">
        <v>674</v>
      </c>
      <c r="D449" s="181">
        <v>3361.5038930000001</v>
      </c>
      <c r="E449" s="97">
        <v>211.93173730469928</v>
      </c>
      <c r="F449" s="227">
        <f t="shared" si="18"/>
        <v>712409.36</v>
      </c>
      <c r="G449" s="81">
        <v>1680.7518970000001</v>
      </c>
      <c r="H449" s="106">
        <v>162.69444674617552</v>
      </c>
      <c r="I449" s="189">
        <f t="shared" si="19"/>
        <v>273449</v>
      </c>
      <c r="J449" s="233">
        <v>2016</v>
      </c>
      <c r="K449" s="106">
        <f t="shared" si="20"/>
        <v>985858</v>
      </c>
    </row>
    <row r="450" spans="2:11" s="58" customFormat="1">
      <c r="B450" s="175" t="s">
        <v>700</v>
      </c>
      <c r="C450" s="174" t="s">
        <v>674</v>
      </c>
      <c r="D450" s="181">
        <v>6311.4192370000001</v>
      </c>
      <c r="E450" s="97">
        <v>198.66640812724702</v>
      </c>
      <c r="F450" s="227">
        <f t="shared" si="18"/>
        <v>1253866.99</v>
      </c>
      <c r="G450" s="81">
        <v>3155.709711</v>
      </c>
      <c r="H450" s="106">
        <v>162.69462245223608</v>
      </c>
      <c r="I450" s="189">
        <f t="shared" si="19"/>
        <v>513417</v>
      </c>
      <c r="J450" s="233">
        <v>2016</v>
      </c>
      <c r="K450" s="106">
        <f t="shared" si="20"/>
        <v>1767284</v>
      </c>
    </row>
    <row r="451" spans="2:11" s="58" customFormat="1">
      <c r="B451" s="175" t="s">
        <v>701</v>
      </c>
      <c r="C451" s="174" t="s">
        <v>680</v>
      </c>
      <c r="D451" s="181">
        <v>3464.8</v>
      </c>
      <c r="E451" s="97">
        <v>56.763172477487878</v>
      </c>
      <c r="F451" s="227">
        <f t="shared" si="18"/>
        <v>196673.04</v>
      </c>
      <c r="G451" s="81">
        <v>1732.3999650000001</v>
      </c>
      <c r="H451" s="106">
        <v>162.69453110962166</v>
      </c>
      <c r="I451" s="189">
        <f t="shared" si="19"/>
        <v>281852</v>
      </c>
      <c r="J451" s="233">
        <v>2016</v>
      </c>
      <c r="K451" s="106">
        <f t="shared" si="20"/>
        <v>478525</v>
      </c>
    </row>
    <row r="452" spans="2:11" s="58" customFormat="1">
      <c r="B452" s="175" t="s">
        <v>702</v>
      </c>
      <c r="C452" s="174" t="s">
        <v>680</v>
      </c>
      <c r="D452" s="181">
        <v>15179.02</v>
      </c>
      <c r="E452" s="97">
        <v>139.05665846675211</v>
      </c>
      <c r="F452" s="227">
        <f t="shared" si="18"/>
        <v>2110743.7999999998</v>
      </c>
      <c r="G452" s="81">
        <v>7589.5100789999997</v>
      </c>
      <c r="H452" s="106">
        <v>162.69455961546001</v>
      </c>
      <c r="I452" s="189">
        <f t="shared" si="19"/>
        <v>1234772</v>
      </c>
      <c r="J452" s="233">
        <v>2016</v>
      </c>
      <c r="K452" s="106">
        <f t="shared" si="20"/>
        <v>3345516</v>
      </c>
    </row>
    <row r="453" spans="2:11" s="58" customFormat="1">
      <c r="B453" s="175" t="s">
        <v>703</v>
      </c>
      <c r="C453" s="174" t="s">
        <v>704</v>
      </c>
      <c r="D453" s="181">
        <v>12069.651669999999</v>
      </c>
      <c r="E453" s="97">
        <v>128.44193622035158</v>
      </c>
      <c r="F453" s="227">
        <f t="shared" si="18"/>
        <v>1550249.43</v>
      </c>
      <c r="G453" s="81"/>
      <c r="H453" s="106" t="s">
        <v>11235</v>
      </c>
      <c r="I453" s="189" t="str">
        <f t="shared" si="19"/>
        <v/>
      </c>
      <c r="J453" s="233">
        <v>2016</v>
      </c>
      <c r="K453" s="106">
        <f t="shared" si="20"/>
        <v>0</v>
      </c>
    </row>
    <row r="454" spans="2:11" s="58" customFormat="1">
      <c r="B454" s="175" t="s">
        <v>705</v>
      </c>
      <c r="C454" s="174" t="s">
        <v>704</v>
      </c>
      <c r="D454" s="181">
        <v>9664.51</v>
      </c>
      <c r="E454" s="97">
        <v>180.99652025814035</v>
      </c>
      <c r="F454" s="227">
        <f t="shared" si="18"/>
        <v>1749242.68</v>
      </c>
      <c r="G454" s="81"/>
      <c r="H454" s="106" t="s">
        <v>11235</v>
      </c>
      <c r="I454" s="189" t="str">
        <f t="shared" si="19"/>
        <v/>
      </c>
      <c r="J454" s="233">
        <v>2016</v>
      </c>
      <c r="K454" s="106">
        <f t="shared" si="20"/>
        <v>0</v>
      </c>
    </row>
    <row r="455" spans="2:11" s="58" customFormat="1">
      <c r="B455" s="175" t="s">
        <v>706</v>
      </c>
      <c r="C455" s="174" t="s">
        <v>707</v>
      </c>
      <c r="D455" s="181">
        <v>22730.83929</v>
      </c>
      <c r="E455" s="97">
        <v>54.118827039580026</v>
      </c>
      <c r="F455" s="227">
        <f t="shared" si="18"/>
        <v>1230166.3600000001</v>
      </c>
      <c r="G455" s="81">
        <v>11365.41956</v>
      </c>
      <c r="H455" s="106">
        <v>162.69447777429872</v>
      </c>
      <c r="I455" s="189">
        <f t="shared" si="19"/>
        <v>1849091</v>
      </c>
      <c r="J455" s="233">
        <v>2016</v>
      </c>
      <c r="K455" s="106">
        <f t="shared" si="20"/>
        <v>3079257</v>
      </c>
    </row>
    <row r="456" spans="2:11" s="58" customFormat="1">
      <c r="B456" s="175" t="s">
        <v>708</v>
      </c>
      <c r="C456" s="174" t="s">
        <v>709</v>
      </c>
      <c r="D456" s="181">
        <v>15291.81381</v>
      </c>
      <c r="E456" s="97">
        <v>274.97150712430755</v>
      </c>
      <c r="F456" s="227">
        <f t="shared" si="18"/>
        <v>4204813.09</v>
      </c>
      <c r="G456" s="81">
        <v>7645.9067249999998</v>
      </c>
      <c r="H456" s="106">
        <v>162.69450370518351</v>
      </c>
      <c r="I456" s="189">
        <f t="shared" si="19"/>
        <v>1243947</v>
      </c>
      <c r="J456" s="233">
        <v>2016</v>
      </c>
      <c r="K456" s="106">
        <f t="shared" si="20"/>
        <v>5448760</v>
      </c>
    </row>
    <row r="457" spans="2:11" s="58" customFormat="1">
      <c r="B457" s="175" t="s">
        <v>710</v>
      </c>
      <c r="C457" s="174" t="s">
        <v>664</v>
      </c>
      <c r="D457" s="181">
        <v>9217.3250000000007</v>
      </c>
      <c r="E457" s="97">
        <v>41.273115573119092</v>
      </c>
      <c r="F457" s="227">
        <f t="shared" si="18"/>
        <v>380427.72</v>
      </c>
      <c r="G457" s="81">
        <v>4608.6626550000001</v>
      </c>
      <c r="H457" s="106">
        <v>162.69448560886261</v>
      </c>
      <c r="I457" s="189">
        <f t="shared" si="19"/>
        <v>749804</v>
      </c>
      <c r="J457" s="233">
        <v>2016</v>
      </c>
      <c r="K457" s="106">
        <f t="shared" si="20"/>
        <v>1130232</v>
      </c>
    </row>
    <row r="458" spans="2:11" s="58" customFormat="1">
      <c r="B458" s="175" t="s">
        <v>711</v>
      </c>
      <c r="C458" s="174" t="s">
        <v>664</v>
      </c>
      <c r="D458" s="181">
        <v>9565.9666670000006</v>
      </c>
      <c r="E458" s="97">
        <v>154.09837304631702</v>
      </c>
      <c r="F458" s="227">
        <f t="shared" si="18"/>
        <v>1474099.9</v>
      </c>
      <c r="G458" s="81">
        <v>4782.9831489999997</v>
      </c>
      <c r="H458" s="106">
        <v>162.69448914171787</v>
      </c>
      <c r="I458" s="189">
        <f t="shared" si="19"/>
        <v>778165</v>
      </c>
      <c r="J458" s="233">
        <v>2016</v>
      </c>
      <c r="K458" s="106">
        <f t="shared" si="20"/>
        <v>2252265</v>
      </c>
    </row>
    <row r="459" spans="2:11" s="58" customFormat="1">
      <c r="B459" s="175" t="s">
        <v>712</v>
      </c>
      <c r="C459" s="174" t="s">
        <v>680</v>
      </c>
      <c r="D459" s="181">
        <v>6040.78</v>
      </c>
      <c r="E459" s="97">
        <v>454.46341035429202</v>
      </c>
      <c r="F459" s="227">
        <f t="shared" si="18"/>
        <v>2745313.48</v>
      </c>
      <c r="G459" s="81">
        <v>3020.390026</v>
      </c>
      <c r="H459" s="106">
        <v>162.69455128971478</v>
      </c>
      <c r="I459" s="189">
        <f t="shared" si="19"/>
        <v>491400.99999999994</v>
      </c>
      <c r="J459" s="233">
        <v>2016</v>
      </c>
      <c r="K459" s="106">
        <f t="shared" si="20"/>
        <v>3236714</v>
      </c>
    </row>
    <row r="460" spans="2:11" s="58" customFormat="1">
      <c r="B460" s="175" t="s">
        <v>713</v>
      </c>
      <c r="C460" s="174" t="s">
        <v>714</v>
      </c>
      <c r="D460" s="181">
        <v>6897.3428569999996</v>
      </c>
      <c r="E460" s="97">
        <v>872.84716372915557</v>
      </c>
      <c r="F460" s="227">
        <f t="shared" si="18"/>
        <v>6020326.1500000004</v>
      </c>
      <c r="G460" s="81">
        <v>3448.6713599999998</v>
      </c>
      <c r="H460" s="106">
        <v>162.69453984736893</v>
      </c>
      <c r="I460" s="189">
        <f t="shared" si="19"/>
        <v>561080</v>
      </c>
      <c r="J460" s="233">
        <v>2016</v>
      </c>
      <c r="K460" s="106">
        <f t="shared" si="20"/>
        <v>6581406</v>
      </c>
    </row>
    <row r="461" spans="2:11" s="58" customFormat="1">
      <c r="B461" s="175" t="s">
        <v>715</v>
      </c>
      <c r="C461" s="174" t="s">
        <v>714</v>
      </c>
      <c r="D461" s="181">
        <v>4582.45</v>
      </c>
      <c r="E461" s="97">
        <v>704.85387729271463</v>
      </c>
      <c r="F461" s="227">
        <f t="shared" si="18"/>
        <v>3229957.65</v>
      </c>
      <c r="G461" s="81">
        <v>2291.2249609999999</v>
      </c>
      <c r="H461" s="106">
        <v>162.69463118859591</v>
      </c>
      <c r="I461" s="189">
        <f t="shared" si="19"/>
        <v>372770</v>
      </c>
      <c r="J461" s="233">
        <v>2016</v>
      </c>
      <c r="K461" s="106">
        <f t="shared" si="20"/>
        <v>3602728</v>
      </c>
    </row>
    <row r="462" spans="2:11" s="58" customFormat="1">
      <c r="B462" s="175" t="s">
        <v>716</v>
      </c>
      <c r="C462" s="174" t="s">
        <v>680</v>
      </c>
      <c r="D462" s="181">
        <v>4053.6</v>
      </c>
      <c r="E462" s="97">
        <v>426.67928754687193</v>
      </c>
      <c r="F462" s="227">
        <f t="shared" ref="F462:F525" si="21">IFERROR(D462*E462,0)</f>
        <v>1729587.16</v>
      </c>
      <c r="G462" s="81">
        <v>2026.7999580000001</v>
      </c>
      <c r="H462" s="106">
        <v>162.6943984769907</v>
      </c>
      <c r="I462" s="189">
        <f t="shared" ref="I462:I525" si="22">IFERROR(G462*H462,"")</f>
        <v>329749</v>
      </c>
      <c r="J462" s="233">
        <v>2016</v>
      </c>
      <c r="K462" s="106">
        <f t="shared" ref="K462:K525" si="23">IFERROR(ROUND((F462+I462),0),0)</f>
        <v>2059336</v>
      </c>
    </row>
    <row r="463" spans="2:11" s="58" customFormat="1">
      <c r="B463" s="175" t="s">
        <v>717</v>
      </c>
      <c r="C463" s="174" t="s">
        <v>718</v>
      </c>
      <c r="D463" s="181">
        <v>5117.2956519999998</v>
      </c>
      <c r="E463" s="97">
        <v>723.01361140898177</v>
      </c>
      <c r="F463" s="227">
        <f t="shared" si="21"/>
        <v>3699874.4099999997</v>
      </c>
      <c r="G463" s="81">
        <v>2558.647766</v>
      </c>
      <c r="H463" s="106">
        <v>162.69453167083569</v>
      </c>
      <c r="I463" s="189">
        <f t="shared" si="22"/>
        <v>416278</v>
      </c>
      <c r="J463" s="233">
        <v>2016</v>
      </c>
      <c r="K463" s="106">
        <f t="shared" si="23"/>
        <v>4116152</v>
      </c>
    </row>
    <row r="464" spans="2:11" s="58" customFormat="1">
      <c r="B464" s="175" t="s">
        <v>719</v>
      </c>
      <c r="C464" s="174" t="s">
        <v>718</v>
      </c>
      <c r="D464" s="181">
        <v>4557.4555559999999</v>
      </c>
      <c r="E464" s="97">
        <v>273.64844805959967</v>
      </c>
      <c r="F464" s="227">
        <f t="shared" si="21"/>
        <v>1247140.6399999999</v>
      </c>
      <c r="G464" s="81">
        <v>2278.7278500000002</v>
      </c>
      <c r="H464" s="106">
        <v>162.69428576124173</v>
      </c>
      <c r="I464" s="189">
        <f t="shared" si="22"/>
        <v>370736</v>
      </c>
      <c r="J464" s="233">
        <v>2016</v>
      </c>
      <c r="K464" s="106">
        <f t="shared" si="23"/>
        <v>1617877</v>
      </c>
    </row>
    <row r="465" spans="2:11" s="58" customFormat="1">
      <c r="B465" s="175" t="s">
        <v>720</v>
      </c>
      <c r="C465" s="174" t="s">
        <v>721</v>
      </c>
      <c r="D465" s="181">
        <v>11626.445449999999</v>
      </c>
      <c r="E465" s="97">
        <v>222.65800593422131</v>
      </c>
      <c r="F465" s="227">
        <f t="shared" si="21"/>
        <v>2588721.16</v>
      </c>
      <c r="G465" s="81">
        <v>5813.2229079999997</v>
      </c>
      <c r="H465" s="106">
        <v>162.69443215371021</v>
      </c>
      <c r="I465" s="189">
        <f t="shared" si="22"/>
        <v>945778.99999999988</v>
      </c>
      <c r="J465" s="233">
        <v>2016</v>
      </c>
      <c r="K465" s="106">
        <f t="shared" si="23"/>
        <v>3534500</v>
      </c>
    </row>
    <row r="466" spans="2:11" s="58" customFormat="1">
      <c r="B466" s="175" t="s">
        <v>722</v>
      </c>
      <c r="C466" s="174" t="s">
        <v>721</v>
      </c>
      <c r="D466" s="181">
        <v>8698.3454550000006</v>
      </c>
      <c r="E466" s="97">
        <v>452.96366422595707</v>
      </c>
      <c r="F466" s="227">
        <f t="shared" si="21"/>
        <v>3940034.43</v>
      </c>
      <c r="G466" s="81">
        <v>4349.172818</v>
      </c>
      <c r="H466" s="106">
        <v>162.69461564541581</v>
      </c>
      <c r="I466" s="189">
        <f t="shared" si="22"/>
        <v>707587</v>
      </c>
      <c r="J466" s="233">
        <v>2016</v>
      </c>
      <c r="K466" s="106">
        <f t="shared" si="23"/>
        <v>4647621</v>
      </c>
    </row>
    <row r="467" spans="2:11" s="58" customFormat="1">
      <c r="B467" s="175" t="s">
        <v>723</v>
      </c>
      <c r="C467" s="174" t="s">
        <v>724</v>
      </c>
      <c r="D467" s="181">
        <v>6474.3809520000004</v>
      </c>
      <c r="E467" s="97">
        <v>160.37330174080248</v>
      </c>
      <c r="F467" s="227">
        <f t="shared" si="21"/>
        <v>1038317.8500000001</v>
      </c>
      <c r="G467" s="81">
        <v>3237.1903980000002</v>
      </c>
      <c r="H467" s="106">
        <v>162.69447738550966</v>
      </c>
      <c r="I467" s="189">
        <f t="shared" si="22"/>
        <v>526673</v>
      </c>
      <c r="J467" s="233">
        <v>2016</v>
      </c>
      <c r="K467" s="106">
        <f t="shared" si="23"/>
        <v>1564991</v>
      </c>
    </row>
    <row r="468" spans="2:11" s="58" customFormat="1">
      <c r="B468" s="175" t="s">
        <v>725</v>
      </c>
      <c r="C468" s="174" t="s">
        <v>724</v>
      </c>
      <c r="D468" s="181">
        <v>6474.3809520000004</v>
      </c>
      <c r="E468" s="97">
        <v>160.37330174080248</v>
      </c>
      <c r="F468" s="227">
        <f t="shared" si="21"/>
        <v>1038317.8500000001</v>
      </c>
      <c r="G468" s="81">
        <v>3237.1905919999999</v>
      </c>
      <c r="H468" s="106">
        <v>162.69446763547248</v>
      </c>
      <c r="I468" s="189">
        <f t="shared" si="22"/>
        <v>526673</v>
      </c>
      <c r="J468" s="233">
        <v>2016</v>
      </c>
      <c r="K468" s="106">
        <f t="shared" si="23"/>
        <v>1564991</v>
      </c>
    </row>
    <row r="469" spans="2:11" s="58" customFormat="1">
      <c r="B469" s="175" t="s">
        <v>726</v>
      </c>
      <c r="C469" s="174" t="s">
        <v>658</v>
      </c>
      <c r="D469" s="181">
        <v>4746.0264100000004</v>
      </c>
      <c r="E469" s="97">
        <v>210.00984695321154</v>
      </c>
      <c r="F469" s="227">
        <f t="shared" si="21"/>
        <v>996712.28</v>
      </c>
      <c r="G469" s="81">
        <v>2373.0132480000002</v>
      </c>
      <c r="H469" s="106">
        <v>162.6944140852938</v>
      </c>
      <c r="I469" s="189">
        <f t="shared" si="22"/>
        <v>386076</v>
      </c>
      <c r="J469" s="233">
        <v>2016</v>
      </c>
      <c r="K469" s="106">
        <f t="shared" si="23"/>
        <v>1382788</v>
      </c>
    </row>
    <row r="470" spans="2:11" s="58" customFormat="1">
      <c r="B470" s="175" t="s">
        <v>727</v>
      </c>
      <c r="C470" s="174" t="s">
        <v>658</v>
      </c>
      <c r="D470" s="181">
        <v>14887.64638</v>
      </c>
      <c r="E470" s="97">
        <v>120.46626875886341</v>
      </c>
      <c r="F470" s="227">
        <f t="shared" si="21"/>
        <v>1793459.21</v>
      </c>
      <c r="G470" s="81">
        <v>7443.8232980000002</v>
      </c>
      <c r="H470" s="106">
        <v>162.69448528223245</v>
      </c>
      <c r="I470" s="189">
        <f t="shared" si="22"/>
        <v>1211069</v>
      </c>
      <c r="J470" s="233">
        <v>2016</v>
      </c>
      <c r="K470" s="106">
        <f t="shared" si="23"/>
        <v>3004528</v>
      </c>
    </row>
    <row r="471" spans="2:11" s="58" customFormat="1">
      <c r="B471" s="175" t="s">
        <v>728</v>
      </c>
      <c r="C471" s="174" t="s">
        <v>718</v>
      </c>
      <c r="D471" s="181">
        <v>7814.515652</v>
      </c>
      <c r="E471" s="97">
        <v>186.29319523180092</v>
      </c>
      <c r="F471" s="227">
        <f t="shared" si="21"/>
        <v>1455791.09</v>
      </c>
      <c r="G471" s="81">
        <v>3907.2577809999998</v>
      </c>
      <c r="H471" s="106">
        <v>162.69441015414796</v>
      </c>
      <c r="I471" s="189">
        <f t="shared" si="22"/>
        <v>635689</v>
      </c>
      <c r="J471" s="233">
        <v>2016</v>
      </c>
      <c r="K471" s="106">
        <f t="shared" si="23"/>
        <v>2091480</v>
      </c>
    </row>
    <row r="472" spans="2:11" s="58" customFormat="1">
      <c r="B472" s="175" t="s">
        <v>729</v>
      </c>
      <c r="C472" s="174" t="s">
        <v>718</v>
      </c>
      <c r="D472" s="181">
        <v>11325.65</v>
      </c>
      <c r="E472" s="97">
        <v>229.73967763439629</v>
      </c>
      <c r="F472" s="227">
        <f t="shared" si="21"/>
        <v>2601951.1800000002</v>
      </c>
      <c r="G472" s="81">
        <v>5662.8250319999997</v>
      </c>
      <c r="H472" s="106">
        <v>162.6945905610315</v>
      </c>
      <c r="I472" s="189">
        <f t="shared" si="22"/>
        <v>921311.00000000012</v>
      </c>
      <c r="J472" s="233">
        <v>2016</v>
      </c>
      <c r="K472" s="106">
        <f t="shared" si="23"/>
        <v>3523262</v>
      </c>
    </row>
    <row r="473" spans="2:11" s="58" customFormat="1">
      <c r="B473" s="175" t="s">
        <v>730</v>
      </c>
      <c r="C473" s="174" t="s">
        <v>731</v>
      </c>
      <c r="D473" s="181">
        <v>4517.3333329999996</v>
      </c>
      <c r="E473" s="97">
        <v>157.17713917924863</v>
      </c>
      <c r="F473" s="227">
        <f t="shared" si="21"/>
        <v>710021.53</v>
      </c>
      <c r="G473" s="81"/>
      <c r="H473" s="106" t="s">
        <v>11235</v>
      </c>
      <c r="I473" s="189" t="str">
        <f t="shared" si="22"/>
        <v/>
      </c>
      <c r="J473" s="233">
        <v>2016</v>
      </c>
      <c r="K473" s="106">
        <f t="shared" si="23"/>
        <v>0</v>
      </c>
    </row>
    <row r="474" spans="2:11" s="58" customFormat="1">
      <c r="B474" s="175" t="s">
        <v>732</v>
      </c>
      <c r="C474" s="174" t="s">
        <v>731</v>
      </c>
      <c r="D474" s="181">
        <v>6803.4666669999997</v>
      </c>
      <c r="E474" s="97">
        <v>357.58883214647494</v>
      </c>
      <c r="F474" s="227">
        <f t="shared" si="21"/>
        <v>2432843.7000000002</v>
      </c>
      <c r="G474" s="81"/>
      <c r="H474" s="106" t="s">
        <v>11235</v>
      </c>
      <c r="I474" s="189" t="str">
        <f t="shared" si="22"/>
        <v/>
      </c>
      <c r="J474" s="233">
        <v>2016</v>
      </c>
      <c r="K474" s="106">
        <f t="shared" si="23"/>
        <v>0</v>
      </c>
    </row>
    <row r="475" spans="2:11" s="58" customFormat="1">
      <c r="B475" s="175" t="s">
        <v>733</v>
      </c>
      <c r="C475" s="174" t="s">
        <v>734</v>
      </c>
      <c r="D475" s="181">
        <v>4344.3293830000002</v>
      </c>
      <c r="E475" s="97">
        <v>463.30632706539416</v>
      </c>
      <c r="F475" s="227">
        <f t="shared" si="21"/>
        <v>2012755.29</v>
      </c>
      <c r="G475" s="81">
        <v>2172.1647349999998</v>
      </c>
      <c r="H475" s="106">
        <v>162.69438238532126</v>
      </c>
      <c r="I475" s="189">
        <f t="shared" si="22"/>
        <v>353399</v>
      </c>
      <c r="J475" s="233">
        <v>2016</v>
      </c>
      <c r="K475" s="106">
        <f t="shared" si="23"/>
        <v>2366154</v>
      </c>
    </row>
    <row r="476" spans="2:11" s="58" customFormat="1">
      <c r="B476" s="175" t="s">
        <v>735</v>
      </c>
      <c r="C476" s="174" t="s">
        <v>734</v>
      </c>
      <c r="D476" s="181">
        <v>9459.7386239999996</v>
      </c>
      <c r="E476" s="97">
        <v>387.10874428489922</v>
      </c>
      <c r="F476" s="227">
        <f t="shared" si="21"/>
        <v>3661947.54</v>
      </c>
      <c r="G476" s="81">
        <v>4729.8694409999998</v>
      </c>
      <c r="H476" s="106">
        <v>162.69455417300176</v>
      </c>
      <c r="I476" s="189">
        <f t="shared" si="22"/>
        <v>769524</v>
      </c>
      <c r="J476" s="233">
        <v>2016</v>
      </c>
      <c r="K476" s="106">
        <f t="shared" si="23"/>
        <v>4431472</v>
      </c>
    </row>
    <row r="477" spans="2:11" s="58" customFormat="1">
      <c r="B477" s="175" t="s">
        <v>736</v>
      </c>
      <c r="C477" s="174" t="s">
        <v>721</v>
      </c>
      <c r="D477" s="181">
        <v>6334.4111110000003</v>
      </c>
      <c r="E477" s="97">
        <v>362.03836944172724</v>
      </c>
      <c r="F477" s="227">
        <f t="shared" si="21"/>
        <v>2293299.87</v>
      </c>
      <c r="G477" s="81">
        <v>3167.2056269999998</v>
      </c>
      <c r="H477" s="106">
        <v>162.69452024435924</v>
      </c>
      <c r="I477" s="189">
        <f t="shared" si="22"/>
        <v>515286.99999999994</v>
      </c>
      <c r="J477" s="233">
        <v>2016</v>
      </c>
      <c r="K477" s="106">
        <f t="shared" si="23"/>
        <v>2808587</v>
      </c>
    </row>
    <row r="478" spans="2:11" s="58" customFormat="1">
      <c r="B478" s="175" t="s">
        <v>737</v>
      </c>
      <c r="C478" s="174" t="s">
        <v>721</v>
      </c>
      <c r="D478" s="104">
        <v>9125.6777779999993</v>
      </c>
      <c r="E478" s="97">
        <v>458.62896124711278</v>
      </c>
      <c r="F478" s="227">
        <f t="shared" si="21"/>
        <v>4185300.12</v>
      </c>
      <c r="G478" s="81">
        <v>4562.8387460000004</v>
      </c>
      <c r="H478" s="106">
        <v>162.69455076640133</v>
      </c>
      <c r="I478" s="189">
        <f t="shared" si="22"/>
        <v>742349.00000000012</v>
      </c>
      <c r="J478" s="232">
        <v>2016</v>
      </c>
      <c r="K478" s="106">
        <f t="shared" si="23"/>
        <v>4927649</v>
      </c>
    </row>
    <row r="479" spans="2:11" s="58" customFormat="1">
      <c r="B479" s="175" t="s">
        <v>738</v>
      </c>
      <c r="C479" s="174" t="s">
        <v>739</v>
      </c>
      <c r="D479" s="181">
        <v>16029.4925</v>
      </c>
      <c r="E479" s="97">
        <v>425.80955760140256</v>
      </c>
      <c r="F479" s="227">
        <f t="shared" si="21"/>
        <v>6825511.1100000003</v>
      </c>
      <c r="G479" s="81">
        <v>8014.7464950000003</v>
      </c>
      <c r="H479" s="106">
        <v>162.69447833608615</v>
      </c>
      <c r="I479" s="189">
        <f t="shared" si="22"/>
        <v>1303955</v>
      </c>
      <c r="J479" s="233">
        <v>2016</v>
      </c>
      <c r="K479" s="106">
        <f t="shared" si="23"/>
        <v>8129466</v>
      </c>
    </row>
    <row r="480" spans="2:11" s="58" customFormat="1">
      <c r="B480" s="175" t="s">
        <v>740</v>
      </c>
      <c r="C480" s="174" t="s">
        <v>739</v>
      </c>
      <c r="D480" s="181">
        <v>11587.72381</v>
      </c>
      <c r="E480" s="97">
        <v>241.01761103330955</v>
      </c>
      <c r="F480" s="227">
        <f t="shared" si="21"/>
        <v>2792845.51</v>
      </c>
      <c r="G480" s="81">
        <v>5793.8617869999998</v>
      </c>
      <c r="H480" s="106">
        <v>162.69442293480793</v>
      </c>
      <c r="I480" s="189">
        <f t="shared" si="22"/>
        <v>942629</v>
      </c>
      <c r="J480" s="233">
        <v>2016</v>
      </c>
      <c r="K480" s="106">
        <f t="shared" si="23"/>
        <v>3735475</v>
      </c>
    </row>
    <row r="481" spans="2:11" s="58" customFormat="1">
      <c r="B481" s="175" t="s">
        <v>741</v>
      </c>
      <c r="C481" s="174" t="s">
        <v>742</v>
      </c>
      <c r="D481" s="181">
        <v>4513.3175000000001</v>
      </c>
      <c r="E481" s="97">
        <v>238.32545793642925</v>
      </c>
      <c r="F481" s="227">
        <f t="shared" si="21"/>
        <v>1075638.46</v>
      </c>
      <c r="G481" s="81">
        <v>2256.6587960000002</v>
      </c>
      <c r="H481" s="106">
        <v>162.69451130617443</v>
      </c>
      <c r="I481" s="189">
        <f t="shared" si="22"/>
        <v>367146</v>
      </c>
      <c r="J481" s="233">
        <v>2016</v>
      </c>
      <c r="K481" s="106">
        <f t="shared" si="23"/>
        <v>1442784</v>
      </c>
    </row>
    <row r="482" spans="2:11" s="58" customFormat="1">
      <c r="B482" s="175" t="s">
        <v>743</v>
      </c>
      <c r="C482" s="174" t="s">
        <v>742</v>
      </c>
      <c r="D482" s="181">
        <v>11269.10893</v>
      </c>
      <c r="E482" s="97">
        <v>292.3635924069464</v>
      </c>
      <c r="F482" s="227">
        <f t="shared" si="21"/>
        <v>3294677.17</v>
      </c>
      <c r="G482" s="81">
        <v>5634.5545190000003</v>
      </c>
      <c r="H482" s="106">
        <v>162.69449464173334</v>
      </c>
      <c r="I482" s="189">
        <f t="shared" si="22"/>
        <v>916710.99999999988</v>
      </c>
      <c r="J482" s="233">
        <v>2016</v>
      </c>
      <c r="K482" s="106">
        <f t="shared" si="23"/>
        <v>4211388</v>
      </c>
    </row>
    <row r="483" spans="2:11" s="58" customFormat="1">
      <c r="B483" s="175" t="s">
        <v>744</v>
      </c>
      <c r="C483" s="174" t="s">
        <v>734</v>
      </c>
      <c r="D483" s="181">
        <v>8853.2772139999997</v>
      </c>
      <c r="E483" s="97">
        <v>824.92201401432362</v>
      </c>
      <c r="F483" s="227">
        <f t="shared" si="21"/>
        <v>7303263.2699999996</v>
      </c>
      <c r="G483" s="81">
        <v>4426.6385179999997</v>
      </c>
      <c r="H483" s="106">
        <v>162.69455865246235</v>
      </c>
      <c r="I483" s="189">
        <f t="shared" si="22"/>
        <v>720190</v>
      </c>
      <c r="J483" s="233">
        <v>2016</v>
      </c>
      <c r="K483" s="106">
        <f t="shared" si="23"/>
        <v>8023453</v>
      </c>
    </row>
    <row r="484" spans="2:11" s="58" customFormat="1">
      <c r="B484" s="175" t="s">
        <v>745</v>
      </c>
      <c r="C484" s="174" t="s">
        <v>734</v>
      </c>
      <c r="D484" s="181">
        <v>5604.3451599999999</v>
      </c>
      <c r="E484" s="97">
        <v>844.00802858473469</v>
      </c>
      <c r="F484" s="227">
        <f t="shared" si="21"/>
        <v>4730112.3099999996</v>
      </c>
      <c r="G484" s="81">
        <v>2802.1724519999998</v>
      </c>
      <c r="H484" s="106">
        <v>162.69448358705085</v>
      </c>
      <c r="I484" s="189">
        <f t="shared" si="22"/>
        <v>455898</v>
      </c>
      <c r="J484" s="233">
        <v>2016</v>
      </c>
      <c r="K484" s="106">
        <f t="shared" si="23"/>
        <v>5186010</v>
      </c>
    </row>
    <row r="485" spans="2:11" s="58" customFormat="1">
      <c r="B485" s="175" t="s">
        <v>746</v>
      </c>
      <c r="C485" s="174" t="s">
        <v>742</v>
      </c>
      <c r="D485" s="181">
        <v>4513.3175000000001</v>
      </c>
      <c r="E485" s="97">
        <v>238.32545793642925</v>
      </c>
      <c r="F485" s="227">
        <f t="shared" si="21"/>
        <v>1075638.46</v>
      </c>
      <c r="G485" s="81">
        <v>2256.6587960000002</v>
      </c>
      <c r="H485" s="106">
        <v>162.69451130617443</v>
      </c>
      <c r="I485" s="189">
        <f t="shared" si="22"/>
        <v>367146</v>
      </c>
      <c r="J485" s="233">
        <v>2016</v>
      </c>
      <c r="K485" s="106">
        <f t="shared" si="23"/>
        <v>1442784</v>
      </c>
    </row>
    <row r="486" spans="2:11" s="58" customFormat="1">
      <c r="B486" s="175" t="s">
        <v>747</v>
      </c>
      <c r="C486" s="174" t="s">
        <v>742</v>
      </c>
      <c r="D486" s="181">
        <v>12253</v>
      </c>
      <c r="E486" s="97">
        <v>163.25999510324002</v>
      </c>
      <c r="F486" s="227">
        <f t="shared" si="21"/>
        <v>2000424.72</v>
      </c>
      <c r="G486" s="81">
        <v>6126.4999770000004</v>
      </c>
      <c r="H486" s="106">
        <v>162.69452440087719</v>
      </c>
      <c r="I486" s="189">
        <f t="shared" si="22"/>
        <v>996748.00000000012</v>
      </c>
      <c r="J486" s="233">
        <v>2016</v>
      </c>
      <c r="K486" s="106">
        <f t="shared" si="23"/>
        <v>2997173</v>
      </c>
    </row>
    <row r="487" spans="2:11" s="58" customFormat="1">
      <c r="B487" s="175" t="s">
        <v>748</v>
      </c>
      <c r="C487" s="174" t="s">
        <v>749</v>
      </c>
      <c r="D487" s="181">
        <v>2000</v>
      </c>
      <c r="E487" s="97">
        <v>40.265315000000001</v>
      </c>
      <c r="F487" s="227">
        <f t="shared" si="21"/>
        <v>80530.63</v>
      </c>
      <c r="G487" s="81"/>
      <c r="H487" s="106" t="s">
        <v>11235</v>
      </c>
      <c r="I487" s="189" t="str">
        <f t="shared" si="22"/>
        <v/>
      </c>
      <c r="J487" s="233">
        <v>2016</v>
      </c>
      <c r="K487" s="106">
        <f t="shared" si="23"/>
        <v>0</v>
      </c>
    </row>
    <row r="488" spans="2:11" s="58" customFormat="1">
      <c r="B488" s="175" t="s">
        <v>750</v>
      </c>
      <c r="C488" s="174" t="s">
        <v>749</v>
      </c>
      <c r="D488" s="181">
        <v>1584.1</v>
      </c>
      <c r="E488" s="97">
        <v>27.572931001830693</v>
      </c>
      <c r="F488" s="227">
        <f t="shared" si="21"/>
        <v>43678.28</v>
      </c>
      <c r="G488" s="81"/>
      <c r="H488" s="106" t="s">
        <v>11235</v>
      </c>
      <c r="I488" s="189" t="str">
        <f t="shared" si="22"/>
        <v/>
      </c>
      <c r="J488" s="233">
        <v>2016</v>
      </c>
      <c r="K488" s="106">
        <f t="shared" si="23"/>
        <v>0</v>
      </c>
    </row>
    <row r="489" spans="2:11" s="58" customFormat="1">
      <c r="B489" s="175" t="s">
        <v>751</v>
      </c>
      <c r="C489" s="174" t="s">
        <v>752</v>
      </c>
      <c r="D489" s="181">
        <v>7113.6333329999998</v>
      </c>
      <c r="E489" s="97">
        <v>445.87313845460471</v>
      </c>
      <c r="F489" s="227">
        <f t="shared" si="21"/>
        <v>3171778.02</v>
      </c>
      <c r="G489" s="81">
        <v>3556.8167229999999</v>
      </c>
      <c r="H489" s="106">
        <v>162.69463541880677</v>
      </c>
      <c r="I489" s="189">
        <f t="shared" si="22"/>
        <v>578675</v>
      </c>
      <c r="J489" s="233">
        <v>2016</v>
      </c>
      <c r="K489" s="106">
        <f t="shared" si="23"/>
        <v>3750453</v>
      </c>
    </row>
    <row r="490" spans="2:11" s="58" customFormat="1">
      <c r="B490" s="175" t="s">
        <v>753</v>
      </c>
      <c r="C490" s="174" t="s">
        <v>752</v>
      </c>
      <c r="D490" s="181">
        <v>8772.9</v>
      </c>
      <c r="E490" s="97">
        <v>1084.7954199865496</v>
      </c>
      <c r="F490" s="227">
        <f t="shared" si="21"/>
        <v>9516801.7400000002</v>
      </c>
      <c r="G490" s="81">
        <v>4386.4500669999998</v>
      </c>
      <c r="H490" s="106">
        <v>162.69443151055481</v>
      </c>
      <c r="I490" s="189">
        <f t="shared" si="22"/>
        <v>713651</v>
      </c>
      <c r="J490" s="233">
        <v>2016</v>
      </c>
      <c r="K490" s="106">
        <f t="shared" si="23"/>
        <v>10230453</v>
      </c>
    </row>
    <row r="491" spans="2:11" s="58" customFormat="1">
      <c r="B491" s="175" t="s">
        <v>754</v>
      </c>
      <c r="C491" s="174" t="s">
        <v>755</v>
      </c>
      <c r="D491" s="181">
        <v>8501.2444439999999</v>
      </c>
      <c r="E491" s="97">
        <v>435.66686435113638</v>
      </c>
      <c r="F491" s="227">
        <f t="shared" si="21"/>
        <v>3703710.51</v>
      </c>
      <c r="G491" s="81">
        <v>4250.6222479999997</v>
      </c>
      <c r="H491" s="106">
        <v>162.69453262410912</v>
      </c>
      <c r="I491" s="189">
        <f t="shared" si="22"/>
        <v>691553</v>
      </c>
      <c r="J491" s="233">
        <v>2016</v>
      </c>
      <c r="K491" s="106">
        <f t="shared" si="23"/>
        <v>4395264</v>
      </c>
    </row>
    <row r="492" spans="2:11" s="58" customFormat="1">
      <c r="B492" s="175" t="s">
        <v>756</v>
      </c>
      <c r="C492" s="174" t="s">
        <v>755</v>
      </c>
      <c r="D492" s="181">
        <v>7296.7333330000001</v>
      </c>
      <c r="E492" s="97">
        <v>489.18403168948589</v>
      </c>
      <c r="F492" s="227">
        <f t="shared" si="21"/>
        <v>3569445.43</v>
      </c>
      <c r="G492" s="81">
        <v>3648.3668069999999</v>
      </c>
      <c r="H492" s="106">
        <v>162.69444148574615</v>
      </c>
      <c r="I492" s="189">
        <f t="shared" si="22"/>
        <v>593569</v>
      </c>
      <c r="J492" s="233">
        <v>2016</v>
      </c>
      <c r="K492" s="106">
        <f t="shared" si="23"/>
        <v>4163014</v>
      </c>
    </row>
    <row r="493" spans="2:11" s="58" customFormat="1">
      <c r="B493" s="175" t="s">
        <v>757</v>
      </c>
      <c r="C493" s="174" t="s">
        <v>758</v>
      </c>
      <c r="D493" s="181">
        <v>4945.7299999999996</v>
      </c>
      <c r="E493" s="97">
        <v>473.02222321072935</v>
      </c>
      <c r="F493" s="227">
        <f t="shared" si="21"/>
        <v>2339440.2000000002</v>
      </c>
      <c r="G493" s="81">
        <v>2472.864861</v>
      </c>
      <c r="H493" s="106">
        <v>162.69469729021313</v>
      </c>
      <c r="I493" s="189">
        <f t="shared" si="22"/>
        <v>402321.99999999994</v>
      </c>
      <c r="J493" s="233">
        <v>2016</v>
      </c>
      <c r="K493" s="106">
        <f t="shared" si="23"/>
        <v>2741762</v>
      </c>
    </row>
    <row r="494" spans="2:11" s="58" customFormat="1">
      <c r="B494" s="175" t="s">
        <v>759</v>
      </c>
      <c r="C494" s="174" t="s">
        <v>758</v>
      </c>
      <c r="D494" s="181">
        <v>10980.202219999999</v>
      </c>
      <c r="E494" s="97">
        <v>414.17923539845333</v>
      </c>
      <c r="F494" s="227">
        <f t="shared" si="21"/>
        <v>4547771.76</v>
      </c>
      <c r="G494" s="81">
        <v>5490.1010619999997</v>
      </c>
      <c r="H494" s="106">
        <v>162.69445496775813</v>
      </c>
      <c r="I494" s="189">
        <f t="shared" si="22"/>
        <v>893209.00000000012</v>
      </c>
      <c r="J494" s="233">
        <v>2016</v>
      </c>
      <c r="K494" s="106">
        <f t="shared" si="23"/>
        <v>5440981</v>
      </c>
    </row>
    <row r="495" spans="2:11" s="58" customFormat="1">
      <c r="B495" s="175" t="s">
        <v>760</v>
      </c>
      <c r="C495" s="174" t="s">
        <v>761</v>
      </c>
      <c r="D495" s="181">
        <v>2393.2869569999998</v>
      </c>
      <c r="E495" s="97">
        <v>249.03615433859568</v>
      </c>
      <c r="F495" s="227">
        <f t="shared" si="21"/>
        <v>596014.98</v>
      </c>
      <c r="G495" s="81">
        <v>2393.2868859999999</v>
      </c>
      <c r="H495" s="106">
        <v>162.69466158767898</v>
      </c>
      <c r="I495" s="189">
        <f t="shared" si="22"/>
        <v>389375</v>
      </c>
      <c r="J495" s="233">
        <v>2016</v>
      </c>
      <c r="K495" s="106">
        <f t="shared" si="23"/>
        <v>985390</v>
      </c>
    </row>
    <row r="496" spans="2:11" s="58" customFormat="1">
      <c r="B496" s="175" t="s">
        <v>762</v>
      </c>
      <c r="C496" s="174" t="s">
        <v>763</v>
      </c>
      <c r="D496" s="181">
        <v>4731.8999999999996</v>
      </c>
      <c r="E496" s="97">
        <v>168.25365709334517</v>
      </c>
      <c r="F496" s="227">
        <f t="shared" si="21"/>
        <v>796159.48</v>
      </c>
      <c r="G496" s="81">
        <v>2365.949877</v>
      </c>
      <c r="H496" s="106">
        <v>162.69448636337279</v>
      </c>
      <c r="I496" s="189">
        <f t="shared" si="22"/>
        <v>384927.00000000006</v>
      </c>
      <c r="J496" s="233">
        <v>2016</v>
      </c>
      <c r="K496" s="106">
        <f t="shared" si="23"/>
        <v>1181086</v>
      </c>
    </row>
    <row r="497" spans="2:11" s="58" customFormat="1">
      <c r="B497" s="175" t="s">
        <v>764</v>
      </c>
      <c r="C497" s="174" t="s">
        <v>763</v>
      </c>
      <c r="D497" s="181">
        <v>6289.8625000000002</v>
      </c>
      <c r="E497" s="97">
        <v>257.92935378158103</v>
      </c>
      <c r="F497" s="227">
        <f t="shared" si="21"/>
        <v>1622340.1699999997</v>
      </c>
      <c r="G497" s="81"/>
      <c r="H497" s="106" t="s">
        <v>11235</v>
      </c>
      <c r="I497" s="189" t="str">
        <f t="shared" si="22"/>
        <v/>
      </c>
      <c r="J497" s="233">
        <v>2016</v>
      </c>
      <c r="K497" s="106">
        <f t="shared" si="23"/>
        <v>0</v>
      </c>
    </row>
    <row r="498" spans="2:11" s="58" customFormat="1">
      <c r="B498" s="175" t="s">
        <v>765</v>
      </c>
      <c r="C498" s="174" t="s">
        <v>752</v>
      </c>
      <c r="D498" s="181">
        <v>7113.6333329999998</v>
      </c>
      <c r="E498" s="97">
        <v>445.87313845460471</v>
      </c>
      <c r="F498" s="227">
        <f t="shared" si="21"/>
        <v>3171778.02</v>
      </c>
      <c r="G498" s="81">
        <v>3556.8167229999999</v>
      </c>
      <c r="H498" s="106">
        <v>162.69463541880677</v>
      </c>
      <c r="I498" s="189">
        <f t="shared" si="22"/>
        <v>578675</v>
      </c>
      <c r="J498" s="233">
        <v>2016</v>
      </c>
      <c r="K498" s="106">
        <f t="shared" si="23"/>
        <v>3750453</v>
      </c>
    </row>
    <row r="499" spans="2:11" s="58" customFormat="1">
      <c r="B499" s="175" t="s">
        <v>766</v>
      </c>
      <c r="C499" s="174" t="s">
        <v>752</v>
      </c>
      <c r="D499" s="181">
        <v>6380.19</v>
      </c>
      <c r="E499" s="97">
        <v>440.82679982884531</v>
      </c>
      <c r="F499" s="227">
        <f t="shared" si="21"/>
        <v>2812558.74</v>
      </c>
      <c r="G499" s="81">
        <v>3190.0951070000001</v>
      </c>
      <c r="H499" s="106">
        <v>162.69452244891957</v>
      </c>
      <c r="I499" s="189">
        <f t="shared" si="22"/>
        <v>519011</v>
      </c>
      <c r="J499" s="233">
        <v>2016</v>
      </c>
      <c r="K499" s="106">
        <f t="shared" si="23"/>
        <v>3331570</v>
      </c>
    </row>
    <row r="500" spans="2:11" s="58" customFormat="1">
      <c r="B500" s="175" t="s">
        <v>767</v>
      </c>
      <c r="C500" s="174" t="s">
        <v>768</v>
      </c>
      <c r="D500" s="181">
        <v>13650.25</v>
      </c>
      <c r="E500" s="97">
        <v>154.019148367246</v>
      </c>
      <c r="F500" s="227">
        <f t="shared" si="21"/>
        <v>2102399.88</v>
      </c>
      <c r="G500" s="81">
        <v>6825.125102</v>
      </c>
      <c r="H500" s="106">
        <v>162.69445371405882</v>
      </c>
      <c r="I500" s="189">
        <f t="shared" si="22"/>
        <v>1110410</v>
      </c>
      <c r="J500" s="233">
        <v>2016</v>
      </c>
      <c r="K500" s="106">
        <f t="shared" si="23"/>
        <v>3212810</v>
      </c>
    </row>
    <row r="501" spans="2:11" s="58" customFormat="1">
      <c r="B501" s="175" t="s">
        <v>769</v>
      </c>
      <c r="C501" s="174" t="s">
        <v>768</v>
      </c>
      <c r="D501" s="181">
        <v>8777.1477269999996</v>
      </c>
      <c r="E501" s="97">
        <v>529.25089043565094</v>
      </c>
      <c r="F501" s="227">
        <f t="shared" si="21"/>
        <v>4645313.2499999991</v>
      </c>
      <c r="G501" s="81">
        <v>4388.5739190000004</v>
      </c>
      <c r="H501" s="106">
        <v>162.69453658027811</v>
      </c>
      <c r="I501" s="189">
        <f t="shared" si="22"/>
        <v>713997</v>
      </c>
      <c r="J501" s="233">
        <v>2016</v>
      </c>
      <c r="K501" s="106">
        <f t="shared" si="23"/>
        <v>5359310</v>
      </c>
    </row>
    <row r="502" spans="2:11" s="58" customFormat="1">
      <c r="B502" s="175" t="s">
        <v>770</v>
      </c>
      <c r="C502" s="174" t="s">
        <v>771</v>
      </c>
      <c r="D502" s="181">
        <v>5051.2241990000002</v>
      </c>
      <c r="E502" s="97">
        <v>453.88289049887806</v>
      </c>
      <c r="F502" s="227">
        <f t="shared" si="21"/>
        <v>2292664.2400000002</v>
      </c>
      <c r="G502" s="81">
        <v>2525.6121269999999</v>
      </c>
      <c r="H502" s="106">
        <v>162.69441994170469</v>
      </c>
      <c r="I502" s="189">
        <f t="shared" si="22"/>
        <v>410903</v>
      </c>
      <c r="J502" s="233">
        <v>2016</v>
      </c>
      <c r="K502" s="106">
        <f t="shared" si="23"/>
        <v>2703567</v>
      </c>
    </row>
    <row r="503" spans="2:11" s="58" customFormat="1">
      <c r="B503" s="175" t="s">
        <v>772</v>
      </c>
      <c r="C503" s="174" t="s">
        <v>771</v>
      </c>
      <c r="D503" s="181">
        <v>4435.4703300000001</v>
      </c>
      <c r="E503" s="97">
        <v>513.81826062175458</v>
      </c>
      <c r="F503" s="227">
        <f t="shared" si="21"/>
        <v>2279025.65</v>
      </c>
      <c r="G503" s="81">
        <v>2217.7351979999999</v>
      </c>
      <c r="H503" s="106">
        <v>162.69435608245237</v>
      </c>
      <c r="I503" s="189">
        <f t="shared" si="22"/>
        <v>360813</v>
      </c>
      <c r="J503" s="233">
        <v>2016</v>
      </c>
      <c r="K503" s="106">
        <f t="shared" si="23"/>
        <v>2639839</v>
      </c>
    </row>
    <row r="504" spans="2:11" s="58" customFormat="1">
      <c r="B504" s="175" t="s">
        <v>773</v>
      </c>
      <c r="C504" s="174" t="s">
        <v>774</v>
      </c>
      <c r="D504" s="181">
        <v>6473.7505019999999</v>
      </c>
      <c r="E504" s="97">
        <v>568.80197172603357</v>
      </c>
      <c r="F504" s="227">
        <f t="shared" si="21"/>
        <v>3682282.0499999993</v>
      </c>
      <c r="G504" s="81">
        <v>6473.7504159999999</v>
      </c>
      <c r="H504" s="106">
        <v>1217.8388867934386</v>
      </c>
      <c r="I504" s="189">
        <f t="shared" si="22"/>
        <v>7883985</v>
      </c>
      <c r="J504" s="233">
        <v>2016</v>
      </c>
      <c r="K504" s="106">
        <f t="shared" si="23"/>
        <v>11566267</v>
      </c>
    </row>
    <row r="505" spans="2:11" s="58" customFormat="1">
      <c r="B505" s="175" t="s">
        <v>775</v>
      </c>
      <c r="C505" s="174" t="s">
        <v>776</v>
      </c>
      <c r="D505" s="181">
        <v>12936.77939</v>
      </c>
      <c r="E505" s="97">
        <v>201.75479238809223</v>
      </c>
      <c r="F505" s="227">
        <f t="shared" si="21"/>
        <v>2610057.2400000002</v>
      </c>
      <c r="G505" s="81">
        <v>6468.3899760000004</v>
      </c>
      <c r="H505" s="106">
        <v>162.69458148081205</v>
      </c>
      <c r="I505" s="189">
        <f t="shared" si="22"/>
        <v>1052372</v>
      </c>
      <c r="J505" s="233">
        <v>2016</v>
      </c>
      <c r="K505" s="106">
        <f t="shared" si="23"/>
        <v>3662429</v>
      </c>
    </row>
    <row r="506" spans="2:11" s="58" customFormat="1">
      <c r="B506" s="175" t="s">
        <v>777</v>
      </c>
      <c r="C506" s="174" t="s">
        <v>776</v>
      </c>
      <c r="D506" s="181">
        <v>8555.66</v>
      </c>
      <c r="E506" s="97">
        <v>329.58221458075707</v>
      </c>
      <c r="F506" s="227">
        <f t="shared" si="21"/>
        <v>2819793.37</v>
      </c>
      <c r="G506" s="81">
        <v>4277.8298580000001</v>
      </c>
      <c r="H506" s="106">
        <v>162.69440887146195</v>
      </c>
      <c r="I506" s="189">
        <f t="shared" si="22"/>
        <v>695979</v>
      </c>
      <c r="J506" s="233">
        <v>2016</v>
      </c>
      <c r="K506" s="106">
        <f t="shared" si="23"/>
        <v>3515772</v>
      </c>
    </row>
    <row r="507" spans="2:11" s="58" customFormat="1">
      <c r="B507" s="175" t="s">
        <v>778</v>
      </c>
      <c r="C507" s="174" t="s">
        <v>451</v>
      </c>
      <c r="D507" s="181">
        <v>14724.78333</v>
      </c>
      <c r="E507" s="97">
        <v>153.00100310542226</v>
      </c>
      <c r="F507" s="227">
        <f t="shared" si="21"/>
        <v>2252906.62</v>
      </c>
      <c r="G507" s="81">
        <v>7362.3915909999996</v>
      </c>
      <c r="H507" s="106">
        <v>162.69455178997148</v>
      </c>
      <c r="I507" s="189">
        <f t="shared" si="22"/>
        <v>1197821</v>
      </c>
      <c r="J507" s="233">
        <v>2016</v>
      </c>
      <c r="K507" s="106">
        <f t="shared" si="23"/>
        <v>3450728</v>
      </c>
    </row>
    <row r="508" spans="2:11" s="58" customFormat="1">
      <c r="B508" s="175" t="s">
        <v>779</v>
      </c>
      <c r="C508" s="174" t="s">
        <v>451</v>
      </c>
      <c r="D508" s="181">
        <v>20851.81667</v>
      </c>
      <c r="E508" s="97">
        <v>183.25902872039782</v>
      </c>
      <c r="F508" s="227">
        <f t="shared" si="21"/>
        <v>3821283.67</v>
      </c>
      <c r="G508" s="81">
        <v>10425.90799</v>
      </c>
      <c r="H508" s="106">
        <v>162.69451079243603</v>
      </c>
      <c r="I508" s="189">
        <f t="shared" si="22"/>
        <v>1696238</v>
      </c>
      <c r="J508" s="233">
        <v>2016</v>
      </c>
      <c r="K508" s="106">
        <f t="shared" si="23"/>
        <v>5517522</v>
      </c>
    </row>
    <row r="509" spans="2:11" s="58" customFormat="1">
      <c r="B509" s="175" t="s">
        <v>780</v>
      </c>
      <c r="C509" s="174" t="s">
        <v>755</v>
      </c>
      <c r="D509" s="181">
        <v>8501.2444439999999</v>
      </c>
      <c r="E509" s="97">
        <v>435.66686435113638</v>
      </c>
      <c r="F509" s="227">
        <f t="shared" si="21"/>
        <v>3703710.51</v>
      </c>
      <c r="G509" s="81">
        <v>4250.6222479999997</v>
      </c>
      <c r="H509" s="106">
        <v>162.69453262410912</v>
      </c>
      <c r="I509" s="189">
        <f t="shared" si="22"/>
        <v>691553</v>
      </c>
      <c r="J509" s="233">
        <v>2016</v>
      </c>
      <c r="K509" s="106">
        <f t="shared" si="23"/>
        <v>4395264</v>
      </c>
    </row>
    <row r="510" spans="2:11" s="58" customFormat="1">
      <c r="B510" s="175" t="s">
        <v>781</v>
      </c>
      <c r="C510" s="174" t="s">
        <v>755</v>
      </c>
      <c r="D510" s="181">
        <v>11119.98444</v>
      </c>
      <c r="E510" s="97">
        <v>501.83022378401819</v>
      </c>
      <c r="F510" s="227">
        <f t="shared" si="21"/>
        <v>5580344.2800000003</v>
      </c>
      <c r="G510" s="81">
        <v>5559.9924080000001</v>
      </c>
      <c r="H510" s="106">
        <v>162.69446675834382</v>
      </c>
      <c r="I510" s="189">
        <f t="shared" si="22"/>
        <v>904580</v>
      </c>
      <c r="J510" s="233">
        <v>2016</v>
      </c>
      <c r="K510" s="106">
        <f t="shared" si="23"/>
        <v>6484924</v>
      </c>
    </row>
    <row r="511" spans="2:11" s="58" customFormat="1">
      <c r="B511" s="175" t="s">
        <v>782</v>
      </c>
      <c r="C511" s="174" t="s">
        <v>783</v>
      </c>
      <c r="D511" s="181">
        <v>10214.51223</v>
      </c>
      <c r="E511" s="97">
        <v>142.83072232417308</v>
      </c>
      <c r="F511" s="227">
        <f t="shared" si="21"/>
        <v>1458946.16</v>
      </c>
      <c r="G511" s="81"/>
      <c r="H511" s="106" t="s">
        <v>11235</v>
      </c>
      <c r="I511" s="189" t="str">
        <f t="shared" si="22"/>
        <v/>
      </c>
      <c r="J511" s="233">
        <v>2016</v>
      </c>
      <c r="K511" s="106">
        <f t="shared" si="23"/>
        <v>0</v>
      </c>
    </row>
    <row r="512" spans="2:11" s="58" customFormat="1">
      <c r="B512" s="175" t="s">
        <v>784</v>
      </c>
      <c r="C512" s="174" t="s">
        <v>783</v>
      </c>
      <c r="D512" s="181">
        <v>3746.563791</v>
      </c>
      <c r="E512" s="97">
        <v>73.642189320993197</v>
      </c>
      <c r="F512" s="227">
        <f t="shared" si="21"/>
        <v>275905.15999999997</v>
      </c>
      <c r="G512" s="81"/>
      <c r="H512" s="106" t="s">
        <v>11235</v>
      </c>
      <c r="I512" s="189" t="str">
        <f t="shared" si="22"/>
        <v/>
      </c>
      <c r="J512" s="233">
        <v>2016</v>
      </c>
      <c r="K512" s="106">
        <f t="shared" si="23"/>
        <v>0</v>
      </c>
    </row>
    <row r="513" spans="2:11" s="58" customFormat="1">
      <c r="B513" s="175" t="s">
        <v>785</v>
      </c>
      <c r="C513" s="174" t="s">
        <v>449</v>
      </c>
      <c r="D513" s="181">
        <v>6099.6</v>
      </c>
      <c r="E513" s="97">
        <v>51.590089514066491</v>
      </c>
      <c r="F513" s="227">
        <f t="shared" si="21"/>
        <v>314678.90999999997</v>
      </c>
      <c r="G513" s="81">
        <v>3049.7999260000001</v>
      </c>
      <c r="H513" s="106">
        <v>162.69460687238538</v>
      </c>
      <c r="I513" s="189">
        <f t="shared" si="22"/>
        <v>496186.00000000006</v>
      </c>
      <c r="J513" s="233">
        <v>2016</v>
      </c>
      <c r="K513" s="106">
        <f t="shared" si="23"/>
        <v>810865</v>
      </c>
    </row>
    <row r="514" spans="2:11" s="58" customFormat="1">
      <c r="B514" s="175" t="s">
        <v>786</v>
      </c>
      <c r="C514" s="174" t="s">
        <v>449</v>
      </c>
      <c r="D514" s="104">
        <v>4557.6000000000004</v>
      </c>
      <c r="E514" s="97">
        <v>61.517658416710546</v>
      </c>
      <c r="F514" s="227">
        <f t="shared" si="21"/>
        <v>280372.88</v>
      </c>
      <c r="G514" s="81">
        <v>2278.800068</v>
      </c>
      <c r="H514" s="106">
        <v>162.69439570685498</v>
      </c>
      <c r="I514" s="189">
        <f t="shared" si="22"/>
        <v>370748.00000000006</v>
      </c>
      <c r="J514" s="232">
        <v>2016</v>
      </c>
      <c r="K514" s="106">
        <f t="shared" si="23"/>
        <v>651121</v>
      </c>
    </row>
    <row r="515" spans="2:11" s="58" customFormat="1">
      <c r="B515" s="175" t="s">
        <v>787</v>
      </c>
      <c r="C515" s="174" t="s">
        <v>451</v>
      </c>
      <c r="D515" s="104">
        <v>14724.78333</v>
      </c>
      <c r="E515" s="97">
        <v>153.00100310542226</v>
      </c>
      <c r="F515" s="227">
        <f t="shared" si="21"/>
        <v>2252906.62</v>
      </c>
      <c r="G515" s="81">
        <v>7362.3915909999996</v>
      </c>
      <c r="H515" s="106">
        <v>162.69455178997148</v>
      </c>
      <c r="I515" s="189">
        <f t="shared" si="22"/>
        <v>1197821</v>
      </c>
      <c r="J515" s="232">
        <v>2016</v>
      </c>
      <c r="K515" s="106">
        <f t="shared" si="23"/>
        <v>3450728</v>
      </c>
    </row>
    <row r="516" spans="2:11" s="58" customFormat="1">
      <c r="B516" s="175" t="s">
        <v>788</v>
      </c>
      <c r="C516" s="174" t="s">
        <v>451</v>
      </c>
      <c r="D516" s="181">
        <v>6166.8166670000001</v>
      </c>
      <c r="E516" s="97">
        <v>73.974801690014303</v>
      </c>
      <c r="F516" s="227">
        <f t="shared" si="21"/>
        <v>456189.04</v>
      </c>
      <c r="G516" s="81">
        <v>3083.4082020000001</v>
      </c>
      <c r="H516" s="106">
        <v>162.69464408721839</v>
      </c>
      <c r="I516" s="189">
        <f t="shared" si="22"/>
        <v>501654</v>
      </c>
      <c r="J516" s="233">
        <v>2016</v>
      </c>
      <c r="K516" s="106">
        <f t="shared" si="23"/>
        <v>957843</v>
      </c>
    </row>
    <row r="517" spans="2:11" s="58" customFormat="1">
      <c r="B517" s="175" t="s">
        <v>789</v>
      </c>
      <c r="C517" s="174" t="s">
        <v>783</v>
      </c>
      <c r="D517" s="181">
        <v>10214.51223</v>
      </c>
      <c r="E517" s="97">
        <v>142.83072232417308</v>
      </c>
      <c r="F517" s="227">
        <f t="shared" si="21"/>
        <v>1458946.16</v>
      </c>
      <c r="G517" s="81"/>
      <c r="H517" s="106" t="s">
        <v>11235</v>
      </c>
      <c r="I517" s="189" t="str">
        <f t="shared" si="22"/>
        <v/>
      </c>
      <c r="J517" s="233">
        <v>2016</v>
      </c>
      <c r="K517" s="106">
        <f t="shared" si="23"/>
        <v>0</v>
      </c>
    </row>
    <row r="518" spans="2:11" s="58" customFormat="1">
      <c r="B518" s="175" t="s">
        <v>790</v>
      </c>
      <c r="C518" s="174" t="s">
        <v>783</v>
      </c>
      <c r="D518" s="181">
        <v>4156.6354499999998</v>
      </c>
      <c r="E518" s="97">
        <v>3.4681727982664445</v>
      </c>
      <c r="F518" s="227">
        <f t="shared" si="21"/>
        <v>14415.93</v>
      </c>
      <c r="G518" s="81"/>
      <c r="H518" s="106" t="s">
        <v>11235</v>
      </c>
      <c r="I518" s="189" t="str">
        <f t="shared" si="22"/>
        <v/>
      </c>
      <c r="J518" s="233">
        <v>2016</v>
      </c>
      <c r="K518" s="106">
        <f t="shared" si="23"/>
        <v>0</v>
      </c>
    </row>
    <row r="519" spans="2:11" s="58" customFormat="1">
      <c r="B519" s="175" t="s">
        <v>791</v>
      </c>
      <c r="C519" s="174" t="s">
        <v>783</v>
      </c>
      <c r="D519" s="181">
        <v>4156.6354499999998</v>
      </c>
      <c r="E519" s="97">
        <v>3.4681727982664445</v>
      </c>
      <c r="F519" s="227">
        <f t="shared" si="21"/>
        <v>14415.93</v>
      </c>
      <c r="G519" s="81"/>
      <c r="H519" s="106" t="s">
        <v>11235</v>
      </c>
      <c r="I519" s="189" t="str">
        <f t="shared" si="22"/>
        <v/>
      </c>
      <c r="J519" s="233">
        <v>2016</v>
      </c>
      <c r="K519" s="106">
        <f t="shared" si="23"/>
        <v>0</v>
      </c>
    </row>
    <row r="520" spans="2:11" s="58" customFormat="1">
      <c r="B520" s="175" t="s">
        <v>792</v>
      </c>
      <c r="C520" s="174" t="s">
        <v>793</v>
      </c>
      <c r="D520" s="181">
        <v>5400</v>
      </c>
      <c r="E520" s="97">
        <v>19.563672222222223</v>
      </c>
      <c r="F520" s="227">
        <f t="shared" si="21"/>
        <v>105643.83</v>
      </c>
      <c r="G520" s="81">
        <v>2699.9999480000001</v>
      </c>
      <c r="H520" s="106">
        <v>162.69444757781898</v>
      </c>
      <c r="I520" s="189">
        <f t="shared" si="22"/>
        <v>439275</v>
      </c>
      <c r="J520" s="233">
        <v>2016</v>
      </c>
      <c r="K520" s="106">
        <f t="shared" si="23"/>
        <v>544919</v>
      </c>
    </row>
    <row r="521" spans="2:11" s="58" customFormat="1">
      <c r="B521" s="175" t="s">
        <v>794</v>
      </c>
      <c r="C521" s="174" t="s">
        <v>449</v>
      </c>
      <c r="D521" s="181">
        <v>14204.51</v>
      </c>
      <c r="E521" s="97">
        <v>20.792240633432623</v>
      </c>
      <c r="F521" s="227">
        <f t="shared" si="21"/>
        <v>295343.59000000003</v>
      </c>
      <c r="G521" s="81">
        <v>7102.2547910000003</v>
      </c>
      <c r="H521" s="106">
        <v>162.69452927318952</v>
      </c>
      <c r="I521" s="189">
        <f t="shared" si="22"/>
        <v>1155498</v>
      </c>
      <c r="J521" s="233">
        <v>2016</v>
      </c>
      <c r="K521" s="106">
        <f t="shared" si="23"/>
        <v>1450842</v>
      </c>
    </row>
    <row r="522" spans="2:11" s="58" customFormat="1">
      <c r="B522" s="175" t="s">
        <v>795</v>
      </c>
      <c r="C522" s="174" t="s">
        <v>449</v>
      </c>
      <c r="D522" s="181">
        <v>42506.86</v>
      </c>
      <c r="E522" s="97">
        <v>117.36036371540969</v>
      </c>
      <c r="F522" s="227">
        <f t="shared" si="21"/>
        <v>4988620.55</v>
      </c>
      <c r="G522" s="81">
        <v>21253.429820000001</v>
      </c>
      <c r="H522" s="106">
        <v>162.6944935139885</v>
      </c>
      <c r="I522" s="189">
        <f t="shared" si="22"/>
        <v>3457816</v>
      </c>
      <c r="J522" s="233">
        <v>2016</v>
      </c>
      <c r="K522" s="106">
        <f t="shared" si="23"/>
        <v>8446437</v>
      </c>
    </row>
    <row r="523" spans="2:11" s="58" customFormat="1">
      <c r="B523" s="175" t="s">
        <v>796</v>
      </c>
      <c r="C523" s="174" t="s">
        <v>793</v>
      </c>
      <c r="D523" s="104">
        <v>13291.45</v>
      </c>
      <c r="E523" s="97">
        <v>187.4991013019648</v>
      </c>
      <c r="F523" s="227">
        <f t="shared" si="21"/>
        <v>2492134.9300000002</v>
      </c>
      <c r="G523" s="81">
        <v>6645.7247950000001</v>
      </c>
      <c r="H523" s="106">
        <v>162.69451916117148</v>
      </c>
      <c r="I523" s="189">
        <f t="shared" si="22"/>
        <v>1081223</v>
      </c>
      <c r="J523" s="232">
        <v>2016</v>
      </c>
      <c r="K523" s="106">
        <f t="shared" si="23"/>
        <v>3573358</v>
      </c>
    </row>
    <row r="524" spans="2:11" s="58" customFormat="1">
      <c r="B524" s="175" t="s">
        <v>797</v>
      </c>
      <c r="C524" s="174" t="s">
        <v>742</v>
      </c>
      <c r="D524" s="104">
        <v>8926.1</v>
      </c>
      <c r="E524" s="97">
        <v>281.48429213206214</v>
      </c>
      <c r="F524" s="227">
        <f t="shared" si="21"/>
        <v>2512556.94</v>
      </c>
      <c r="G524" s="81">
        <v>4463.0500469999997</v>
      </c>
      <c r="H524" s="106">
        <v>162.69456814361374</v>
      </c>
      <c r="I524" s="189">
        <f t="shared" si="22"/>
        <v>726114</v>
      </c>
      <c r="J524" s="232">
        <v>2016</v>
      </c>
      <c r="K524" s="106">
        <f t="shared" si="23"/>
        <v>3238671</v>
      </c>
    </row>
    <row r="525" spans="2:11" s="58" customFormat="1">
      <c r="B525" s="175" t="s">
        <v>798</v>
      </c>
      <c r="C525" s="174" t="s">
        <v>742</v>
      </c>
      <c r="D525" s="104">
        <v>11548.2</v>
      </c>
      <c r="E525" s="97">
        <v>164.53250030307751</v>
      </c>
      <c r="F525" s="227">
        <f t="shared" si="21"/>
        <v>1900054.2199999997</v>
      </c>
      <c r="G525" s="81">
        <v>5774.1001180000003</v>
      </c>
      <c r="H525" s="106">
        <v>162.6944425628333</v>
      </c>
      <c r="I525" s="189">
        <f t="shared" si="22"/>
        <v>939414</v>
      </c>
      <c r="J525" s="232">
        <v>2016</v>
      </c>
      <c r="K525" s="106">
        <f t="shared" si="23"/>
        <v>2839468</v>
      </c>
    </row>
    <row r="526" spans="2:11" s="58" customFormat="1">
      <c r="B526" s="175" t="s">
        <v>799</v>
      </c>
      <c r="C526" s="174" t="s">
        <v>800</v>
      </c>
      <c r="D526" s="181">
        <v>4863.8</v>
      </c>
      <c r="E526" s="97">
        <v>240.79364077470291</v>
      </c>
      <c r="F526" s="227">
        <f t="shared" ref="F526:F589" si="24">IFERROR(D526*E526,0)</f>
        <v>1171172.1100000001</v>
      </c>
      <c r="G526" s="81">
        <v>2431.9000289999999</v>
      </c>
      <c r="H526" s="106">
        <v>162.69459898920871</v>
      </c>
      <c r="I526" s="189">
        <f t="shared" ref="I526:I589" si="25">IFERROR(G526*H526,"")</f>
        <v>395657</v>
      </c>
      <c r="J526" s="233">
        <v>2016</v>
      </c>
      <c r="K526" s="106">
        <f t="shared" ref="K526:K589" si="26">IFERROR(ROUND((F526+I526),0),0)</f>
        <v>1566829</v>
      </c>
    </row>
    <row r="527" spans="2:11" s="58" customFormat="1">
      <c r="B527" s="175" t="s">
        <v>801</v>
      </c>
      <c r="C527" s="174" t="s">
        <v>800</v>
      </c>
      <c r="D527" s="181">
        <v>2836.3</v>
      </c>
      <c r="E527" s="97">
        <v>304.72293480943483</v>
      </c>
      <c r="F527" s="227">
        <f t="shared" si="24"/>
        <v>864285.66</v>
      </c>
      <c r="G527" s="81">
        <v>1418.1500779999999</v>
      </c>
      <c r="H527" s="106">
        <v>162.69434637368474</v>
      </c>
      <c r="I527" s="189">
        <f t="shared" si="25"/>
        <v>230725</v>
      </c>
      <c r="J527" s="233">
        <v>2016</v>
      </c>
      <c r="K527" s="106">
        <f t="shared" si="26"/>
        <v>1095011</v>
      </c>
    </row>
    <row r="528" spans="2:11" s="58" customFormat="1">
      <c r="B528" s="175" t="s">
        <v>802</v>
      </c>
      <c r="C528" s="174" t="s">
        <v>803</v>
      </c>
      <c r="D528" s="181">
        <v>20262.43333</v>
      </c>
      <c r="E528" s="97">
        <v>16.457768648460743</v>
      </c>
      <c r="F528" s="227">
        <f t="shared" si="24"/>
        <v>333474.44</v>
      </c>
      <c r="G528" s="81">
        <v>10131.216990000001</v>
      </c>
      <c r="H528" s="106">
        <v>162.69447210803446</v>
      </c>
      <c r="I528" s="189">
        <f t="shared" si="25"/>
        <v>1648293</v>
      </c>
      <c r="J528" s="233">
        <v>2016</v>
      </c>
      <c r="K528" s="106">
        <f t="shared" si="26"/>
        <v>1981767</v>
      </c>
    </row>
    <row r="529" spans="2:11" s="58" customFormat="1">
      <c r="B529" s="175" t="s">
        <v>804</v>
      </c>
      <c r="C529" s="174" t="s">
        <v>803</v>
      </c>
      <c r="D529" s="104">
        <v>12075.633330000001</v>
      </c>
      <c r="E529" s="97">
        <v>13.719864248312678</v>
      </c>
      <c r="F529" s="227">
        <f t="shared" si="24"/>
        <v>165676.04999999999</v>
      </c>
      <c r="G529" s="81">
        <v>6037.816699</v>
      </c>
      <c r="H529" s="106">
        <v>162.69457139410918</v>
      </c>
      <c r="I529" s="189">
        <f t="shared" si="25"/>
        <v>982320.00000000012</v>
      </c>
      <c r="J529" s="232">
        <v>2016</v>
      </c>
      <c r="K529" s="106">
        <f t="shared" si="26"/>
        <v>1147996</v>
      </c>
    </row>
    <row r="530" spans="2:11" s="58" customFormat="1">
      <c r="B530" s="175" t="s">
        <v>805</v>
      </c>
      <c r="C530" s="174" t="s">
        <v>451</v>
      </c>
      <c r="D530" s="181">
        <v>10436.69333</v>
      </c>
      <c r="E530" s="97">
        <v>95.497202848251177</v>
      </c>
      <c r="F530" s="227">
        <f t="shared" si="24"/>
        <v>996675.02</v>
      </c>
      <c r="G530" s="81">
        <v>5218.3466349999999</v>
      </c>
      <c r="H530" s="106">
        <v>162.69444316053949</v>
      </c>
      <c r="I530" s="189">
        <f t="shared" si="25"/>
        <v>848996</v>
      </c>
      <c r="J530" s="233">
        <v>2016</v>
      </c>
      <c r="K530" s="106">
        <f t="shared" si="26"/>
        <v>1845671</v>
      </c>
    </row>
    <row r="531" spans="2:11" s="58" customFormat="1">
      <c r="B531" s="175" t="s">
        <v>806</v>
      </c>
      <c r="C531" s="174" t="s">
        <v>451</v>
      </c>
      <c r="D531" s="181">
        <v>95218.886899999998</v>
      </c>
      <c r="E531" s="97">
        <v>104.9724327327754</v>
      </c>
      <c r="F531" s="227">
        <f t="shared" si="24"/>
        <v>9995358.1999999993</v>
      </c>
      <c r="G531" s="81">
        <v>47609.442620000002</v>
      </c>
      <c r="H531" s="106">
        <v>162.69451129314649</v>
      </c>
      <c r="I531" s="189">
        <f t="shared" si="25"/>
        <v>7745795</v>
      </c>
      <c r="J531" s="233">
        <v>2016</v>
      </c>
      <c r="K531" s="106">
        <f t="shared" si="26"/>
        <v>17741153</v>
      </c>
    </row>
    <row r="532" spans="2:11" s="58" customFormat="1">
      <c r="B532" s="175" t="s">
        <v>807</v>
      </c>
      <c r="C532" s="174" t="s">
        <v>623</v>
      </c>
      <c r="D532" s="181">
        <v>5134.5</v>
      </c>
      <c r="E532" s="97">
        <v>245.16629467328855</v>
      </c>
      <c r="F532" s="227">
        <f t="shared" si="24"/>
        <v>1258806.3400000001</v>
      </c>
      <c r="G532" s="81">
        <v>2567.2499189999999</v>
      </c>
      <c r="H532" s="106">
        <v>162.69432785207539</v>
      </c>
      <c r="I532" s="189">
        <f t="shared" si="25"/>
        <v>417676.99999999994</v>
      </c>
      <c r="J532" s="233">
        <v>2016</v>
      </c>
      <c r="K532" s="106">
        <f t="shared" si="26"/>
        <v>1676483</v>
      </c>
    </row>
    <row r="533" spans="2:11" s="58" customFormat="1">
      <c r="B533" s="175" t="s">
        <v>808</v>
      </c>
      <c r="C533" s="174" t="s">
        <v>809</v>
      </c>
      <c r="D533" s="181">
        <v>9760.6</v>
      </c>
      <c r="E533" s="97">
        <v>225.69340716759214</v>
      </c>
      <c r="F533" s="227">
        <f t="shared" si="24"/>
        <v>2202903.0699999998</v>
      </c>
      <c r="G533" s="81"/>
      <c r="H533" s="106" t="s">
        <v>11235</v>
      </c>
      <c r="I533" s="189" t="str">
        <f t="shared" si="25"/>
        <v/>
      </c>
      <c r="J533" s="233">
        <v>2016</v>
      </c>
      <c r="K533" s="106">
        <f t="shared" si="26"/>
        <v>0</v>
      </c>
    </row>
    <row r="534" spans="2:11" s="58" customFormat="1">
      <c r="B534" s="175" t="s">
        <v>810</v>
      </c>
      <c r="C534" s="174" t="s">
        <v>623</v>
      </c>
      <c r="D534" s="181">
        <v>11678.771430000001</v>
      </c>
      <c r="E534" s="97">
        <v>119.04856074403024</v>
      </c>
      <c r="F534" s="227">
        <f t="shared" si="24"/>
        <v>1390340.93</v>
      </c>
      <c r="G534" s="81">
        <v>5839.3854009999995</v>
      </c>
      <c r="H534" s="106">
        <v>162.69451915903778</v>
      </c>
      <c r="I534" s="189">
        <f t="shared" si="25"/>
        <v>950036</v>
      </c>
      <c r="J534" s="233">
        <v>2016</v>
      </c>
      <c r="K534" s="106">
        <f t="shared" si="26"/>
        <v>2340377</v>
      </c>
    </row>
    <row r="535" spans="2:11" s="58" customFormat="1">
      <c r="B535" s="175" t="s">
        <v>811</v>
      </c>
      <c r="C535" s="174" t="s">
        <v>812</v>
      </c>
      <c r="D535" s="181">
        <v>11899.875</v>
      </c>
      <c r="E535" s="97">
        <v>36.702658641372281</v>
      </c>
      <c r="F535" s="227">
        <f t="shared" si="24"/>
        <v>436757.05</v>
      </c>
      <c r="G535" s="81">
        <v>5949.9375959999998</v>
      </c>
      <c r="H535" s="106">
        <v>162.69447945988173</v>
      </c>
      <c r="I535" s="189">
        <f t="shared" si="25"/>
        <v>968022.00000000012</v>
      </c>
      <c r="J535" s="233">
        <v>2016</v>
      </c>
      <c r="K535" s="106">
        <f t="shared" si="26"/>
        <v>1404779</v>
      </c>
    </row>
    <row r="536" spans="2:11" s="58" customFormat="1">
      <c r="B536" s="175" t="s">
        <v>813</v>
      </c>
      <c r="C536" s="174" t="s">
        <v>812</v>
      </c>
      <c r="D536" s="181">
        <v>8375.3333330000005</v>
      </c>
      <c r="E536" s="97">
        <v>29.360122185360186</v>
      </c>
      <c r="F536" s="227">
        <f t="shared" si="24"/>
        <v>245900.81</v>
      </c>
      <c r="G536" s="81">
        <v>4187.6666070000001</v>
      </c>
      <c r="H536" s="106">
        <v>162.69442244068307</v>
      </c>
      <c r="I536" s="189">
        <f t="shared" si="25"/>
        <v>681310</v>
      </c>
      <c r="J536" s="233">
        <v>2016</v>
      </c>
      <c r="K536" s="106">
        <f t="shared" si="26"/>
        <v>927211</v>
      </c>
    </row>
    <row r="537" spans="2:11" s="58" customFormat="1">
      <c r="B537" s="175" t="s">
        <v>814</v>
      </c>
      <c r="C537" s="174" t="s">
        <v>815</v>
      </c>
      <c r="D537" s="181">
        <v>8634.1666669999995</v>
      </c>
      <c r="E537" s="97">
        <v>63.49696399716256</v>
      </c>
      <c r="F537" s="227">
        <f t="shared" si="24"/>
        <v>548243.37</v>
      </c>
      <c r="G537" s="81">
        <v>4317.0834359999999</v>
      </c>
      <c r="H537" s="106">
        <v>162.69456229244861</v>
      </c>
      <c r="I537" s="189">
        <f t="shared" si="25"/>
        <v>702366.00000000012</v>
      </c>
      <c r="J537" s="233">
        <v>2016</v>
      </c>
      <c r="K537" s="106">
        <f t="shared" si="26"/>
        <v>1250609</v>
      </c>
    </row>
    <row r="538" spans="2:11" s="58" customFormat="1">
      <c r="B538" s="175" t="s">
        <v>816</v>
      </c>
      <c r="C538" s="174" t="s">
        <v>815</v>
      </c>
      <c r="D538" s="181">
        <v>16820.333330000001</v>
      </c>
      <c r="E538" s="97">
        <v>40.684706811336412</v>
      </c>
      <c r="F538" s="227">
        <f t="shared" si="24"/>
        <v>684330.33</v>
      </c>
      <c r="G538" s="81">
        <v>8410.1667240000006</v>
      </c>
      <c r="H538" s="106">
        <v>162.69451544822905</v>
      </c>
      <c r="I538" s="189">
        <f t="shared" si="25"/>
        <v>1368288</v>
      </c>
      <c r="J538" s="233">
        <v>2016</v>
      </c>
      <c r="K538" s="106">
        <f t="shared" si="26"/>
        <v>2052618</v>
      </c>
    </row>
    <row r="539" spans="2:11" s="58" customFormat="1">
      <c r="B539" s="175" t="s">
        <v>817</v>
      </c>
      <c r="C539" s="174" t="s">
        <v>818</v>
      </c>
      <c r="D539" s="181">
        <v>51494.041669999999</v>
      </c>
      <c r="E539" s="97">
        <v>62.802652988958911</v>
      </c>
      <c r="F539" s="227">
        <f t="shared" si="24"/>
        <v>3233962.43</v>
      </c>
      <c r="G539" s="81">
        <v>25747.02101</v>
      </c>
      <c r="H539" s="106">
        <v>162.69451127464629</v>
      </c>
      <c r="I539" s="189">
        <f t="shared" si="25"/>
        <v>4188899</v>
      </c>
      <c r="J539" s="233">
        <v>2016</v>
      </c>
      <c r="K539" s="106">
        <f t="shared" si="26"/>
        <v>7422861</v>
      </c>
    </row>
    <row r="540" spans="2:11" s="58" customFormat="1">
      <c r="B540" s="175" t="s">
        <v>819</v>
      </c>
      <c r="C540" s="174" t="s">
        <v>803</v>
      </c>
      <c r="D540" s="181">
        <v>17547.06667</v>
      </c>
      <c r="E540" s="97">
        <v>49.98814026846118</v>
      </c>
      <c r="F540" s="227">
        <f t="shared" si="24"/>
        <v>877145.23</v>
      </c>
      <c r="G540" s="81">
        <v>8773.5328950000003</v>
      </c>
      <c r="H540" s="106">
        <v>162.69455156582052</v>
      </c>
      <c r="I540" s="189">
        <f t="shared" si="25"/>
        <v>1427406.0000000002</v>
      </c>
      <c r="J540" s="233">
        <v>2016</v>
      </c>
      <c r="K540" s="106">
        <f t="shared" si="26"/>
        <v>2304551</v>
      </c>
    </row>
    <row r="541" spans="2:11" s="58" customFormat="1">
      <c r="B541" s="175" t="s">
        <v>820</v>
      </c>
      <c r="C541" s="174" t="s">
        <v>821</v>
      </c>
      <c r="D541" s="181">
        <v>8493.7727269999996</v>
      </c>
      <c r="E541" s="97">
        <v>176.20790408511715</v>
      </c>
      <c r="F541" s="227">
        <f t="shared" si="24"/>
        <v>1496669.89</v>
      </c>
      <c r="G541" s="81">
        <v>4246.8864549999998</v>
      </c>
      <c r="H541" s="106">
        <v>162.69448390515069</v>
      </c>
      <c r="I541" s="189">
        <f t="shared" si="25"/>
        <v>690945</v>
      </c>
      <c r="J541" s="233">
        <v>2016</v>
      </c>
      <c r="K541" s="106">
        <f t="shared" si="26"/>
        <v>2187615</v>
      </c>
    </row>
    <row r="542" spans="2:11" s="58" customFormat="1">
      <c r="B542" s="175" t="s">
        <v>822</v>
      </c>
      <c r="C542" s="174" t="s">
        <v>821</v>
      </c>
      <c r="D542" s="104">
        <v>12136.34</v>
      </c>
      <c r="E542" s="97">
        <v>34.859863022954201</v>
      </c>
      <c r="F542" s="227">
        <f t="shared" si="24"/>
        <v>423071.14999999997</v>
      </c>
      <c r="G542" s="81">
        <v>6068.1698139999999</v>
      </c>
      <c r="H542" s="106">
        <v>162.69452409230155</v>
      </c>
      <c r="I542" s="189">
        <f t="shared" si="25"/>
        <v>987258</v>
      </c>
      <c r="J542" s="232">
        <v>2016</v>
      </c>
      <c r="K542" s="106">
        <f t="shared" si="26"/>
        <v>1410329</v>
      </c>
    </row>
    <row r="543" spans="2:11" s="58" customFormat="1">
      <c r="B543" s="175" t="s">
        <v>823</v>
      </c>
      <c r="C543" s="174" t="s">
        <v>824</v>
      </c>
      <c r="D543" s="181">
        <v>8318.15</v>
      </c>
      <c r="E543" s="97">
        <v>12.299642348358711</v>
      </c>
      <c r="F543" s="227">
        <f t="shared" si="24"/>
        <v>102310.27</v>
      </c>
      <c r="G543" s="81">
        <v>4159.0749500000002</v>
      </c>
      <c r="H543" s="106">
        <v>162.69459149804453</v>
      </c>
      <c r="I543" s="189">
        <f t="shared" si="25"/>
        <v>676659</v>
      </c>
      <c r="J543" s="233">
        <v>2016</v>
      </c>
      <c r="K543" s="106">
        <f t="shared" si="26"/>
        <v>778969</v>
      </c>
    </row>
    <row r="544" spans="2:11" s="58" customFormat="1">
      <c r="B544" s="175" t="s">
        <v>825</v>
      </c>
      <c r="C544" s="174" t="s">
        <v>824</v>
      </c>
      <c r="D544" s="181">
        <v>8771.6333329999998</v>
      </c>
      <c r="E544" s="97">
        <v>19.296245473830272</v>
      </c>
      <c r="F544" s="227">
        <f t="shared" si="24"/>
        <v>169259.59</v>
      </c>
      <c r="G544" s="81">
        <v>4385.8166330000004</v>
      </c>
      <c r="H544" s="106">
        <v>162.69444432106059</v>
      </c>
      <c r="I544" s="189">
        <f t="shared" si="25"/>
        <v>713548</v>
      </c>
      <c r="J544" s="233">
        <v>2016</v>
      </c>
      <c r="K544" s="106">
        <f t="shared" si="26"/>
        <v>882808</v>
      </c>
    </row>
    <row r="545" spans="2:11" s="58" customFormat="1">
      <c r="B545" s="175" t="s">
        <v>826</v>
      </c>
      <c r="C545" s="174" t="s">
        <v>827</v>
      </c>
      <c r="D545" s="181">
        <v>11386.1</v>
      </c>
      <c r="E545" s="97">
        <v>10.746362670273404</v>
      </c>
      <c r="F545" s="227">
        <f t="shared" si="24"/>
        <v>122359.16000000002</v>
      </c>
      <c r="G545" s="81"/>
      <c r="H545" s="106" t="s">
        <v>11235</v>
      </c>
      <c r="I545" s="189" t="str">
        <f t="shared" si="25"/>
        <v/>
      </c>
      <c r="J545" s="233">
        <v>2016</v>
      </c>
      <c r="K545" s="106">
        <f t="shared" si="26"/>
        <v>0</v>
      </c>
    </row>
    <row r="546" spans="2:11" s="58" customFormat="1">
      <c r="B546" s="175" t="s">
        <v>828</v>
      </c>
      <c r="C546" s="174" t="s">
        <v>815</v>
      </c>
      <c r="D546" s="181">
        <v>13561</v>
      </c>
      <c r="E546" s="97">
        <v>18.933575695007743</v>
      </c>
      <c r="F546" s="227">
        <f t="shared" si="24"/>
        <v>256758.22</v>
      </c>
      <c r="G546" s="81">
        <v>6780.5000280000004</v>
      </c>
      <c r="H546" s="106">
        <v>162.69449088482475</v>
      </c>
      <c r="I546" s="189">
        <f t="shared" si="25"/>
        <v>1103150</v>
      </c>
      <c r="J546" s="233">
        <v>2016</v>
      </c>
      <c r="K546" s="106">
        <f t="shared" si="26"/>
        <v>1359908</v>
      </c>
    </row>
    <row r="547" spans="2:11" s="58" customFormat="1">
      <c r="B547" s="175" t="s">
        <v>829</v>
      </c>
      <c r="C547" s="174" t="s">
        <v>815</v>
      </c>
      <c r="D547" s="181">
        <v>28891.14</v>
      </c>
      <c r="E547" s="97">
        <v>31.187452277757128</v>
      </c>
      <c r="F547" s="227">
        <f t="shared" si="24"/>
        <v>901041.05</v>
      </c>
      <c r="G547" s="81">
        <v>14445.57036</v>
      </c>
      <c r="H547" s="106">
        <v>162.69451059598038</v>
      </c>
      <c r="I547" s="189">
        <f t="shared" si="25"/>
        <v>2350215</v>
      </c>
      <c r="J547" s="233">
        <v>2016</v>
      </c>
      <c r="K547" s="106">
        <f t="shared" si="26"/>
        <v>3251256</v>
      </c>
    </row>
    <row r="548" spans="2:11" s="58" customFormat="1">
      <c r="B548" s="175" t="s">
        <v>830</v>
      </c>
      <c r="C548" s="174" t="s">
        <v>831</v>
      </c>
      <c r="D548" s="181">
        <v>29127.366669999999</v>
      </c>
      <c r="E548" s="97">
        <v>26.466977558737202</v>
      </c>
      <c r="F548" s="227">
        <f t="shared" si="24"/>
        <v>770913.36</v>
      </c>
      <c r="G548" s="81">
        <v>14563.68388</v>
      </c>
      <c r="H548" s="106">
        <v>162.69448166571988</v>
      </c>
      <c r="I548" s="189">
        <f t="shared" si="25"/>
        <v>2369431</v>
      </c>
      <c r="J548" s="233">
        <v>2016</v>
      </c>
      <c r="K548" s="106">
        <f t="shared" si="26"/>
        <v>3140344</v>
      </c>
    </row>
    <row r="549" spans="2:11" s="58" customFormat="1">
      <c r="B549" s="175" t="s">
        <v>832</v>
      </c>
      <c r="C549" s="174" t="s">
        <v>831</v>
      </c>
      <c r="D549" s="181">
        <v>21710</v>
      </c>
      <c r="E549" s="97">
        <v>25.629996775679409</v>
      </c>
      <c r="F549" s="227">
        <f t="shared" si="24"/>
        <v>556427.23</v>
      </c>
      <c r="G549" s="81">
        <v>10855.000319999999</v>
      </c>
      <c r="H549" s="106">
        <v>162.69451385884437</v>
      </c>
      <c r="I549" s="189">
        <f t="shared" si="25"/>
        <v>1766049</v>
      </c>
      <c r="J549" s="233">
        <v>2016</v>
      </c>
      <c r="K549" s="106">
        <f t="shared" si="26"/>
        <v>2322476</v>
      </c>
    </row>
    <row r="550" spans="2:11" s="58" customFormat="1">
      <c r="B550" s="175" t="s">
        <v>833</v>
      </c>
      <c r="C550" s="174" t="s">
        <v>704</v>
      </c>
      <c r="D550" s="181">
        <v>12069.651669999999</v>
      </c>
      <c r="E550" s="97">
        <v>128.44193622035158</v>
      </c>
      <c r="F550" s="227">
        <f t="shared" si="24"/>
        <v>1550249.43</v>
      </c>
      <c r="G550" s="81"/>
      <c r="H550" s="106" t="s">
        <v>11235</v>
      </c>
      <c r="I550" s="189" t="str">
        <f t="shared" si="25"/>
        <v/>
      </c>
      <c r="J550" s="233">
        <v>2016</v>
      </c>
      <c r="K550" s="106">
        <f t="shared" si="26"/>
        <v>0</v>
      </c>
    </row>
    <row r="551" spans="2:11" s="58" customFormat="1">
      <c r="B551" s="175" t="s">
        <v>834</v>
      </c>
      <c r="C551" s="174" t="s">
        <v>704</v>
      </c>
      <c r="D551" s="181">
        <v>5902.8666670000002</v>
      </c>
      <c r="E551" s="97">
        <v>98.49733914038957</v>
      </c>
      <c r="F551" s="227">
        <f t="shared" si="24"/>
        <v>581416.66</v>
      </c>
      <c r="G551" s="81"/>
      <c r="H551" s="106" t="s">
        <v>11235</v>
      </c>
      <c r="I551" s="189" t="str">
        <f t="shared" si="25"/>
        <v/>
      </c>
      <c r="J551" s="233">
        <v>2016</v>
      </c>
      <c r="K551" s="106">
        <f t="shared" si="26"/>
        <v>0</v>
      </c>
    </row>
    <row r="552" spans="2:11" s="58" customFormat="1">
      <c r="B552" s="175" t="s">
        <v>835</v>
      </c>
      <c r="C552" s="174" t="s">
        <v>836</v>
      </c>
      <c r="D552" s="181">
        <v>4726.8</v>
      </c>
      <c r="E552" s="97">
        <v>93.03153719218075</v>
      </c>
      <c r="F552" s="227">
        <f t="shared" si="24"/>
        <v>439741.47</v>
      </c>
      <c r="G552" s="81">
        <v>2363.3999960000001</v>
      </c>
      <c r="H552" s="106">
        <v>162.69442356383925</v>
      </c>
      <c r="I552" s="189">
        <f t="shared" si="25"/>
        <v>384512</v>
      </c>
      <c r="J552" s="233">
        <v>2016</v>
      </c>
      <c r="K552" s="106">
        <f t="shared" si="26"/>
        <v>824253</v>
      </c>
    </row>
    <row r="553" spans="2:11" s="58" customFormat="1">
      <c r="B553" s="175" t="s">
        <v>837</v>
      </c>
      <c r="C553" s="174" t="s">
        <v>836</v>
      </c>
      <c r="D553" s="181">
        <v>7455.6333329999998</v>
      </c>
      <c r="E553" s="97">
        <v>139.69652388751669</v>
      </c>
      <c r="F553" s="227">
        <f t="shared" si="24"/>
        <v>1041526.0600000002</v>
      </c>
      <c r="G553" s="81">
        <v>3727.816734</v>
      </c>
      <c r="H553" s="106">
        <v>162.69442498832885</v>
      </c>
      <c r="I553" s="189">
        <f t="shared" si="25"/>
        <v>606495</v>
      </c>
      <c r="J553" s="233">
        <v>2016</v>
      </c>
      <c r="K553" s="106">
        <f t="shared" si="26"/>
        <v>1648021</v>
      </c>
    </row>
    <row r="554" spans="2:11" s="58" customFormat="1">
      <c r="B554" s="175" t="s">
        <v>838</v>
      </c>
      <c r="C554" s="174" t="s">
        <v>839</v>
      </c>
      <c r="D554" s="181">
        <v>7935.5022419999996</v>
      </c>
      <c r="E554" s="97">
        <v>238.17972226086104</v>
      </c>
      <c r="F554" s="227">
        <f t="shared" si="24"/>
        <v>1890075.72</v>
      </c>
      <c r="G554" s="81">
        <v>7935.5023410000003</v>
      </c>
      <c r="H554" s="106">
        <v>162.6945522187705</v>
      </c>
      <c r="I554" s="189">
        <f t="shared" si="25"/>
        <v>1291063</v>
      </c>
      <c r="J554" s="233">
        <v>2016</v>
      </c>
      <c r="K554" s="106">
        <f t="shared" si="26"/>
        <v>3181139</v>
      </c>
    </row>
    <row r="555" spans="2:11" s="58" customFormat="1">
      <c r="B555" s="175" t="s">
        <v>840</v>
      </c>
      <c r="C555" s="174" t="s">
        <v>839</v>
      </c>
      <c r="D555" s="181">
        <v>5173.9408069999999</v>
      </c>
      <c r="E555" s="97">
        <v>110.81739072551396</v>
      </c>
      <c r="F555" s="227">
        <f t="shared" si="24"/>
        <v>573362.62</v>
      </c>
      <c r="G555" s="81">
        <v>5173.9408890000004</v>
      </c>
      <c r="H555" s="106">
        <v>162.69455296438349</v>
      </c>
      <c r="I555" s="189">
        <f t="shared" si="25"/>
        <v>841772</v>
      </c>
      <c r="J555" s="233">
        <v>2016</v>
      </c>
      <c r="K555" s="106">
        <f t="shared" si="26"/>
        <v>1415135</v>
      </c>
    </row>
    <row r="556" spans="2:11" s="58" customFormat="1">
      <c r="B556" s="175" t="s">
        <v>841</v>
      </c>
      <c r="C556" s="174" t="s">
        <v>842</v>
      </c>
      <c r="D556" s="181">
        <v>9578.5</v>
      </c>
      <c r="E556" s="97">
        <v>180.39078039358981</v>
      </c>
      <c r="F556" s="227">
        <f t="shared" si="24"/>
        <v>1727873.09</v>
      </c>
      <c r="G556" s="81">
        <v>4789.2497949999997</v>
      </c>
      <c r="H556" s="106">
        <v>162.69458335906242</v>
      </c>
      <c r="I556" s="189">
        <f t="shared" si="25"/>
        <v>779185.00000000012</v>
      </c>
      <c r="J556" s="233">
        <v>2016</v>
      </c>
      <c r="K556" s="106">
        <f t="shared" si="26"/>
        <v>2507058</v>
      </c>
    </row>
    <row r="557" spans="2:11" s="58" customFormat="1">
      <c r="B557" s="175" t="s">
        <v>843</v>
      </c>
      <c r="C557" s="174" t="s">
        <v>842</v>
      </c>
      <c r="D557" s="181">
        <v>8297.4</v>
      </c>
      <c r="E557" s="97">
        <v>164.88476872273242</v>
      </c>
      <c r="F557" s="227">
        <f t="shared" si="24"/>
        <v>1368114.88</v>
      </c>
      <c r="G557" s="81">
        <v>4148.7001490000002</v>
      </c>
      <c r="H557" s="106">
        <v>162.69457318160113</v>
      </c>
      <c r="I557" s="189">
        <f t="shared" si="25"/>
        <v>674971</v>
      </c>
      <c r="J557" s="233">
        <v>2016</v>
      </c>
      <c r="K557" s="106">
        <f t="shared" si="26"/>
        <v>2043086</v>
      </c>
    </row>
    <row r="558" spans="2:11" s="58" customFormat="1">
      <c r="B558" s="175" t="s">
        <v>844</v>
      </c>
      <c r="C558" s="174" t="s">
        <v>845</v>
      </c>
      <c r="D558" s="181">
        <v>2714.4</v>
      </c>
      <c r="E558" s="97">
        <v>123.85245358090184</v>
      </c>
      <c r="F558" s="227">
        <f t="shared" si="24"/>
        <v>336185.1</v>
      </c>
      <c r="G558" s="81">
        <v>1357.1999659999999</v>
      </c>
      <c r="H558" s="106">
        <v>1300.6108489690312</v>
      </c>
      <c r="I558" s="189">
        <f t="shared" si="25"/>
        <v>1765189</v>
      </c>
      <c r="J558" s="233">
        <v>2016</v>
      </c>
      <c r="K558" s="106">
        <f t="shared" si="26"/>
        <v>2101374</v>
      </c>
    </row>
    <row r="559" spans="2:11" s="58" customFormat="1">
      <c r="B559" s="175" t="s">
        <v>846</v>
      </c>
      <c r="C559" s="174" t="s">
        <v>845</v>
      </c>
      <c r="D559" s="181">
        <v>16692.44095</v>
      </c>
      <c r="E559" s="97">
        <v>136.8773414771313</v>
      </c>
      <c r="F559" s="227">
        <f t="shared" si="24"/>
        <v>2284816.94</v>
      </c>
      <c r="G559" s="81">
        <v>8346.2206310000001</v>
      </c>
      <c r="H559" s="106">
        <v>1300.6110765489539</v>
      </c>
      <c r="I559" s="189">
        <f t="shared" si="25"/>
        <v>10855187</v>
      </c>
      <c r="J559" s="233">
        <v>2016</v>
      </c>
      <c r="K559" s="106">
        <f t="shared" si="26"/>
        <v>13140004</v>
      </c>
    </row>
    <row r="560" spans="2:11" s="58" customFormat="1">
      <c r="B560" s="175" t="s">
        <v>847</v>
      </c>
      <c r="C560" s="174" t="s">
        <v>848</v>
      </c>
      <c r="D560" s="181">
        <v>4921.1307690000003</v>
      </c>
      <c r="E560" s="97">
        <v>190.53773695807268</v>
      </c>
      <c r="F560" s="227">
        <f t="shared" si="24"/>
        <v>937661.12</v>
      </c>
      <c r="G560" s="81">
        <v>2460.5654679999998</v>
      </c>
      <c r="H560" s="106">
        <v>623.65176621262742</v>
      </c>
      <c r="I560" s="189">
        <f t="shared" si="25"/>
        <v>1534536</v>
      </c>
      <c r="J560" s="233">
        <v>2016</v>
      </c>
      <c r="K560" s="106">
        <f t="shared" si="26"/>
        <v>2472197</v>
      </c>
    </row>
    <row r="561" spans="2:11" s="58" customFormat="1">
      <c r="B561" s="175" t="s">
        <v>849</v>
      </c>
      <c r="C561" s="174" t="s">
        <v>848</v>
      </c>
      <c r="D561" s="181">
        <v>13665.33077</v>
      </c>
      <c r="E561" s="97">
        <v>355.16464340950597</v>
      </c>
      <c r="F561" s="227">
        <f t="shared" si="24"/>
        <v>4853442.33</v>
      </c>
      <c r="G561" s="81">
        <v>6832.6652370000002</v>
      </c>
      <c r="H561" s="106">
        <v>623.65165747106835</v>
      </c>
      <c r="I561" s="189">
        <f t="shared" si="25"/>
        <v>4261203</v>
      </c>
      <c r="J561" s="233">
        <v>2016</v>
      </c>
      <c r="K561" s="106">
        <f t="shared" si="26"/>
        <v>9114645</v>
      </c>
    </row>
    <row r="562" spans="2:11" s="58" customFormat="1">
      <c r="B562" s="175" t="s">
        <v>850</v>
      </c>
      <c r="C562" s="174" t="s">
        <v>499</v>
      </c>
      <c r="D562" s="181">
        <v>10718.757460000001</v>
      </c>
      <c r="E562" s="97">
        <v>244.70161674877562</v>
      </c>
      <c r="F562" s="227">
        <f t="shared" si="24"/>
        <v>2622897.2799999998</v>
      </c>
      <c r="G562" s="81">
        <v>5359.3787339999999</v>
      </c>
      <c r="H562" s="106">
        <v>623.65157714938982</v>
      </c>
      <c r="I562" s="189">
        <f t="shared" si="25"/>
        <v>3342385</v>
      </c>
      <c r="J562" s="233">
        <v>2016</v>
      </c>
      <c r="K562" s="106">
        <f t="shared" si="26"/>
        <v>5965282</v>
      </c>
    </row>
    <row r="563" spans="2:11" s="58" customFormat="1">
      <c r="B563" s="175" t="s">
        <v>851</v>
      </c>
      <c r="C563" s="174" t="s">
        <v>499</v>
      </c>
      <c r="D563" s="181">
        <v>11314.396919999999</v>
      </c>
      <c r="E563" s="97">
        <v>235.77271496322936</v>
      </c>
      <c r="F563" s="227">
        <f t="shared" si="24"/>
        <v>2667626.08</v>
      </c>
      <c r="G563" s="81">
        <v>5657.1987680000002</v>
      </c>
      <c r="H563" s="106">
        <v>623.65158883171136</v>
      </c>
      <c r="I563" s="189">
        <f t="shared" si="25"/>
        <v>3528121</v>
      </c>
      <c r="J563" s="233">
        <v>2016</v>
      </c>
      <c r="K563" s="106">
        <f t="shared" si="26"/>
        <v>6195747</v>
      </c>
    </row>
    <row r="564" spans="2:11" s="58" customFormat="1">
      <c r="B564" s="175" t="s">
        <v>852</v>
      </c>
      <c r="C564" s="174" t="s">
        <v>505</v>
      </c>
      <c r="D564" s="181">
        <v>8274.9652779999997</v>
      </c>
      <c r="E564" s="97">
        <v>342.8192149086139</v>
      </c>
      <c r="F564" s="227">
        <f t="shared" si="24"/>
        <v>2836817.1</v>
      </c>
      <c r="G564" s="81">
        <v>4137.4825199999996</v>
      </c>
      <c r="H564" s="106">
        <v>623.65169823122301</v>
      </c>
      <c r="I564" s="189">
        <f t="shared" si="25"/>
        <v>2580348</v>
      </c>
      <c r="J564" s="233">
        <v>2016</v>
      </c>
      <c r="K564" s="106">
        <f t="shared" si="26"/>
        <v>5417165</v>
      </c>
    </row>
    <row r="565" spans="2:11" s="58" customFormat="1">
      <c r="B565" s="175" t="s">
        <v>853</v>
      </c>
      <c r="C565" s="174" t="s">
        <v>505</v>
      </c>
      <c r="D565" s="181">
        <v>4208.2777779999997</v>
      </c>
      <c r="E565" s="97">
        <v>260.78329138281521</v>
      </c>
      <c r="F565" s="227">
        <f t="shared" si="24"/>
        <v>1097448.53</v>
      </c>
      <c r="G565" s="81">
        <v>2104.1388480000001</v>
      </c>
      <c r="H565" s="106">
        <v>623.65180950263982</v>
      </c>
      <c r="I565" s="189">
        <f t="shared" si="25"/>
        <v>1312250</v>
      </c>
      <c r="J565" s="233">
        <v>2016</v>
      </c>
      <c r="K565" s="106">
        <f t="shared" si="26"/>
        <v>2409699</v>
      </c>
    </row>
    <row r="566" spans="2:11" s="58" customFormat="1">
      <c r="B566" s="175" t="s">
        <v>854</v>
      </c>
      <c r="C566" s="174" t="s">
        <v>855</v>
      </c>
      <c r="D566" s="181">
        <v>9954.1166670000002</v>
      </c>
      <c r="E566" s="97">
        <v>214.55737273809473</v>
      </c>
      <c r="F566" s="227">
        <f t="shared" si="24"/>
        <v>2135729.12</v>
      </c>
      <c r="G566" s="81">
        <v>4977.0580989999999</v>
      </c>
      <c r="H566" s="106">
        <v>1300.6110982109312</v>
      </c>
      <c r="I566" s="189">
        <f t="shared" si="25"/>
        <v>6473216.9999999991</v>
      </c>
      <c r="J566" s="233">
        <v>2016</v>
      </c>
      <c r="K566" s="106">
        <f t="shared" si="26"/>
        <v>8608946</v>
      </c>
    </row>
    <row r="567" spans="2:11" s="58" customFormat="1">
      <c r="B567" s="175" t="s">
        <v>856</v>
      </c>
      <c r="C567" s="174" t="s">
        <v>855</v>
      </c>
      <c r="D567" s="181">
        <v>5065.2142860000004</v>
      </c>
      <c r="E567" s="97">
        <v>392.8486096826901</v>
      </c>
      <c r="F567" s="227">
        <f t="shared" si="24"/>
        <v>1989862.39</v>
      </c>
      <c r="G567" s="81">
        <v>2532.6071010000001</v>
      </c>
      <c r="H567" s="106">
        <v>1220.9082880558503</v>
      </c>
      <c r="I567" s="189">
        <f t="shared" si="25"/>
        <v>3092081</v>
      </c>
      <c r="J567" s="233">
        <v>2016</v>
      </c>
      <c r="K567" s="106">
        <f t="shared" si="26"/>
        <v>5081943</v>
      </c>
    </row>
    <row r="568" spans="2:11" s="58" customFormat="1">
      <c r="B568" s="175" t="s">
        <v>857</v>
      </c>
      <c r="C568" s="174" t="s">
        <v>858</v>
      </c>
      <c r="D568" s="181">
        <v>11429.38918</v>
      </c>
      <c r="E568" s="97">
        <v>131.19838745398289</v>
      </c>
      <c r="F568" s="227">
        <f t="shared" si="24"/>
        <v>1499517.4299999997</v>
      </c>
      <c r="G568" s="81">
        <v>11429.388929999999</v>
      </c>
      <c r="H568" s="106">
        <v>1300.6110905003563</v>
      </c>
      <c r="I568" s="189">
        <f t="shared" si="25"/>
        <v>14865190</v>
      </c>
      <c r="J568" s="233">
        <v>2016</v>
      </c>
      <c r="K568" s="106">
        <f t="shared" si="26"/>
        <v>16364707</v>
      </c>
    </row>
    <row r="569" spans="2:11" s="58" customFormat="1">
      <c r="B569" s="175" t="s">
        <v>859</v>
      </c>
      <c r="C569" s="174" t="s">
        <v>858</v>
      </c>
      <c r="D569" s="181">
        <v>7910.8675110000004</v>
      </c>
      <c r="E569" s="97">
        <v>77.198063189760333</v>
      </c>
      <c r="F569" s="227">
        <f t="shared" si="24"/>
        <v>610703.65</v>
      </c>
      <c r="G569" s="81">
        <v>3955.4338889999999</v>
      </c>
      <c r="H569" s="106">
        <v>1259.9624061116497</v>
      </c>
      <c r="I569" s="189">
        <f t="shared" si="25"/>
        <v>4983698</v>
      </c>
      <c r="J569" s="233">
        <v>2016</v>
      </c>
      <c r="K569" s="106">
        <f t="shared" si="26"/>
        <v>5594402</v>
      </c>
    </row>
    <row r="570" spans="2:11" s="58" customFormat="1">
      <c r="B570" s="175" t="s">
        <v>860</v>
      </c>
      <c r="C570" s="174" t="s">
        <v>861</v>
      </c>
      <c r="D570" s="181">
        <v>11643.625</v>
      </c>
      <c r="E570" s="97">
        <v>65.252068835951007</v>
      </c>
      <c r="F570" s="227">
        <f t="shared" si="24"/>
        <v>759770.62</v>
      </c>
      <c r="G570" s="81">
        <v>5821.8123089999999</v>
      </c>
      <c r="H570" s="106">
        <v>1300.6111496061974</v>
      </c>
      <c r="I570" s="189">
        <f t="shared" si="25"/>
        <v>7571914</v>
      </c>
      <c r="J570" s="233">
        <v>2016</v>
      </c>
      <c r="K570" s="106">
        <f t="shared" si="26"/>
        <v>8331685</v>
      </c>
    </row>
    <row r="571" spans="2:11" s="58" customFormat="1">
      <c r="B571" s="175" t="s">
        <v>862</v>
      </c>
      <c r="C571" s="174" t="s">
        <v>861</v>
      </c>
      <c r="D571" s="181">
        <v>12506.725</v>
      </c>
      <c r="E571" s="97">
        <v>71.874610659465205</v>
      </c>
      <c r="F571" s="227">
        <f t="shared" si="24"/>
        <v>898915.99</v>
      </c>
      <c r="G571" s="81">
        <v>6253.3624019999997</v>
      </c>
      <c r="H571" s="106">
        <v>1300.6111715832715</v>
      </c>
      <c r="I571" s="189">
        <f t="shared" si="25"/>
        <v>8133193</v>
      </c>
      <c r="J571" s="233">
        <v>2016</v>
      </c>
      <c r="K571" s="106">
        <f t="shared" si="26"/>
        <v>9032109</v>
      </c>
    </row>
    <row r="572" spans="2:11" s="58" customFormat="1">
      <c r="B572" s="175" t="s">
        <v>863</v>
      </c>
      <c r="C572" s="174" t="s">
        <v>864</v>
      </c>
      <c r="D572" s="181">
        <v>5977.5</v>
      </c>
      <c r="E572" s="97">
        <v>197.71655374320366</v>
      </c>
      <c r="F572" s="227">
        <f t="shared" si="24"/>
        <v>1181850.7</v>
      </c>
      <c r="G572" s="81">
        <v>2988.7499939999998</v>
      </c>
      <c r="H572" s="106">
        <v>1300.6112949573126</v>
      </c>
      <c r="I572" s="189">
        <f t="shared" si="25"/>
        <v>3887202</v>
      </c>
      <c r="J572" s="233">
        <v>2016</v>
      </c>
      <c r="K572" s="106">
        <f t="shared" si="26"/>
        <v>5069053</v>
      </c>
    </row>
    <row r="573" spans="2:11" s="58" customFormat="1">
      <c r="B573" s="175" t="s">
        <v>865</v>
      </c>
      <c r="C573" s="174" t="s">
        <v>864</v>
      </c>
      <c r="D573" s="181">
        <v>19128.3</v>
      </c>
      <c r="E573" s="97">
        <v>271.57870955599822</v>
      </c>
      <c r="F573" s="227">
        <f t="shared" si="24"/>
        <v>5194839.03</v>
      </c>
      <c r="G573" s="81">
        <v>9564.1501640000006</v>
      </c>
      <c r="H573" s="106">
        <v>1300.6111140770247</v>
      </c>
      <c r="I573" s="189">
        <f t="shared" si="25"/>
        <v>12439240</v>
      </c>
      <c r="J573" s="233">
        <v>2016</v>
      </c>
      <c r="K573" s="106">
        <f t="shared" si="26"/>
        <v>17634079</v>
      </c>
    </row>
    <row r="574" spans="2:11" s="58" customFormat="1">
      <c r="B574" s="175" t="s">
        <v>866</v>
      </c>
      <c r="C574" s="174" t="s">
        <v>845</v>
      </c>
      <c r="D574" s="181">
        <v>8122.2849999999999</v>
      </c>
      <c r="E574" s="97">
        <v>326.24236775734909</v>
      </c>
      <c r="F574" s="227">
        <f t="shared" si="24"/>
        <v>2649833.4900000002</v>
      </c>
      <c r="G574" s="81">
        <v>4061.1422830000001</v>
      </c>
      <c r="H574" s="106">
        <v>1300.6111660038086</v>
      </c>
      <c r="I574" s="189">
        <f t="shared" si="25"/>
        <v>5281967</v>
      </c>
      <c r="J574" s="233">
        <v>2016</v>
      </c>
      <c r="K574" s="106">
        <f t="shared" si="26"/>
        <v>7931800</v>
      </c>
    </row>
    <row r="575" spans="2:11" s="58" customFormat="1">
      <c r="B575" s="175" t="s">
        <v>867</v>
      </c>
      <c r="C575" s="174" t="s">
        <v>845</v>
      </c>
      <c r="D575" s="181">
        <v>6316.55</v>
      </c>
      <c r="E575" s="97">
        <v>290.91943703445708</v>
      </c>
      <c r="F575" s="227">
        <f t="shared" si="24"/>
        <v>1837607.17</v>
      </c>
      <c r="G575" s="81">
        <v>3158.2751269999999</v>
      </c>
      <c r="H575" s="106">
        <v>1300.6111990951954</v>
      </c>
      <c r="I575" s="189">
        <f t="shared" si="25"/>
        <v>4107688.0000000005</v>
      </c>
      <c r="J575" s="233">
        <v>2016</v>
      </c>
      <c r="K575" s="106">
        <f t="shared" si="26"/>
        <v>5945295</v>
      </c>
    </row>
    <row r="576" spans="2:11" s="58" customFormat="1">
      <c r="B576" s="175" t="s">
        <v>868</v>
      </c>
      <c r="C576" s="174" t="s">
        <v>869</v>
      </c>
      <c r="D576" s="181">
        <v>5193.3999999999996</v>
      </c>
      <c r="E576" s="97">
        <v>135.64368621712174</v>
      </c>
      <c r="F576" s="227">
        <f t="shared" si="24"/>
        <v>704451.92</v>
      </c>
      <c r="G576" s="81">
        <v>2596.7000549999998</v>
      </c>
      <c r="H576" s="106">
        <v>1217.8387695994409</v>
      </c>
      <c r="I576" s="189">
        <f t="shared" si="25"/>
        <v>3162362</v>
      </c>
      <c r="J576" s="233">
        <v>2016</v>
      </c>
      <c r="K576" s="106">
        <f t="shared" si="26"/>
        <v>3866814</v>
      </c>
    </row>
    <row r="577" spans="2:11" s="58" customFormat="1">
      <c r="B577" s="175" t="s">
        <v>870</v>
      </c>
      <c r="C577" s="174" t="s">
        <v>869</v>
      </c>
      <c r="D577" s="181">
        <v>1869.666667</v>
      </c>
      <c r="E577" s="97">
        <v>241.10769473326661</v>
      </c>
      <c r="F577" s="227">
        <f t="shared" si="24"/>
        <v>450791.02</v>
      </c>
      <c r="G577" s="81">
        <v>934.83333579999999</v>
      </c>
      <c r="H577" s="106">
        <v>1217.8384706678535</v>
      </c>
      <c r="I577" s="189">
        <f t="shared" si="25"/>
        <v>1138476</v>
      </c>
      <c r="J577" s="233">
        <v>2016</v>
      </c>
      <c r="K577" s="106">
        <f t="shared" si="26"/>
        <v>1589267</v>
      </c>
    </row>
    <row r="578" spans="2:11" s="58" customFormat="1">
      <c r="B578" s="175" t="s">
        <v>871</v>
      </c>
      <c r="C578" s="174" t="s">
        <v>872</v>
      </c>
      <c r="D578" s="181">
        <v>3174.2</v>
      </c>
      <c r="E578" s="97">
        <v>239.57236153991556</v>
      </c>
      <c r="F578" s="227">
        <f t="shared" si="24"/>
        <v>760450.59</v>
      </c>
      <c r="G578" s="81"/>
      <c r="H578" s="106" t="s">
        <v>11235</v>
      </c>
      <c r="I578" s="189" t="str">
        <f t="shared" si="25"/>
        <v/>
      </c>
      <c r="J578" s="233">
        <v>2016</v>
      </c>
      <c r="K578" s="106">
        <f t="shared" si="26"/>
        <v>0</v>
      </c>
    </row>
    <row r="579" spans="2:11" s="58" customFormat="1">
      <c r="B579" s="175" t="s">
        <v>873</v>
      </c>
      <c r="C579" s="174" t="s">
        <v>872</v>
      </c>
      <c r="D579" s="181">
        <v>5515.0488889999997</v>
      </c>
      <c r="E579" s="97">
        <v>523.42157215643863</v>
      </c>
      <c r="F579" s="227">
        <f t="shared" si="24"/>
        <v>2886695.56</v>
      </c>
      <c r="G579" s="81"/>
      <c r="H579" s="106" t="s">
        <v>11235</v>
      </c>
      <c r="I579" s="189" t="str">
        <f t="shared" si="25"/>
        <v/>
      </c>
      <c r="J579" s="233">
        <v>2016</v>
      </c>
      <c r="K579" s="106">
        <f t="shared" si="26"/>
        <v>0</v>
      </c>
    </row>
    <row r="580" spans="2:11" s="58" customFormat="1">
      <c r="B580" s="175" t="s">
        <v>874</v>
      </c>
      <c r="C580" s="174" t="s">
        <v>875</v>
      </c>
      <c r="D580" s="181">
        <v>3874.1571429999999</v>
      </c>
      <c r="E580" s="97">
        <v>435.42821515332633</v>
      </c>
      <c r="F580" s="227">
        <f t="shared" si="24"/>
        <v>1686917.33</v>
      </c>
      <c r="G580" s="81">
        <v>3874.1573349999999</v>
      </c>
      <c r="H580" s="106">
        <v>1217.8390271803455</v>
      </c>
      <c r="I580" s="189">
        <f t="shared" si="25"/>
        <v>4718100</v>
      </c>
      <c r="J580" s="233">
        <v>2016</v>
      </c>
      <c r="K580" s="106">
        <f t="shared" si="26"/>
        <v>6405017</v>
      </c>
    </row>
    <row r="581" spans="2:11" s="58" customFormat="1">
      <c r="B581" s="175" t="s">
        <v>876</v>
      </c>
      <c r="C581" s="174" t="s">
        <v>877</v>
      </c>
      <c r="D581" s="181">
        <v>6009.0711540000002</v>
      </c>
      <c r="E581" s="97">
        <v>631.9065796836793</v>
      </c>
      <c r="F581" s="227">
        <f t="shared" si="24"/>
        <v>3797171.5999999996</v>
      </c>
      <c r="G581" s="81"/>
      <c r="H581" s="106" t="s">
        <v>11235</v>
      </c>
      <c r="I581" s="189" t="str">
        <f t="shared" si="25"/>
        <v/>
      </c>
      <c r="J581" s="233">
        <v>2016</v>
      </c>
      <c r="K581" s="106">
        <f t="shared" si="26"/>
        <v>0</v>
      </c>
    </row>
    <row r="582" spans="2:11" s="58" customFormat="1">
      <c r="B582" s="175" t="s">
        <v>878</v>
      </c>
      <c r="C582" s="174" t="s">
        <v>877</v>
      </c>
      <c r="D582" s="181">
        <v>2703.2249999999999</v>
      </c>
      <c r="E582" s="97">
        <v>492.35185010496724</v>
      </c>
      <c r="F582" s="227">
        <f t="shared" si="24"/>
        <v>1330937.83</v>
      </c>
      <c r="G582" s="81">
        <v>1351.612513</v>
      </c>
      <c r="H582" s="106">
        <v>1217.8386809592964</v>
      </c>
      <c r="I582" s="189">
        <f t="shared" si="25"/>
        <v>1646046</v>
      </c>
      <c r="J582" s="233">
        <v>2016</v>
      </c>
      <c r="K582" s="106">
        <f t="shared" si="26"/>
        <v>2976984</v>
      </c>
    </row>
    <row r="583" spans="2:11" s="58" customFormat="1">
      <c r="B583" s="175" t="s">
        <v>879</v>
      </c>
      <c r="C583" s="174" t="s">
        <v>875</v>
      </c>
      <c r="D583" s="181">
        <v>5488.0749999999998</v>
      </c>
      <c r="E583" s="97">
        <v>791.19218305143431</v>
      </c>
      <c r="F583" s="227">
        <f t="shared" si="24"/>
        <v>4342122.04</v>
      </c>
      <c r="G583" s="81">
        <v>5488.0751140000002</v>
      </c>
      <c r="H583" s="106">
        <v>1217.838834412134</v>
      </c>
      <c r="I583" s="189">
        <f t="shared" si="25"/>
        <v>6683591</v>
      </c>
      <c r="J583" s="233">
        <v>2016</v>
      </c>
      <c r="K583" s="106">
        <f t="shared" si="26"/>
        <v>11025713</v>
      </c>
    </row>
    <row r="584" spans="2:11" s="58" customFormat="1">
      <c r="B584" s="175" t="s">
        <v>880</v>
      </c>
      <c r="C584" s="174" t="s">
        <v>881</v>
      </c>
      <c r="D584" s="181">
        <v>3113.3666669999998</v>
      </c>
      <c r="E584" s="97">
        <v>308.53158742320409</v>
      </c>
      <c r="F584" s="227">
        <f t="shared" si="24"/>
        <v>960571.96</v>
      </c>
      <c r="G584" s="81"/>
      <c r="H584" s="106" t="s">
        <v>11235</v>
      </c>
      <c r="I584" s="189" t="str">
        <f t="shared" si="25"/>
        <v/>
      </c>
      <c r="J584" s="233">
        <v>2016</v>
      </c>
      <c r="K584" s="106">
        <f t="shared" si="26"/>
        <v>0</v>
      </c>
    </row>
    <row r="585" spans="2:11" s="58" customFormat="1">
      <c r="B585" s="175" t="s">
        <v>882</v>
      </c>
      <c r="C585" s="174" t="s">
        <v>881</v>
      </c>
      <c r="D585" s="181">
        <v>5781.2166669999997</v>
      </c>
      <c r="E585" s="97">
        <v>409.10082362080067</v>
      </c>
      <c r="F585" s="227">
        <f t="shared" si="24"/>
        <v>2365100.5</v>
      </c>
      <c r="G585" s="81"/>
      <c r="H585" s="106" t="s">
        <v>11235</v>
      </c>
      <c r="I585" s="189" t="str">
        <f t="shared" si="25"/>
        <v/>
      </c>
      <c r="J585" s="233">
        <v>2016</v>
      </c>
      <c r="K585" s="106">
        <f t="shared" si="26"/>
        <v>0</v>
      </c>
    </row>
    <row r="586" spans="2:11" s="58" customFormat="1">
      <c r="B586" s="175" t="s">
        <v>883</v>
      </c>
      <c r="C586" s="174" t="s">
        <v>877</v>
      </c>
      <c r="D586" s="181">
        <v>10096.227269999999</v>
      </c>
      <c r="E586" s="97">
        <v>1927.9505531574669</v>
      </c>
      <c r="F586" s="227">
        <f t="shared" si="24"/>
        <v>19465026.949999999</v>
      </c>
      <c r="G586" s="81"/>
      <c r="H586" s="106" t="s">
        <v>11235</v>
      </c>
      <c r="I586" s="189" t="str">
        <f t="shared" si="25"/>
        <v/>
      </c>
      <c r="J586" s="233">
        <v>2016</v>
      </c>
      <c r="K586" s="106">
        <f t="shared" si="26"/>
        <v>0</v>
      </c>
    </row>
    <row r="587" spans="2:11" s="58" customFormat="1">
      <c r="B587" s="175" t="s">
        <v>884</v>
      </c>
      <c r="C587" s="174" t="s">
        <v>877</v>
      </c>
      <c r="D587" s="181">
        <v>8465.6842109999998</v>
      </c>
      <c r="E587" s="97">
        <v>711.34462258528492</v>
      </c>
      <c r="F587" s="227">
        <f t="shared" si="24"/>
        <v>6022018.9400000004</v>
      </c>
      <c r="G587" s="81">
        <v>4232.8422149999997</v>
      </c>
      <c r="H587" s="106">
        <v>1217.838921973613</v>
      </c>
      <c r="I587" s="189">
        <f t="shared" si="25"/>
        <v>5154920</v>
      </c>
      <c r="J587" s="233">
        <v>2016</v>
      </c>
      <c r="K587" s="106">
        <f t="shared" si="26"/>
        <v>11176939</v>
      </c>
    </row>
    <row r="588" spans="2:11" s="58" customFormat="1">
      <c r="B588" s="175" t="s">
        <v>885</v>
      </c>
      <c r="C588" s="174" t="s">
        <v>875</v>
      </c>
      <c r="D588" s="181">
        <v>8275.2714290000004</v>
      </c>
      <c r="E588" s="97">
        <v>908.16968294998503</v>
      </c>
      <c r="F588" s="227">
        <f t="shared" si="24"/>
        <v>7515350.6299999999</v>
      </c>
      <c r="G588" s="81">
        <v>8275.271643</v>
      </c>
      <c r="H588" s="106">
        <v>1217.8389344505533</v>
      </c>
      <c r="I588" s="189">
        <f t="shared" si="25"/>
        <v>10077948</v>
      </c>
      <c r="J588" s="233">
        <v>2016</v>
      </c>
      <c r="K588" s="106">
        <f t="shared" si="26"/>
        <v>17593299</v>
      </c>
    </row>
    <row r="589" spans="2:11" s="58" customFormat="1">
      <c r="B589" s="175" t="s">
        <v>886</v>
      </c>
      <c r="C589" s="174" t="s">
        <v>875</v>
      </c>
      <c r="D589" s="181">
        <v>2943.8</v>
      </c>
      <c r="E589" s="97">
        <v>327.11622732522585</v>
      </c>
      <c r="F589" s="227">
        <f t="shared" si="24"/>
        <v>962964.74999999988</v>
      </c>
      <c r="G589" s="81"/>
      <c r="H589" s="106" t="s">
        <v>11235</v>
      </c>
      <c r="I589" s="189" t="str">
        <f t="shared" si="25"/>
        <v/>
      </c>
      <c r="J589" s="233">
        <v>2016</v>
      </c>
      <c r="K589" s="106">
        <f t="shared" si="26"/>
        <v>0</v>
      </c>
    </row>
    <row r="590" spans="2:11" s="58" customFormat="1">
      <c r="B590" s="175" t="s">
        <v>887</v>
      </c>
      <c r="C590" s="174" t="s">
        <v>872</v>
      </c>
      <c r="D590" s="181">
        <v>2594.4</v>
      </c>
      <c r="E590" s="97">
        <v>227.99620336108541</v>
      </c>
      <c r="F590" s="227">
        <f t="shared" ref="F590:F653" si="27">IFERROR(D590*E590,0)</f>
        <v>591513.35</v>
      </c>
      <c r="G590" s="81"/>
      <c r="H590" s="106" t="s">
        <v>11235</v>
      </c>
      <c r="I590" s="189" t="str">
        <f t="shared" ref="I590:I653" si="28">IFERROR(G590*H590,"")</f>
        <v/>
      </c>
      <c r="J590" s="233">
        <v>2016</v>
      </c>
      <c r="K590" s="106">
        <f t="shared" ref="K590:K653" si="29">IFERROR(ROUND((F590+I590),0),0)</f>
        <v>0</v>
      </c>
    </row>
    <row r="591" spans="2:11" s="58" customFormat="1">
      <c r="B591" s="175" t="s">
        <v>888</v>
      </c>
      <c r="C591" s="174" t="s">
        <v>872</v>
      </c>
      <c r="D591" s="181">
        <v>9908.0499999999993</v>
      </c>
      <c r="E591" s="97">
        <v>284.12371152749535</v>
      </c>
      <c r="F591" s="227">
        <f t="shared" si="27"/>
        <v>2815111.94</v>
      </c>
      <c r="G591" s="81"/>
      <c r="H591" s="106" t="s">
        <v>11235</v>
      </c>
      <c r="I591" s="189" t="str">
        <f t="shared" si="28"/>
        <v/>
      </c>
      <c r="J591" s="233">
        <v>2016</v>
      </c>
      <c r="K591" s="106">
        <f t="shared" si="29"/>
        <v>0</v>
      </c>
    </row>
    <row r="592" spans="2:11" s="58" customFormat="1">
      <c r="B592" s="175" t="s">
        <v>889</v>
      </c>
      <c r="C592" s="174" t="s">
        <v>869</v>
      </c>
      <c r="D592" s="181">
        <v>5281.3555560000004</v>
      </c>
      <c r="E592" s="97">
        <v>334.97192552964333</v>
      </c>
      <c r="F592" s="227">
        <f t="shared" si="27"/>
        <v>1769105.84</v>
      </c>
      <c r="G592" s="81">
        <v>2640.67785</v>
      </c>
      <c r="H592" s="106">
        <v>1217.8388211950958</v>
      </c>
      <c r="I592" s="189">
        <f t="shared" si="28"/>
        <v>3215920</v>
      </c>
      <c r="J592" s="233">
        <v>2016</v>
      </c>
      <c r="K592" s="106">
        <f t="shared" si="29"/>
        <v>4985026</v>
      </c>
    </row>
    <row r="593" spans="2:11" s="58" customFormat="1">
      <c r="B593" s="175" t="s">
        <v>890</v>
      </c>
      <c r="C593" s="174" t="s">
        <v>869</v>
      </c>
      <c r="D593" s="181">
        <v>4967.74</v>
      </c>
      <c r="E593" s="97">
        <v>495.08967659338055</v>
      </c>
      <c r="F593" s="227">
        <f t="shared" si="27"/>
        <v>2459476.79</v>
      </c>
      <c r="G593" s="81">
        <v>2483.869972</v>
      </c>
      <c r="H593" s="106">
        <v>1217.8387089901983</v>
      </c>
      <c r="I593" s="189">
        <f t="shared" si="28"/>
        <v>3024953</v>
      </c>
      <c r="J593" s="233">
        <v>2016</v>
      </c>
      <c r="K593" s="106">
        <f t="shared" si="29"/>
        <v>5484430</v>
      </c>
    </row>
    <row r="594" spans="2:11" s="58" customFormat="1">
      <c r="B594" s="175" t="s">
        <v>891</v>
      </c>
      <c r="C594" s="174" t="s">
        <v>892</v>
      </c>
      <c r="D594" s="181">
        <v>8578.2230770000006</v>
      </c>
      <c r="E594" s="97">
        <v>313.95292426247545</v>
      </c>
      <c r="F594" s="227">
        <f t="shared" si="27"/>
        <v>2693158.22</v>
      </c>
      <c r="G594" s="81">
        <v>4289.1115280000004</v>
      </c>
      <c r="H594" s="106">
        <v>0</v>
      </c>
      <c r="I594" s="189">
        <f t="shared" si="28"/>
        <v>0</v>
      </c>
      <c r="J594" s="233">
        <v>2016</v>
      </c>
      <c r="K594" s="106">
        <f t="shared" si="29"/>
        <v>2693158</v>
      </c>
    </row>
    <row r="595" spans="2:11" s="58" customFormat="1">
      <c r="B595" s="175" t="s">
        <v>893</v>
      </c>
      <c r="C595" s="174" t="s">
        <v>892</v>
      </c>
      <c r="D595" s="181">
        <v>39919.321170000003</v>
      </c>
      <c r="E595" s="97">
        <v>246.12049734411852</v>
      </c>
      <c r="F595" s="227">
        <f t="shared" si="27"/>
        <v>9824963.1799999997</v>
      </c>
      <c r="G595" s="81">
        <v>19959.660329999999</v>
      </c>
      <c r="H595" s="106">
        <v>0</v>
      </c>
      <c r="I595" s="189">
        <f t="shared" si="28"/>
        <v>0</v>
      </c>
      <c r="J595" s="233">
        <v>2016</v>
      </c>
      <c r="K595" s="106">
        <f t="shared" si="29"/>
        <v>9824963</v>
      </c>
    </row>
    <row r="596" spans="2:11" s="58" customFormat="1">
      <c r="B596" s="175" t="s">
        <v>894</v>
      </c>
      <c r="C596" s="174" t="s">
        <v>895</v>
      </c>
      <c r="D596" s="181">
        <v>8785.0636360000008</v>
      </c>
      <c r="E596" s="97">
        <v>1186.9315752330424</v>
      </c>
      <c r="F596" s="227">
        <f t="shared" si="27"/>
        <v>10427269.42</v>
      </c>
      <c r="G596" s="81">
        <v>4392.5317249999998</v>
      </c>
      <c r="H596" s="106">
        <v>796.70523039876286</v>
      </c>
      <c r="I596" s="189">
        <f t="shared" si="28"/>
        <v>3499553</v>
      </c>
      <c r="J596" s="233">
        <v>2016</v>
      </c>
      <c r="K596" s="106">
        <f t="shared" si="29"/>
        <v>13926822</v>
      </c>
    </row>
    <row r="597" spans="2:11" s="58" customFormat="1">
      <c r="B597" s="175" t="s">
        <v>896</v>
      </c>
      <c r="C597" s="174" t="s">
        <v>895</v>
      </c>
      <c r="D597" s="181">
        <v>6649.95</v>
      </c>
      <c r="E597" s="97">
        <v>978.97912315130191</v>
      </c>
      <c r="F597" s="227">
        <f t="shared" si="27"/>
        <v>6510162.2199999997</v>
      </c>
      <c r="G597" s="81"/>
      <c r="H597" s="106" t="s">
        <v>11235</v>
      </c>
      <c r="I597" s="189" t="str">
        <f t="shared" si="28"/>
        <v/>
      </c>
      <c r="J597" s="233">
        <v>2016</v>
      </c>
      <c r="K597" s="106">
        <f t="shared" si="29"/>
        <v>0</v>
      </c>
    </row>
    <row r="598" spans="2:11" s="58" customFormat="1">
      <c r="B598" s="175" t="s">
        <v>897</v>
      </c>
      <c r="C598" s="174" t="s">
        <v>898</v>
      </c>
      <c r="D598" s="181">
        <v>6565.85</v>
      </c>
      <c r="E598" s="97">
        <v>1640.1689225309744</v>
      </c>
      <c r="F598" s="227">
        <f t="shared" si="27"/>
        <v>10769103.119999999</v>
      </c>
      <c r="G598" s="81">
        <v>6565.8502479999997</v>
      </c>
      <c r="H598" s="106">
        <v>1217.8389238218886</v>
      </c>
      <c r="I598" s="189">
        <f t="shared" si="28"/>
        <v>7996148</v>
      </c>
      <c r="J598" s="233">
        <v>2016</v>
      </c>
      <c r="K598" s="106">
        <f t="shared" si="29"/>
        <v>18765251</v>
      </c>
    </row>
    <row r="599" spans="2:11" s="58" customFormat="1">
      <c r="B599" s="175" t="s">
        <v>899</v>
      </c>
      <c r="C599" s="174" t="s">
        <v>892</v>
      </c>
      <c r="D599" s="181">
        <v>8578.2230770000006</v>
      </c>
      <c r="E599" s="97">
        <v>313.95292426247545</v>
      </c>
      <c r="F599" s="227">
        <f t="shared" si="27"/>
        <v>2693158.22</v>
      </c>
      <c r="G599" s="81">
        <v>4289.1115280000004</v>
      </c>
      <c r="H599" s="106">
        <v>0</v>
      </c>
      <c r="I599" s="189">
        <f t="shared" si="28"/>
        <v>0</v>
      </c>
      <c r="J599" s="233">
        <v>2016</v>
      </c>
      <c r="K599" s="106">
        <f t="shared" si="29"/>
        <v>2693158</v>
      </c>
    </row>
    <row r="600" spans="2:11" s="58" customFormat="1">
      <c r="B600" s="175" t="s">
        <v>900</v>
      </c>
      <c r="C600" s="174" t="s">
        <v>892</v>
      </c>
      <c r="D600" s="181">
        <v>13627.798790000001</v>
      </c>
      <c r="E600" s="97">
        <v>422.911290283293</v>
      </c>
      <c r="F600" s="227">
        <f t="shared" si="27"/>
        <v>5763349.9699999997</v>
      </c>
      <c r="G600" s="81">
        <v>6813.8996729999999</v>
      </c>
      <c r="H600" s="106">
        <v>0</v>
      </c>
      <c r="I600" s="189">
        <f t="shared" si="28"/>
        <v>0</v>
      </c>
      <c r="J600" s="233">
        <v>2016</v>
      </c>
      <c r="K600" s="106">
        <f t="shared" si="29"/>
        <v>5763350</v>
      </c>
    </row>
    <row r="601" spans="2:11" s="58" customFormat="1">
      <c r="B601" s="175" t="s">
        <v>901</v>
      </c>
      <c r="C601" s="174" t="s">
        <v>872</v>
      </c>
      <c r="D601" s="181">
        <v>3247.6857140000002</v>
      </c>
      <c r="E601" s="97">
        <v>455.27295748667382</v>
      </c>
      <c r="F601" s="227">
        <f t="shared" si="27"/>
        <v>1478583.48</v>
      </c>
      <c r="G601" s="81"/>
      <c r="H601" s="106" t="s">
        <v>11235</v>
      </c>
      <c r="I601" s="189" t="str">
        <f t="shared" si="28"/>
        <v/>
      </c>
      <c r="J601" s="233">
        <v>2016</v>
      </c>
      <c r="K601" s="106">
        <f t="shared" si="29"/>
        <v>0</v>
      </c>
    </row>
    <row r="602" spans="2:11" s="58" customFormat="1">
      <c r="B602" s="175" t="s">
        <v>902</v>
      </c>
      <c r="C602" s="174" t="s">
        <v>872</v>
      </c>
      <c r="D602" s="181">
        <v>3388.76</v>
      </c>
      <c r="E602" s="97">
        <v>311.26314640163366</v>
      </c>
      <c r="F602" s="227">
        <f t="shared" si="27"/>
        <v>1054796.1000000001</v>
      </c>
      <c r="G602" s="81"/>
      <c r="H602" s="106" t="s">
        <v>11235</v>
      </c>
      <c r="I602" s="189" t="str">
        <f t="shared" si="28"/>
        <v/>
      </c>
      <c r="J602" s="233">
        <v>2016</v>
      </c>
      <c r="K602" s="106">
        <f t="shared" si="29"/>
        <v>0</v>
      </c>
    </row>
    <row r="603" spans="2:11" s="58" customFormat="1">
      <c r="B603" s="175" t="s">
        <v>903</v>
      </c>
      <c r="C603" s="174" t="s">
        <v>869</v>
      </c>
      <c r="D603" s="181">
        <v>7968.114286</v>
      </c>
      <c r="E603" s="97">
        <v>93.01570401697424</v>
      </c>
      <c r="F603" s="227">
        <f t="shared" si="27"/>
        <v>741159.76</v>
      </c>
      <c r="G603" s="81">
        <v>3984.057174</v>
      </c>
      <c r="H603" s="106">
        <v>1217.8389486134417</v>
      </c>
      <c r="I603" s="189">
        <f t="shared" si="28"/>
        <v>4851940</v>
      </c>
      <c r="J603" s="233">
        <v>2016</v>
      </c>
      <c r="K603" s="106">
        <f t="shared" si="29"/>
        <v>5593100</v>
      </c>
    </row>
    <row r="604" spans="2:11" s="58" customFormat="1">
      <c r="B604" s="175" t="s">
        <v>904</v>
      </c>
      <c r="C604" s="174" t="s">
        <v>869</v>
      </c>
      <c r="D604" s="181">
        <v>9748.614286</v>
      </c>
      <c r="E604" s="97">
        <v>143.06434320649046</v>
      </c>
      <c r="F604" s="227">
        <f t="shared" si="27"/>
        <v>1394679.0999999999</v>
      </c>
      <c r="G604" s="81">
        <v>4874.3073270000004</v>
      </c>
      <c r="H604" s="106">
        <v>1217.8388849464518</v>
      </c>
      <c r="I604" s="189">
        <f t="shared" si="28"/>
        <v>5936121.0000000009</v>
      </c>
      <c r="J604" s="233">
        <v>2016</v>
      </c>
      <c r="K604" s="106">
        <f t="shared" si="29"/>
        <v>7330800</v>
      </c>
    </row>
    <row r="605" spans="2:11" s="58" customFormat="1">
      <c r="B605" s="175" t="s">
        <v>905</v>
      </c>
      <c r="C605" s="174" t="s">
        <v>892</v>
      </c>
      <c r="D605" s="181">
        <v>4506.04</v>
      </c>
      <c r="E605" s="97">
        <v>241.3256473533302</v>
      </c>
      <c r="F605" s="227">
        <f t="shared" si="27"/>
        <v>1087423.02</v>
      </c>
      <c r="G605" s="81">
        <v>2253.0199539999999</v>
      </c>
      <c r="H605" s="106">
        <v>0</v>
      </c>
      <c r="I605" s="189">
        <f t="shared" si="28"/>
        <v>0</v>
      </c>
      <c r="J605" s="233">
        <v>2016</v>
      </c>
      <c r="K605" s="106">
        <f t="shared" si="29"/>
        <v>1087423</v>
      </c>
    </row>
    <row r="606" spans="2:11" s="58" customFormat="1">
      <c r="B606" s="175" t="s">
        <v>906</v>
      </c>
      <c r="C606" s="174" t="s">
        <v>892</v>
      </c>
      <c r="D606" s="181">
        <v>10655.27571</v>
      </c>
      <c r="E606" s="97">
        <v>319.58137852821454</v>
      </c>
      <c r="F606" s="227">
        <f t="shared" si="27"/>
        <v>3405227.6999999997</v>
      </c>
      <c r="G606" s="81">
        <v>5327.637847</v>
      </c>
      <c r="H606" s="106">
        <v>0</v>
      </c>
      <c r="I606" s="189">
        <f t="shared" si="28"/>
        <v>0</v>
      </c>
      <c r="J606" s="233">
        <v>2016</v>
      </c>
      <c r="K606" s="106">
        <f t="shared" si="29"/>
        <v>3405228</v>
      </c>
    </row>
    <row r="607" spans="2:11" s="58" customFormat="1">
      <c r="B607" s="175" t="s">
        <v>907</v>
      </c>
      <c r="C607" s="174" t="s">
        <v>908</v>
      </c>
      <c r="D607" s="181">
        <v>12921.43893</v>
      </c>
      <c r="E607" s="97">
        <v>410.48429503354083</v>
      </c>
      <c r="F607" s="227">
        <f t="shared" si="27"/>
        <v>5304047.75</v>
      </c>
      <c r="G607" s="81">
        <v>6460.7192750000004</v>
      </c>
      <c r="H607" s="106">
        <v>0</v>
      </c>
      <c r="I607" s="189">
        <f t="shared" si="28"/>
        <v>0</v>
      </c>
      <c r="J607" s="233">
        <v>2016</v>
      </c>
      <c r="K607" s="106">
        <f t="shared" si="29"/>
        <v>5304048</v>
      </c>
    </row>
    <row r="608" spans="2:11" s="58" customFormat="1">
      <c r="B608" s="175" t="s">
        <v>909</v>
      </c>
      <c r="C608" s="174" t="s">
        <v>908</v>
      </c>
      <c r="D608" s="181">
        <v>3852.64</v>
      </c>
      <c r="E608" s="97">
        <v>378.84175785954568</v>
      </c>
      <c r="F608" s="227">
        <f t="shared" si="27"/>
        <v>1459540.91</v>
      </c>
      <c r="G608" s="81">
        <v>1926.3200400000001</v>
      </c>
      <c r="H608" s="106">
        <v>0</v>
      </c>
      <c r="I608" s="189">
        <f t="shared" si="28"/>
        <v>0</v>
      </c>
      <c r="J608" s="233">
        <v>2016</v>
      </c>
      <c r="K608" s="106">
        <f t="shared" si="29"/>
        <v>1459541</v>
      </c>
    </row>
    <row r="609" spans="2:11" s="58" customFormat="1">
      <c r="B609" s="175" t="s">
        <v>910</v>
      </c>
      <c r="C609" s="174" t="s">
        <v>872</v>
      </c>
      <c r="D609" s="181">
        <v>3247.6857140000002</v>
      </c>
      <c r="E609" s="97">
        <v>455.27295748667382</v>
      </c>
      <c r="F609" s="227">
        <f t="shared" si="27"/>
        <v>1478583.48</v>
      </c>
      <c r="G609" s="81"/>
      <c r="H609" s="106" t="s">
        <v>11235</v>
      </c>
      <c r="I609" s="189" t="str">
        <f t="shared" si="28"/>
        <v/>
      </c>
      <c r="J609" s="233">
        <v>2016</v>
      </c>
      <c r="K609" s="106">
        <f t="shared" si="29"/>
        <v>0</v>
      </c>
    </row>
    <row r="610" spans="2:11" s="58" customFormat="1">
      <c r="B610" s="175" t="s">
        <v>911</v>
      </c>
      <c r="C610" s="174" t="s">
        <v>872</v>
      </c>
      <c r="D610" s="181">
        <v>1991.7857140000001</v>
      </c>
      <c r="E610" s="97">
        <v>360.42248167264438</v>
      </c>
      <c r="F610" s="227">
        <f t="shared" si="27"/>
        <v>717884.35</v>
      </c>
      <c r="G610" s="81"/>
      <c r="H610" s="106" t="s">
        <v>11235</v>
      </c>
      <c r="I610" s="189" t="str">
        <f t="shared" si="28"/>
        <v/>
      </c>
      <c r="J610" s="233">
        <v>2016</v>
      </c>
      <c r="K610" s="106">
        <f t="shared" si="29"/>
        <v>0</v>
      </c>
    </row>
    <row r="611" spans="2:11" s="58" customFormat="1">
      <c r="B611" s="175" t="s">
        <v>912</v>
      </c>
      <c r="C611" s="174" t="s">
        <v>908</v>
      </c>
      <c r="D611" s="181">
        <v>12921.43893</v>
      </c>
      <c r="E611" s="97">
        <v>410.48429503354083</v>
      </c>
      <c r="F611" s="227">
        <f t="shared" si="27"/>
        <v>5304047.75</v>
      </c>
      <c r="G611" s="81">
        <v>6460.7192750000004</v>
      </c>
      <c r="H611" s="106">
        <v>0</v>
      </c>
      <c r="I611" s="189">
        <f t="shared" si="28"/>
        <v>0</v>
      </c>
      <c r="J611" s="233">
        <v>2016</v>
      </c>
      <c r="K611" s="106">
        <f t="shared" si="29"/>
        <v>5304048</v>
      </c>
    </row>
    <row r="612" spans="2:11" s="58" customFormat="1">
      <c r="B612" s="175" t="s">
        <v>913</v>
      </c>
      <c r="C612" s="174" t="s">
        <v>908</v>
      </c>
      <c r="D612" s="181">
        <v>15535.1394</v>
      </c>
      <c r="E612" s="97">
        <v>362.22700196690863</v>
      </c>
      <c r="F612" s="227">
        <f t="shared" si="27"/>
        <v>5627246.9699999997</v>
      </c>
      <c r="G612" s="81">
        <v>7767.5697730000002</v>
      </c>
      <c r="H612" s="106">
        <v>191.38559980077824</v>
      </c>
      <c r="I612" s="189">
        <f t="shared" si="28"/>
        <v>1486601</v>
      </c>
      <c r="J612" s="233">
        <v>2016</v>
      </c>
      <c r="K612" s="106">
        <f t="shared" si="29"/>
        <v>7113848</v>
      </c>
    </row>
    <row r="613" spans="2:11" s="58" customFormat="1">
      <c r="B613" s="175" t="s">
        <v>914</v>
      </c>
      <c r="C613" s="174" t="s">
        <v>915</v>
      </c>
      <c r="D613" s="181">
        <v>5780.1428569999998</v>
      </c>
      <c r="E613" s="97">
        <v>261.41978968046811</v>
      </c>
      <c r="F613" s="227">
        <f t="shared" si="27"/>
        <v>1511043.73</v>
      </c>
      <c r="G613" s="81">
        <v>2890.0715209999998</v>
      </c>
      <c r="H613" s="106">
        <v>1217.8390653744657</v>
      </c>
      <c r="I613" s="189">
        <f t="shared" si="28"/>
        <v>3519642.0000000005</v>
      </c>
      <c r="J613" s="233">
        <v>2016</v>
      </c>
      <c r="K613" s="106">
        <f t="shared" si="29"/>
        <v>5030686</v>
      </c>
    </row>
    <row r="614" spans="2:11" s="58" customFormat="1">
      <c r="B614" s="175" t="s">
        <v>916</v>
      </c>
      <c r="C614" s="174" t="s">
        <v>915</v>
      </c>
      <c r="D614" s="181">
        <v>10290.691430000001</v>
      </c>
      <c r="E614" s="97">
        <v>351.37114105461035</v>
      </c>
      <c r="F614" s="227">
        <f t="shared" si="27"/>
        <v>3615851.99</v>
      </c>
      <c r="G614" s="81">
        <v>5145.345738</v>
      </c>
      <c r="H614" s="106">
        <v>1217.8388623571248</v>
      </c>
      <c r="I614" s="189">
        <f t="shared" si="28"/>
        <v>6266202</v>
      </c>
      <c r="J614" s="233">
        <v>2016</v>
      </c>
      <c r="K614" s="106">
        <f t="shared" si="29"/>
        <v>9882054</v>
      </c>
    </row>
    <row r="615" spans="2:11" s="58" customFormat="1">
      <c r="B615" s="175" t="s">
        <v>917</v>
      </c>
      <c r="C615" s="174" t="s">
        <v>918</v>
      </c>
      <c r="D615" s="181">
        <v>2614.75</v>
      </c>
      <c r="E615" s="97">
        <v>450.02542881728652</v>
      </c>
      <c r="F615" s="227">
        <f t="shared" si="27"/>
        <v>1176703.99</v>
      </c>
      <c r="G615" s="81">
        <v>1307.3750050000001</v>
      </c>
      <c r="H615" s="106">
        <v>0</v>
      </c>
      <c r="I615" s="189">
        <f t="shared" si="28"/>
        <v>0</v>
      </c>
      <c r="J615" s="233">
        <v>2016</v>
      </c>
      <c r="K615" s="106">
        <f t="shared" si="29"/>
        <v>1176704</v>
      </c>
    </row>
    <row r="616" spans="2:11" s="58" customFormat="1">
      <c r="B616" s="175" t="s">
        <v>919</v>
      </c>
      <c r="C616" s="174" t="s">
        <v>918</v>
      </c>
      <c r="D616" s="181">
        <v>2331.6</v>
      </c>
      <c r="E616" s="97">
        <v>295.89585692228513</v>
      </c>
      <c r="F616" s="227">
        <f t="shared" si="27"/>
        <v>689910.78</v>
      </c>
      <c r="G616" s="81">
        <v>1165.7999689999999</v>
      </c>
      <c r="H616" s="106">
        <v>0</v>
      </c>
      <c r="I616" s="189">
        <f t="shared" si="28"/>
        <v>0</v>
      </c>
      <c r="J616" s="233">
        <v>2016</v>
      </c>
      <c r="K616" s="106">
        <f t="shared" si="29"/>
        <v>689911</v>
      </c>
    </row>
    <row r="617" spans="2:11" s="58" customFormat="1">
      <c r="B617" s="175" t="s">
        <v>920</v>
      </c>
      <c r="C617" s="174" t="s">
        <v>915</v>
      </c>
      <c r="D617" s="181">
        <v>6932.8133330000001</v>
      </c>
      <c r="E617" s="97">
        <v>637.31313938147832</v>
      </c>
      <c r="F617" s="227">
        <f t="shared" si="27"/>
        <v>4418373.03</v>
      </c>
      <c r="G617" s="81"/>
      <c r="H617" s="106" t="s">
        <v>11235</v>
      </c>
      <c r="I617" s="189" t="str">
        <f t="shared" si="28"/>
        <v/>
      </c>
      <c r="J617" s="233">
        <v>2016</v>
      </c>
      <c r="K617" s="106">
        <f t="shared" si="29"/>
        <v>0</v>
      </c>
    </row>
    <row r="618" spans="2:11" s="58" customFormat="1">
      <c r="B618" s="175" t="s">
        <v>921</v>
      </c>
      <c r="C618" s="174" t="s">
        <v>922</v>
      </c>
      <c r="D618" s="181">
        <v>5701.97</v>
      </c>
      <c r="E618" s="97">
        <v>211.63897389849473</v>
      </c>
      <c r="F618" s="227">
        <f t="shared" si="27"/>
        <v>1206759.08</v>
      </c>
      <c r="G618" s="81">
        <v>2850.985017</v>
      </c>
      <c r="H618" s="106">
        <v>0</v>
      </c>
      <c r="I618" s="189">
        <f t="shared" si="28"/>
        <v>0</v>
      </c>
      <c r="J618" s="233">
        <v>2016</v>
      </c>
      <c r="K618" s="106">
        <f t="shared" si="29"/>
        <v>1206759</v>
      </c>
    </row>
    <row r="619" spans="2:11" s="58" customFormat="1">
      <c r="B619" s="175" t="s">
        <v>923</v>
      </c>
      <c r="C619" s="174" t="s">
        <v>922</v>
      </c>
      <c r="D619" s="181">
        <v>5069.07</v>
      </c>
      <c r="E619" s="97">
        <v>110.23138761153427</v>
      </c>
      <c r="F619" s="227">
        <f t="shared" si="27"/>
        <v>558770.62</v>
      </c>
      <c r="G619" s="81">
        <v>2534.5349839999999</v>
      </c>
      <c r="H619" s="106">
        <v>0</v>
      </c>
      <c r="I619" s="189">
        <f t="shared" si="28"/>
        <v>0</v>
      </c>
      <c r="J619" s="233">
        <v>2016</v>
      </c>
      <c r="K619" s="106">
        <f t="shared" si="29"/>
        <v>558771</v>
      </c>
    </row>
    <row r="620" spans="2:11" s="58" customFormat="1">
      <c r="B620" s="175" t="s">
        <v>924</v>
      </c>
      <c r="C620" s="174" t="s">
        <v>768</v>
      </c>
      <c r="D620" s="181">
        <v>7784.6090910000003</v>
      </c>
      <c r="E620" s="97">
        <v>221.60979438190265</v>
      </c>
      <c r="F620" s="227">
        <f t="shared" si="27"/>
        <v>1725145.62</v>
      </c>
      <c r="G620" s="81">
        <v>3892.3045280000001</v>
      </c>
      <c r="H620" s="106">
        <v>162.69461843094513</v>
      </c>
      <c r="I620" s="189">
        <f t="shared" si="28"/>
        <v>633257</v>
      </c>
      <c r="J620" s="233">
        <v>2016</v>
      </c>
      <c r="K620" s="106">
        <f t="shared" si="29"/>
        <v>2358403</v>
      </c>
    </row>
    <row r="621" spans="2:11" s="58" customFormat="1">
      <c r="B621" s="175" t="s">
        <v>925</v>
      </c>
      <c r="C621" s="174" t="s">
        <v>768</v>
      </c>
      <c r="D621" s="181">
        <v>4062.5090909999999</v>
      </c>
      <c r="E621" s="97">
        <v>252.6924683748357</v>
      </c>
      <c r="F621" s="227">
        <f t="shared" si="27"/>
        <v>1026565.45</v>
      </c>
      <c r="G621" s="81">
        <v>2031.2545560000001</v>
      </c>
      <c r="H621" s="106">
        <v>162.69452739137634</v>
      </c>
      <c r="I621" s="189">
        <f t="shared" si="28"/>
        <v>330474</v>
      </c>
      <c r="J621" s="233">
        <v>2016</v>
      </c>
      <c r="K621" s="106">
        <f t="shared" si="29"/>
        <v>1357039</v>
      </c>
    </row>
    <row r="622" spans="2:11" s="58" customFormat="1">
      <c r="B622" s="175" t="s">
        <v>926</v>
      </c>
      <c r="C622" s="174" t="s">
        <v>927</v>
      </c>
      <c r="D622" s="181">
        <v>13468.20333</v>
      </c>
      <c r="E622" s="97">
        <v>168.9983945319602</v>
      </c>
      <c r="F622" s="227">
        <f t="shared" si="27"/>
        <v>2276104.7400000002</v>
      </c>
      <c r="G622" s="81">
        <v>6734.1016120000004</v>
      </c>
      <c r="H622" s="106">
        <v>162.69445623565682</v>
      </c>
      <c r="I622" s="189">
        <f t="shared" si="28"/>
        <v>1095601</v>
      </c>
      <c r="J622" s="233">
        <v>2016</v>
      </c>
      <c r="K622" s="106">
        <f t="shared" si="29"/>
        <v>3371706</v>
      </c>
    </row>
    <row r="623" spans="2:11" s="58" customFormat="1">
      <c r="B623" s="175" t="s">
        <v>928</v>
      </c>
      <c r="C623" s="174" t="s">
        <v>927</v>
      </c>
      <c r="D623" s="181">
        <v>18652.153330000001</v>
      </c>
      <c r="E623" s="97">
        <v>143.07057865044905</v>
      </c>
      <c r="F623" s="227">
        <f t="shared" si="27"/>
        <v>2668574.37</v>
      </c>
      <c r="G623" s="81"/>
      <c r="H623" s="106" t="s">
        <v>11235</v>
      </c>
      <c r="I623" s="189" t="str">
        <f t="shared" si="28"/>
        <v/>
      </c>
      <c r="J623" s="233">
        <v>2016</v>
      </c>
      <c r="K623" s="106">
        <f t="shared" si="29"/>
        <v>0</v>
      </c>
    </row>
    <row r="624" spans="2:11" s="58" customFormat="1">
      <c r="B624" s="175" t="s">
        <v>929</v>
      </c>
      <c r="C624" s="174" t="s">
        <v>927</v>
      </c>
      <c r="D624" s="181">
        <v>9988.75</v>
      </c>
      <c r="E624" s="97">
        <v>127.34657489675887</v>
      </c>
      <c r="F624" s="227">
        <f t="shared" si="27"/>
        <v>1272033.1000000001</v>
      </c>
      <c r="G624" s="81">
        <v>4994.3748020000003</v>
      </c>
      <c r="H624" s="106">
        <v>162.69443768509547</v>
      </c>
      <c r="I624" s="189">
        <f t="shared" si="28"/>
        <v>812557</v>
      </c>
      <c r="J624" s="233">
        <v>2016</v>
      </c>
      <c r="K624" s="106">
        <f t="shared" si="29"/>
        <v>2084590</v>
      </c>
    </row>
    <row r="625" spans="2:11" s="58" customFormat="1">
      <c r="B625" s="175" t="s">
        <v>930</v>
      </c>
      <c r="C625" s="174" t="s">
        <v>931</v>
      </c>
      <c r="D625" s="181">
        <v>14555.3</v>
      </c>
      <c r="E625" s="97">
        <v>90.498853338646413</v>
      </c>
      <c r="F625" s="227">
        <f t="shared" si="27"/>
        <v>1317237.96</v>
      </c>
      <c r="G625" s="81">
        <v>7277.6498590000001</v>
      </c>
      <c r="H625" s="106">
        <v>162.69455427781386</v>
      </c>
      <c r="I625" s="189">
        <f t="shared" si="28"/>
        <v>1184034</v>
      </c>
      <c r="J625" s="233">
        <v>2016</v>
      </c>
      <c r="K625" s="106">
        <f t="shared" si="29"/>
        <v>2501272</v>
      </c>
    </row>
    <row r="626" spans="2:11" s="58" customFormat="1">
      <c r="B626" s="175" t="s">
        <v>932</v>
      </c>
      <c r="C626" s="174" t="s">
        <v>931</v>
      </c>
      <c r="D626" s="181">
        <v>13255.75</v>
      </c>
      <c r="E626" s="97">
        <v>78.436727457895628</v>
      </c>
      <c r="F626" s="227">
        <f t="shared" si="27"/>
        <v>1039737.65</v>
      </c>
      <c r="G626" s="81">
        <v>6627.8752329999998</v>
      </c>
      <c r="H626" s="106">
        <v>162.69452306993963</v>
      </c>
      <c r="I626" s="189">
        <f t="shared" si="28"/>
        <v>1078319</v>
      </c>
      <c r="J626" s="233">
        <v>2016</v>
      </c>
      <c r="K626" s="106">
        <f t="shared" si="29"/>
        <v>2118057</v>
      </c>
    </row>
    <row r="627" spans="2:11" s="58" customFormat="1">
      <c r="B627" s="175" t="s">
        <v>933</v>
      </c>
      <c r="C627" s="174" t="s">
        <v>934</v>
      </c>
      <c r="D627" s="181">
        <v>11602.622219999999</v>
      </c>
      <c r="E627" s="97">
        <v>511.69678176421746</v>
      </c>
      <c r="F627" s="227">
        <f t="shared" si="27"/>
        <v>5937024.4500000002</v>
      </c>
      <c r="G627" s="81">
        <v>5801.3112739999997</v>
      </c>
      <c r="H627" s="106">
        <v>162.69442466051686</v>
      </c>
      <c r="I627" s="189">
        <f t="shared" si="28"/>
        <v>943841</v>
      </c>
      <c r="J627" s="233">
        <v>2016</v>
      </c>
      <c r="K627" s="106">
        <f t="shared" si="29"/>
        <v>6880865</v>
      </c>
    </row>
    <row r="628" spans="2:11" s="58" customFormat="1">
      <c r="B628" s="175" t="s">
        <v>935</v>
      </c>
      <c r="C628" s="174" t="s">
        <v>934</v>
      </c>
      <c r="D628" s="181">
        <v>10476.871429999999</v>
      </c>
      <c r="E628" s="97">
        <v>565.82772057554973</v>
      </c>
      <c r="F628" s="227">
        <f t="shared" si="27"/>
        <v>5928104.2799999993</v>
      </c>
      <c r="G628" s="81">
        <v>5238.435665</v>
      </c>
      <c r="H628" s="106">
        <v>162.69456274786569</v>
      </c>
      <c r="I628" s="189">
        <f t="shared" si="28"/>
        <v>852265</v>
      </c>
      <c r="J628" s="233">
        <v>2016</v>
      </c>
      <c r="K628" s="106">
        <f t="shared" si="29"/>
        <v>6780369</v>
      </c>
    </row>
    <row r="629" spans="2:11" s="58" customFormat="1">
      <c r="B629" s="175" t="s">
        <v>936</v>
      </c>
      <c r="C629" s="174" t="s">
        <v>934</v>
      </c>
      <c r="D629" s="181">
        <v>11602.622219999999</v>
      </c>
      <c r="E629" s="97">
        <v>511.69678176421746</v>
      </c>
      <c r="F629" s="227">
        <f t="shared" si="27"/>
        <v>5937024.4500000002</v>
      </c>
      <c r="G629" s="81">
        <v>5801.3112739999997</v>
      </c>
      <c r="H629" s="106">
        <v>162.69442466051686</v>
      </c>
      <c r="I629" s="189">
        <f t="shared" si="28"/>
        <v>943841</v>
      </c>
      <c r="J629" s="233">
        <v>2016</v>
      </c>
      <c r="K629" s="106">
        <f t="shared" si="29"/>
        <v>6880865</v>
      </c>
    </row>
    <row r="630" spans="2:11" s="58" customFormat="1">
      <c r="B630" s="175" t="s">
        <v>937</v>
      </c>
      <c r="C630" s="174" t="s">
        <v>934</v>
      </c>
      <c r="D630" s="181">
        <v>10050.57857</v>
      </c>
      <c r="E630" s="97">
        <v>296.10889455491315</v>
      </c>
      <c r="F630" s="227">
        <f t="shared" si="27"/>
        <v>2976065.7099999995</v>
      </c>
      <c r="G630" s="81">
        <v>5025.2894640000004</v>
      </c>
      <c r="H630" s="106">
        <v>162.69450861627021</v>
      </c>
      <c r="I630" s="189">
        <f t="shared" si="28"/>
        <v>817587</v>
      </c>
      <c r="J630" s="233">
        <v>2016</v>
      </c>
      <c r="K630" s="106">
        <f t="shared" si="29"/>
        <v>3793653</v>
      </c>
    </row>
    <row r="631" spans="2:11" s="58" customFormat="1">
      <c r="B631" s="175" t="s">
        <v>938</v>
      </c>
      <c r="C631" s="174" t="s">
        <v>939</v>
      </c>
      <c r="D631" s="181">
        <v>10887.42</v>
      </c>
      <c r="E631" s="97">
        <v>720.04287609001949</v>
      </c>
      <c r="F631" s="227">
        <f t="shared" si="27"/>
        <v>7839409.21</v>
      </c>
      <c r="G631" s="81">
        <v>5443.7098679999999</v>
      </c>
      <c r="H631" s="106">
        <v>162.69456335397777</v>
      </c>
      <c r="I631" s="189">
        <f t="shared" si="28"/>
        <v>885662</v>
      </c>
      <c r="J631" s="233">
        <v>2016</v>
      </c>
      <c r="K631" s="106">
        <f t="shared" si="29"/>
        <v>8725071</v>
      </c>
    </row>
    <row r="632" spans="2:11" s="58" customFormat="1">
      <c r="B632" s="175" t="s">
        <v>940</v>
      </c>
      <c r="C632" s="174" t="s">
        <v>939</v>
      </c>
      <c r="D632" s="181">
        <v>8635.6666669999995</v>
      </c>
      <c r="E632" s="97">
        <v>317.81533445332093</v>
      </c>
      <c r="F632" s="227">
        <f t="shared" si="27"/>
        <v>2744547.29</v>
      </c>
      <c r="G632" s="81">
        <v>4317.8331989999997</v>
      </c>
      <c r="H632" s="106">
        <v>162.69456637711124</v>
      </c>
      <c r="I632" s="189">
        <f t="shared" si="28"/>
        <v>702488</v>
      </c>
      <c r="J632" s="233">
        <v>2016</v>
      </c>
      <c r="K632" s="106">
        <f t="shared" si="29"/>
        <v>3447035</v>
      </c>
    </row>
    <row r="633" spans="2:11" s="58" customFormat="1">
      <c r="B633" s="175" t="s">
        <v>941</v>
      </c>
      <c r="C633" s="174" t="s">
        <v>939</v>
      </c>
      <c r="D633" s="181">
        <v>10887.42</v>
      </c>
      <c r="E633" s="97">
        <v>720.04287609001949</v>
      </c>
      <c r="F633" s="227">
        <f t="shared" si="27"/>
        <v>7839409.21</v>
      </c>
      <c r="G633" s="81">
        <v>5443.7098679999999</v>
      </c>
      <c r="H633" s="106">
        <v>162.69456335397777</v>
      </c>
      <c r="I633" s="189">
        <f t="shared" si="28"/>
        <v>885662</v>
      </c>
      <c r="J633" s="233">
        <v>2016</v>
      </c>
      <c r="K633" s="106">
        <f t="shared" si="29"/>
        <v>8725071</v>
      </c>
    </row>
    <row r="634" spans="2:11" s="58" customFormat="1">
      <c r="B634" s="175" t="s">
        <v>942</v>
      </c>
      <c r="C634" s="174" t="s">
        <v>939</v>
      </c>
      <c r="D634" s="181">
        <v>7395.5033329999997</v>
      </c>
      <c r="E634" s="97">
        <v>434.80147127397692</v>
      </c>
      <c r="F634" s="227">
        <f t="shared" si="27"/>
        <v>3215575.73</v>
      </c>
      <c r="G634" s="81">
        <v>3697.7516489999998</v>
      </c>
      <c r="H634" s="106">
        <v>162.69453903500917</v>
      </c>
      <c r="I634" s="189">
        <f t="shared" si="28"/>
        <v>601604</v>
      </c>
      <c r="J634" s="233">
        <v>2016</v>
      </c>
      <c r="K634" s="106">
        <f t="shared" si="29"/>
        <v>3817180</v>
      </c>
    </row>
    <row r="635" spans="2:11" s="58" customFormat="1">
      <c r="B635" s="175" t="s">
        <v>943</v>
      </c>
      <c r="C635" s="174" t="s">
        <v>771</v>
      </c>
      <c r="D635" s="181">
        <v>5229.8363639999998</v>
      </c>
      <c r="E635" s="97">
        <v>768.94717733084326</v>
      </c>
      <c r="F635" s="227">
        <f t="shared" si="27"/>
        <v>4021467.91</v>
      </c>
      <c r="G635" s="81">
        <v>2614.9181960000001</v>
      </c>
      <c r="H635" s="106">
        <v>162.69457325692952</v>
      </c>
      <c r="I635" s="189">
        <f t="shared" si="28"/>
        <v>425433</v>
      </c>
      <c r="J635" s="233">
        <v>2016</v>
      </c>
      <c r="K635" s="106">
        <f t="shared" si="29"/>
        <v>4446901</v>
      </c>
    </row>
    <row r="636" spans="2:11" s="58" customFormat="1">
      <c r="B636" s="175" t="s">
        <v>944</v>
      </c>
      <c r="C636" s="174" t="s">
        <v>771</v>
      </c>
      <c r="D636" s="181">
        <v>11660.30991</v>
      </c>
      <c r="E636" s="97">
        <v>561.80392378610463</v>
      </c>
      <c r="F636" s="227">
        <f t="shared" si="27"/>
        <v>6550807.8600000003</v>
      </c>
      <c r="G636" s="81">
        <v>5830.1549089999999</v>
      </c>
      <c r="H636" s="106">
        <v>162.69447635700894</v>
      </c>
      <c r="I636" s="189">
        <f t="shared" si="28"/>
        <v>948534.00000000012</v>
      </c>
      <c r="J636" s="233">
        <v>2016</v>
      </c>
      <c r="K636" s="106">
        <f t="shared" si="29"/>
        <v>7499342</v>
      </c>
    </row>
    <row r="637" spans="2:11" s="58" customFormat="1">
      <c r="B637" s="175" t="s">
        <v>945</v>
      </c>
      <c r="C637" s="174" t="s">
        <v>771</v>
      </c>
      <c r="D637" s="181">
        <v>6107.5363639999996</v>
      </c>
      <c r="E637" s="97">
        <v>416.71496628358022</v>
      </c>
      <c r="F637" s="227">
        <f t="shared" si="27"/>
        <v>2545101.81</v>
      </c>
      <c r="G637" s="81">
        <v>3053.7682669999999</v>
      </c>
      <c r="H637" s="106">
        <v>162.69440132996183</v>
      </c>
      <c r="I637" s="189">
        <f t="shared" si="28"/>
        <v>496831.00000000006</v>
      </c>
      <c r="J637" s="233">
        <v>2016</v>
      </c>
      <c r="K637" s="106">
        <f t="shared" si="29"/>
        <v>3041933</v>
      </c>
    </row>
    <row r="638" spans="2:11" s="58" customFormat="1">
      <c r="B638" s="175" t="s">
        <v>946</v>
      </c>
      <c r="C638" s="174" t="s">
        <v>771</v>
      </c>
      <c r="D638" s="181">
        <v>5817.64</v>
      </c>
      <c r="E638" s="97">
        <v>206.01318060244358</v>
      </c>
      <c r="F638" s="227">
        <f t="shared" si="27"/>
        <v>1198510.52</v>
      </c>
      <c r="G638" s="81">
        <v>2908.8198849999999</v>
      </c>
      <c r="H638" s="106">
        <v>162.69450110693259</v>
      </c>
      <c r="I638" s="189">
        <f t="shared" si="28"/>
        <v>473249</v>
      </c>
      <c r="J638" s="233">
        <v>2016</v>
      </c>
      <c r="K638" s="106">
        <f t="shared" si="29"/>
        <v>1671760</v>
      </c>
    </row>
    <row r="639" spans="2:11" s="58" customFormat="1">
      <c r="B639" s="175" t="s">
        <v>947</v>
      </c>
      <c r="C639" s="174" t="s">
        <v>948</v>
      </c>
      <c r="D639" s="181">
        <v>4383.6000000000004</v>
      </c>
      <c r="E639" s="97">
        <v>288.57533305958572</v>
      </c>
      <c r="F639" s="227">
        <f t="shared" si="27"/>
        <v>1264998.83</v>
      </c>
      <c r="G639" s="81">
        <v>2191.7999450000002</v>
      </c>
      <c r="H639" s="106">
        <v>0</v>
      </c>
      <c r="I639" s="189">
        <f t="shared" si="28"/>
        <v>0</v>
      </c>
      <c r="J639" s="233">
        <v>2016</v>
      </c>
      <c r="K639" s="106">
        <f t="shared" si="29"/>
        <v>1264999</v>
      </c>
    </row>
    <row r="640" spans="2:11" s="58" customFormat="1">
      <c r="B640" s="175" t="s">
        <v>949</v>
      </c>
      <c r="C640" s="174" t="s">
        <v>948</v>
      </c>
      <c r="D640" s="181">
        <v>3320.95</v>
      </c>
      <c r="E640" s="97">
        <v>584.8653246811906</v>
      </c>
      <c r="F640" s="227">
        <f t="shared" si="27"/>
        <v>1942308.4999999998</v>
      </c>
      <c r="G640" s="81">
        <v>1660.4750280000001</v>
      </c>
      <c r="H640" s="106">
        <v>0</v>
      </c>
      <c r="I640" s="189">
        <f t="shared" si="28"/>
        <v>0</v>
      </c>
      <c r="J640" s="233">
        <v>2016</v>
      </c>
      <c r="K640" s="106">
        <f t="shared" si="29"/>
        <v>1942309</v>
      </c>
    </row>
    <row r="641" spans="2:11" s="58" customFormat="1">
      <c r="B641" s="175" t="s">
        <v>950</v>
      </c>
      <c r="C641" s="174" t="s">
        <v>948</v>
      </c>
      <c r="D641" s="181">
        <v>3995.2750000000001</v>
      </c>
      <c r="E641" s="97">
        <v>599.95962730975964</v>
      </c>
      <c r="F641" s="227">
        <f t="shared" si="27"/>
        <v>2397003.7000000002</v>
      </c>
      <c r="G641" s="81">
        <v>1997.637471</v>
      </c>
      <c r="H641" s="106">
        <v>0</v>
      </c>
      <c r="I641" s="189">
        <f t="shared" si="28"/>
        <v>0</v>
      </c>
      <c r="J641" s="233">
        <v>2016</v>
      </c>
      <c r="K641" s="106">
        <f t="shared" si="29"/>
        <v>2397004</v>
      </c>
    </row>
    <row r="642" spans="2:11" s="58" customFormat="1">
      <c r="B642" s="175" t="s">
        <v>951</v>
      </c>
      <c r="C642" s="174" t="s">
        <v>948</v>
      </c>
      <c r="D642" s="181">
        <v>3709.92</v>
      </c>
      <c r="E642" s="97">
        <v>637.81788825635044</v>
      </c>
      <c r="F642" s="227">
        <f t="shared" si="27"/>
        <v>2366253.34</v>
      </c>
      <c r="G642" s="81">
        <v>1854.9600089999999</v>
      </c>
      <c r="H642" s="106">
        <v>0</v>
      </c>
      <c r="I642" s="189">
        <f t="shared" si="28"/>
        <v>0</v>
      </c>
      <c r="J642" s="233">
        <v>2016</v>
      </c>
      <c r="K642" s="106">
        <f t="shared" si="29"/>
        <v>2366253</v>
      </c>
    </row>
    <row r="643" spans="2:11" s="58" customFormat="1">
      <c r="B643" s="175" t="s">
        <v>952</v>
      </c>
      <c r="C643" s="174" t="s">
        <v>953</v>
      </c>
      <c r="D643" s="181">
        <v>2905.1076029999999</v>
      </c>
      <c r="E643" s="97">
        <v>294.150932350164</v>
      </c>
      <c r="F643" s="227">
        <f t="shared" si="27"/>
        <v>854540.1100000001</v>
      </c>
      <c r="G643" s="81">
        <v>1452.55377</v>
      </c>
      <c r="H643" s="106">
        <v>33.096193058656958</v>
      </c>
      <c r="I643" s="189">
        <f t="shared" si="28"/>
        <v>48073.999999999993</v>
      </c>
      <c r="J643" s="233">
        <v>2016</v>
      </c>
      <c r="K643" s="106">
        <f t="shared" si="29"/>
        <v>902614</v>
      </c>
    </row>
    <row r="644" spans="2:11" s="58" customFormat="1">
      <c r="B644" s="175" t="s">
        <v>954</v>
      </c>
      <c r="C644" s="174" t="s">
        <v>953</v>
      </c>
      <c r="D644" s="181">
        <v>2916.1325860000002</v>
      </c>
      <c r="E644" s="97">
        <v>213.48463817755919</v>
      </c>
      <c r="F644" s="227">
        <f t="shared" si="27"/>
        <v>622549.51</v>
      </c>
      <c r="G644" s="81">
        <v>1458.0662500000001</v>
      </c>
      <c r="H644" s="106">
        <v>1217.8390385210548</v>
      </c>
      <c r="I644" s="189">
        <f t="shared" si="28"/>
        <v>1775690</v>
      </c>
      <c r="J644" s="233">
        <v>2016</v>
      </c>
      <c r="K644" s="106">
        <f t="shared" si="29"/>
        <v>2398240</v>
      </c>
    </row>
    <row r="645" spans="2:11" s="58" customFormat="1">
      <c r="B645" s="175" t="s">
        <v>955</v>
      </c>
      <c r="C645" s="174" t="s">
        <v>956</v>
      </c>
      <c r="D645" s="104">
        <v>7490.1866669999999</v>
      </c>
      <c r="E645" s="97">
        <v>127.17205222623861</v>
      </c>
      <c r="F645" s="227">
        <f t="shared" si="27"/>
        <v>952542.41</v>
      </c>
      <c r="G645" s="81">
        <v>3745.0933749999999</v>
      </c>
      <c r="H645" s="106">
        <v>903.79882717877501</v>
      </c>
      <c r="I645" s="189">
        <f t="shared" si="28"/>
        <v>3384811</v>
      </c>
      <c r="J645" s="232">
        <v>2016</v>
      </c>
      <c r="K645" s="106">
        <f t="shared" si="29"/>
        <v>4337353</v>
      </c>
    </row>
    <row r="646" spans="2:11" s="58" customFormat="1">
      <c r="B646" s="175" t="s">
        <v>957</v>
      </c>
      <c r="C646" s="174" t="s">
        <v>956</v>
      </c>
      <c r="D646" s="181">
        <v>4005.6333330000002</v>
      </c>
      <c r="E646" s="97">
        <v>110.46923250675874</v>
      </c>
      <c r="F646" s="227">
        <f t="shared" si="27"/>
        <v>442499.24</v>
      </c>
      <c r="G646" s="81">
        <v>2002.8166189999999</v>
      </c>
      <c r="H646" s="106">
        <v>0</v>
      </c>
      <c r="I646" s="189">
        <f t="shared" si="28"/>
        <v>0</v>
      </c>
      <c r="J646" s="233">
        <v>2016</v>
      </c>
      <c r="K646" s="106">
        <f t="shared" si="29"/>
        <v>442499</v>
      </c>
    </row>
    <row r="647" spans="2:11" s="58" customFormat="1">
      <c r="B647" s="175" t="s">
        <v>958</v>
      </c>
      <c r="C647" s="174" t="s">
        <v>959</v>
      </c>
      <c r="D647" s="181">
        <v>2492.48</v>
      </c>
      <c r="E647" s="97">
        <v>199.49411429580178</v>
      </c>
      <c r="F647" s="227">
        <f t="shared" si="27"/>
        <v>497235.09</v>
      </c>
      <c r="G647" s="81">
        <v>1246.2399889999999</v>
      </c>
      <c r="H647" s="106">
        <v>1217.8392712448904</v>
      </c>
      <c r="I647" s="189">
        <f t="shared" si="28"/>
        <v>1517720</v>
      </c>
      <c r="J647" s="233">
        <v>2016</v>
      </c>
      <c r="K647" s="106">
        <f t="shared" si="29"/>
        <v>2014955</v>
      </c>
    </row>
    <row r="648" spans="2:11" s="58" customFormat="1">
      <c r="B648" s="175" t="s">
        <v>960</v>
      </c>
      <c r="C648" s="174" t="s">
        <v>959</v>
      </c>
      <c r="D648" s="181">
        <v>6149.1674999999996</v>
      </c>
      <c r="E648" s="97">
        <v>379.41625919280943</v>
      </c>
      <c r="F648" s="227">
        <f t="shared" si="27"/>
        <v>2333094.13</v>
      </c>
      <c r="G648" s="81">
        <v>3074.5837029999998</v>
      </c>
      <c r="H648" s="106">
        <v>1217.8390187739833</v>
      </c>
      <c r="I648" s="189">
        <f t="shared" si="28"/>
        <v>3744348</v>
      </c>
      <c r="J648" s="233">
        <v>2016</v>
      </c>
      <c r="K648" s="106">
        <f t="shared" si="29"/>
        <v>6077442</v>
      </c>
    </row>
    <row r="649" spans="2:11" s="58" customFormat="1">
      <c r="B649" s="175" t="s">
        <v>961</v>
      </c>
      <c r="C649" s="174" t="s">
        <v>948</v>
      </c>
      <c r="D649" s="181">
        <v>5285.9750000000004</v>
      </c>
      <c r="E649" s="97">
        <v>609.08317197867939</v>
      </c>
      <c r="F649" s="227">
        <f t="shared" si="27"/>
        <v>3219598.42</v>
      </c>
      <c r="G649" s="81">
        <v>2642.9874049999999</v>
      </c>
      <c r="H649" s="106">
        <v>0</v>
      </c>
      <c r="I649" s="189">
        <f t="shared" si="28"/>
        <v>0</v>
      </c>
      <c r="J649" s="233">
        <v>2016</v>
      </c>
      <c r="K649" s="106">
        <f t="shared" si="29"/>
        <v>3219598</v>
      </c>
    </row>
    <row r="650" spans="2:11" s="58" customFormat="1">
      <c r="B650" s="175" t="s">
        <v>962</v>
      </c>
      <c r="C650" s="174" t="s">
        <v>963</v>
      </c>
      <c r="D650" s="181">
        <v>2853.5749999999998</v>
      </c>
      <c r="E650" s="97">
        <v>301.55872195404015</v>
      </c>
      <c r="F650" s="227">
        <f t="shared" si="27"/>
        <v>860520.43</v>
      </c>
      <c r="G650" s="81">
        <v>1426.787501</v>
      </c>
      <c r="H650" s="106">
        <v>0</v>
      </c>
      <c r="I650" s="189">
        <f t="shared" si="28"/>
        <v>0</v>
      </c>
      <c r="J650" s="233">
        <v>2016</v>
      </c>
      <c r="K650" s="106">
        <f t="shared" si="29"/>
        <v>860520</v>
      </c>
    </row>
    <row r="651" spans="2:11" s="58" customFormat="1">
      <c r="B651" s="175" t="s">
        <v>964</v>
      </c>
      <c r="C651" s="174" t="s">
        <v>965</v>
      </c>
      <c r="D651" s="181">
        <v>3355.8050710000002</v>
      </c>
      <c r="E651" s="97">
        <v>252.88246249270892</v>
      </c>
      <c r="F651" s="227">
        <f t="shared" si="27"/>
        <v>848624.25</v>
      </c>
      <c r="G651" s="81">
        <v>1677.902513</v>
      </c>
      <c r="H651" s="106">
        <v>0</v>
      </c>
      <c r="I651" s="189">
        <f t="shared" si="28"/>
        <v>0</v>
      </c>
      <c r="J651" s="233">
        <v>2016</v>
      </c>
      <c r="K651" s="106">
        <f t="shared" si="29"/>
        <v>848624</v>
      </c>
    </row>
    <row r="652" spans="2:11" s="58" customFormat="1">
      <c r="B652" s="175" t="s">
        <v>966</v>
      </c>
      <c r="C652" s="174" t="s">
        <v>965</v>
      </c>
      <c r="D652" s="181">
        <v>5071.4704250000004</v>
      </c>
      <c r="E652" s="97">
        <v>318.69562563800218</v>
      </c>
      <c r="F652" s="227">
        <f t="shared" si="27"/>
        <v>1616255.44</v>
      </c>
      <c r="G652" s="81"/>
      <c r="H652" s="106" t="s">
        <v>11235</v>
      </c>
      <c r="I652" s="189" t="str">
        <f t="shared" si="28"/>
        <v/>
      </c>
      <c r="J652" s="233">
        <v>2016</v>
      </c>
      <c r="K652" s="106">
        <f t="shared" si="29"/>
        <v>0</v>
      </c>
    </row>
    <row r="653" spans="2:11" s="58" customFormat="1">
      <c r="B653" s="175" t="s">
        <v>967</v>
      </c>
      <c r="C653" s="174" t="s">
        <v>968</v>
      </c>
      <c r="D653" s="181">
        <v>9348.8570970000001</v>
      </c>
      <c r="E653" s="97">
        <v>2466.7546172462366</v>
      </c>
      <c r="F653" s="227">
        <f t="shared" si="27"/>
        <v>23061336.409999996</v>
      </c>
      <c r="G653" s="81"/>
      <c r="H653" s="106" t="s">
        <v>11235</v>
      </c>
      <c r="I653" s="189" t="str">
        <f t="shared" si="28"/>
        <v/>
      </c>
      <c r="J653" s="233">
        <v>2016</v>
      </c>
      <c r="K653" s="106">
        <f t="shared" si="29"/>
        <v>0</v>
      </c>
    </row>
    <row r="654" spans="2:11" s="58" customFormat="1">
      <c r="B654" s="175" t="s">
        <v>969</v>
      </c>
      <c r="C654" s="174" t="s">
        <v>968</v>
      </c>
      <c r="D654" s="181">
        <v>9641.3964909999995</v>
      </c>
      <c r="E654" s="97">
        <v>585.23745758896416</v>
      </c>
      <c r="F654" s="227">
        <f t="shared" ref="F654:F717" si="30">IFERROR(D654*E654,0)</f>
        <v>5642506.3700000001</v>
      </c>
      <c r="G654" s="81">
        <v>4820.6981750000004</v>
      </c>
      <c r="H654" s="106">
        <v>0</v>
      </c>
      <c r="I654" s="189">
        <f t="shared" ref="I654:I717" si="31">IFERROR(G654*H654,"")</f>
        <v>0</v>
      </c>
      <c r="J654" s="233">
        <v>2016</v>
      </c>
      <c r="K654" s="106">
        <f t="shared" ref="K654:K717" si="32">IFERROR(ROUND((F654+I654),0),0)</f>
        <v>5642506</v>
      </c>
    </row>
    <row r="655" spans="2:11" s="58" customFormat="1">
      <c r="B655" s="175" t="s">
        <v>970</v>
      </c>
      <c r="C655" s="174" t="s">
        <v>965</v>
      </c>
      <c r="D655" s="181">
        <v>3355.8050710000002</v>
      </c>
      <c r="E655" s="97">
        <v>252.88246249270892</v>
      </c>
      <c r="F655" s="227">
        <f t="shared" si="30"/>
        <v>848624.25</v>
      </c>
      <c r="G655" s="81">
        <v>1677.902513</v>
      </c>
      <c r="H655" s="106">
        <v>0</v>
      </c>
      <c r="I655" s="189">
        <f t="shared" si="31"/>
        <v>0</v>
      </c>
      <c r="J655" s="233">
        <v>2016</v>
      </c>
      <c r="K655" s="106">
        <f t="shared" si="32"/>
        <v>848624</v>
      </c>
    </row>
    <row r="656" spans="2:11" s="58" customFormat="1">
      <c r="B656" s="175" t="s">
        <v>971</v>
      </c>
      <c r="C656" s="174" t="s">
        <v>972</v>
      </c>
      <c r="D656" s="181">
        <v>14592.15166</v>
      </c>
      <c r="E656" s="97">
        <v>1109.5115201125864</v>
      </c>
      <c r="F656" s="227">
        <f t="shared" si="30"/>
        <v>16190160.369999999</v>
      </c>
      <c r="G656" s="81">
        <v>14592.151459999999</v>
      </c>
      <c r="H656" s="106">
        <v>0</v>
      </c>
      <c r="I656" s="189">
        <f t="shared" si="31"/>
        <v>0</v>
      </c>
      <c r="J656" s="233">
        <v>2016</v>
      </c>
      <c r="K656" s="106">
        <f t="shared" si="32"/>
        <v>16190160</v>
      </c>
    </row>
    <row r="657" spans="2:11" s="58" customFormat="1">
      <c r="B657" s="175" t="s">
        <v>973</v>
      </c>
      <c r="C657" s="174" t="s">
        <v>956</v>
      </c>
      <c r="D657" s="181">
        <v>7490.1866669999999</v>
      </c>
      <c r="E657" s="97">
        <v>127.17205222623861</v>
      </c>
      <c r="F657" s="227">
        <f t="shared" si="30"/>
        <v>952542.41</v>
      </c>
      <c r="G657" s="81">
        <v>3745.0933749999999</v>
      </c>
      <c r="H657" s="106">
        <v>903.79882717877501</v>
      </c>
      <c r="I657" s="189">
        <f t="shared" si="31"/>
        <v>3384811</v>
      </c>
      <c r="J657" s="233">
        <v>2016</v>
      </c>
      <c r="K657" s="106">
        <f t="shared" si="32"/>
        <v>4337353</v>
      </c>
    </row>
    <row r="658" spans="2:11" s="58" customFormat="1">
      <c r="B658" s="175" t="s">
        <v>974</v>
      </c>
      <c r="C658" s="174" t="s">
        <v>956</v>
      </c>
      <c r="D658" s="181">
        <v>4121.0200000000004</v>
      </c>
      <c r="E658" s="97">
        <v>148.70182139373262</v>
      </c>
      <c r="F658" s="227">
        <f t="shared" si="30"/>
        <v>612803.18000000005</v>
      </c>
      <c r="G658" s="81">
        <v>2060.5100480000001</v>
      </c>
      <c r="H658" s="106">
        <v>1217.8387591148498</v>
      </c>
      <c r="I658" s="189">
        <f t="shared" si="31"/>
        <v>2509369</v>
      </c>
      <c r="J658" s="233">
        <v>2016</v>
      </c>
      <c r="K658" s="106">
        <f t="shared" si="32"/>
        <v>3122172</v>
      </c>
    </row>
    <row r="659" spans="2:11" s="58" customFormat="1">
      <c r="B659" s="175" t="s">
        <v>975</v>
      </c>
      <c r="C659" s="174" t="s">
        <v>976</v>
      </c>
      <c r="D659" s="181">
        <v>4036.3373230000002</v>
      </c>
      <c r="E659" s="97">
        <v>78.690851279973657</v>
      </c>
      <c r="F659" s="227">
        <f t="shared" si="30"/>
        <v>317622.82</v>
      </c>
      <c r="G659" s="81">
        <v>2018.168676</v>
      </c>
      <c r="H659" s="106">
        <v>162.69452791764567</v>
      </c>
      <c r="I659" s="189">
        <f t="shared" si="31"/>
        <v>328345</v>
      </c>
      <c r="J659" s="233">
        <v>2016</v>
      </c>
      <c r="K659" s="106">
        <f t="shared" si="32"/>
        <v>645968</v>
      </c>
    </row>
    <row r="660" spans="2:11" s="58" customFormat="1">
      <c r="B660" s="175" t="s">
        <v>977</v>
      </c>
      <c r="C660" s="174" t="s">
        <v>976</v>
      </c>
      <c r="D660" s="181">
        <v>7183.8227889999998</v>
      </c>
      <c r="E660" s="97">
        <v>207.00571460045799</v>
      </c>
      <c r="F660" s="227">
        <f t="shared" si="30"/>
        <v>1487092.37</v>
      </c>
      <c r="G660" s="81"/>
      <c r="H660" s="106" t="s">
        <v>11235</v>
      </c>
      <c r="I660" s="189" t="str">
        <f t="shared" si="31"/>
        <v/>
      </c>
      <c r="J660" s="233">
        <v>2016</v>
      </c>
      <c r="K660" s="106">
        <f t="shared" si="32"/>
        <v>0</v>
      </c>
    </row>
    <row r="661" spans="2:11" s="58" customFormat="1">
      <c r="B661" s="175" t="s">
        <v>978</v>
      </c>
      <c r="C661" s="174" t="s">
        <v>948</v>
      </c>
      <c r="D661" s="181">
        <v>4383.6000000000004</v>
      </c>
      <c r="E661" s="97">
        <v>288.57533305958572</v>
      </c>
      <c r="F661" s="227">
        <f t="shared" si="30"/>
        <v>1264998.83</v>
      </c>
      <c r="G661" s="81">
        <v>2191.7999450000002</v>
      </c>
      <c r="H661" s="106">
        <v>0</v>
      </c>
      <c r="I661" s="189">
        <f t="shared" si="31"/>
        <v>0</v>
      </c>
      <c r="J661" s="233">
        <v>2016</v>
      </c>
      <c r="K661" s="106">
        <f t="shared" si="32"/>
        <v>1264999</v>
      </c>
    </row>
    <row r="662" spans="2:11" s="58" customFormat="1">
      <c r="B662" s="175" t="s">
        <v>979</v>
      </c>
      <c r="C662" s="174" t="s">
        <v>948</v>
      </c>
      <c r="D662" s="181">
        <v>4351.0200000000004</v>
      </c>
      <c r="E662" s="97">
        <v>543.99368423955752</v>
      </c>
      <c r="F662" s="227">
        <f t="shared" si="30"/>
        <v>2366927.4</v>
      </c>
      <c r="G662" s="81">
        <v>2175.5100659999998</v>
      </c>
      <c r="H662" s="106">
        <v>0</v>
      </c>
      <c r="I662" s="189">
        <f t="shared" si="31"/>
        <v>0</v>
      </c>
      <c r="J662" s="233">
        <v>2016</v>
      </c>
      <c r="K662" s="106">
        <f t="shared" si="32"/>
        <v>2366927</v>
      </c>
    </row>
    <row r="663" spans="2:11" s="58" customFormat="1">
      <c r="B663" s="175" t="s">
        <v>980</v>
      </c>
      <c r="C663" s="174" t="s">
        <v>981</v>
      </c>
      <c r="D663" s="181">
        <v>4759.7250000000004</v>
      </c>
      <c r="E663" s="97">
        <v>337.03926172205325</v>
      </c>
      <c r="F663" s="227">
        <f t="shared" si="30"/>
        <v>1604214.2</v>
      </c>
      <c r="G663" s="81">
        <v>2379.8624110000001</v>
      </c>
      <c r="H663" s="106">
        <v>1217.8388912752989</v>
      </c>
      <c r="I663" s="189">
        <f t="shared" si="31"/>
        <v>2898289</v>
      </c>
      <c r="J663" s="233">
        <v>2016</v>
      </c>
      <c r="K663" s="106">
        <f t="shared" si="32"/>
        <v>4502503</v>
      </c>
    </row>
    <row r="664" spans="2:11" s="58" customFormat="1">
      <c r="B664" s="175" t="s">
        <v>982</v>
      </c>
      <c r="C664" s="174" t="s">
        <v>981</v>
      </c>
      <c r="D664" s="181">
        <v>3916.9250000000002</v>
      </c>
      <c r="E664" s="97">
        <v>419.90812946380129</v>
      </c>
      <c r="F664" s="227">
        <f t="shared" si="30"/>
        <v>1644748.65</v>
      </c>
      <c r="G664" s="81">
        <v>1958.46246</v>
      </c>
      <c r="H664" s="106">
        <v>1217.8390184716638</v>
      </c>
      <c r="I664" s="189">
        <f t="shared" si="31"/>
        <v>2385092</v>
      </c>
      <c r="J664" s="233">
        <v>2016</v>
      </c>
      <c r="K664" s="106">
        <f t="shared" si="32"/>
        <v>4029841</v>
      </c>
    </row>
    <row r="665" spans="2:11" s="58" customFormat="1">
      <c r="B665" s="175" t="s">
        <v>983</v>
      </c>
      <c r="C665" s="174" t="s">
        <v>984</v>
      </c>
      <c r="D665" s="181">
        <v>3769.65</v>
      </c>
      <c r="E665" s="97">
        <v>414.1638799358031</v>
      </c>
      <c r="F665" s="227">
        <f t="shared" si="30"/>
        <v>1561252.87</v>
      </c>
      <c r="G665" s="81">
        <v>1884.8250410000001</v>
      </c>
      <c r="H665" s="106">
        <v>1217.8387649084718</v>
      </c>
      <c r="I665" s="189">
        <f t="shared" si="31"/>
        <v>2295413</v>
      </c>
      <c r="J665" s="233">
        <v>2016</v>
      </c>
      <c r="K665" s="106">
        <f t="shared" si="32"/>
        <v>3856666</v>
      </c>
    </row>
    <row r="666" spans="2:11" s="58" customFormat="1">
      <c r="B666" s="175" t="s">
        <v>985</v>
      </c>
      <c r="C666" s="174" t="s">
        <v>984</v>
      </c>
      <c r="D666" s="181">
        <v>5708.85</v>
      </c>
      <c r="E666" s="97">
        <v>94.76599840598368</v>
      </c>
      <c r="F666" s="227">
        <f t="shared" si="30"/>
        <v>541004.87</v>
      </c>
      <c r="G666" s="81">
        <v>2854.4249239999999</v>
      </c>
      <c r="H666" s="106">
        <v>713.78335540346484</v>
      </c>
      <c r="I666" s="189">
        <f t="shared" si="31"/>
        <v>2037441</v>
      </c>
      <c r="J666" s="233">
        <v>2016</v>
      </c>
      <c r="K666" s="106">
        <f t="shared" si="32"/>
        <v>2578446</v>
      </c>
    </row>
    <row r="667" spans="2:11" s="58" customFormat="1">
      <c r="B667" s="175" t="s">
        <v>986</v>
      </c>
      <c r="C667" s="174" t="s">
        <v>981</v>
      </c>
      <c r="D667" s="181">
        <v>9522.9083329999994</v>
      </c>
      <c r="E667" s="97">
        <v>231.47802676638449</v>
      </c>
      <c r="F667" s="227">
        <f t="shared" si="30"/>
        <v>2204344.0299999998</v>
      </c>
      <c r="G667" s="81">
        <v>4761.454205</v>
      </c>
      <c r="H667" s="106">
        <v>0</v>
      </c>
      <c r="I667" s="189">
        <f t="shared" si="31"/>
        <v>0</v>
      </c>
      <c r="J667" s="233">
        <v>2016</v>
      </c>
      <c r="K667" s="106">
        <f t="shared" si="32"/>
        <v>2204344</v>
      </c>
    </row>
    <row r="668" spans="2:11" s="58" customFormat="1">
      <c r="B668" s="175" t="s">
        <v>987</v>
      </c>
      <c r="C668" s="174" t="s">
        <v>981</v>
      </c>
      <c r="D668" s="181">
        <v>6198.0249999999996</v>
      </c>
      <c r="E668" s="97">
        <v>249.2343916005502</v>
      </c>
      <c r="F668" s="227">
        <f t="shared" si="30"/>
        <v>1544760.99</v>
      </c>
      <c r="G668" s="81">
        <v>3099.0125929999999</v>
      </c>
      <c r="H668" s="106">
        <v>0</v>
      </c>
      <c r="I668" s="189">
        <f t="shared" si="31"/>
        <v>0</v>
      </c>
      <c r="J668" s="233">
        <v>2016</v>
      </c>
      <c r="K668" s="106">
        <f t="shared" si="32"/>
        <v>1544761</v>
      </c>
    </row>
    <row r="669" spans="2:11" s="58" customFormat="1">
      <c r="B669" s="175" t="s">
        <v>988</v>
      </c>
      <c r="C669" s="174" t="s">
        <v>981</v>
      </c>
      <c r="D669" s="181">
        <v>9522.9083329999994</v>
      </c>
      <c r="E669" s="97">
        <v>231.47802676638449</v>
      </c>
      <c r="F669" s="227">
        <f t="shared" si="30"/>
        <v>2204344.0299999998</v>
      </c>
      <c r="G669" s="81">
        <v>4761.454205</v>
      </c>
      <c r="H669" s="106">
        <v>0</v>
      </c>
      <c r="I669" s="189">
        <f t="shared" si="31"/>
        <v>0</v>
      </c>
      <c r="J669" s="233">
        <v>2016</v>
      </c>
      <c r="K669" s="106">
        <f t="shared" si="32"/>
        <v>2204344</v>
      </c>
    </row>
    <row r="670" spans="2:11" s="58" customFormat="1">
      <c r="B670" s="175" t="s">
        <v>989</v>
      </c>
      <c r="C670" s="174" t="s">
        <v>981</v>
      </c>
      <c r="D670" s="181">
        <v>3993.3166670000001</v>
      </c>
      <c r="E670" s="97">
        <v>151.63968212291039</v>
      </c>
      <c r="F670" s="227">
        <f t="shared" si="30"/>
        <v>605545.27</v>
      </c>
      <c r="G670" s="81">
        <v>1996.658328</v>
      </c>
      <c r="H670" s="106">
        <v>0</v>
      </c>
      <c r="I670" s="189">
        <f t="shared" si="31"/>
        <v>0</v>
      </c>
      <c r="J670" s="233">
        <v>2016</v>
      </c>
      <c r="K670" s="106">
        <f t="shared" si="32"/>
        <v>605545</v>
      </c>
    </row>
    <row r="671" spans="2:11" s="58" customFormat="1">
      <c r="B671" s="175" t="s">
        <v>990</v>
      </c>
      <c r="C671" s="174" t="s">
        <v>991</v>
      </c>
      <c r="D671" s="181">
        <v>2265.9666670000001</v>
      </c>
      <c r="E671" s="97">
        <v>216.75532881967143</v>
      </c>
      <c r="F671" s="227">
        <f t="shared" si="30"/>
        <v>491160.35</v>
      </c>
      <c r="G671" s="81">
        <v>1132.983348</v>
      </c>
      <c r="H671" s="106">
        <v>0</v>
      </c>
      <c r="I671" s="189">
        <f t="shared" si="31"/>
        <v>0</v>
      </c>
      <c r="J671" s="233">
        <v>2016</v>
      </c>
      <c r="K671" s="106">
        <f t="shared" si="32"/>
        <v>491160</v>
      </c>
    </row>
    <row r="672" spans="2:11" s="58" customFormat="1">
      <c r="B672" s="175" t="s">
        <v>992</v>
      </c>
      <c r="C672" s="174" t="s">
        <v>991</v>
      </c>
      <c r="D672" s="181">
        <v>4176.0666670000001</v>
      </c>
      <c r="E672" s="97">
        <v>269.01642372655158</v>
      </c>
      <c r="F672" s="227">
        <f t="shared" si="30"/>
        <v>1123430.52</v>
      </c>
      <c r="G672" s="81">
        <v>2088.0334050000001</v>
      </c>
      <c r="H672" s="106">
        <v>0</v>
      </c>
      <c r="I672" s="189">
        <f t="shared" si="31"/>
        <v>0</v>
      </c>
      <c r="J672" s="233">
        <v>2016</v>
      </c>
      <c r="K672" s="106">
        <f t="shared" si="32"/>
        <v>1123431</v>
      </c>
    </row>
    <row r="673" spans="2:11" s="58" customFormat="1">
      <c r="B673" s="175" t="s">
        <v>993</v>
      </c>
      <c r="C673" s="174" t="s">
        <v>994</v>
      </c>
      <c r="D673" s="181">
        <v>5312.6960300000001</v>
      </c>
      <c r="E673" s="97">
        <v>180.2289900632617</v>
      </c>
      <c r="F673" s="227">
        <f t="shared" si="30"/>
        <v>957501.84</v>
      </c>
      <c r="G673" s="81">
        <v>2656.3480079999999</v>
      </c>
      <c r="H673" s="106">
        <v>1217.8389240631457</v>
      </c>
      <c r="I673" s="189">
        <f t="shared" si="31"/>
        <v>3235004</v>
      </c>
      <c r="J673" s="233">
        <v>2016</v>
      </c>
      <c r="K673" s="106">
        <f t="shared" si="32"/>
        <v>4192506</v>
      </c>
    </row>
    <row r="674" spans="2:11" s="58" customFormat="1">
      <c r="B674" s="175" t="s">
        <v>995</v>
      </c>
      <c r="C674" s="174" t="s">
        <v>994</v>
      </c>
      <c r="D674" s="181">
        <v>4696.8351060000005</v>
      </c>
      <c r="E674" s="97">
        <v>527.72537337613744</v>
      </c>
      <c r="F674" s="227">
        <f t="shared" si="30"/>
        <v>2478639.0600000005</v>
      </c>
      <c r="G674" s="81">
        <v>2348.4175460000001</v>
      </c>
      <c r="H674" s="106">
        <v>152.91829198418023</v>
      </c>
      <c r="I674" s="189">
        <f t="shared" si="31"/>
        <v>359116</v>
      </c>
      <c r="J674" s="233">
        <v>2016</v>
      </c>
      <c r="K674" s="106">
        <f t="shared" si="32"/>
        <v>2837755</v>
      </c>
    </row>
    <row r="675" spans="2:11" s="58" customFormat="1">
      <c r="B675" s="175" t="s">
        <v>996</v>
      </c>
      <c r="C675" s="174" t="s">
        <v>997</v>
      </c>
      <c r="D675" s="181">
        <v>3434.9071429999999</v>
      </c>
      <c r="E675" s="97">
        <v>362.8345827455168</v>
      </c>
      <c r="F675" s="227">
        <f t="shared" si="30"/>
        <v>1246303.1000000001</v>
      </c>
      <c r="G675" s="81">
        <v>1717.453542</v>
      </c>
      <c r="H675" s="106">
        <v>1217.8390558176741</v>
      </c>
      <c r="I675" s="189">
        <f t="shared" si="31"/>
        <v>2091582</v>
      </c>
      <c r="J675" s="233">
        <v>2016</v>
      </c>
      <c r="K675" s="106">
        <f t="shared" si="32"/>
        <v>3337885</v>
      </c>
    </row>
    <row r="676" spans="2:11" s="58" customFormat="1">
      <c r="B676" s="175" t="s">
        <v>998</v>
      </c>
      <c r="C676" s="174" t="s">
        <v>997</v>
      </c>
      <c r="D676" s="181">
        <v>1022.533333</v>
      </c>
      <c r="E676" s="97">
        <v>237.66850640163923</v>
      </c>
      <c r="F676" s="227">
        <f t="shared" si="30"/>
        <v>243023.97</v>
      </c>
      <c r="G676" s="81">
        <v>511.26666510000001</v>
      </c>
      <c r="H676" s="106">
        <v>1217.8380530211493</v>
      </c>
      <c r="I676" s="189">
        <f t="shared" si="31"/>
        <v>622640</v>
      </c>
      <c r="J676" s="233">
        <v>2016</v>
      </c>
      <c r="K676" s="106">
        <f t="shared" si="32"/>
        <v>865664</v>
      </c>
    </row>
    <row r="677" spans="2:11" s="58" customFormat="1">
      <c r="B677" s="175" t="s">
        <v>999</v>
      </c>
      <c r="C677" s="174" t="s">
        <v>1000</v>
      </c>
      <c r="D677" s="181">
        <v>6156.8811400000004</v>
      </c>
      <c r="E677" s="97">
        <v>1037.1064837545327</v>
      </c>
      <c r="F677" s="227">
        <f t="shared" si="30"/>
        <v>6385341.3499999996</v>
      </c>
      <c r="G677" s="81">
        <v>3078.4405999999999</v>
      </c>
      <c r="H677" s="106">
        <v>1217.8389928978977</v>
      </c>
      <c r="I677" s="189">
        <f t="shared" si="31"/>
        <v>3749045</v>
      </c>
      <c r="J677" s="233">
        <v>2016</v>
      </c>
      <c r="K677" s="106">
        <f t="shared" si="32"/>
        <v>10134386</v>
      </c>
    </row>
    <row r="678" spans="2:11" s="58" customFormat="1">
      <c r="B678" s="175" t="s">
        <v>1001</v>
      </c>
      <c r="C678" s="174" t="s">
        <v>1000</v>
      </c>
      <c r="D678" s="181">
        <v>6179.8144739999998</v>
      </c>
      <c r="E678" s="97">
        <v>698.17104836276997</v>
      </c>
      <c r="F678" s="227">
        <f t="shared" si="30"/>
        <v>4314567.55</v>
      </c>
      <c r="G678" s="81">
        <v>3089.9073090000002</v>
      </c>
      <c r="H678" s="106">
        <v>1217.8387969889745</v>
      </c>
      <c r="I678" s="189">
        <f t="shared" si="31"/>
        <v>3763009</v>
      </c>
      <c r="J678" s="233">
        <v>2016</v>
      </c>
      <c r="K678" s="106">
        <f t="shared" si="32"/>
        <v>8077577</v>
      </c>
    </row>
    <row r="679" spans="2:11" s="58" customFormat="1">
      <c r="B679" s="175" t="s">
        <v>1002</v>
      </c>
      <c r="C679" s="174" t="s">
        <v>664</v>
      </c>
      <c r="D679" s="181">
        <v>29869.221669999999</v>
      </c>
      <c r="E679" s="97">
        <v>145.14397354901013</v>
      </c>
      <c r="F679" s="227">
        <f t="shared" si="30"/>
        <v>4335337.5199999996</v>
      </c>
      <c r="G679" s="81">
        <v>14934.610839999999</v>
      </c>
      <c r="H679" s="106">
        <v>162.69449710013336</v>
      </c>
      <c r="I679" s="189">
        <f t="shared" si="31"/>
        <v>2429779</v>
      </c>
      <c r="J679" s="233">
        <v>2016</v>
      </c>
      <c r="K679" s="106">
        <f t="shared" si="32"/>
        <v>6765117</v>
      </c>
    </row>
    <row r="680" spans="2:11" s="58" customFormat="1">
      <c r="B680" s="175" t="s">
        <v>1003</v>
      </c>
      <c r="C680" s="174" t="s">
        <v>1000</v>
      </c>
      <c r="D680" s="181">
        <v>6156.8811400000004</v>
      </c>
      <c r="E680" s="97">
        <v>1037.1064837545327</v>
      </c>
      <c r="F680" s="227">
        <f t="shared" si="30"/>
        <v>6385341.3499999996</v>
      </c>
      <c r="G680" s="81">
        <v>3078.4405999999999</v>
      </c>
      <c r="H680" s="106">
        <v>1217.8389928978977</v>
      </c>
      <c r="I680" s="189">
        <f t="shared" si="31"/>
        <v>3749045</v>
      </c>
      <c r="J680" s="233">
        <v>2016</v>
      </c>
      <c r="K680" s="106">
        <f t="shared" si="32"/>
        <v>10134386</v>
      </c>
    </row>
    <row r="681" spans="2:11" s="58" customFormat="1">
      <c r="B681" s="175" t="s">
        <v>1004</v>
      </c>
      <c r="C681" s="174" t="s">
        <v>1000</v>
      </c>
      <c r="D681" s="181">
        <v>9943.7340260000001</v>
      </c>
      <c r="E681" s="97">
        <v>520.73001012104908</v>
      </c>
      <c r="F681" s="227">
        <f t="shared" si="30"/>
        <v>5178000.72</v>
      </c>
      <c r="G681" s="81">
        <v>4971.8670140000004</v>
      </c>
      <c r="H681" s="106">
        <v>1217.8388888822358</v>
      </c>
      <c r="I681" s="189">
        <f t="shared" si="31"/>
        <v>6054933</v>
      </c>
      <c r="J681" s="233">
        <v>2016</v>
      </c>
      <c r="K681" s="106">
        <f t="shared" si="32"/>
        <v>11232934</v>
      </c>
    </row>
    <row r="682" spans="2:11" s="58" customFormat="1">
      <c r="B682" s="175" t="s">
        <v>1005</v>
      </c>
      <c r="C682" s="174" t="s">
        <v>994</v>
      </c>
      <c r="D682" s="104">
        <v>1737.425532</v>
      </c>
      <c r="E682" s="97">
        <v>232.61094219950718</v>
      </c>
      <c r="F682" s="227">
        <f t="shared" si="30"/>
        <v>404144.19</v>
      </c>
      <c r="G682" s="81">
        <v>1737.4255430000001</v>
      </c>
      <c r="H682" s="106">
        <v>1217.8386627990308</v>
      </c>
      <c r="I682" s="189">
        <f t="shared" si="31"/>
        <v>2115904</v>
      </c>
      <c r="J682" s="232">
        <v>2016</v>
      </c>
      <c r="K682" s="106">
        <f t="shared" si="32"/>
        <v>2520048</v>
      </c>
    </row>
    <row r="683" spans="2:11" s="58" customFormat="1">
      <c r="B683" s="175" t="s">
        <v>1006</v>
      </c>
      <c r="C683" s="174" t="s">
        <v>994</v>
      </c>
      <c r="D683" s="181">
        <v>3111.8799389999999</v>
      </c>
      <c r="E683" s="97">
        <v>176.02958685354344</v>
      </c>
      <c r="F683" s="227">
        <f t="shared" si="30"/>
        <v>547782.93999999994</v>
      </c>
      <c r="G683" s="81">
        <v>3111.8798400000001</v>
      </c>
      <c r="H683" s="106">
        <v>1217.8387967576537</v>
      </c>
      <c r="I683" s="189">
        <f t="shared" si="31"/>
        <v>3789768</v>
      </c>
      <c r="J683" s="233">
        <v>2016</v>
      </c>
      <c r="K683" s="106">
        <f t="shared" si="32"/>
        <v>4337551</v>
      </c>
    </row>
    <row r="684" spans="2:11" s="58" customFormat="1">
      <c r="B684" s="175" t="s">
        <v>1007</v>
      </c>
      <c r="C684" s="174" t="s">
        <v>1008</v>
      </c>
      <c r="D684" s="181">
        <v>9058.3630909999993</v>
      </c>
      <c r="E684" s="97">
        <v>32.710879109537785</v>
      </c>
      <c r="F684" s="227">
        <f t="shared" si="30"/>
        <v>296307.02</v>
      </c>
      <c r="G684" s="81"/>
      <c r="H684" s="106" t="s">
        <v>11235</v>
      </c>
      <c r="I684" s="189" t="str">
        <f t="shared" si="31"/>
        <v/>
      </c>
      <c r="J684" s="233">
        <v>2016</v>
      </c>
      <c r="K684" s="106">
        <f t="shared" si="32"/>
        <v>0</v>
      </c>
    </row>
    <row r="685" spans="2:11" s="58" customFormat="1">
      <c r="B685" s="175" t="s">
        <v>1009</v>
      </c>
      <c r="C685" s="174" t="s">
        <v>1010</v>
      </c>
      <c r="D685" s="181">
        <v>11829.229230000001</v>
      </c>
      <c r="E685" s="97">
        <v>270.64529799461837</v>
      </c>
      <c r="F685" s="227">
        <f t="shared" si="30"/>
        <v>3201525.2700000005</v>
      </c>
      <c r="G685" s="81">
        <v>5914.6146710000003</v>
      </c>
      <c r="H685" s="106">
        <v>162.69445323600522</v>
      </c>
      <c r="I685" s="189">
        <f t="shared" si="31"/>
        <v>962274.99999999988</v>
      </c>
      <c r="J685" s="233">
        <v>2016</v>
      </c>
      <c r="K685" s="106">
        <f t="shared" si="32"/>
        <v>4163800</v>
      </c>
    </row>
    <row r="686" spans="2:11" s="58" customFormat="1">
      <c r="B686" s="175" t="s">
        <v>1011</v>
      </c>
      <c r="C686" s="174" t="s">
        <v>953</v>
      </c>
      <c r="D686" s="181">
        <v>5555.0420700000004</v>
      </c>
      <c r="E686" s="97">
        <v>159.98555524890921</v>
      </c>
      <c r="F686" s="227">
        <f t="shared" si="30"/>
        <v>888726.49</v>
      </c>
      <c r="G686" s="81">
        <v>5555.0419149999998</v>
      </c>
      <c r="H686" s="106">
        <v>0</v>
      </c>
      <c r="I686" s="189">
        <f t="shared" si="31"/>
        <v>0</v>
      </c>
      <c r="J686" s="233">
        <v>2016</v>
      </c>
      <c r="K686" s="106">
        <f t="shared" si="32"/>
        <v>888726</v>
      </c>
    </row>
    <row r="687" spans="2:11" s="58" customFormat="1">
      <c r="B687" s="175" t="s">
        <v>1012</v>
      </c>
      <c r="C687" s="174" t="s">
        <v>1013</v>
      </c>
      <c r="D687" s="181">
        <v>9046.4011829999999</v>
      </c>
      <c r="E687" s="97">
        <v>508.04352438367869</v>
      </c>
      <c r="F687" s="227">
        <f t="shared" si="30"/>
        <v>4595965.54</v>
      </c>
      <c r="G687" s="81"/>
      <c r="H687" s="106" t="s">
        <v>11235</v>
      </c>
      <c r="I687" s="189" t="str">
        <f t="shared" si="31"/>
        <v/>
      </c>
      <c r="J687" s="233">
        <v>2016</v>
      </c>
      <c r="K687" s="106">
        <f t="shared" si="32"/>
        <v>0</v>
      </c>
    </row>
    <row r="688" spans="2:11" s="58" customFormat="1">
      <c r="B688" s="175" t="s">
        <v>1014</v>
      </c>
      <c r="C688" s="174" t="s">
        <v>953</v>
      </c>
      <c r="D688" s="181">
        <v>4533.2948139999999</v>
      </c>
      <c r="E688" s="97">
        <v>342.28691794056351</v>
      </c>
      <c r="F688" s="227">
        <f t="shared" si="30"/>
        <v>1551687.51</v>
      </c>
      <c r="G688" s="81">
        <v>4533.2946679999995</v>
      </c>
      <c r="H688" s="106">
        <v>0</v>
      </c>
      <c r="I688" s="189">
        <f t="shared" si="31"/>
        <v>0</v>
      </c>
      <c r="J688" s="233">
        <v>2016</v>
      </c>
      <c r="K688" s="106">
        <f t="shared" si="32"/>
        <v>1551688</v>
      </c>
    </row>
    <row r="689" spans="2:11" s="58" customFormat="1">
      <c r="B689" s="175" t="s">
        <v>1015</v>
      </c>
      <c r="C689" s="174" t="s">
        <v>1016</v>
      </c>
      <c r="D689" s="181">
        <v>7016.3688890000003</v>
      </c>
      <c r="E689" s="97">
        <v>173.16503439618396</v>
      </c>
      <c r="F689" s="227">
        <f t="shared" si="30"/>
        <v>1214989.76</v>
      </c>
      <c r="G689" s="81">
        <v>3508.184487</v>
      </c>
      <c r="H689" s="106">
        <v>162.69440849391682</v>
      </c>
      <c r="I689" s="189">
        <f t="shared" si="31"/>
        <v>570762</v>
      </c>
      <c r="J689" s="233">
        <v>2016</v>
      </c>
      <c r="K689" s="106">
        <f t="shared" si="32"/>
        <v>1785752</v>
      </c>
    </row>
    <row r="690" spans="2:11" s="58" customFormat="1">
      <c r="B690" s="175" t="s">
        <v>1017</v>
      </c>
      <c r="C690" s="174" t="s">
        <v>1016</v>
      </c>
      <c r="D690" s="181">
        <v>10638.565710000001</v>
      </c>
      <c r="E690" s="97">
        <v>137.53992125316299</v>
      </c>
      <c r="F690" s="227">
        <f t="shared" si="30"/>
        <v>1463227.49</v>
      </c>
      <c r="G690" s="81">
        <v>5319.2826709999999</v>
      </c>
      <c r="H690" s="106">
        <v>162.69449351096537</v>
      </c>
      <c r="I690" s="189">
        <f t="shared" si="31"/>
        <v>865418</v>
      </c>
      <c r="J690" s="233">
        <v>2016</v>
      </c>
      <c r="K690" s="106">
        <f t="shared" si="32"/>
        <v>2328645</v>
      </c>
    </row>
    <row r="691" spans="2:11" s="58" customFormat="1">
      <c r="B691" s="175" t="s">
        <v>1018</v>
      </c>
      <c r="C691" s="174" t="s">
        <v>1019</v>
      </c>
      <c r="D691" s="181">
        <v>11737.338159999999</v>
      </c>
      <c r="E691" s="97">
        <v>267.54359099082143</v>
      </c>
      <c r="F691" s="227">
        <f t="shared" si="30"/>
        <v>3140249.6000000006</v>
      </c>
      <c r="G691" s="81"/>
      <c r="H691" s="106" t="s">
        <v>11235</v>
      </c>
      <c r="I691" s="189" t="str">
        <f t="shared" si="31"/>
        <v/>
      </c>
      <c r="J691" s="233">
        <v>2016</v>
      </c>
      <c r="K691" s="106">
        <f t="shared" si="32"/>
        <v>0</v>
      </c>
    </row>
    <row r="692" spans="2:11" s="58" customFormat="1">
      <c r="B692" s="175" t="s">
        <v>1020</v>
      </c>
      <c r="C692" s="174" t="s">
        <v>1019</v>
      </c>
      <c r="D692" s="181">
        <v>7340.4702520000001</v>
      </c>
      <c r="E692" s="97">
        <v>950.55460487683206</v>
      </c>
      <c r="F692" s="227">
        <f t="shared" si="30"/>
        <v>6977517.7999999998</v>
      </c>
      <c r="G692" s="81">
        <v>3670.2351939999999</v>
      </c>
      <c r="H692" s="106">
        <v>162.69447826563456</v>
      </c>
      <c r="I692" s="189">
        <f t="shared" si="31"/>
        <v>597127</v>
      </c>
      <c r="J692" s="233">
        <v>2016</v>
      </c>
      <c r="K692" s="106">
        <f t="shared" si="32"/>
        <v>7574645</v>
      </c>
    </row>
    <row r="693" spans="2:11" s="58" customFormat="1">
      <c r="B693" s="175" t="s">
        <v>1021</v>
      </c>
      <c r="C693" s="174" t="s">
        <v>1022</v>
      </c>
      <c r="D693" s="181">
        <v>5562.556141</v>
      </c>
      <c r="E693" s="97">
        <v>644.64375174024872</v>
      </c>
      <c r="F693" s="227">
        <f t="shared" si="30"/>
        <v>3585867.06</v>
      </c>
      <c r="G693" s="81">
        <v>2781.2780170000001</v>
      </c>
      <c r="H693" s="106">
        <v>162.69463075398838</v>
      </c>
      <c r="I693" s="189">
        <f t="shared" si="31"/>
        <v>452499</v>
      </c>
      <c r="J693" s="233">
        <v>2016</v>
      </c>
      <c r="K693" s="106">
        <f t="shared" si="32"/>
        <v>4038366</v>
      </c>
    </row>
    <row r="694" spans="2:11" s="58" customFormat="1">
      <c r="B694" s="175" t="s">
        <v>1023</v>
      </c>
      <c r="C694" s="174" t="s">
        <v>1022</v>
      </c>
      <c r="D694" s="181">
        <v>8144.6256640000001</v>
      </c>
      <c r="E694" s="97">
        <v>850.85383735077448</v>
      </c>
      <c r="F694" s="227">
        <f t="shared" si="30"/>
        <v>6929886</v>
      </c>
      <c r="G694" s="81">
        <v>4072.3127599999998</v>
      </c>
      <c r="H694" s="106">
        <v>162.69452742131722</v>
      </c>
      <c r="I694" s="189">
        <f t="shared" si="31"/>
        <v>662543</v>
      </c>
      <c r="J694" s="233">
        <v>2016</v>
      </c>
      <c r="K694" s="106">
        <f t="shared" si="32"/>
        <v>7592429</v>
      </c>
    </row>
    <row r="695" spans="2:11" s="58" customFormat="1">
      <c r="B695" s="175" t="s">
        <v>1024</v>
      </c>
      <c r="C695" s="174" t="s">
        <v>997</v>
      </c>
      <c r="D695" s="181">
        <v>3434.9071429999999</v>
      </c>
      <c r="E695" s="97">
        <v>362.8345827455168</v>
      </c>
      <c r="F695" s="227">
        <f t="shared" si="30"/>
        <v>1246303.1000000001</v>
      </c>
      <c r="G695" s="81">
        <v>1717.453542</v>
      </c>
      <c r="H695" s="106">
        <v>1217.8390558176741</v>
      </c>
      <c r="I695" s="189">
        <f t="shared" si="31"/>
        <v>2091582</v>
      </c>
      <c r="J695" s="233">
        <v>2016</v>
      </c>
      <c r="K695" s="106">
        <f t="shared" si="32"/>
        <v>3337885</v>
      </c>
    </row>
    <row r="696" spans="2:11" s="58" customFormat="1">
      <c r="B696" s="175" t="s">
        <v>1025</v>
      </c>
      <c r="C696" s="174" t="s">
        <v>997</v>
      </c>
      <c r="D696" s="181">
        <v>4031.75</v>
      </c>
      <c r="E696" s="97">
        <v>378.36434302722142</v>
      </c>
      <c r="F696" s="227">
        <f t="shared" si="30"/>
        <v>1525470.44</v>
      </c>
      <c r="G696" s="81">
        <v>2015.8749769999999</v>
      </c>
      <c r="H696" s="106">
        <v>1217.8389175967236</v>
      </c>
      <c r="I696" s="189">
        <f t="shared" si="31"/>
        <v>2455011</v>
      </c>
      <c r="J696" s="233">
        <v>2016</v>
      </c>
      <c r="K696" s="106">
        <f t="shared" si="32"/>
        <v>3980481</v>
      </c>
    </row>
    <row r="697" spans="2:11" s="58" customFormat="1">
      <c r="B697" s="175" t="s">
        <v>1026</v>
      </c>
      <c r="C697" s="174" t="s">
        <v>1027</v>
      </c>
      <c r="D697" s="181">
        <v>4963.6000000000004</v>
      </c>
      <c r="E697" s="97">
        <v>119.68641510194213</v>
      </c>
      <c r="F697" s="227">
        <f t="shared" si="30"/>
        <v>594075.49</v>
      </c>
      <c r="G697" s="81">
        <v>2481.8000299999999</v>
      </c>
      <c r="H697" s="106">
        <v>162.69441337705197</v>
      </c>
      <c r="I697" s="189">
        <f t="shared" si="31"/>
        <v>403774.99999999994</v>
      </c>
      <c r="J697" s="233">
        <v>2016</v>
      </c>
      <c r="K697" s="106">
        <f t="shared" si="32"/>
        <v>997850</v>
      </c>
    </row>
    <row r="698" spans="2:11" s="58" customFormat="1">
      <c r="B698" s="175" t="s">
        <v>1028</v>
      </c>
      <c r="C698" s="174" t="s">
        <v>1027</v>
      </c>
      <c r="D698" s="181">
        <v>7066.1</v>
      </c>
      <c r="E698" s="97">
        <v>94.206456178089752</v>
      </c>
      <c r="F698" s="227">
        <f t="shared" si="30"/>
        <v>665672.24</v>
      </c>
      <c r="G698" s="81">
        <v>3533.050103</v>
      </c>
      <c r="H698" s="106">
        <v>162.6945509524239</v>
      </c>
      <c r="I698" s="189">
        <f t="shared" si="31"/>
        <v>574808</v>
      </c>
      <c r="J698" s="233">
        <v>2016</v>
      </c>
      <c r="K698" s="106">
        <f t="shared" si="32"/>
        <v>1240480</v>
      </c>
    </row>
    <row r="699" spans="2:11" s="58" customFormat="1">
      <c r="B699" s="175" t="s">
        <v>1029</v>
      </c>
      <c r="C699" s="174" t="s">
        <v>1030</v>
      </c>
      <c r="D699" s="181">
        <v>1723.2288579999999</v>
      </c>
      <c r="E699" s="97">
        <v>233.88422734967918</v>
      </c>
      <c r="F699" s="227">
        <f t="shared" si="30"/>
        <v>403036.05</v>
      </c>
      <c r="G699" s="81">
        <v>861.61446220000005</v>
      </c>
      <c r="H699" s="106">
        <v>162.6945764606503</v>
      </c>
      <c r="I699" s="189">
        <f t="shared" si="31"/>
        <v>140180</v>
      </c>
      <c r="J699" s="233">
        <v>2016</v>
      </c>
      <c r="K699" s="106">
        <f t="shared" si="32"/>
        <v>543216</v>
      </c>
    </row>
    <row r="700" spans="2:11" s="58" customFormat="1">
      <c r="B700" s="175" t="s">
        <v>1031</v>
      </c>
      <c r="C700" s="174" t="s">
        <v>1030</v>
      </c>
      <c r="D700" s="181">
        <v>6383.277607</v>
      </c>
      <c r="E700" s="97">
        <v>323.98601585682218</v>
      </c>
      <c r="F700" s="227">
        <f t="shared" si="30"/>
        <v>2068092.68</v>
      </c>
      <c r="G700" s="81">
        <v>3191.6388029999998</v>
      </c>
      <c r="H700" s="106">
        <v>162.69447517429498</v>
      </c>
      <c r="I700" s="189">
        <f t="shared" si="31"/>
        <v>519262</v>
      </c>
      <c r="J700" s="233">
        <v>2016</v>
      </c>
      <c r="K700" s="106">
        <f t="shared" si="32"/>
        <v>2587355</v>
      </c>
    </row>
    <row r="701" spans="2:11" s="58" customFormat="1">
      <c r="B701" s="175" t="s">
        <v>1032</v>
      </c>
      <c r="C701" s="174" t="s">
        <v>953</v>
      </c>
      <c r="D701" s="181">
        <v>2905.1076029999999</v>
      </c>
      <c r="E701" s="97">
        <v>294.150932350164</v>
      </c>
      <c r="F701" s="227">
        <f t="shared" si="30"/>
        <v>854540.1100000001</v>
      </c>
      <c r="G701" s="81">
        <v>1452.55377</v>
      </c>
      <c r="H701" s="106">
        <v>33.096193058656958</v>
      </c>
      <c r="I701" s="189">
        <f t="shared" si="31"/>
        <v>48073.999999999993</v>
      </c>
      <c r="J701" s="233">
        <v>2016</v>
      </c>
      <c r="K701" s="106">
        <f t="shared" si="32"/>
        <v>902614</v>
      </c>
    </row>
    <row r="702" spans="2:11" s="58" customFormat="1">
      <c r="B702" s="175" t="s">
        <v>1033</v>
      </c>
      <c r="C702" s="174" t="s">
        <v>953</v>
      </c>
      <c r="D702" s="181">
        <v>8713.4331270000002</v>
      </c>
      <c r="E702" s="97">
        <v>988.15061233670713</v>
      </c>
      <c r="F702" s="227">
        <f t="shared" si="30"/>
        <v>8610184.2799999993</v>
      </c>
      <c r="G702" s="81">
        <v>4356.7165089999999</v>
      </c>
      <c r="H702" s="106">
        <v>0</v>
      </c>
      <c r="I702" s="189">
        <f t="shared" si="31"/>
        <v>0</v>
      </c>
      <c r="J702" s="233">
        <v>2016</v>
      </c>
      <c r="K702" s="106">
        <f t="shared" si="32"/>
        <v>8610184</v>
      </c>
    </row>
    <row r="703" spans="2:11" s="58" customFormat="1">
      <c r="B703" s="175" t="s">
        <v>1034</v>
      </c>
      <c r="C703" s="174" t="s">
        <v>994</v>
      </c>
      <c r="D703" s="181">
        <v>5312.6960300000001</v>
      </c>
      <c r="E703" s="97">
        <v>180.2289900632617</v>
      </c>
      <c r="F703" s="227">
        <f t="shared" si="30"/>
        <v>957501.84</v>
      </c>
      <c r="G703" s="81">
        <v>2656.3480079999999</v>
      </c>
      <c r="H703" s="106">
        <v>1217.8389240631457</v>
      </c>
      <c r="I703" s="189">
        <f t="shared" si="31"/>
        <v>3235004</v>
      </c>
      <c r="J703" s="233">
        <v>2016</v>
      </c>
      <c r="K703" s="106">
        <f t="shared" si="32"/>
        <v>4192506</v>
      </c>
    </row>
    <row r="704" spans="2:11" s="58" customFormat="1">
      <c r="B704" s="175" t="s">
        <v>1035</v>
      </c>
      <c r="C704" s="174" t="s">
        <v>994</v>
      </c>
      <c r="D704" s="181">
        <v>2035.3373859999999</v>
      </c>
      <c r="E704" s="97">
        <v>263.60796184972156</v>
      </c>
      <c r="F704" s="227">
        <f t="shared" si="30"/>
        <v>536531.14</v>
      </c>
      <c r="G704" s="81">
        <v>2035.3373899999999</v>
      </c>
      <c r="H704" s="106">
        <v>1217.838876334896</v>
      </c>
      <c r="I704" s="189">
        <f t="shared" si="31"/>
        <v>2478713</v>
      </c>
      <c r="J704" s="233">
        <v>2016</v>
      </c>
      <c r="K704" s="106">
        <f t="shared" si="32"/>
        <v>3015244</v>
      </c>
    </row>
    <row r="705" spans="2:11" s="58" customFormat="1">
      <c r="B705" s="175" t="s">
        <v>1036</v>
      </c>
      <c r="C705" s="174" t="s">
        <v>1037</v>
      </c>
      <c r="D705" s="181">
        <v>5844.6133330000002</v>
      </c>
      <c r="E705" s="97">
        <v>516.58512684709024</v>
      </c>
      <c r="F705" s="227">
        <f t="shared" si="30"/>
        <v>3019240.32</v>
      </c>
      <c r="G705" s="81">
        <v>2922.3066880000001</v>
      </c>
      <c r="H705" s="106">
        <v>162.69442285176058</v>
      </c>
      <c r="I705" s="189">
        <f t="shared" si="31"/>
        <v>475443</v>
      </c>
      <c r="J705" s="233">
        <v>2016</v>
      </c>
      <c r="K705" s="106">
        <f t="shared" si="32"/>
        <v>3494683</v>
      </c>
    </row>
    <row r="706" spans="2:11" s="58" customFormat="1">
      <c r="B706" s="175" t="s">
        <v>1038</v>
      </c>
      <c r="C706" s="174" t="s">
        <v>1037</v>
      </c>
      <c r="D706" s="181">
        <v>9577.1911110000001</v>
      </c>
      <c r="E706" s="97">
        <v>371.1029454051374</v>
      </c>
      <c r="F706" s="227">
        <f t="shared" si="30"/>
        <v>3554123.83</v>
      </c>
      <c r="G706" s="81">
        <v>4788.5957639999997</v>
      </c>
      <c r="H706" s="106">
        <v>162.6944595860441</v>
      </c>
      <c r="I706" s="189">
        <f t="shared" si="31"/>
        <v>779077.99999999988</v>
      </c>
      <c r="J706" s="233">
        <v>2016</v>
      </c>
      <c r="K706" s="106">
        <f t="shared" si="32"/>
        <v>4333202</v>
      </c>
    </row>
    <row r="707" spans="2:11" s="58" customFormat="1">
      <c r="B707" s="175" t="s">
        <v>1039</v>
      </c>
      <c r="C707" s="174" t="s">
        <v>953</v>
      </c>
      <c r="D707" s="181">
        <v>2916.1325860000002</v>
      </c>
      <c r="E707" s="97">
        <v>213.48463817755919</v>
      </c>
      <c r="F707" s="227">
        <f t="shared" si="30"/>
        <v>622549.51</v>
      </c>
      <c r="G707" s="81">
        <v>1458.0662500000001</v>
      </c>
      <c r="H707" s="106">
        <v>1217.8390385210548</v>
      </c>
      <c r="I707" s="189">
        <f t="shared" si="31"/>
        <v>1775690</v>
      </c>
      <c r="J707" s="233">
        <v>2016</v>
      </c>
      <c r="K707" s="106">
        <f t="shared" si="32"/>
        <v>2398240</v>
      </c>
    </row>
    <row r="708" spans="2:11" s="58" customFormat="1">
      <c r="B708" s="175" t="s">
        <v>1040</v>
      </c>
      <c r="C708" s="174" t="s">
        <v>953</v>
      </c>
      <c r="D708" s="181">
        <v>5088.8286850000004</v>
      </c>
      <c r="E708" s="97">
        <v>246.83916236020821</v>
      </c>
      <c r="F708" s="227">
        <f t="shared" si="30"/>
        <v>1256122.21</v>
      </c>
      <c r="G708" s="81">
        <v>2544.4142539999998</v>
      </c>
      <c r="H708" s="106">
        <v>1217.8390351054841</v>
      </c>
      <c r="I708" s="189">
        <f t="shared" si="31"/>
        <v>3098687</v>
      </c>
      <c r="J708" s="233">
        <v>2016</v>
      </c>
      <c r="K708" s="106">
        <f t="shared" si="32"/>
        <v>4354809</v>
      </c>
    </row>
    <row r="709" spans="2:11" s="58" customFormat="1">
      <c r="B709" s="175" t="s">
        <v>1041</v>
      </c>
      <c r="C709" s="174" t="s">
        <v>1030</v>
      </c>
      <c r="D709" s="181">
        <v>6044.5768250000001</v>
      </c>
      <c r="E709" s="97">
        <v>309.30835096135951</v>
      </c>
      <c r="F709" s="227">
        <f t="shared" si="30"/>
        <v>1869638.09</v>
      </c>
      <c r="G709" s="81">
        <v>3022.2883350000002</v>
      </c>
      <c r="H709" s="106">
        <v>162.69460273054986</v>
      </c>
      <c r="I709" s="189">
        <f t="shared" si="31"/>
        <v>491710</v>
      </c>
      <c r="J709" s="233">
        <v>2016</v>
      </c>
      <c r="K709" s="106">
        <f t="shared" si="32"/>
        <v>2361348</v>
      </c>
    </row>
    <row r="710" spans="2:11" s="58" customFormat="1">
      <c r="B710" s="175" t="s">
        <v>1042</v>
      </c>
      <c r="C710" s="174" t="s">
        <v>1030</v>
      </c>
      <c r="D710" s="181">
        <v>1596.9660060000001</v>
      </c>
      <c r="E710" s="97">
        <v>102.31281654469981</v>
      </c>
      <c r="F710" s="227">
        <f t="shared" si="30"/>
        <v>163390.09</v>
      </c>
      <c r="G710" s="81">
        <v>798.48304559999997</v>
      </c>
      <c r="H710" s="106">
        <v>162.69475064731418</v>
      </c>
      <c r="I710" s="189">
        <f t="shared" si="31"/>
        <v>129909</v>
      </c>
      <c r="J710" s="233">
        <v>2016</v>
      </c>
      <c r="K710" s="106">
        <f t="shared" si="32"/>
        <v>293299</v>
      </c>
    </row>
    <row r="711" spans="2:11" s="58" customFormat="1">
      <c r="B711" s="175" t="s">
        <v>1043</v>
      </c>
      <c r="C711" s="174" t="s">
        <v>1022</v>
      </c>
      <c r="D711" s="181">
        <v>5562.556141</v>
      </c>
      <c r="E711" s="97">
        <v>644.64375174024872</v>
      </c>
      <c r="F711" s="227">
        <f t="shared" si="30"/>
        <v>3585867.06</v>
      </c>
      <c r="G711" s="81">
        <v>2781.2780170000001</v>
      </c>
      <c r="H711" s="106">
        <v>162.69463075398838</v>
      </c>
      <c r="I711" s="189">
        <f t="shared" si="31"/>
        <v>452499</v>
      </c>
      <c r="J711" s="233">
        <v>2016</v>
      </c>
      <c r="K711" s="106">
        <f t="shared" si="32"/>
        <v>4038366</v>
      </c>
    </row>
    <row r="712" spans="2:11" s="58" customFormat="1">
      <c r="B712" s="175" t="s">
        <v>1044</v>
      </c>
      <c r="C712" s="174" t="s">
        <v>1022</v>
      </c>
      <c r="D712" s="181">
        <v>7251.89786</v>
      </c>
      <c r="E712" s="97">
        <v>462.08650682788294</v>
      </c>
      <c r="F712" s="227">
        <f t="shared" si="30"/>
        <v>3351004.15</v>
      </c>
      <c r="G712" s="81">
        <v>3625.9490179999998</v>
      </c>
      <c r="H712" s="106">
        <v>162.69451033963767</v>
      </c>
      <c r="I712" s="189">
        <f t="shared" si="31"/>
        <v>589922</v>
      </c>
      <c r="J712" s="233">
        <v>2016</v>
      </c>
      <c r="K712" s="106">
        <f t="shared" si="32"/>
        <v>3940926</v>
      </c>
    </row>
    <row r="713" spans="2:11" s="58" customFormat="1">
      <c r="B713" s="175" t="s">
        <v>1045</v>
      </c>
      <c r="C713" s="174" t="s">
        <v>948</v>
      </c>
      <c r="D713" s="181">
        <v>3995.2750000000001</v>
      </c>
      <c r="E713" s="97">
        <v>599.95962730975964</v>
      </c>
      <c r="F713" s="227">
        <f t="shared" si="30"/>
        <v>2397003.7000000002</v>
      </c>
      <c r="G713" s="81">
        <v>1997.637471</v>
      </c>
      <c r="H713" s="106">
        <v>0</v>
      </c>
      <c r="I713" s="189">
        <f t="shared" si="31"/>
        <v>0</v>
      </c>
      <c r="J713" s="233">
        <v>2016</v>
      </c>
      <c r="K713" s="106">
        <f t="shared" si="32"/>
        <v>2397004</v>
      </c>
    </row>
    <row r="714" spans="2:11" s="58" customFormat="1">
      <c r="B714" s="175" t="s">
        <v>1046</v>
      </c>
      <c r="C714" s="174" t="s">
        <v>948</v>
      </c>
      <c r="D714" s="181">
        <v>5285.9750000000004</v>
      </c>
      <c r="E714" s="97">
        <v>609.08317197867939</v>
      </c>
      <c r="F714" s="227">
        <f t="shared" si="30"/>
        <v>3219598.42</v>
      </c>
      <c r="G714" s="81">
        <v>2642.9874049999999</v>
      </c>
      <c r="H714" s="106">
        <v>0</v>
      </c>
      <c r="I714" s="189">
        <f t="shared" si="31"/>
        <v>0</v>
      </c>
      <c r="J714" s="233">
        <v>2016</v>
      </c>
      <c r="K714" s="106">
        <f t="shared" si="32"/>
        <v>3219598</v>
      </c>
    </row>
    <row r="715" spans="2:11" s="58" customFormat="1">
      <c r="B715" s="175" t="s">
        <v>1047</v>
      </c>
      <c r="C715" s="174" t="s">
        <v>1048</v>
      </c>
      <c r="D715" s="181">
        <v>2852.5333329999999</v>
      </c>
      <c r="E715" s="97">
        <v>367.12080026726193</v>
      </c>
      <c r="F715" s="227">
        <f t="shared" si="30"/>
        <v>1047224.3199999999</v>
      </c>
      <c r="G715" s="81">
        <v>1426.266691</v>
      </c>
      <c r="H715" s="106">
        <v>0</v>
      </c>
      <c r="I715" s="189">
        <f t="shared" si="31"/>
        <v>0</v>
      </c>
      <c r="J715" s="233">
        <v>2016</v>
      </c>
      <c r="K715" s="106">
        <f t="shared" si="32"/>
        <v>1047224</v>
      </c>
    </row>
    <row r="716" spans="2:11" s="58" customFormat="1">
      <c r="B716" s="175" t="s">
        <v>1049</v>
      </c>
      <c r="C716" s="174" t="s">
        <v>1048</v>
      </c>
      <c r="D716" s="181">
        <v>4128.9333329999999</v>
      </c>
      <c r="E716" s="97">
        <v>135.33183632054542</v>
      </c>
      <c r="F716" s="227">
        <f t="shared" si="30"/>
        <v>558776.13</v>
      </c>
      <c r="G716" s="81">
        <v>2064.4666160000002</v>
      </c>
      <c r="H716" s="106">
        <v>0</v>
      </c>
      <c r="I716" s="189">
        <f t="shared" si="31"/>
        <v>0</v>
      </c>
      <c r="J716" s="233">
        <v>2016</v>
      </c>
      <c r="K716" s="106">
        <f t="shared" si="32"/>
        <v>558776</v>
      </c>
    </row>
    <row r="717" spans="2:11" s="58" customFormat="1">
      <c r="B717" s="175" t="s">
        <v>1050</v>
      </c>
      <c r="C717" s="174" t="s">
        <v>1037</v>
      </c>
      <c r="D717" s="181">
        <v>5844.6133330000002</v>
      </c>
      <c r="E717" s="97">
        <v>516.58512684709024</v>
      </c>
      <c r="F717" s="227">
        <f t="shared" si="30"/>
        <v>3019240.32</v>
      </c>
      <c r="G717" s="81">
        <v>2922.3066880000001</v>
      </c>
      <c r="H717" s="106">
        <v>162.69442285176058</v>
      </c>
      <c r="I717" s="189">
        <f t="shared" si="31"/>
        <v>475443</v>
      </c>
      <c r="J717" s="233">
        <v>2016</v>
      </c>
      <c r="K717" s="106">
        <f t="shared" si="32"/>
        <v>3494683</v>
      </c>
    </row>
    <row r="718" spans="2:11" s="58" customFormat="1">
      <c r="B718" s="175" t="s">
        <v>1051</v>
      </c>
      <c r="C718" s="174" t="s">
        <v>1052</v>
      </c>
      <c r="D718" s="181">
        <v>11283.67273</v>
      </c>
      <c r="E718" s="97">
        <v>474.19512494138064</v>
      </c>
      <c r="F718" s="227">
        <f t="shared" ref="F718:F781" si="33">IFERROR(D718*E718,0)</f>
        <v>5350662.5999999996</v>
      </c>
      <c r="G718" s="81"/>
      <c r="H718" s="106" t="s">
        <v>11235</v>
      </c>
      <c r="I718" s="189" t="str">
        <f t="shared" ref="I718:I781" si="34">IFERROR(G718*H718,"")</f>
        <v/>
      </c>
      <c r="J718" s="233">
        <v>2016</v>
      </c>
      <c r="K718" s="106">
        <f t="shared" ref="K718:K781" si="35">IFERROR(ROUND((F718+I718),0),0)</f>
        <v>0</v>
      </c>
    </row>
    <row r="719" spans="2:11" s="58" customFormat="1">
      <c r="B719" s="175" t="s">
        <v>1053</v>
      </c>
      <c r="C719" s="174" t="s">
        <v>1037</v>
      </c>
      <c r="D719" s="181">
        <v>6013.4111110000003</v>
      </c>
      <c r="E719" s="97">
        <v>380.70403598587421</v>
      </c>
      <c r="F719" s="227">
        <f t="shared" si="33"/>
        <v>2289329.88</v>
      </c>
      <c r="G719" s="81">
        <v>3006.7055909999999</v>
      </c>
      <c r="H719" s="106">
        <v>162.69434608571225</v>
      </c>
      <c r="I719" s="189">
        <f t="shared" si="34"/>
        <v>489174</v>
      </c>
      <c r="J719" s="233">
        <v>2016</v>
      </c>
      <c r="K719" s="106">
        <f t="shared" si="35"/>
        <v>2778504</v>
      </c>
    </row>
    <row r="720" spans="2:11" s="58" customFormat="1">
      <c r="B720" s="175" t="s">
        <v>1054</v>
      </c>
      <c r="C720" s="174" t="s">
        <v>1055</v>
      </c>
      <c r="D720" s="181">
        <v>2679.2</v>
      </c>
      <c r="E720" s="97">
        <v>387.24292326067484</v>
      </c>
      <c r="F720" s="227">
        <f t="shared" si="33"/>
        <v>1037501.24</v>
      </c>
      <c r="G720" s="81">
        <v>1339.599956</v>
      </c>
      <c r="H720" s="106">
        <v>0</v>
      </c>
      <c r="I720" s="189">
        <f t="shared" si="34"/>
        <v>0</v>
      </c>
      <c r="J720" s="233">
        <v>2016</v>
      </c>
      <c r="K720" s="106">
        <f t="shared" si="35"/>
        <v>1037501</v>
      </c>
    </row>
    <row r="721" spans="2:11" s="58" customFormat="1">
      <c r="B721" s="175" t="s">
        <v>1056</v>
      </c>
      <c r="C721" s="174" t="s">
        <v>1055</v>
      </c>
      <c r="D721" s="181">
        <v>5784.7533329999997</v>
      </c>
      <c r="E721" s="97">
        <v>512.30549504918713</v>
      </c>
      <c r="F721" s="227">
        <f t="shared" si="33"/>
        <v>2963560.92</v>
      </c>
      <c r="G721" s="81">
        <v>2892.3767079999998</v>
      </c>
      <c r="H721" s="106">
        <v>0</v>
      </c>
      <c r="I721" s="189">
        <f t="shared" si="34"/>
        <v>0</v>
      </c>
      <c r="J721" s="233">
        <v>2016</v>
      </c>
      <c r="K721" s="106">
        <f t="shared" si="35"/>
        <v>2963561</v>
      </c>
    </row>
    <row r="722" spans="2:11" s="58" customFormat="1">
      <c r="B722" s="175" t="s">
        <v>1057</v>
      </c>
      <c r="C722" s="174" t="s">
        <v>953</v>
      </c>
      <c r="D722" s="181">
        <v>5555.0420700000004</v>
      </c>
      <c r="E722" s="97">
        <v>159.98555524890921</v>
      </c>
      <c r="F722" s="227">
        <f t="shared" si="33"/>
        <v>888726.49</v>
      </c>
      <c r="G722" s="81">
        <v>5555.0419149999998</v>
      </c>
      <c r="H722" s="106">
        <v>0</v>
      </c>
      <c r="I722" s="189">
        <f t="shared" si="34"/>
        <v>0</v>
      </c>
      <c r="J722" s="233">
        <v>2016</v>
      </c>
      <c r="K722" s="106">
        <f t="shared" si="35"/>
        <v>888726</v>
      </c>
    </row>
    <row r="723" spans="2:11" s="58" customFormat="1">
      <c r="B723" s="175" t="s">
        <v>1058</v>
      </c>
      <c r="C723" s="174" t="s">
        <v>953</v>
      </c>
      <c r="D723" s="181">
        <v>3599.7803779999999</v>
      </c>
      <c r="E723" s="97">
        <v>482.92576420060703</v>
      </c>
      <c r="F723" s="227">
        <f t="shared" si="33"/>
        <v>1738426.69</v>
      </c>
      <c r="G723" s="81">
        <v>3599.7804580000002</v>
      </c>
      <c r="H723" s="106">
        <v>0</v>
      </c>
      <c r="I723" s="189">
        <f t="shared" si="34"/>
        <v>0</v>
      </c>
      <c r="J723" s="233">
        <v>2016</v>
      </c>
      <c r="K723" s="106">
        <f t="shared" si="35"/>
        <v>1738427</v>
      </c>
    </row>
    <row r="724" spans="2:11" s="58" customFormat="1">
      <c r="B724" s="175" t="s">
        <v>1059</v>
      </c>
      <c r="C724" s="174" t="s">
        <v>965</v>
      </c>
      <c r="D724" s="181">
        <v>5071.4704250000004</v>
      </c>
      <c r="E724" s="97">
        <v>318.69562563800218</v>
      </c>
      <c r="F724" s="227">
        <f t="shared" si="33"/>
        <v>1616255.44</v>
      </c>
      <c r="G724" s="81"/>
      <c r="H724" s="106" t="s">
        <v>11235</v>
      </c>
      <c r="I724" s="189" t="str">
        <f t="shared" si="34"/>
        <v/>
      </c>
      <c r="J724" s="233">
        <v>2016</v>
      </c>
      <c r="K724" s="106">
        <f t="shared" si="35"/>
        <v>0</v>
      </c>
    </row>
    <row r="725" spans="2:11" s="58" customFormat="1">
      <c r="B725" s="175" t="s">
        <v>1060</v>
      </c>
      <c r="C725" s="174" t="s">
        <v>965</v>
      </c>
      <c r="D725" s="181">
        <v>3122.6657270000001</v>
      </c>
      <c r="E725" s="97">
        <v>216.93071536375817</v>
      </c>
      <c r="F725" s="227">
        <f t="shared" si="33"/>
        <v>677402.11</v>
      </c>
      <c r="G725" s="81"/>
      <c r="H725" s="106" t="s">
        <v>11235</v>
      </c>
      <c r="I725" s="189" t="str">
        <f t="shared" si="34"/>
        <v/>
      </c>
      <c r="J725" s="233">
        <v>2016</v>
      </c>
      <c r="K725" s="106">
        <f t="shared" si="35"/>
        <v>0</v>
      </c>
    </row>
    <row r="726" spans="2:11" s="58" customFormat="1">
      <c r="B726" s="175" t="s">
        <v>1061</v>
      </c>
      <c r="C726" s="174" t="s">
        <v>1062</v>
      </c>
      <c r="D726" s="181">
        <v>3637.3223269999999</v>
      </c>
      <c r="E726" s="97">
        <v>512.53998199758666</v>
      </c>
      <c r="F726" s="227">
        <f t="shared" si="33"/>
        <v>1864273.1199999999</v>
      </c>
      <c r="G726" s="81"/>
      <c r="H726" s="106" t="s">
        <v>11235</v>
      </c>
      <c r="I726" s="189" t="str">
        <f t="shared" si="34"/>
        <v/>
      </c>
      <c r="J726" s="233">
        <v>2016</v>
      </c>
      <c r="K726" s="106">
        <f t="shared" si="35"/>
        <v>0</v>
      </c>
    </row>
    <row r="727" spans="2:11" s="58" customFormat="1">
      <c r="B727" s="175" t="s">
        <v>1063</v>
      </c>
      <c r="C727" s="174" t="s">
        <v>972</v>
      </c>
      <c r="D727" s="104">
        <v>1392.48</v>
      </c>
      <c r="E727" s="97">
        <v>498.89109358841779</v>
      </c>
      <c r="F727" s="227">
        <f t="shared" si="33"/>
        <v>694695.87</v>
      </c>
      <c r="G727" s="81">
        <v>696.24003689999995</v>
      </c>
      <c r="H727" s="106">
        <v>0</v>
      </c>
      <c r="I727" s="189">
        <f t="shared" si="34"/>
        <v>0</v>
      </c>
      <c r="J727" s="232">
        <v>2016</v>
      </c>
      <c r="K727" s="106">
        <f t="shared" si="35"/>
        <v>694696</v>
      </c>
    </row>
    <row r="728" spans="2:11" s="58" customFormat="1">
      <c r="B728" s="175" t="s">
        <v>1064</v>
      </c>
      <c r="C728" s="174" t="s">
        <v>972</v>
      </c>
      <c r="D728" s="104">
        <v>5927.4618179999998</v>
      </c>
      <c r="E728" s="97">
        <v>969.54825631236145</v>
      </c>
      <c r="F728" s="227">
        <f t="shared" si="33"/>
        <v>5746960.2699999996</v>
      </c>
      <c r="G728" s="81"/>
      <c r="H728" s="106" t="s">
        <v>11235</v>
      </c>
      <c r="I728" s="189" t="str">
        <f t="shared" si="34"/>
        <v/>
      </c>
      <c r="J728" s="232">
        <v>2016</v>
      </c>
      <c r="K728" s="106">
        <f t="shared" si="35"/>
        <v>0</v>
      </c>
    </row>
    <row r="729" spans="2:11" s="58" customFormat="1">
      <c r="B729" s="175" t="s">
        <v>1065</v>
      </c>
      <c r="C729" s="174" t="s">
        <v>1066</v>
      </c>
      <c r="D729" s="104">
        <v>1214.3360660000001</v>
      </c>
      <c r="E729" s="97">
        <v>733.74705318189899</v>
      </c>
      <c r="F729" s="227">
        <f t="shared" si="33"/>
        <v>891015.51</v>
      </c>
      <c r="G729" s="81">
        <v>607.16802889999997</v>
      </c>
      <c r="H729" s="106">
        <v>0</v>
      </c>
      <c r="I729" s="189">
        <f t="shared" si="34"/>
        <v>0</v>
      </c>
      <c r="J729" s="232">
        <v>2016</v>
      </c>
      <c r="K729" s="106">
        <f t="shared" si="35"/>
        <v>891016</v>
      </c>
    </row>
    <row r="730" spans="2:11" s="58" customFormat="1">
      <c r="B730" s="175" t="s">
        <v>1067</v>
      </c>
      <c r="C730" s="174" t="s">
        <v>1068</v>
      </c>
      <c r="D730" s="181">
        <v>10254.75</v>
      </c>
      <c r="E730" s="97">
        <v>234.63142251151905</v>
      </c>
      <c r="F730" s="227">
        <f t="shared" si="33"/>
        <v>2406086.58</v>
      </c>
      <c r="G730" s="81">
        <v>10254.7498</v>
      </c>
      <c r="H730" s="106">
        <v>0</v>
      </c>
      <c r="I730" s="189">
        <f t="shared" si="34"/>
        <v>0</v>
      </c>
      <c r="J730" s="233">
        <v>2016</v>
      </c>
      <c r="K730" s="106">
        <f t="shared" si="35"/>
        <v>2406087</v>
      </c>
    </row>
    <row r="731" spans="2:11" s="58" customFormat="1">
      <c r="B731" s="175" t="s">
        <v>1069</v>
      </c>
      <c r="C731" s="174" t="s">
        <v>1068</v>
      </c>
      <c r="D731" s="181">
        <v>6140.55</v>
      </c>
      <c r="E731" s="97">
        <v>106.85163218278494</v>
      </c>
      <c r="F731" s="227">
        <f t="shared" si="33"/>
        <v>656127.79</v>
      </c>
      <c r="G731" s="81">
        <v>6140.5499959999997</v>
      </c>
      <c r="H731" s="106">
        <v>0</v>
      </c>
      <c r="I731" s="189">
        <f t="shared" si="34"/>
        <v>0</v>
      </c>
      <c r="J731" s="233">
        <v>2016</v>
      </c>
      <c r="K731" s="106">
        <f t="shared" si="35"/>
        <v>656128</v>
      </c>
    </row>
    <row r="732" spans="2:11" s="58" customFormat="1">
      <c r="B732" s="175" t="s">
        <v>1070</v>
      </c>
      <c r="C732" s="174" t="s">
        <v>953</v>
      </c>
      <c r="D732" s="181">
        <v>7329.1331410000003</v>
      </c>
      <c r="E732" s="97">
        <v>867.98120700151708</v>
      </c>
      <c r="F732" s="227">
        <f t="shared" si="33"/>
        <v>6361549.8300000001</v>
      </c>
      <c r="G732" s="81">
        <v>3664.5665180000001</v>
      </c>
      <c r="H732" s="106">
        <v>1217.8389935286746</v>
      </c>
      <c r="I732" s="189">
        <f t="shared" si="34"/>
        <v>4462852</v>
      </c>
      <c r="J732" s="233">
        <v>2016</v>
      </c>
      <c r="K732" s="106">
        <f t="shared" si="35"/>
        <v>10824402</v>
      </c>
    </row>
    <row r="733" spans="2:11" s="58" customFormat="1">
      <c r="B733" s="175" t="s">
        <v>1071</v>
      </c>
      <c r="C733" s="174" t="s">
        <v>956</v>
      </c>
      <c r="D733" s="181">
        <v>7414.2708329999996</v>
      </c>
      <c r="E733" s="97">
        <v>201.79562679862519</v>
      </c>
      <c r="F733" s="227">
        <f t="shared" si="33"/>
        <v>1496167.43</v>
      </c>
      <c r="G733" s="81">
        <v>3707.1352529999999</v>
      </c>
      <c r="H733" s="106">
        <v>0</v>
      </c>
      <c r="I733" s="189">
        <f t="shared" si="34"/>
        <v>0</v>
      </c>
      <c r="J733" s="233">
        <v>2016</v>
      </c>
      <c r="K733" s="106">
        <f t="shared" si="35"/>
        <v>1496167</v>
      </c>
    </row>
    <row r="734" spans="2:11" s="58" customFormat="1">
      <c r="B734" s="175" t="s">
        <v>1072</v>
      </c>
      <c r="C734" s="174" t="s">
        <v>956</v>
      </c>
      <c r="D734" s="181">
        <v>5607.3874999999998</v>
      </c>
      <c r="E734" s="97">
        <v>241.41513316138753</v>
      </c>
      <c r="F734" s="227">
        <f t="shared" si="33"/>
        <v>1353708.2</v>
      </c>
      <c r="G734" s="81">
        <v>2803.6937699999999</v>
      </c>
      <c r="H734" s="106">
        <v>0</v>
      </c>
      <c r="I734" s="189">
        <f t="shared" si="34"/>
        <v>0</v>
      </c>
      <c r="J734" s="233">
        <v>2016</v>
      </c>
      <c r="K734" s="106">
        <f t="shared" si="35"/>
        <v>1353708</v>
      </c>
    </row>
    <row r="735" spans="2:11" s="58" customFormat="1">
      <c r="B735" s="175" t="s">
        <v>1073</v>
      </c>
      <c r="C735" s="174" t="s">
        <v>965</v>
      </c>
      <c r="D735" s="181">
        <v>3122.6657270000001</v>
      </c>
      <c r="E735" s="97">
        <v>216.93071536375817</v>
      </c>
      <c r="F735" s="227">
        <f t="shared" si="33"/>
        <v>677402.11</v>
      </c>
      <c r="G735" s="81"/>
      <c r="H735" s="106" t="s">
        <v>11235</v>
      </c>
      <c r="I735" s="189" t="str">
        <f t="shared" si="34"/>
        <v/>
      </c>
      <c r="J735" s="233">
        <v>2016</v>
      </c>
      <c r="K735" s="106">
        <f t="shared" si="35"/>
        <v>0</v>
      </c>
    </row>
    <row r="736" spans="2:11" s="58" customFormat="1">
      <c r="B736" s="175" t="s">
        <v>1074</v>
      </c>
      <c r="C736" s="174" t="s">
        <v>965</v>
      </c>
      <c r="D736" s="181">
        <v>3104.0859059999998</v>
      </c>
      <c r="E736" s="97">
        <v>159.52126487313785</v>
      </c>
      <c r="F736" s="227">
        <f t="shared" si="33"/>
        <v>495167.71000000008</v>
      </c>
      <c r="G736" s="81"/>
      <c r="H736" s="106" t="s">
        <v>11235</v>
      </c>
      <c r="I736" s="189" t="str">
        <f t="shared" si="34"/>
        <v/>
      </c>
      <c r="J736" s="233">
        <v>2016</v>
      </c>
      <c r="K736" s="106">
        <f t="shared" si="35"/>
        <v>0</v>
      </c>
    </row>
    <row r="737" spans="2:11" s="58" customFormat="1">
      <c r="B737" s="175" t="s">
        <v>1075</v>
      </c>
      <c r="C737" s="174" t="s">
        <v>968</v>
      </c>
      <c r="D737" s="181">
        <v>4093.5</v>
      </c>
      <c r="E737" s="97">
        <v>477.62675949676316</v>
      </c>
      <c r="F737" s="227">
        <f t="shared" si="33"/>
        <v>1955165.14</v>
      </c>
      <c r="G737" s="81"/>
      <c r="H737" s="106" t="s">
        <v>11235</v>
      </c>
      <c r="I737" s="189" t="str">
        <f t="shared" si="34"/>
        <v/>
      </c>
      <c r="J737" s="233">
        <v>2016</v>
      </c>
      <c r="K737" s="106">
        <f t="shared" si="35"/>
        <v>0</v>
      </c>
    </row>
    <row r="738" spans="2:11" s="58" customFormat="1">
      <c r="B738" s="175" t="s">
        <v>1076</v>
      </c>
      <c r="C738" s="174" t="s">
        <v>968</v>
      </c>
      <c r="D738" s="181">
        <v>2696.7</v>
      </c>
      <c r="E738" s="97">
        <v>584.51942003189083</v>
      </c>
      <c r="F738" s="227">
        <f t="shared" si="33"/>
        <v>1576273.5199999998</v>
      </c>
      <c r="G738" s="81">
        <v>1348.350023</v>
      </c>
      <c r="H738" s="106">
        <v>0</v>
      </c>
      <c r="I738" s="189">
        <f t="shared" si="34"/>
        <v>0</v>
      </c>
      <c r="J738" s="233">
        <v>2016</v>
      </c>
      <c r="K738" s="106">
        <f t="shared" si="35"/>
        <v>1576274</v>
      </c>
    </row>
    <row r="739" spans="2:11" s="58" customFormat="1">
      <c r="B739" s="175" t="s">
        <v>1077</v>
      </c>
      <c r="C739" s="174" t="s">
        <v>963</v>
      </c>
      <c r="D739" s="181">
        <v>5539.7624999999998</v>
      </c>
      <c r="E739" s="97">
        <v>501.23691584251134</v>
      </c>
      <c r="F739" s="227">
        <f t="shared" si="33"/>
        <v>2776733.47</v>
      </c>
      <c r="G739" s="81">
        <v>2769.8813180000002</v>
      </c>
      <c r="H739" s="106">
        <v>0</v>
      </c>
      <c r="I739" s="189">
        <f t="shared" si="34"/>
        <v>0</v>
      </c>
      <c r="J739" s="233">
        <v>2016</v>
      </c>
      <c r="K739" s="106">
        <f t="shared" si="35"/>
        <v>2776733</v>
      </c>
    </row>
    <row r="740" spans="2:11" s="58" customFormat="1">
      <c r="B740" s="175" t="s">
        <v>1078</v>
      </c>
      <c r="C740" s="174" t="s">
        <v>963</v>
      </c>
      <c r="D740" s="181">
        <v>4781.7</v>
      </c>
      <c r="E740" s="97">
        <v>476.10244891984024</v>
      </c>
      <c r="F740" s="227">
        <f t="shared" si="33"/>
        <v>2276579.08</v>
      </c>
      <c r="G740" s="81">
        <v>2390.8500309999999</v>
      </c>
      <c r="H740" s="106">
        <v>0</v>
      </c>
      <c r="I740" s="189">
        <f t="shared" si="34"/>
        <v>0</v>
      </c>
      <c r="J740" s="233">
        <v>2016</v>
      </c>
      <c r="K740" s="106">
        <f t="shared" si="35"/>
        <v>2276579</v>
      </c>
    </row>
    <row r="741" spans="2:11" s="58" customFormat="1">
      <c r="B741" s="175" t="s">
        <v>1079</v>
      </c>
      <c r="C741" s="174" t="s">
        <v>968</v>
      </c>
      <c r="D741" s="181">
        <v>4204.3272729999999</v>
      </c>
      <c r="E741" s="97">
        <v>728.50278323230816</v>
      </c>
      <c r="F741" s="227">
        <f t="shared" si="33"/>
        <v>3062864.12</v>
      </c>
      <c r="G741" s="81"/>
      <c r="H741" s="106" t="s">
        <v>11235</v>
      </c>
      <c r="I741" s="189" t="str">
        <f t="shared" si="34"/>
        <v/>
      </c>
      <c r="J741" s="233">
        <v>2016</v>
      </c>
      <c r="K741" s="106">
        <f t="shared" si="35"/>
        <v>0</v>
      </c>
    </row>
    <row r="742" spans="2:11" s="58" customFormat="1">
      <c r="B742" s="175" t="s">
        <v>1080</v>
      </c>
      <c r="C742" s="174" t="s">
        <v>1081</v>
      </c>
      <c r="D742" s="181">
        <v>7723.6</v>
      </c>
      <c r="E742" s="97">
        <v>1000.3699116992076</v>
      </c>
      <c r="F742" s="227">
        <f t="shared" si="33"/>
        <v>7726457.0499999998</v>
      </c>
      <c r="G742" s="81">
        <v>3861.7999589999999</v>
      </c>
      <c r="H742" s="106">
        <v>0</v>
      </c>
      <c r="I742" s="189">
        <f t="shared" si="34"/>
        <v>0</v>
      </c>
      <c r="J742" s="233">
        <v>2016</v>
      </c>
      <c r="K742" s="106">
        <f t="shared" si="35"/>
        <v>7726457</v>
      </c>
    </row>
    <row r="743" spans="2:11" s="58" customFormat="1">
      <c r="B743" s="175" t="s">
        <v>1082</v>
      </c>
      <c r="C743" s="174" t="s">
        <v>1081</v>
      </c>
      <c r="D743" s="181">
        <v>2661.8</v>
      </c>
      <c r="E743" s="97">
        <v>264.40212262378839</v>
      </c>
      <c r="F743" s="227">
        <f t="shared" si="33"/>
        <v>703785.57</v>
      </c>
      <c r="G743" s="81">
        <v>1330.9000349999999</v>
      </c>
      <c r="H743" s="106">
        <v>0</v>
      </c>
      <c r="I743" s="189">
        <f t="shared" si="34"/>
        <v>0</v>
      </c>
      <c r="J743" s="233">
        <v>2016</v>
      </c>
      <c r="K743" s="106">
        <f t="shared" si="35"/>
        <v>703786</v>
      </c>
    </row>
    <row r="744" spans="2:11" s="58" customFormat="1">
      <c r="B744" s="175" t="s">
        <v>1083</v>
      </c>
      <c r="C744" s="174" t="s">
        <v>1013</v>
      </c>
      <c r="D744" s="181">
        <v>9046.4011829999999</v>
      </c>
      <c r="E744" s="97">
        <v>508.04352438367869</v>
      </c>
      <c r="F744" s="227">
        <f t="shared" si="33"/>
        <v>4595965.54</v>
      </c>
      <c r="G744" s="81"/>
      <c r="H744" s="106" t="s">
        <v>11235</v>
      </c>
      <c r="I744" s="189" t="str">
        <f t="shared" si="34"/>
        <v/>
      </c>
      <c r="J744" s="233">
        <v>2016</v>
      </c>
      <c r="K744" s="106">
        <f t="shared" si="35"/>
        <v>0</v>
      </c>
    </row>
    <row r="745" spans="2:11" s="58" customFormat="1">
      <c r="B745" s="175" t="s">
        <v>1084</v>
      </c>
      <c r="C745" s="174" t="s">
        <v>1013</v>
      </c>
      <c r="D745" s="181">
        <v>4071.0276920000001</v>
      </c>
      <c r="E745" s="97">
        <v>255.20818049006775</v>
      </c>
      <c r="F745" s="227">
        <f t="shared" si="33"/>
        <v>1038959.57</v>
      </c>
      <c r="G745" s="81"/>
      <c r="H745" s="106" t="s">
        <v>11235</v>
      </c>
      <c r="I745" s="189" t="str">
        <f t="shared" si="34"/>
        <v/>
      </c>
      <c r="J745" s="233">
        <v>2016</v>
      </c>
      <c r="K745" s="106">
        <f t="shared" si="35"/>
        <v>0</v>
      </c>
    </row>
    <row r="746" spans="2:11" s="58" customFormat="1">
      <c r="B746" s="175" t="s">
        <v>1085</v>
      </c>
      <c r="C746" s="174" t="s">
        <v>1086</v>
      </c>
      <c r="D746" s="181">
        <v>1390.236453</v>
      </c>
      <c r="E746" s="97">
        <v>239.00745753211811</v>
      </c>
      <c r="F746" s="227">
        <f t="shared" si="33"/>
        <v>332276.88</v>
      </c>
      <c r="G746" s="81">
        <v>695.11820890000001</v>
      </c>
      <c r="H746" s="106">
        <v>0</v>
      </c>
      <c r="I746" s="189">
        <f t="shared" si="34"/>
        <v>0</v>
      </c>
      <c r="J746" s="233">
        <v>2016</v>
      </c>
      <c r="K746" s="106">
        <f t="shared" si="35"/>
        <v>332277</v>
      </c>
    </row>
    <row r="747" spans="2:11" s="58" customFormat="1">
      <c r="B747" s="175" t="s">
        <v>1087</v>
      </c>
      <c r="C747" s="174" t="s">
        <v>1086</v>
      </c>
      <c r="D747" s="181">
        <v>3543.965545</v>
      </c>
      <c r="E747" s="97">
        <v>500.62622716609962</v>
      </c>
      <c r="F747" s="227">
        <f t="shared" si="33"/>
        <v>1774202.1</v>
      </c>
      <c r="G747" s="81">
        <v>1771.982765</v>
      </c>
      <c r="H747" s="106">
        <v>0</v>
      </c>
      <c r="I747" s="189">
        <f t="shared" si="34"/>
        <v>0</v>
      </c>
      <c r="J747" s="233">
        <v>2016</v>
      </c>
      <c r="K747" s="106">
        <f t="shared" si="35"/>
        <v>1774202</v>
      </c>
    </row>
    <row r="748" spans="2:11" s="58" customFormat="1">
      <c r="B748" s="175" t="s">
        <v>1088</v>
      </c>
      <c r="C748" s="174" t="s">
        <v>1068</v>
      </c>
      <c r="D748" s="181">
        <v>5113.3999999999996</v>
      </c>
      <c r="E748" s="97">
        <v>237.54540618766379</v>
      </c>
      <c r="F748" s="227">
        <f t="shared" si="33"/>
        <v>1214664.68</v>
      </c>
      <c r="G748" s="81">
        <v>5113.4001109999999</v>
      </c>
      <c r="H748" s="106">
        <v>0</v>
      </c>
      <c r="I748" s="189">
        <f t="shared" si="34"/>
        <v>0</v>
      </c>
      <c r="J748" s="233">
        <v>2016</v>
      </c>
      <c r="K748" s="106">
        <f t="shared" si="35"/>
        <v>1214665</v>
      </c>
    </row>
    <row r="749" spans="2:11" s="58" customFormat="1">
      <c r="B749" s="175" t="s">
        <v>1089</v>
      </c>
      <c r="C749" s="174" t="s">
        <v>1068</v>
      </c>
      <c r="D749" s="181">
        <v>6597.7166669999997</v>
      </c>
      <c r="E749" s="97">
        <v>354.66312636671461</v>
      </c>
      <c r="F749" s="227">
        <f t="shared" si="33"/>
        <v>2339966.8199999998</v>
      </c>
      <c r="G749" s="81">
        <v>3298.8583979999999</v>
      </c>
      <c r="H749" s="106">
        <v>0</v>
      </c>
      <c r="I749" s="189">
        <f t="shared" si="34"/>
        <v>0</v>
      </c>
      <c r="J749" s="233">
        <v>2016</v>
      </c>
      <c r="K749" s="106">
        <f t="shared" si="35"/>
        <v>2339967</v>
      </c>
    </row>
    <row r="750" spans="2:11" s="58" customFormat="1">
      <c r="B750" s="175" t="s">
        <v>1090</v>
      </c>
      <c r="C750" s="174" t="s">
        <v>1091</v>
      </c>
      <c r="D750" s="181">
        <v>10891.22</v>
      </c>
      <c r="E750" s="97">
        <v>383.89565080863304</v>
      </c>
      <c r="F750" s="227">
        <f t="shared" si="33"/>
        <v>4181091.99</v>
      </c>
      <c r="G750" s="81">
        <v>5445.6099510000004</v>
      </c>
      <c r="H750" s="106">
        <v>0</v>
      </c>
      <c r="I750" s="189">
        <f t="shared" si="34"/>
        <v>0</v>
      </c>
      <c r="J750" s="233">
        <v>2016</v>
      </c>
      <c r="K750" s="106">
        <f t="shared" si="35"/>
        <v>4181092</v>
      </c>
    </row>
    <row r="751" spans="2:11" s="58" customFormat="1">
      <c r="B751" s="175" t="s">
        <v>1092</v>
      </c>
      <c r="C751" s="174" t="s">
        <v>1091</v>
      </c>
      <c r="D751" s="181">
        <v>5784.54</v>
      </c>
      <c r="E751" s="97">
        <v>444.72325370729567</v>
      </c>
      <c r="F751" s="227">
        <f t="shared" si="33"/>
        <v>2572519.4500000002</v>
      </c>
      <c r="G751" s="81">
        <v>2892.2700799999998</v>
      </c>
      <c r="H751" s="106">
        <v>0</v>
      </c>
      <c r="I751" s="189">
        <f t="shared" si="34"/>
        <v>0</v>
      </c>
      <c r="J751" s="233">
        <v>2016</v>
      </c>
      <c r="K751" s="106">
        <f t="shared" si="35"/>
        <v>2572519</v>
      </c>
    </row>
    <row r="752" spans="2:11" s="58" customFormat="1">
      <c r="B752" s="175" t="s">
        <v>1093</v>
      </c>
      <c r="C752" s="174" t="s">
        <v>1066</v>
      </c>
      <c r="D752" s="181">
        <v>1214.3360660000001</v>
      </c>
      <c r="E752" s="97">
        <v>733.74705318189899</v>
      </c>
      <c r="F752" s="227">
        <f t="shared" si="33"/>
        <v>891015.51</v>
      </c>
      <c r="G752" s="81">
        <v>607.16802889999997</v>
      </c>
      <c r="H752" s="106">
        <v>0</v>
      </c>
      <c r="I752" s="189">
        <f t="shared" si="34"/>
        <v>0</v>
      </c>
      <c r="J752" s="233">
        <v>2016</v>
      </c>
      <c r="K752" s="106">
        <f t="shared" si="35"/>
        <v>891016</v>
      </c>
    </row>
    <row r="753" spans="2:11" s="58" customFormat="1">
      <c r="B753" s="175" t="s">
        <v>1094</v>
      </c>
      <c r="C753" s="174" t="s">
        <v>1066</v>
      </c>
      <c r="D753" s="181">
        <v>5457.4032790000001</v>
      </c>
      <c r="E753" s="97">
        <v>557.00057785669094</v>
      </c>
      <c r="F753" s="227">
        <f t="shared" si="33"/>
        <v>3039776.78</v>
      </c>
      <c r="G753" s="81">
        <v>2728.7016720000001</v>
      </c>
      <c r="H753" s="106">
        <v>0</v>
      </c>
      <c r="I753" s="189">
        <f t="shared" si="34"/>
        <v>0</v>
      </c>
      <c r="J753" s="233">
        <v>2016</v>
      </c>
      <c r="K753" s="106">
        <f t="shared" si="35"/>
        <v>3039777</v>
      </c>
    </row>
    <row r="754" spans="2:11" s="58" customFormat="1">
      <c r="B754" s="175" t="s">
        <v>1095</v>
      </c>
      <c r="C754" s="174" t="s">
        <v>994</v>
      </c>
      <c r="D754" s="181">
        <v>4696.8351060000005</v>
      </c>
      <c r="E754" s="97">
        <v>527.72537337613744</v>
      </c>
      <c r="F754" s="227">
        <f t="shared" si="33"/>
        <v>2478639.0600000005</v>
      </c>
      <c r="G754" s="81">
        <v>2348.4175460000001</v>
      </c>
      <c r="H754" s="106">
        <v>152.91829198418023</v>
      </c>
      <c r="I754" s="189">
        <f t="shared" si="34"/>
        <v>359116</v>
      </c>
      <c r="J754" s="233">
        <v>2016</v>
      </c>
      <c r="K754" s="106">
        <f t="shared" si="35"/>
        <v>2837755</v>
      </c>
    </row>
    <row r="755" spans="2:11" s="58" customFormat="1">
      <c r="B755" s="175" t="s">
        <v>1096</v>
      </c>
      <c r="C755" s="174" t="s">
        <v>994</v>
      </c>
      <c r="D755" s="181">
        <v>3254.458333</v>
      </c>
      <c r="E755" s="97">
        <v>148.12846276498939</v>
      </c>
      <c r="F755" s="227">
        <f t="shared" si="33"/>
        <v>482077.91</v>
      </c>
      <c r="G755" s="81">
        <v>1627.2291210000001</v>
      </c>
      <c r="H755" s="106">
        <v>0</v>
      </c>
      <c r="I755" s="189">
        <f t="shared" si="34"/>
        <v>0</v>
      </c>
      <c r="J755" s="233">
        <v>2016</v>
      </c>
      <c r="K755" s="106">
        <f t="shared" si="35"/>
        <v>482078</v>
      </c>
    </row>
    <row r="756" spans="2:11" s="58" customFormat="1">
      <c r="B756" s="175" t="s">
        <v>1097</v>
      </c>
      <c r="C756" s="174" t="s">
        <v>991</v>
      </c>
      <c r="D756" s="181">
        <v>6332.8119049999996</v>
      </c>
      <c r="E756" s="97">
        <v>344.18069298396443</v>
      </c>
      <c r="F756" s="227">
        <f t="shared" si="33"/>
        <v>2179631.59</v>
      </c>
      <c r="G756" s="81">
        <v>3166.4060669999999</v>
      </c>
      <c r="H756" s="106">
        <v>0</v>
      </c>
      <c r="I756" s="189">
        <f t="shared" si="34"/>
        <v>0</v>
      </c>
      <c r="J756" s="233">
        <v>2016</v>
      </c>
      <c r="K756" s="106">
        <f t="shared" si="35"/>
        <v>2179632</v>
      </c>
    </row>
    <row r="757" spans="2:11" s="58" customFormat="1">
      <c r="B757" s="175" t="s">
        <v>1098</v>
      </c>
      <c r="C757" s="174" t="s">
        <v>991</v>
      </c>
      <c r="D757" s="181">
        <v>3521.416667</v>
      </c>
      <c r="E757" s="97">
        <v>246.13961708155907</v>
      </c>
      <c r="F757" s="227">
        <f t="shared" si="33"/>
        <v>866760.15</v>
      </c>
      <c r="G757" s="81">
        <v>1760.708359</v>
      </c>
      <c r="H757" s="106">
        <v>0</v>
      </c>
      <c r="I757" s="189">
        <f t="shared" si="34"/>
        <v>0</v>
      </c>
      <c r="J757" s="233">
        <v>2016</v>
      </c>
      <c r="K757" s="106">
        <f t="shared" si="35"/>
        <v>866760</v>
      </c>
    </row>
    <row r="758" spans="2:11" s="58" customFormat="1">
      <c r="B758" s="175" t="s">
        <v>1099</v>
      </c>
      <c r="C758" s="174" t="s">
        <v>984</v>
      </c>
      <c r="D758" s="181">
        <v>3769.65</v>
      </c>
      <c r="E758" s="97">
        <v>414.1638799358031</v>
      </c>
      <c r="F758" s="227">
        <f t="shared" si="33"/>
        <v>1561252.87</v>
      </c>
      <c r="G758" s="81">
        <v>1884.8250410000001</v>
      </c>
      <c r="H758" s="106">
        <v>1217.8387649084718</v>
      </c>
      <c r="I758" s="189">
        <f t="shared" si="34"/>
        <v>2295413</v>
      </c>
      <c r="J758" s="233">
        <v>2016</v>
      </c>
      <c r="K758" s="106">
        <f t="shared" si="35"/>
        <v>3856666</v>
      </c>
    </row>
    <row r="759" spans="2:11" s="58" customFormat="1">
      <c r="B759" s="175" t="s">
        <v>1100</v>
      </c>
      <c r="C759" s="174" t="s">
        <v>1101</v>
      </c>
      <c r="D759" s="181">
        <v>1366.391304</v>
      </c>
      <c r="E759" s="97">
        <v>124.41588255306988</v>
      </c>
      <c r="F759" s="227">
        <f t="shared" si="33"/>
        <v>170000.78</v>
      </c>
      <c r="G759" s="81">
        <v>683.19565190000003</v>
      </c>
      <c r="H759" s="106">
        <v>1217.838546961045</v>
      </c>
      <c r="I759" s="189">
        <f t="shared" si="34"/>
        <v>832022</v>
      </c>
      <c r="J759" s="233">
        <v>2016</v>
      </c>
      <c r="K759" s="106">
        <f t="shared" si="35"/>
        <v>1002023</v>
      </c>
    </row>
    <row r="760" spans="2:11" s="58" customFormat="1">
      <c r="B760" s="175" t="s">
        <v>1102</v>
      </c>
      <c r="C760" s="174" t="s">
        <v>1103</v>
      </c>
      <c r="D760" s="181">
        <v>1879.2292010000001</v>
      </c>
      <c r="E760" s="97">
        <v>164.25031062509547</v>
      </c>
      <c r="F760" s="227">
        <f t="shared" si="33"/>
        <v>308663.98</v>
      </c>
      <c r="G760" s="81">
        <v>939.61457140000005</v>
      </c>
      <c r="H760" s="106">
        <v>0</v>
      </c>
      <c r="I760" s="189">
        <f t="shared" si="34"/>
        <v>0</v>
      </c>
      <c r="J760" s="233">
        <v>2016</v>
      </c>
      <c r="K760" s="106">
        <f t="shared" si="35"/>
        <v>308664</v>
      </c>
    </row>
    <row r="761" spans="2:11" s="58" customFormat="1">
      <c r="B761" s="175" t="s">
        <v>1104</v>
      </c>
      <c r="C761" s="174" t="s">
        <v>1103</v>
      </c>
      <c r="D761" s="181">
        <v>1069.383028</v>
      </c>
      <c r="E761" s="97">
        <v>407.21950750839858</v>
      </c>
      <c r="F761" s="227">
        <f t="shared" si="33"/>
        <v>435473.63</v>
      </c>
      <c r="G761" s="81">
        <v>534.69150990000003</v>
      </c>
      <c r="H761" s="106">
        <v>0</v>
      </c>
      <c r="I761" s="189">
        <f t="shared" si="34"/>
        <v>0</v>
      </c>
      <c r="J761" s="233">
        <v>2016</v>
      </c>
      <c r="K761" s="106">
        <f t="shared" si="35"/>
        <v>435474</v>
      </c>
    </row>
    <row r="762" spans="2:11" s="58" customFormat="1">
      <c r="B762" s="175" t="s">
        <v>1105</v>
      </c>
      <c r="C762" s="174" t="s">
        <v>1106</v>
      </c>
      <c r="D762" s="181">
        <v>2528.8545450000001</v>
      </c>
      <c r="E762" s="97">
        <v>734.94739888252445</v>
      </c>
      <c r="F762" s="227">
        <f t="shared" si="33"/>
        <v>1858575.07</v>
      </c>
      <c r="G762" s="81"/>
      <c r="H762" s="106" t="s">
        <v>11235</v>
      </c>
      <c r="I762" s="189" t="str">
        <f t="shared" si="34"/>
        <v/>
      </c>
      <c r="J762" s="233">
        <v>2016</v>
      </c>
      <c r="K762" s="106">
        <f t="shared" si="35"/>
        <v>0</v>
      </c>
    </row>
    <row r="763" spans="2:11" s="58" customFormat="1">
      <c r="B763" s="175" t="s">
        <v>1107</v>
      </c>
      <c r="C763" s="174" t="s">
        <v>1108</v>
      </c>
      <c r="D763" s="181">
        <v>8023.0166669999999</v>
      </c>
      <c r="E763" s="97">
        <v>425.30243069729374</v>
      </c>
      <c r="F763" s="227">
        <f t="shared" si="33"/>
        <v>3412208.49</v>
      </c>
      <c r="G763" s="81">
        <v>4011.5083930000001</v>
      </c>
      <c r="H763" s="106">
        <v>0</v>
      </c>
      <c r="I763" s="189">
        <f t="shared" si="34"/>
        <v>0</v>
      </c>
      <c r="J763" s="233">
        <v>2016</v>
      </c>
      <c r="K763" s="106">
        <f t="shared" si="35"/>
        <v>3412208</v>
      </c>
    </row>
    <row r="764" spans="2:11" s="58" customFormat="1">
      <c r="B764" s="175" t="s">
        <v>1109</v>
      </c>
      <c r="C764" s="174" t="s">
        <v>1108</v>
      </c>
      <c r="D764" s="181">
        <v>5180.4666669999997</v>
      </c>
      <c r="E764" s="97">
        <v>320.12625437089798</v>
      </c>
      <c r="F764" s="227">
        <f t="shared" si="33"/>
        <v>1658403.39</v>
      </c>
      <c r="G764" s="81">
        <v>2590.2334089999999</v>
      </c>
      <c r="H764" s="106">
        <v>761.29780163761302</v>
      </c>
      <c r="I764" s="189">
        <f t="shared" si="34"/>
        <v>1971939</v>
      </c>
      <c r="J764" s="233">
        <v>2016</v>
      </c>
      <c r="K764" s="106">
        <f t="shared" si="35"/>
        <v>3630342</v>
      </c>
    </row>
    <row r="765" spans="2:11" s="58" customFormat="1">
      <c r="B765" s="175" t="s">
        <v>1110</v>
      </c>
      <c r="C765" s="174" t="s">
        <v>1000</v>
      </c>
      <c r="D765" s="181">
        <v>6179.8144739999998</v>
      </c>
      <c r="E765" s="97">
        <v>698.17104836276997</v>
      </c>
      <c r="F765" s="227">
        <f t="shared" si="33"/>
        <v>4314567.55</v>
      </c>
      <c r="G765" s="81">
        <v>3089.9073090000002</v>
      </c>
      <c r="H765" s="106">
        <v>1217.8387969889745</v>
      </c>
      <c r="I765" s="189">
        <f t="shared" si="34"/>
        <v>3763009</v>
      </c>
      <c r="J765" s="233">
        <v>2016</v>
      </c>
      <c r="K765" s="106">
        <f t="shared" si="35"/>
        <v>8077577</v>
      </c>
    </row>
    <row r="766" spans="2:11" s="58" customFormat="1">
      <c r="B766" s="175" t="s">
        <v>1111</v>
      </c>
      <c r="C766" s="174" t="s">
        <v>1000</v>
      </c>
      <c r="D766" s="181">
        <v>3446.5</v>
      </c>
      <c r="E766" s="97">
        <v>375.85619614101262</v>
      </c>
      <c r="F766" s="227">
        <f t="shared" si="33"/>
        <v>1295388.3799999999</v>
      </c>
      <c r="G766" s="81">
        <v>1723.249965</v>
      </c>
      <c r="H766" s="106">
        <v>367.5624621295147</v>
      </c>
      <c r="I766" s="189">
        <f t="shared" si="34"/>
        <v>633402</v>
      </c>
      <c r="J766" s="233">
        <v>2016</v>
      </c>
      <c r="K766" s="106">
        <f t="shared" si="35"/>
        <v>1928790</v>
      </c>
    </row>
    <row r="767" spans="2:11" s="58" customFormat="1">
      <c r="B767" s="175" t="s">
        <v>1112</v>
      </c>
      <c r="C767" s="174" t="s">
        <v>981</v>
      </c>
      <c r="D767" s="181">
        <v>6198.0249999999996</v>
      </c>
      <c r="E767" s="97">
        <v>249.2343916005502</v>
      </c>
      <c r="F767" s="227">
        <f t="shared" si="33"/>
        <v>1544760.99</v>
      </c>
      <c r="G767" s="81">
        <v>3099.0125929999999</v>
      </c>
      <c r="H767" s="106">
        <v>0</v>
      </c>
      <c r="I767" s="189">
        <f t="shared" si="34"/>
        <v>0</v>
      </c>
      <c r="J767" s="233">
        <v>2016</v>
      </c>
      <c r="K767" s="106">
        <f t="shared" si="35"/>
        <v>1544761</v>
      </c>
    </row>
    <row r="768" spans="2:11" s="58" customFormat="1">
      <c r="B768" s="175" t="s">
        <v>1113</v>
      </c>
      <c r="C768" s="174" t="s">
        <v>981</v>
      </c>
      <c r="D768" s="181">
        <v>7440.7666669999999</v>
      </c>
      <c r="E768" s="97">
        <v>162.40877238625012</v>
      </c>
      <c r="F768" s="227">
        <f t="shared" si="33"/>
        <v>1208445.78</v>
      </c>
      <c r="G768" s="81">
        <v>3720.3832619999998</v>
      </c>
      <c r="H768" s="106">
        <v>60.127944957946113</v>
      </c>
      <c r="I768" s="189">
        <f t="shared" si="34"/>
        <v>223699</v>
      </c>
      <c r="J768" s="233">
        <v>2016</v>
      </c>
      <c r="K768" s="106">
        <f t="shared" si="35"/>
        <v>1432145</v>
      </c>
    </row>
    <row r="769" spans="2:11" s="58" customFormat="1">
      <c r="B769" s="175" t="s">
        <v>1114</v>
      </c>
      <c r="C769" s="174" t="s">
        <v>1115</v>
      </c>
      <c r="D769" s="181">
        <v>7864.7464289999998</v>
      </c>
      <c r="E769" s="97">
        <v>241.32825478027883</v>
      </c>
      <c r="F769" s="227">
        <f t="shared" si="33"/>
        <v>1897985.53</v>
      </c>
      <c r="G769" s="81">
        <v>3932.3732089999999</v>
      </c>
      <c r="H769" s="106">
        <v>1217.8388839186093</v>
      </c>
      <c r="I769" s="189">
        <f t="shared" si="34"/>
        <v>4788997</v>
      </c>
      <c r="J769" s="233">
        <v>2016</v>
      </c>
      <c r="K769" s="106">
        <f t="shared" si="35"/>
        <v>6686983</v>
      </c>
    </row>
    <row r="770" spans="2:11" s="58" customFormat="1">
      <c r="B770" s="175" t="s">
        <v>1116</v>
      </c>
      <c r="C770" s="174" t="s">
        <v>981</v>
      </c>
      <c r="D770" s="104">
        <v>32073.483329999999</v>
      </c>
      <c r="E770" s="97">
        <v>177.08685962049512</v>
      </c>
      <c r="F770" s="227">
        <f t="shared" si="33"/>
        <v>5679792.4400000004</v>
      </c>
      <c r="G770" s="81">
        <v>16036.74127</v>
      </c>
      <c r="H770" s="106">
        <v>1217.8388783097203</v>
      </c>
      <c r="I770" s="189">
        <f t="shared" si="34"/>
        <v>19530167</v>
      </c>
      <c r="J770" s="232">
        <v>2016</v>
      </c>
      <c r="K770" s="106">
        <f t="shared" si="35"/>
        <v>25209959</v>
      </c>
    </row>
    <row r="771" spans="2:11" s="58" customFormat="1">
      <c r="B771" s="175" t="s">
        <v>1117</v>
      </c>
      <c r="C771" s="174" t="s">
        <v>1118</v>
      </c>
      <c r="D771" s="104">
        <v>5439.3</v>
      </c>
      <c r="E771" s="97">
        <v>60.010137333848107</v>
      </c>
      <c r="F771" s="227">
        <f t="shared" si="33"/>
        <v>326413.14</v>
      </c>
      <c r="G771" s="81">
        <v>2719.649934</v>
      </c>
      <c r="H771" s="106">
        <v>1217.8390897274944</v>
      </c>
      <c r="I771" s="189">
        <f t="shared" si="34"/>
        <v>3312096.0000000005</v>
      </c>
      <c r="J771" s="232">
        <v>2016</v>
      </c>
      <c r="K771" s="106">
        <f t="shared" si="35"/>
        <v>3638509</v>
      </c>
    </row>
    <row r="772" spans="2:11" s="58" customFormat="1">
      <c r="B772" s="175" t="s">
        <v>1119</v>
      </c>
      <c r="C772" s="174" t="s">
        <v>1118</v>
      </c>
      <c r="D772" s="104">
        <v>12517.137140000001</v>
      </c>
      <c r="E772" s="97">
        <v>166.28711954816848</v>
      </c>
      <c r="F772" s="227">
        <f t="shared" si="33"/>
        <v>2081438.6799999997</v>
      </c>
      <c r="G772" s="81">
        <v>6258.5685359999998</v>
      </c>
      <c r="H772" s="106">
        <v>1217.8388646154151</v>
      </c>
      <c r="I772" s="189">
        <f t="shared" si="34"/>
        <v>7621928</v>
      </c>
      <c r="J772" s="232">
        <v>2016</v>
      </c>
      <c r="K772" s="106">
        <f t="shared" si="35"/>
        <v>9703367</v>
      </c>
    </row>
    <row r="773" spans="2:11" s="58" customFormat="1">
      <c r="B773" s="175" t="s">
        <v>1120</v>
      </c>
      <c r="C773" s="174" t="s">
        <v>1121</v>
      </c>
      <c r="D773" s="181">
        <v>2613.5910039999999</v>
      </c>
      <c r="E773" s="97">
        <v>552.66599777445515</v>
      </c>
      <c r="F773" s="227">
        <f t="shared" si="33"/>
        <v>1444442.88</v>
      </c>
      <c r="G773" s="81"/>
      <c r="H773" s="106" t="s">
        <v>11235</v>
      </c>
      <c r="I773" s="189" t="str">
        <f t="shared" si="34"/>
        <v/>
      </c>
      <c r="J773" s="233">
        <v>2016</v>
      </c>
      <c r="K773" s="106">
        <f t="shared" si="35"/>
        <v>0</v>
      </c>
    </row>
    <row r="774" spans="2:11" s="58" customFormat="1">
      <c r="B774" s="175" t="s">
        <v>1122</v>
      </c>
      <c r="C774" s="174" t="s">
        <v>1121</v>
      </c>
      <c r="D774" s="181">
        <v>4673.1205170000003</v>
      </c>
      <c r="E774" s="97">
        <v>325.58592154108572</v>
      </c>
      <c r="F774" s="227">
        <f t="shared" si="33"/>
        <v>1521502.25</v>
      </c>
      <c r="G774" s="81"/>
      <c r="H774" s="106" t="s">
        <v>11235</v>
      </c>
      <c r="I774" s="189" t="str">
        <f t="shared" si="34"/>
        <v/>
      </c>
      <c r="J774" s="233">
        <v>2016</v>
      </c>
      <c r="K774" s="106">
        <f t="shared" si="35"/>
        <v>0</v>
      </c>
    </row>
    <row r="775" spans="2:11" s="58" customFormat="1">
      <c r="B775" s="175" t="s">
        <v>1123</v>
      </c>
      <c r="C775" s="174" t="s">
        <v>1121</v>
      </c>
      <c r="D775" s="181">
        <v>4504.8857410000001</v>
      </c>
      <c r="E775" s="97">
        <v>102.42051553067347</v>
      </c>
      <c r="F775" s="227">
        <f t="shared" si="33"/>
        <v>461392.72</v>
      </c>
      <c r="G775" s="81"/>
      <c r="H775" s="106" t="s">
        <v>11235</v>
      </c>
      <c r="I775" s="189" t="str">
        <f t="shared" si="34"/>
        <v/>
      </c>
      <c r="J775" s="233">
        <v>2016</v>
      </c>
      <c r="K775" s="106">
        <f t="shared" si="35"/>
        <v>0</v>
      </c>
    </row>
    <row r="776" spans="2:11" s="58" customFormat="1">
      <c r="B776" s="175" t="s">
        <v>1124</v>
      </c>
      <c r="C776" s="174" t="s">
        <v>915</v>
      </c>
      <c r="D776" s="181">
        <v>3501.4</v>
      </c>
      <c r="E776" s="97">
        <v>235.51653053064487</v>
      </c>
      <c r="F776" s="227">
        <f t="shared" si="33"/>
        <v>824637.58</v>
      </c>
      <c r="G776" s="81">
        <v>1750.7000069999999</v>
      </c>
      <c r="H776" s="106">
        <v>0</v>
      </c>
      <c r="I776" s="189">
        <f t="shared" si="34"/>
        <v>0</v>
      </c>
      <c r="J776" s="233">
        <v>2016</v>
      </c>
      <c r="K776" s="106">
        <f t="shared" si="35"/>
        <v>824638</v>
      </c>
    </row>
    <row r="777" spans="2:11" s="58" customFormat="1">
      <c r="B777" s="175" t="s">
        <v>1125</v>
      </c>
      <c r="C777" s="174" t="s">
        <v>915</v>
      </c>
      <c r="D777" s="181">
        <v>3501.4</v>
      </c>
      <c r="E777" s="97">
        <v>339.59018392642946</v>
      </c>
      <c r="F777" s="227">
        <f t="shared" si="33"/>
        <v>1189041.07</v>
      </c>
      <c r="G777" s="81">
        <v>1750.6999740000001</v>
      </c>
      <c r="H777" s="106">
        <v>0</v>
      </c>
      <c r="I777" s="189">
        <f t="shared" si="34"/>
        <v>0</v>
      </c>
      <c r="J777" s="233">
        <v>2016</v>
      </c>
      <c r="K777" s="106">
        <f t="shared" si="35"/>
        <v>1189041</v>
      </c>
    </row>
    <row r="778" spans="2:11" s="58" customFormat="1">
      <c r="B778" s="175" t="s">
        <v>1126</v>
      </c>
      <c r="C778" s="174" t="s">
        <v>774</v>
      </c>
      <c r="D778" s="181">
        <v>11194.371429999999</v>
      </c>
      <c r="E778" s="97">
        <v>182.15254092207658</v>
      </c>
      <c r="F778" s="227">
        <f t="shared" si="33"/>
        <v>2039083.1999999997</v>
      </c>
      <c r="G778" s="81">
        <v>11194.371590000001</v>
      </c>
      <c r="H778" s="106">
        <v>1217.8388836206213</v>
      </c>
      <c r="I778" s="189">
        <f t="shared" si="34"/>
        <v>13632941</v>
      </c>
      <c r="J778" s="233">
        <v>2016</v>
      </c>
      <c r="K778" s="106">
        <f t="shared" si="35"/>
        <v>15672024</v>
      </c>
    </row>
    <row r="779" spans="2:11" s="58" customFormat="1">
      <c r="B779" s="175" t="s">
        <v>1127</v>
      </c>
      <c r="C779" s="174" t="s">
        <v>774</v>
      </c>
      <c r="D779" s="181">
        <v>7550.111688</v>
      </c>
      <c r="E779" s="97">
        <v>532.0928770345364</v>
      </c>
      <c r="F779" s="227">
        <f t="shared" si="33"/>
        <v>4017360.65</v>
      </c>
      <c r="G779" s="81">
        <v>3775.0558660000002</v>
      </c>
      <c r="H779" s="106">
        <v>1217.8389309166319</v>
      </c>
      <c r="I779" s="189">
        <f t="shared" si="34"/>
        <v>4597410</v>
      </c>
      <c r="J779" s="233">
        <v>2016</v>
      </c>
      <c r="K779" s="106">
        <f t="shared" si="35"/>
        <v>8614771</v>
      </c>
    </row>
    <row r="780" spans="2:11" s="58" customFormat="1">
      <c r="B780" s="175" t="s">
        <v>1128</v>
      </c>
      <c r="C780" s="174" t="s">
        <v>1129</v>
      </c>
      <c r="D780" s="181">
        <v>6444.1555559999997</v>
      </c>
      <c r="E780" s="97">
        <v>140.99432301165265</v>
      </c>
      <c r="F780" s="227">
        <f t="shared" si="33"/>
        <v>908589.35000000009</v>
      </c>
      <c r="G780" s="81">
        <v>3222.0778300000002</v>
      </c>
      <c r="H780" s="106">
        <v>1217.8389868378815</v>
      </c>
      <c r="I780" s="189">
        <f t="shared" si="34"/>
        <v>3923972</v>
      </c>
      <c r="J780" s="233">
        <v>2016</v>
      </c>
      <c r="K780" s="106">
        <f t="shared" si="35"/>
        <v>4832561</v>
      </c>
    </row>
    <row r="781" spans="2:11" s="58" customFormat="1">
      <c r="B781" s="175" t="s">
        <v>1130</v>
      </c>
      <c r="C781" s="174" t="s">
        <v>774</v>
      </c>
      <c r="D781" s="181">
        <v>10995.132320000001</v>
      </c>
      <c r="E781" s="97">
        <v>688.33631099038928</v>
      </c>
      <c r="F781" s="227">
        <f t="shared" si="33"/>
        <v>7568348.8200000012</v>
      </c>
      <c r="G781" s="81">
        <v>5497.5663059999997</v>
      </c>
      <c r="H781" s="106">
        <v>1217.8388813051636</v>
      </c>
      <c r="I781" s="189">
        <f t="shared" si="34"/>
        <v>6695150</v>
      </c>
      <c r="J781" s="233">
        <v>2016</v>
      </c>
      <c r="K781" s="106">
        <f t="shared" si="35"/>
        <v>14263499</v>
      </c>
    </row>
    <row r="782" spans="2:11" s="58" customFormat="1">
      <c r="B782" s="175" t="s">
        <v>1131</v>
      </c>
      <c r="C782" s="174" t="s">
        <v>774</v>
      </c>
      <c r="D782" s="181">
        <v>8509.289632</v>
      </c>
      <c r="E782" s="97">
        <v>535.30914177255261</v>
      </c>
      <c r="F782" s="227">
        <f t="shared" ref="F782:F845" si="36">IFERROR(D782*E782,0)</f>
        <v>4555100.53</v>
      </c>
      <c r="G782" s="81">
        <v>4254.6447660000003</v>
      </c>
      <c r="H782" s="106">
        <v>1217.8389231003544</v>
      </c>
      <c r="I782" s="189">
        <f t="shared" ref="I782:I845" si="37">IFERROR(G782*H782,"")</f>
        <v>5181472</v>
      </c>
      <c r="J782" s="233">
        <v>2016</v>
      </c>
      <c r="K782" s="106">
        <f t="shared" ref="K782:K845" si="38">IFERROR(ROUND((F782+I782),0),0)</f>
        <v>9736573</v>
      </c>
    </row>
    <row r="783" spans="2:11" s="58" customFormat="1">
      <c r="B783" s="175" t="s">
        <v>1132</v>
      </c>
      <c r="C783" s="174" t="s">
        <v>774</v>
      </c>
      <c r="D783" s="181">
        <v>6473.7505019999999</v>
      </c>
      <c r="E783" s="97">
        <v>237.41581476227242</v>
      </c>
      <c r="F783" s="227">
        <f t="shared" si="36"/>
        <v>1536970.75</v>
      </c>
      <c r="G783" s="81">
        <v>3236.8752460000001</v>
      </c>
      <c r="H783" s="106">
        <v>1217.8390269663175</v>
      </c>
      <c r="I783" s="189">
        <f t="shared" si="37"/>
        <v>3941993</v>
      </c>
      <c r="J783" s="233">
        <v>2016</v>
      </c>
      <c r="K783" s="106">
        <f t="shared" si="38"/>
        <v>5478964</v>
      </c>
    </row>
    <row r="784" spans="2:11" s="58" customFormat="1">
      <c r="B784" s="175" t="s">
        <v>1133</v>
      </c>
      <c r="C784" s="174" t="s">
        <v>1134</v>
      </c>
      <c r="D784" s="181">
        <v>9605.3207050000001</v>
      </c>
      <c r="E784" s="97">
        <v>489.43827430486607</v>
      </c>
      <c r="F784" s="227">
        <f t="shared" si="36"/>
        <v>4701211.59</v>
      </c>
      <c r="G784" s="81">
        <v>4802.6603779999996</v>
      </c>
      <c r="H784" s="106">
        <v>1217.8389766622804</v>
      </c>
      <c r="I784" s="189">
        <f t="shared" si="37"/>
        <v>5848867</v>
      </c>
      <c r="J784" s="233">
        <v>2016</v>
      </c>
      <c r="K784" s="106">
        <f t="shared" si="38"/>
        <v>10550079</v>
      </c>
    </row>
    <row r="785" spans="2:11" s="58" customFormat="1">
      <c r="B785" s="175" t="s">
        <v>1135</v>
      </c>
      <c r="C785" s="174" t="s">
        <v>1134</v>
      </c>
      <c r="D785" s="181">
        <v>3864.9557690000001</v>
      </c>
      <c r="E785" s="97">
        <v>261.2399184742132</v>
      </c>
      <c r="F785" s="227">
        <f t="shared" si="36"/>
        <v>1009680.73</v>
      </c>
      <c r="G785" s="81">
        <v>1932.4779309999999</v>
      </c>
      <c r="H785" s="106">
        <v>1217.8390046514844</v>
      </c>
      <c r="I785" s="189">
        <f t="shared" si="37"/>
        <v>2353447</v>
      </c>
      <c r="J785" s="233">
        <v>2016</v>
      </c>
      <c r="K785" s="106">
        <f t="shared" si="38"/>
        <v>3363128</v>
      </c>
    </row>
    <row r="786" spans="2:11" s="58" customFormat="1">
      <c r="B786" s="175" t="s">
        <v>1136</v>
      </c>
      <c r="C786" s="174" t="s">
        <v>1134</v>
      </c>
      <c r="D786" s="104">
        <v>9605.3207050000001</v>
      </c>
      <c r="E786" s="97">
        <v>489.43827430486607</v>
      </c>
      <c r="F786" s="227">
        <f t="shared" si="36"/>
        <v>4701211.59</v>
      </c>
      <c r="G786" s="81">
        <v>4802.6603779999996</v>
      </c>
      <c r="H786" s="106">
        <v>1217.8389766622804</v>
      </c>
      <c r="I786" s="189">
        <f t="shared" si="37"/>
        <v>5848867</v>
      </c>
      <c r="J786" s="232">
        <v>2016</v>
      </c>
      <c r="K786" s="106">
        <f t="shared" si="38"/>
        <v>10550079</v>
      </c>
    </row>
    <row r="787" spans="2:11" s="58" customFormat="1">
      <c r="B787" s="175" t="s">
        <v>1137</v>
      </c>
      <c r="C787" s="174" t="s">
        <v>1134</v>
      </c>
      <c r="D787" s="104">
        <v>2988.9685899999999</v>
      </c>
      <c r="E787" s="97">
        <v>233.06897313363871</v>
      </c>
      <c r="F787" s="227">
        <f t="shared" si="36"/>
        <v>696635.84</v>
      </c>
      <c r="G787" s="81">
        <v>1494.4842659999999</v>
      </c>
      <c r="H787" s="106">
        <v>1217.8388501013501</v>
      </c>
      <c r="I787" s="189">
        <f t="shared" si="37"/>
        <v>1820041.0000000002</v>
      </c>
      <c r="J787" s="232">
        <v>2016</v>
      </c>
      <c r="K787" s="106">
        <f t="shared" si="38"/>
        <v>2516677</v>
      </c>
    </row>
    <row r="788" spans="2:11" s="58" customFormat="1">
      <c r="B788" s="175" t="s">
        <v>1138</v>
      </c>
      <c r="C788" s="174" t="s">
        <v>1139</v>
      </c>
      <c r="D788" s="181">
        <v>12068.13056</v>
      </c>
      <c r="E788" s="97">
        <v>252.87780777870537</v>
      </c>
      <c r="F788" s="227">
        <f t="shared" si="36"/>
        <v>3051762.4</v>
      </c>
      <c r="G788" s="81">
        <v>6034.0653860000002</v>
      </c>
      <c r="H788" s="106">
        <v>1217.8389742096176</v>
      </c>
      <c r="I788" s="189">
        <f t="shared" si="37"/>
        <v>7348520.0000000009</v>
      </c>
      <c r="J788" s="233">
        <v>2016</v>
      </c>
      <c r="K788" s="106">
        <f t="shared" si="38"/>
        <v>10400282</v>
      </c>
    </row>
    <row r="789" spans="2:11" s="58" customFormat="1">
      <c r="B789" s="175" t="s">
        <v>1140</v>
      </c>
      <c r="C789" s="174" t="s">
        <v>1139</v>
      </c>
      <c r="D789" s="181">
        <v>5279.75</v>
      </c>
      <c r="E789" s="97">
        <v>296.11828969174678</v>
      </c>
      <c r="F789" s="227">
        <f t="shared" si="36"/>
        <v>1563430.54</v>
      </c>
      <c r="G789" s="81">
        <v>2639.8749710000002</v>
      </c>
      <c r="H789" s="106">
        <v>1217.838736802812</v>
      </c>
      <c r="I789" s="189">
        <f t="shared" si="37"/>
        <v>3214942.0000000005</v>
      </c>
      <c r="J789" s="233">
        <v>2016</v>
      </c>
      <c r="K789" s="106">
        <f t="shared" si="38"/>
        <v>4778373</v>
      </c>
    </row>
    <row r="790" spans="2:11" s="58" customFormat="1">
      <c r="B790" s="175" t="s">
        <v>1141</v>
      </c>
      <c r="C790" s="174" t="s">
        <v>1142</v>
      </c>
      <c r="D790" s="181">
        <v>4535.7</v>
      </c>
      <c r="E790" s="97">
        <v>414.89423903697337</v>
      </c>
      <c r="F790" s="227">
        <f t="shared" si="36"/>
        <v>1881835.8</v>
      </c>
      <c r="G790" s="81">
        <v>4535.7000049999997</v>
      </c>
      <c r="H790" s="106">
        <v>1217.8389209848108</v>
      </c>
      <c r="I790" s="189">
        <f t="shared" si="37"/>
        <v>5523752.0000000009</v>
      </c>
      <c r="J790" s="233">
        <v>2016</v>
      </c>
      <c r="K790" s="106">
        <f t="shared" si="38"/>
        <v>7405588</v>
      </c>
    </row>
    <row r="791" spans="2:11" s="58" customFormat="1">
      <c r="B791" s="175" t="s">
        <v>1143</v>
      </c>
      <c r="C791" s="174" t="s">
        <v>1144</v>
      </c>
      <c r="D791" s="181">
        <v>4870</v>
      </c>
      <c r="E791" s="97">
        <v>521.79741273100615</v>
      </c>
      <c r="F791" s="227">
        <f t="shared" si="36"/>
        <v>2541153.4</v>
      </c>
      <c r="G791" s="81">
        <v>2434.9999830000002</v>
      </c>
      <c r="H791" s="106">
        <v>1217.8390228760834</v>
      </c>
      <c r="I791" s="189">
        <f t="shared" si="37"/>
        <v>2965438</v>
      </c>
      <c r="J791" s="233">
        <v>2016</v>
      </c>
      <c r="K791" s="106">
        <f t="shared" si="38"/>
        <v>5506591</v>
      </c>
    </row>
    <row r="792" spans="2:11" s="58" customFormat="1">
      <c r="B792" s="175" t="s">
        <v>1145</v>
      </c>
      <c r="C792" s="174" t="s">
        <v>1144</v>
      </c>
      <c r="D792" s="181">
        <v>5198.0357139999996</v>
      </c>
      <c r="E792" s="97">
        <v>327.01398634522735</v>
      </c>
      <c r="F792" s="227">
        <f t="shared" si="36"/>
        <v>1699830.38</v>
      </c>
      <c r="G792" s="81">
        <v>2599.0177960000001</v>
      </c>
      <c r="H792" s="106">
        <v>1217.8389100957122</v>
      </c>
      <c r="I792" s="189">
        <f t="shared" si="37"/>
        <v>3165185</v>
      </c>
      <c r="J792" s="233">
        <v>2016</v>
      </c>
      <c r="K792" s="106">
        <f t="shared" si="38"/>
        <v>4865015</v>
      </c>
    </row>
    <row r="793" spans="2:11" s="58" customFormat="1">
      <c r="B793" s="175" t="s">
        <v>1146</v>
      </c>
      <c r="C793" s="174" t="s">
        <v>1142</v>
      </c>
      <c r="D793" s="181">
        <v>6587.6409089999997</v>
      </c>
      <c r="E793" s="97">
        <v>885.09523978973164</v>
      </c>
      <c r="F793" s="227">
        <f t="shared" si="36"/>
        <v>5830689.6100000003</v>
      </c>
      <c r="G793" s="81">
        <v>3293.820369</v>
      </c>
      <c r="H793" s="106">
        <v>1217.8390290354052</v>
      </c>
      <c r="I793" s="189">
        <f t="shared" si="37"/>
        <v>4011343.0000000005</v>
      </c>
      <c r="J793" s="233">
        <v>2016</v>
      </c>
      <c r="K793" s="106">
        <f t="shared" si="38"/>
        <v>9842033</v>
      </c>
    </row>
    <row r="794" spans="2:11" s="58" customFormat="1">
      <c r="B794" s="175" t="s">
        <v>1147</v>
      </c>
      <c r="C794" s="174" t="s">
        <v>1142</v>
      </c>
      <c r="D794" s="181">
        <v>8845.65</v>
      </c>
      <c r="E794" s="97">
        <v>700.17565356983368</v>
      </c>
      <c r="F794" s="227">
        <f t="shared" si="36"/>
        <v>6193508.7699999986</v>
      </c>
      <c r="G794" s="81">
        <v>4422.824979</v>
      </c>
      <c r="H794" s="106">
        <v>1217.8388305154772</v>
      </c>
      <c r="I794" s="189">
        <f t="shared" si="37"/>
        <v>5386288</v>
      </c>
      <c r="J794" s="233">
        <v>2016</v>
      </c>
      <c r="K794" s="106">
        <f t="shared" si="38"/>
        <v>11579797</v>
      </c>
    </row>
    <row r="795" spans="2:11" s="58" customFormat="1">
      <c r="B795" s="175" t="s">
        <v>1148</v>
      </c>
      <c r="C795" s="174" t="s">
        <v>1149</v>
      </c>
      <c r="D795" s="181">
        <v>4310.9666669999997</v>
      </c>
      <c r="E795" s="97">
        <v>174.03961755104891</v>
      </c>
      <c r="F795" s="227">
        <f t="shared" si="36"/>
        <v>750278.99</v>
      </c>
      <c r="G795" s="81">
        <v>2155.483397</v>
      </c>
      <c r="H795" s="106">
        <v>1217.8391184332561</v>
      </c>
      <c r="I795" s="189">
        <f t="shared" si="37"/>
        <v>2625032</v>
      </c>
      <c r="J795" s="233">
        <v>2016</v>
      </c>
      <c r="K795" s="106">
        <f t="shared" si="38"/>
        <v>3375311</v>
      </c>
    </row>
    <row r="796" spans="2:11" s="58" customFormat="1">
      <c r="B796" s="175" t="s">
        <v>1150</v>
      </c>
      <c r="C796" s="174" t="s">
        <v>1149</v>
      </c>
      <c r="D796" s="181">
        <v>9230.3333330000005</v>
      </c>
      <c r="E796" s="97">
        <v>191.68152830131382</v>
      </c>
      <c r="F796" s="227">
        <f t="shared" si="36"/>
        <v>1769284.4</v>
      </c>
      <c r="G796" s="81">
        <v>4615.1665089999997</v>
      </c>
      <c r="H796" s="106">
        <v>1217.8388339921107</v>
      </c>
      <c r="I796" s="189">
        <f t="shared" si="37"/>
        <v>5620529</v>
      </c>
      <c r="J796" s="233">
        <v>2016</v>
      </c>
      <c r="K796" s="106">
        <f t="shared" si="38"/>
        <v>7389813</v>
      </c>
    </row>
    <row r="797" spans="2:11" s="58" customFormat="1">
      <c r="B797" s="175" t="s">
        <v>1151</v>
      </c>
      <c r="C797" s="174" t="s">
        <v>1152</v>
      </c>
      <c r="D797" s="181">
        <v>4636.7</v>
      </c>
      <c r="E797" s="97">
        <v>111.02826579248173</v>
      </c>
      <c r="F797" s="227">
        <f t="shared" si="36"/>
        <v>514804.76</v>
      </c>
      <c r="G797" s="81">
        <v>2318.3500340000001</v>
      </c>
      <c r="H797" s="106">
        <v>1300.6111914849869</v>
      </c>
      <c r="I797" s="189">
        <f t="shared" si="37"/>
        <v>3015272</v>
      </c>
      <c r="J797" s="233">
        <v>2016</v>
      </c>
      <c r="K797" s="106">
        <f t="shared" si="38"/>
        <v>3530077</v>
      </c>
    </row>
    <row r="798" spans="2:11" s="58" customFormat="1">
      <c r="B798" s="175" t="s">
        <v>1153</v>
      </c>
      <c r="C798" s="174" t="s">
        <v>1152</v>
      </c>
      <c r="D798" s="181">
        <v>7720.0666670000001</v>
      </c>
      <c r="E798" s="97">
        <v>221.07118676777097</v>
      </c>
      <c r="F798" s="227">
        <f t="shared" si="36"/>
        <v>1706684.3</v>
      </c>
      <c r="G798" s="81">
        <v>3860.033375</v>
      </c>
      <c r="H798" s="106">
        <v>1300.6110342245422</v>
      </c>
      <c r="I798" s="189">
        <f t="shared" si="37"/>
        <v>5020402</v>
      </c>
      <c r="J798" s="233">
        <v>2016</v>
      </c>
      <c r="K798" s="106">
        <f t="shared" si="38"/>
        <v>6727086</v>
      </c>
    </row>
    <row r="799" spans="2:11" s="58" customFormat="1">
      <c r="B799" s="175" t="s">
        <v>1154</v>
      </c>
      <c r="C799" s="174" t="s">
        <v>1155</v>
      </c>
      <c r="D799" s="181">
        <v>5113.6666670000004</v>
      </c>
      <c r="E799" s="97">
        <v>304.87658299296805</v>
      </c>
      <c r="F799" s="227">
        <f t="shared" si="36"/>
        <v>1559037.22</v>
      </c>
      <c r="G799" s="81"/>
      <c r="H799" s="106" t="s">
        <v>11235</v>
      </c>
      <c r="I799" s="189" t="str">
        <f t="shared" si="37"/>
        <v/>
      </c>
      <c r="J799" s="233">
        <v>2016</v>
      </c>
      <c r="K799" s="106">
        <f t="shared" si="38"/>
        <v>0</v>
      </c>
    </row>
    <row r="800" spans="2:11" s="58" customFormat="1">
      <c r="B800" s="175" t="s">
        <v>1156</v>
      </c>
      <c r="C800" s="174" t="s">
        <v>1155</v>
      </c>
      <c r="D800" s="181">
        <v>6319.5888889999997</v>
      </c>
      <c r="E800" s="97">
        <v>368.11596622199198</v>
      </c>
      <c r="F800" s="227">
        <f t="shared" si="36"/>
        <v>2326341.5699999998</v>
      </c>
      <c r="G800" s="81"/>
      <c r="H800" s="106" t="s">
        <v>11235</v>
      </c>
      <c r="I800" s="189" t="str">
        <f t="shared" si="37"/>
        <v/>
      </c>
      <c r="J800" s="233">
        <v>2016</v>
      </c>
      <c r="K800" s="106">
        <f t="shared" si="38"/>
        <v>0</v>
      </c>
    </row>
    <row r="801" spans="2:11" s="58" customFormat="1">
      <c r="B801" s="175" t="s">
        <v>1157</v>
      </c>
      <c r="C801" s="174" t="s">
        <v>1155</v>
      </c>
      <c r="D801" s="181">
        <v>5113.6666670000004</v>
      </c>
      <c r="E801" s="97">
        <v>304.87658299296805</v>
      </c>
      <c r="F801" s="227">
        <f t="shared" si="36"/>
        <v>1559037.22</v>
      </c>
      <c r="G801" s="81"/>
      <c r="H801" s="106" t="s">
        <v>11235</v>
      </c>
      <c r="I801" s="189" t="str">
        <f t="shared" si="37"/>
        <v/>
      </c>
      <c r="J801" s="233">
        <v>2016</v>
      </c>
      <c r="K801" s="106">
        <f t="shared" si="38"/>
        <v>0</v>
      </c>
    </row>
    <row r="802" spans="2:11" s="58" customFormat="1">
      <c r="B802" s="175" t="s">
        <v>1158</v>
      </c>
      <c r="C802" s="174" t="s">
        <v>1155</v>
      </c>
      <c r="D802" s="181">
        <v>5301.3809520000004</v>
      </c>
      <c r="E802" s="97">
        <v>166.93920093897827</v>
      </c>
      <c r="F802" s="227">
        <f t="shared" si="36"/>
        <v>885008.3</v>
      </c>
      <c r="G802" s="81"/>
      <c r="H802" s="106" t="s">
        <v>11235</v>
      </c>
      <c r="I802" s="189" t="str">
        <f t="shared" si="37"/>
        <v/>
      </c>
      <c r="J802" s="233">
        <v>2016</v>
      </c>
      <c r="K802" s="106">
        <f t="shared" si="38"/>
        <v>0</v>
      </c>
    </row>
    <row r="803" spans="2:11" s="58" customFormat="1">
      <c r="B803" s="175" t="s">
        <v>1159</v>
      </c>
      <c r="C803" s="174" t="s">
        <v>1144</v>
      </c>
      <c r="D803" s="181">
        <v>9410.8333330000005</v>
      </c>
      <c r="E803" s="97">
        <v>312.45117472106443</v>
      </c>
      <c r="F803" s="227">
        <f t="shared" si="36"/>
        <v>2940425.93</v>
      </c>
      <c r="G803" s="81">
        <v>4705.4166219999997</v>
      </c>
      <c r="H803" s="106">
        <v>1300.6110811498725</v>
      </c>
      <c r="I803" s="189">
        <f t="shared" si="37"/>
        <v>6119917</v>
      </c>
      <c r="J803" s="233">
        <v>2016</v>
      </c>
      <c r="K803" s="106">
        <f t="shared" si="38"/>
        <v>9060343</v>
      </c>
    </row>
    <row r="804" spans="2:11" s="58" customFormat="1">
      <c r="B804" s="175" t="s">
        <v>1160</v>
      </c>
      <c r="C804" s="174" t="s">
        <v>1144</v>
      </c>
      <c r="D804" s="104">
        <v>4997.0200000000004</v>
      </c>
      <c r="E804" s="97">
        <v>215.04809666561266</v>
      </c>
      <c r="F804" s="227">
        <f t="shared" si="36"/>
        <v>1074599.6399999999</v>
      </c>
      <c r="G804" s="81">
        <v>2498.5099839999998</v>
      </c>
      <c r="H804" s="106">
        <v>1300.6111725827709</v>
      </c>
      <c r="I804" s="189">
        <f t="shared" si="37"/>
        <v>3249590</v>
      </c>
      <c r="J804" s="232">
        <v>2016</v>
      </c>
      <c r="K804" s="106">
        <f t="shared" si="38"/>
        <v>4324190</v>
      </c>
    </row>
    <row r="805" spans="2:11" s="58" customFormat="1">
      <c r="B805" s="175" t="s">
        <v>1161</v>
      </c>
      <c r="C805" s="174" t="s">
        <v>1162</v>
      </c>
      <c r="D805" s="104">
        <v>4243</v>
      </c>
      <c r="E805" s="97">
        <v>169.09094744284704</v>
      </c>
      <c r="F805" s="227">
        <f t="shared" si="36"/>
        <v>717452.89</v>
      </c>
      <c r="G805" s="81">
        <v>2121.4999659999999</v>
      </c>
      <c r="H805" s="106">
        <v>1217.8388128241904</v>
      </c>
      <c r="I805" s="189">
        <f t="shared" si="37"/>
        <v>2583645</v>
      </c>
      <c r="J805" s="232">
        <v>2016</v>
      </c>
      <c r="K805" s="106">
        <f t="shared" si="38"/>
        <v>3301098</v>
      </c>
    </row>
    <row r="806" spans="2:11" s="58" customFormat="1">
      <c r="B806" s="175" t="s">
        <v>1163</v>
      </c>
      <c r="C806" s="174" t="s">
        <v>1162</v>
      </c>
      <c r="D806" s="181">
        <v>3277</v>
      </c>
      <c r="E806" s="97">
        <v>182.22714983216358</v>
      </c>
      <c r="F806" s="227">
        <f t="shared" si="36"/>
        <v>597158.37</v>
      </c>
      <c r="G806" s="81">
        <v>1638.4999479999999</v>
      </c>
      <c r="H806" s="106">
        <v>1217.8389156714213</v>
      </c>
      <c r="I806" s="189">
        <f t="shared" si="37"/>
        <v>1995429</v>
      </c>
      <c r="J806" s="233">
        <v>2016</v>
      </c>
      <c r="K806" s="106">
        <f t="shared" si="38"/>
        <v>2592587</v>
      </c>
    </row>
    <row r="807" spans="2:11" s="58" customFormat="1">
      <c r="B807" s="175" t="s">
        <v>1164</v>
      </c>
      <c r="C807" s="174" t="s">
        <v>1144</v>
      </c>
      <c r="D807" s="104">
        <v>5950.7928570000004</v>
      </c>
      <c r="E807" s="97">
        <v>231.91496043701054</v>
      </c>
      <c r="F807" s="227">
        <f t="shared" si="36"/>
        <v>1380077.89</v>
      </c>
      <c r="G807" s="81">
        <v>2975.3965370000001</v>
      </c>
      <c r="H807" s="106">
        <v>1270.5691335554579</v>
      </c>
      <c r="I807" s="189">
        <f t="shared" si="37"/>
        <v>3780447</v>
      </c>
      <c r="J807" s="232">
        <v>2016</v>
      </c>
      <c r="K807" s="106">
        <f t="shared" si="38"/>
        <v>5160525</v>
      </c>
    </row>
    <row r="808" spans="2:11" s="58" customFormat="1">
      <c r="B808" s="175" t="s">
        <v>1165</v>
      </c>
      <c r="C808" s="174" t="s">
        <v>1144</v>
      </c>
      <c r="D808" s="181">
        <v>4271.1666670000004</v>
      </c>
      <c r="E808" s="97">
        <v>193.36890933832527</v>
      </c>
      <c r="F808" s="227">
        <f t="shared" si="36"/>
        <v>825910.84</v>
      </c>
      <c r="G808" s="81">
        <v>2135.5833779999998</v>
      </c>
      <c r="H808" s="106">
        <v>1217.8391285456055</v>
      </c>
      <c r="I808" s="189">
        <f t="shared" si="37"/>
        <v>2600797</v>
      </c>
      <c r="J808" s="233">
        <v>2016</v>
      </c>
      <c r="K808" s="106">
        <f t="shared" si="38"/>
        <v>3426708</v>
      </c>
    </row>
    <row r="809" spans="2:11" s="58" customFormat="1">
      <c r="B809" s="175" t="s">
        <v>1166</v>
      </c>
      <c r="C809" s="174" t="s">
        <v>1144</v>
      </c>
      <c r="D809" s="181">
        <v>9100.4500000000007</v>
      </c>
      <c r="E809" s="97">
        <v>256.6207165579724</v>
      </c>
      <c r="F809" s="227">
        <f t="shared" si="36"/>
        <v>2335364</v>
      </c>
      <c r="G809" s="81">
        <v>4550.2248609999997</v>
      </c>
      <c r="H809" s="106">
        <v>1300.6111084144068</v>
      </c>
      <c r="I809" s="189">
        <f t="shared" si="37"/>
        <v>5918073</v>
      </c>
      <c r="J809" s="233">
        <v>2016</v>
      </c>
      <c r="K809" s="106">
        <f t="shared" si="38"/>
        <v>8253437</v>
      </c>
    </row>
    <row r="810" spans="2:11" s="58" customFormat="1">
      <c r="B810" s="175" t="s">
        <v>1167</v>
      </c>
      <c r="C810" s="174" t="s">
        <v>1144</v>
      </c>
      <c r="D810" s="181">
        <v>4564.95</v>
      </c>
      <c r="E810" s="97">
        <v>146.23203320956421</v>
      </c>
      <c r="F810" s="227">
        <f t="shared" si="36"/>
        <v>667541.92000000016</v>
      </c>
      <c r="G810" s="81">
        <v>2282.4749379999998</v>
      </c>
      <c r="H810" s="106">
        <v>1300.6109949234415</v>
      </c>
      <c r="I810" s="189">
        <f t="shared" si="37"/>
        <v>2968612</v>
      </c>
      <c r="J810" s="233">
        <v>2016</v>
      </c>
      <c r="K810" s="106">
        <f t="shared" si="38"/>
        <v>3636154</v>
      </c>
    </row>
    <row r="811" spans="2:11" s="58" customFormat="1">
      <c r="B811" s="175" t="s">
        <v>1168</v>
      </c>
      <c r="C811" s="174" t="s">
        <v>1169</v>
      </c>
      <c r="D811" s="181">
        <v>7674.7714290000004</v>
      </c>
      <c r="E811" s="97">
        <v>260.75320008074209</v>
      </c>
      <c r="F811" s="227">
        <f t="shared" si="36"/>
        <v>2001221.21</v>
      </c>
      <c r="G811" s="81">
        <v>3837.3857849999999</v>
      </c>
      <c r="H811" s="106">
        <v>1300.6112180613084</v>
      </c>
      <c r="I811" s="189">
        <f t="shared" si="37"/>
        <v>4990947</v>
      </c>
      <c r="J811" s="233">
        <v>2016</v>
      </c>
      <c r="K811" s="106">
        <f t="shared" si="38"/>
        <v>6992168</v>
      </c>
    </row>
    <row r="812" spans="2:11" s="58" customFormat="1">
      <c r="B812" s="175" t="s">
        <v>1170</v>
      </c>
      <c r="C812" s="174" t="s">
        <v>1169</v>
      </c>
      <c r="D812" s="181">
        <v>7674.7714290000004</v>
      </c>
      <c r="E812" s="97">
        <v>260.75320008074209</v>
      </c>
      <c r="F812" s="227">
        <f t="shared" si="36"/>
        <v>2001221.21</v>
      </c>
      <c r="G812" s="81">
        <v>3837.3857849999999</v>
      </c>
      <c r="H812" s="106">
        <v>1300.6112180613084</v>
      </c>
      <c r="I812" s="189">
        <f t="shared" si="37"/>
        <v>4990947</v>
      </c>
      <c r="J812" s="233">
        <v>2016</v>
      </c>
      <c r="K812" s="106">
        <f t="shared" si="38"/>
        <v>6992168</v>
      </c>
    </row>
    <row r="813" spans="2:11" s="58" customFormat="1">
      <c r="B813" s="175" t="s">
        <v>1171</v>
      </c>
      <c r="C813" s="174" t="s">
        <v>1169</v>
      </c>
      <c r="D813" s="181">
        <v>7674.7714290000004</v>
      </c>
      <c r="E813" s="97">
        <v>354.75243727939301</v>
      </c>
      <c r="F813" s="227">
        <f t="shared" si="36"/>
        <v>2722643.87</v>
      </c>
      <c r="G813" s="81">
        <v>3837.3858610000002</v>
      </c>
      <c r="H813" s="106">
        <v>1300.6111923025089</v>
      </c>
      <c r="I813" s="189">
        <f t="shared" si="37"/>
        <v>4990947</v>
      </c>
      <c r="J813" s="233">
        <v>2016</v>
      </c>
      <c r="K813" s="106">
        <f t="shared" si="38"/>
        <v>7713591</v>
      </c>
    </row>
    <row r="814" spans="2:11" s="58" customFormat="1">
      <c r="B814" s="175" t="s">
        <v>1172</v>
      </c>
      <c r="C814" s="174" t="s">
        <v>1144</v>
      </c>
      <c r="D814" s="181">
        <v>9410.8333330000005</v>
      </c>
      <c r="E814" s="97">
        <v>312.45117472106443</v>
      </c>
      <c r="F814" s="227">
        <f t="shared" si="36"/>
        <v>2940425.93</v>
      </c>
      <c r="G814" s="81">
        <v>4705.4166219999997</v>
      </c>
      <c r="H814" s="106">
        <v>1300.6110811498725</v>
      </c>
      <c r="I814" s="189">
        <f t="shared" si="37"/>
        <v>6119917</v>
      </c>
      <c r="J814" s="233">
        <v>2016</v>
      </c>
      <c r="K814" s="106">
        <f t="shared" si="38"/>
        <v>9060343</v>
      </c>
    </row>
    <row r="815" spans="2:11" s="58" customFormat="1">
      <c r="B815" s="175" t="s">
        <v>1173</v>
      </c>
      <c r="C815" s="174" t="s">
        <v>1144</v>
      </c>
      <c r="D815" s="181">
        <v>10472.935320000001</v>
      </c>
      <c r="E815" s="97">
        <v>257.95824641834986</v>
      </c>
      <c r="F815" s="227">
        <f t="shared" si="36"/>
        <v>2701580.03</v>
      </c>
      <c r="G815" s="81">
        <v>5236.4675829999996</v>
      </c>
      <c r="H815" s="106">
        <v>1300.6111261168483</v>
      </c>
      <c r="I815" s="189">
        <f t="shared" si="37"/>
        <v>6810608</v>
      </c>
      <c r="J815" s="233">
        <v>2016</v>
      </c>
      <c r="K815" s="106">
        <f t="shared" si="38"/>
        <v>9512188</v>
      </c>
    </row>
    <row r="816" spans="2:11" s="58" customFormat="1">
      <c r="B816" s="175" t="s">
        <v>1174</v>
      </c>
      <c r="C816" s="174" t="s">
        <v>1175</v>
      </c>
      <c r="D816" s="181">
        <v>3079.7</v>
      </c>
      <c r="E816" s="97">
        <v>292.15058934311787</v>
      </c>
      <c r="F816" s="227">
        <f t="shared" si="36"/>
        <v>899736.17</v>
      </c>
      <c r="G816" s="81">
        <v>1539.849952</v>
      </c>
      <c r="H816" s="106">
        <v>1217.838788489958</v>
      </c>
      <c r="I816" s="189">
        <f t="shared" si="37"/>
        <v>1875289</v>
      </c>
      <c r="J816" s="233">
        <v>2016</v>
      </c>
      <c r="K816" s="106">
        <f t="shared" si="38"/>
        <v>2775025</v>
      </c>
    </row>
    <row r="817" spans="2:11" s="58" customFormat="1">
      <c r="B817" s="175" t="s">
        <v>1176</v>
      </c>
      <c r="C817" s="174" t="s">
        <v>1175</v>
      </c>
      <c r="D817" s="181">
        <v>5169</v>
      </c>
      <c r="E817" s="97">
        <v>214.1005745792223</v>
      </c>
      <c r="F817" s="227">
        <f t="shared" si="36"/>
        <v>1106685.8700000001</v>
      </c>
      <c r="G817" s="81"/>
      <c r="H817" s="106" t="s">
        <v>11235</v>
      </c>
      <c r="I817" s="189" t="str">
        <f t="shared" si="37"/>
        <v/>
      </c>
      <c r="J817" s="233">
        <v>2016</v>
      </c>
      <c r="K817" s="106">
        <f t="shared" si="38"/>
        <v>0</v>
      </c>
    </row>
    <row r="818" spans="2:11" s="58" customFormat="1">
      <c r="B818" s="175" t="s">
        <v>1177</v>
      </c>
      <c r="C818" s="174" t="s">
        <v>1162</v>
      </c>
      <c r="D818" s="181">
        <v>4243</v>
      </c>
      <c r="E818" s="97">
        <v>169.09094744284704</v>
      </c>
      <c r="F818" s="227">
        <f t="shared" si="36"/>
        <v>717452.89</v>
      </c>
      <c r="G818" s="81">
        <v>2121.4999659999999</v>
      </c>
      <c r="H818" s="106">
        <v>1217.8388128241904</v>
      </c>
      <c r="I818" s="189">
        <f t="shared" si="37"/>
        <v>2583645</v>
      </c>
      <c r="J818" s="233">
        <v>2016</v>
      </c>
      <c r="K818" s="106">
        <f t="shared" si="38"/>
        <v>3301098</v>
      </c>
    </row>
    <row r="819" spans="2:11" s="58" customFormat="1">
      <c r="B819" s="175" t="s">
        <v>1178</v>
      </c>
      <c r="C819" s="174" t="s">
        <v>1162</v>
      </c>
      <c r="D819" s="181">
        <v>7804.106667</v>
      </c>
      <c r="E819" s="97">
        <v>484.11393272925903</v>
      </c>
      <c r="F819" s="227">
        <f t="shared" si="36"/>
        <v>3778076.77</v>
      </c>
      <c r="G819" s="81">
        <v>3902.053508</v>
      </c>
      <c r="H819" s="106">
        <v>1217.8390148308545</v>
      </c>
      <c r="I819" s="189">
        <f t="shared" si="37"/>
        <v>4752073</v>
      </c>
      <c r="J819" s="233">
        <v>2016</v>
      </c>
      <c r="K819" s="106">
        <f t="shared" si="38"/>
        <v>8530150</v>
      </c>
    </row>
    <row r="820" spans="2:11" s="58" customFormat="1">
      <c r="B820" s="175" t="s">
        <v>1179</v>
      </c>
      <c r="C820" s="174" t="s">
        <v>1180</v>
      </c>
      <c r="D820" s="181">
        <v>7652.1309520000004</v>
      </c>
      <c r="E820" s="97">
        <v>710.54978986982701</v>
      </c>
      <c r="F820" s="227">
        <f t="shared" si="36"/>
        <v>5437220.04</v>
      </c>
      <c r="G820" s="81"/>
      <c r="H820" s="106" t="s">
        <v>11235</v>
      </c>
      <c r="I820" s="189" t="str">
        <f t="shared" si="37"/>
        <v/>
      </c>
      <c r="J820" s="233">
        <v>2016</v>
      </c>
      <c r="K820" s="106">
        <f t="shared" si="38"/>
        <v>0</v>
      </c>
    </row>
    <row r="821" spans="2:11" s="58" customFormat="1">
      <c r="B821" s="175" t="s">
        <v>1181</v>
      </c>
      <c r="C821" s="174" t="s">
        <v>1182</v>
      </c>
      <c r="D821" s="181">
        <v>4852.7833330000003</v>
      </c>
      <c r="E821" s="97">
        <v>414.48507422987387</v>
      </c>
      <c r="F821" s="227">
        <f t="shared" si="36"/>
        <v>2011406.2599999998</v>
      </c>
      <c r="G821" s="81">
        <v>2426.3915710000001</v>
      </c>
      <c r="H821" s="106">
        <v>1300.6111782276712</v>
      </c>
      <c r="I821" s="189">
        <f t="shared" si="37"/>
        <v>3155792.0000000005</v>
      </c>
      <c r="J821" s="233">
        <v>2016</v>
      </c>
      <c r="K821" s="106">
        <f t="shared" si="38"/>
        <v>5167198</v>
      </c>
    </row>
    <row r="822" spans="2:11" s="58" customFormat="1">
      <c r="B822" s="175" t="s">
        <v>1183</v>
      </c>
      <c r="C822" s="174" t="s">
        <v>1182</v>
      </c>
      <c r="D822" s="181">
        <v>4239.0333330000003</v>
      </c>
      <c r="E822" s="97">
        <v>490.25221949109874</v>
      </c>
      <c r="F822" s="227">
        <f t="shared" si="36"/>
        <v>2078195.5</v>
      </c>
      <c r="G822" s="81">
        <v>2119.516779</v>
      </c>
      <c r="H822" s="106">
        <v>1300.6110766910801</v>
      </c>
      <c r="I822" s="189">
        <f t="shared" si="37"/>
        <v>2756667</v>
      </c>
      <c r="J822" s="233">
        <v>2016</v>
      </c>
      <c r="K822" s="106">
        <f t="shared" si="38"/>
        <v>4834863</v>
      </c>
    </row>
    <row r="823" spans="2:11" s="58" customFormat="1">
      <c r="B823" s="175" t="s">
        <v>1184</v>
      </c>
      <c r="C823" s="174" t="s">
        <v>1185</v>
      </c>
      <c r="D823" s="181">
        <v>7078.3580330000004</v>
      </c>
      <c r="E823" s="97">
        <v>444.07653375902635</v>
      </c>
      <c r="F823" s="227">
        <f t="shared" si="36"/>
        <v>3143332.7</v>
      </c>
      <c r="G823" s="81">
        <v>3539.179165</v>
      </c>
      <c r="H823" s="106">
        <v>1300.6111828192795</v>
      </c>
      <c r="I823" s="189">
        <f t="shared" si="37"/>
        <v>4603096</v>
      </c>
      <c r="J823" s="233">
        <v>2016</v>
      </c>
      <c r="K823" s="106">
        <f t="shared" si="38"/>
        <v>7746429</v>
      </c>
    </row>
    <row r="824" spans="2:11" s="58" customFormat="1">
      <c r="B824" s="175" t="s">
        <v>1186</v>
      </c>
      <c r="C824" s="174" t="s">
        <v>1187</v>
      </c>
      <c r="D824" s="181">
        <v>4676.76</v>
      </c>
      <c r="E824" s="97">
        <v>365.96210838272646</v>
      </c>
      <c r="F824" s="227">
        <f t="shared" si="36"/>
        <v>1711516.95</v>
      </c>
      <c r="G824" s="81">
        <v>2338.3800390000001</v>
      </c>
      <c r="H824" s="106">
        <v>1300.6110851427773</v>
      </c>
      <c r="I824" s="189">
        <f t="shared" si="37"/>
        <v>3041323</v>
      </c>
      <c r="J824" s="233">
        <v>2016</v>
      </c>
      <c r="K824" s="106">
        <f t="shared" si="38"/>
        <v>4752840</v>
      </c>
    </row>
    <row r="825" spans="2:11" s="58" customFormat="1">
      <c r="B825" s="175" t="s">
        <v>1188</v>
      </c>
      <c r="C825" s="174" t="s">
        <v>1185</v>
      </c>
      <c r="D825" s="181">
        <v>7197.7522330000002</v>
      </c>
      <c r="E825" s="97">
        <v>659.61816499220413</v>
      </c>
      <c r="F825" s="227">
        <f t="shared" si="36"/>
        <v>4747768.12</v>
      </c>
      <c r="G825" s="81">
        <v>3598.8760969999998</v>
      </c>
      <c r="H825" s="106">
        <v>1300.6110446263581</v>
      </c>
      <c r="I825" s="189">
        <f t="shared" si="37"/>
        <v>4680738</v>
      </c>
      <c r="J825" s="233">
        <v>2016</v>
      </c>
      <c r="K825" s="106">
        <f t="shared" si="38"/>
        <v>9428506</v>
      </c>
    </row>
    <row r="826" spans="2:11" s="58" customFormat="1">
      <c r="B826" s="175" t="s">
        <v>1189</v>
      </c>
      <c r="C826" s="174" t="s">
        <v>1144</v>
      </c>
      <c r="D826" s="181">
        <v>82020.469249999995</v>
      </c>
      <c r="E826" s="97">
        <v>179.66477276646404</v>
      </c>
      <c r="F826" s="227">
        <f t="shared" si="36"/>
        <v>14736188.970000001</v>
      </c>
      <c r="G826" s="81">
        <v>41010.235110000001</v>
      </c>
      <c r="H826" s="106">
        <v>1300.6111244408323</v>
      </c>
      <c r="I826" s="189">
        <f t="shared" si="37"/>
        <v>53338368</v>
      </c>
      <c r="J826" s="233">
        <v>2016</v>
      </c>
      <c r="K826" s="106">
        <f t="shared" si="38"/>
        <v>68074557</v>
      </c>
    </row>
    <row r="827" spans="2:11" s="58" customFormat="1">
      <c r="B827" s="175" t="s">
        <v>1190</v>
      </c>
      <c r="C827" s="174" t="s">
        <v>1191</v>
      </c>
      <c r="D827" s="181">
        <v>5767.8583330000001</v>
      </c>
      <c r="E827" s="97">
        <v>1073.6488315896368</v>
      </c>
      <c r="F827" s="227">
        <f t="shared" si="36"/>
        <v>6192654.3600000003</v>
      </c>
      <c r="G827" s="81">
        <v>2883.929052</v>
      </c>
      <c r="H827" s="106">
        <v>1300.6110526189186</v>
      </c>
      <c r="I827" s="189">
        <f t="shared" si="37"/>
        <v>3750870</v>
      </c>
      <c r="J827" s="233">
        <v>2016</v>
      </c>
      <c r="K827" s="106">
        <f t="shared" si="38"/>
        <v>9943524</v>
      </c>
    </row>
    <row r="828" spans="2:11" s="58" customFormat="1">
      <c r="B828" s="175" t="s">
        <v>1192</v>
      </c>
      <c r="C828" s="174" t="s">
        <v>1185</v>
      </c>
      <c r="D828" s="181">
        <v>7078.3580330000004</v>
      </c>
      <c r="E828" s="97">
        <v>444.07653375902635</v>
      </c>
      <c r="F828" s="227">
        <f t="shared" si="36"/>
        <v>3143332.7</v>
      </c>
      <c r="G828" s="81">
        <v>3539.179165</v>
      </c>
      <c r="H828" s="106">
        <v>1300.6111828192795</v>
      </c>
      <c r="I828" s="189">
        <f t="shared" si="37"/>
        <v>4603096</v>
      </c>
      <c r="J828" s="233">
        <v>2016</v>
      </c>
      <c r="K828" s="106">
        <f t="shared" si="38"/>
        <v>7746429</v>
      </c>
    </row>
    <row r="829" spans="2:11" s="58" customFormat="1">
      <c r="B829" s="175" t="s">
        <v>1193</v>
      </c>
      <c r="C829" s="174" t="s">
        <v>1185</v>
      </c>
      <c r="D829" s="181">
        <v>7400.1612459999997</v>
      </c>
      <c r="E829" s="97">
        <v>380.75600332668751</v>
      </c>
      <c r="F829" s="227">
        <f t="shared" si="36"/>
        <v>2817655.82</v>
      </c>
      <c r="G829" s="81">
        <v>3700.080598</v>
      </c>
      <c r="H829" s="106">
        <v>1300.6111279308948</v>
      </c>
      <c r="I829" s="189">
        <f t="shared" si="37"/>
        <v>4812366</v>
      </c>
      <c r="J829" s="233">
        <v>2016</v>
      </c>
      <c r="K829" s="106">
        <f t="shared" si="38"/>
        <v>7630022</v>
      </c>
    </row>
    <row r="830" spans="2:11" s="58" customFormat="1">
      <c r="B830" s="175" t="s">
        <v>1194</v>
      </c>
      <c r="C830" s="174" t="s">
        <v>1195</v>
      </c>
      <c r="D830" s="181">
        <v>6935.13</v>
      </c>
      <c r="E830" s="97">
        <v>526.03831218737071</v>
      </c>
      <c r="F830" s="227">
        <f t="shared" si="36"/>
        <v>3648144.08</v>
      </c>
      <c r="G830" s="81">
        <v>3467.565004</v>
      </c>
      <c r="H830" s="106">
        <v>1300.6112343380889</v>
      </c>
      <c r="I830" s="189">
        <f t="shared" si="37"/>
        <v>4509954</v>
      </c>
      <c r="J830" s="233">
        <v>2016</v>
      </c>
      <c r="K830" s="106">
        <f t="shared" si="38"/>
        <v>8158098</v>
      </c>
    </row>
    <row r="831" spans="2:11" s="58" customFormat="1">
      <c r="B831" s="175" t="s">
        <v>1196</v>
      </c>
      <c r="C831" s="174" t="s">
        <v>1195</v>
      </c>
      <c r="D831" s="181">
        <v>2248.65</v>
      </c>
      <c r="E831" s="97">
        <v>510.95448824850467</v>
      </c>
      <c r="F831" s="227">
        <f t="shared" si="36"/>
        <v>1148957.81</v>
      </c>
      <c r="G831" s="81"/>
      <c r="H831" s="106" t="s">
        <v>11235</v>
      </c>
      <c r="I831" s="189" t="str">
        <f t="shared" si="37"/>
        <v/>
      </c>
      <c r="J831" s="233">
        <v>2016</v>
      </c>
      <c r="K831" s="106">
        <f t="shared" si="38"/>
        <v>0</v>
      </c>
    </row>
    <row r="832" spans="2:11" s="58" customFormat="1">
      <c r="B832" s="175" t="s">
        <v>1197</v>
      </c>
      <c r="C832" s="174" t="s">
        <v>1198</v>
      </c>
      <c r="D832" s="181">
        <v>5577.3</v>
      </c>
      <c r="E832" s="97">
        <v>199.2088125078443</v>
      </c>
      <c r="F832" s="227">
        <f t="shared" si="36"/>
        <v>1111047.31</v>
      </c>
      <c r="G832" s="81">
        <v>2788.6499659999999</v>
      </c>
      <c r="H832" s="106">
        <v>1116.0464877075217</v>
      </c>
      <c r="I832" s="189">
        <f t="shared" si="37"/>
        <v>3112262.9999999995</v>
      </c>
      <c r="J832" s="233">
        <v>2016</v>
      </c>
      <c r="K832" s="106">
        <f t="shared" si="38"/>
        <v>4223310</v>
      </c>
    </row>
    <row r="833" spans="2:11" s="58" customFormat="1">
      <c r="B833" s="175" t="s">
        <v>1199</v>
      </c>
      <c r="C833" s="174" t="s">
        <v>1200</v>
      </c>
      <c r="D833" s="181">
        <v>15483.14</v>
      </c>
      <c r="E833" s="97">
        <v>40.155530467334145</v>
      </c>
      <c r="F833" s="227">
        <f t="shared" si="36"/>
        <v>621733.69999999995</v>
      </c>
      <c r="G833" s="81">
        <v>7741.5699789999999</v>
      </c>
      <c r="H833" s="106">
        <v>162.69451847836871</v>
      </c>
      <c r="I833" s="189">
        <f t="shared" si="37"/>
        <v>1259511</v>
      </c>
      <c r="J833" s="233">
        <v>2016</v>
      </c>
      <c r="K833" s="106">
        <f t="shared" si="38"/>
        <v>1881245</v>
      </c>
    </row>
    <row r="834" spans="2:11" s="58" customFormat="1">
      <c r="B834" s="175" t="s">
        <v>1201</v>
      </c>
      <c r="C834" s="174" t="s">
        <v>1200</v>
      </c>
      <c r="D834" s="181">
        <v>8137.64</v>
      </c>
      <c r="E834" s="97">
        <v>26.767086034771751</v>
      </c>
      <c r="F834" s="227">
        <f t="shared" si="36"/>
        <v>217820.91</v>
      </c>
      <c r="G834" s="81">
        <v>4068.8201650000001</v>
      </c>
      <c r="H834" s="106">
        <v>162.69458298853078</v>
      </c>
      <c r="I834" s="189">
        <f t="shared" si="37"/>
        <v>661975</v>
      </c>
      <c r="J834" s="233">
        <v>2016</v>
      </c>
      <c r="K834" s="106">
        <f t="shared" si="38"/>
        <v>879796</v>
      </c>
    </row>
    <row r="835" spans="2:11" s="58" customFormat="1">
      <c r="B835" s="175" t="s">
        <v>1202</v>
      </c>
      <c r="C835" s="174" t="s">
        <v>1203</v>
      </c>
      <c r="D835" s="181">
        <v>12022.03</v>
      </c>
      <c r="E835" s="97">
        <v>292.10005631328488</v>
      </c>
      <c r="F835" s="227">
        <f t="shared" si="36"/>
        <v>3511635.6400000006</v>
      </c>
      <c r="G835" s="81">
        <v>6011.0149700000002</v>
      </c>
      <c r="H835" s="106">
        <v>1116.7523344231497</v>
      </c>
      <c r="I835" s="189">
        <f t="shared" si="37"/>
        <v>6712814.9999999991</v>
      </c>
      <c r="J835" s="233">
        <v>2016</v>
      </c>
      <c r="K835" s="106">
        <f t="shared" si="38"/>
        <v>10224451</v>
      </c>
    </row>
    <row r="836" spans="2:11" s="58" customFormat="1">
      <c r="B836" s="175" t="s">
        <v>1204</v>
      </c>
      <c r="C836" s="174" t="s">
        <v>1203</v>
      </c>
      <c r="D836" s="181">
        <v>7415.3175000000001</v>
      </c>
      <c r="E836" s="97">
        <v>392.27661391437385</v>
      </c>
      <c r="F836" s="227">
        <f t="shared" si="36"/>
        <v>2908855.64</v>
      </c>
      <c r="G836" s="81">
        <v>3707.6587840000002</v>
      </c>
      <c r="H836" s="106">
        <v>1300.6110542884303</v>
      </c>
      <c r="I836" s="189">
        <f t="shared" si="37"/>
        <v>4822222</v>
      </c>
      <c r="J836" s="233">
        <v>2016</v>
      </c>
      <c r="K836" s="106">
        <f t="shared" si="38"/>
        <v>7731078</v>
      </c>
    </row>
    <row r="837" spans="2:11" s="58" customFormat="1">
      <c r="B837" s="175" t="s">
        <v>1205</v>
      </c>
      <c r="C837" s="174" t="s">
        <v>1206</v>
      </c>
      <c r="D837" s="181">
        <v>2660.0513089999999</v>
      </c>
      <c r="E837" s="97">
        <v>497.45654360985111</v>
      </c>
      <c r="F837" s="227">
        <f t="shared" si="36"/>
        <v>1323259.93</v>
      </c>
      <c r="G837" s="81">
        <v>1330.025674</v>
      </c>
      <c r="H837" s="106">
        <v>623.65187094877092</v>
      </c>
      <c r="I837" s="189">
        <f t="shared" si="37"/>
        <v>829473</v>
      </c>
      <c r="J837" s="233">
        <v>2016</v>
      </c>
      <c r="K837" s="106">
        <f t="shared" si="38"/>
        <v>2152733</v>
      </c>
    </row>
    <row r="838" spans="2:11" s="58" customFormat="1">
      <c r="B838" s="175" t="s">
        <v>1207</v>
      </c>
      <c r="C838" s="174" t="s">
        <v>1208</v>
      </c>
      <c r="D838" s="181">
        <v>5638.7261680000001</v>
      </c>
      <c r="E838" s="97">
        <v>49.66930502662423</v>
      </c>
      <c r="F838" s="227">
        <f t="shared" si="36"/>
        <v>280071.61</v>
      </c>
      <c r="G838" s="81">
        <v>2819.3631169999999</v>
      </c>
      <c r="H838" s="106">
        <v>623.65148689004434</v>
      </c>
      <c r="I838" s="189">
        <f t="shared" si="37"/>
        <v>1758300</v>
      </c>
      <c r="J838" s="233">
        <v>2016</v>
      </c>
      <c r="K838" s="106">
        <f t="shared" si="38"/>
        <v>2038372</v>
      </c>
    </row>
    <row r="839" spans="2:11" s="58" customFormat="1">
      <c r="B839" s="175" t="s">
        <v>1209</v>
      </c>
      <c r="C839" s="174" t="s">
        <v>201</v>
      </c>
      <c r="D839" s="181">
        <v>9016.377778</v>
      </c>
      <c r="E839" s="97">
        <v>486.32940277849127</v>
      </c>
      <c r="F839" s="227">
        <f t="shared" si="36"/>
        <v>4384929.62</v>
      </c>
      <c r="G839" s="81">
        <v>4508.188975</v>
      </c>
      <c r="H839" s="106">
        <v>623.65176251290575</v>
      </c>
      <c r="I839" s="189">
        <f t="shared" si="37"/>
        <v>2811540</v>
      </c>
      <c r="J839" s="233">
        <v>2016</v>
      </c>
      <c r="K839" s="106">
        <f t="shared" si="38"/>
        <v>7196470</v>
      </c>
    </row>
    <row r="840" spans="2:11" s="58" customFormat="1">
      <c r="B840" s="175" t="s">
        <v>1210</v>
      </c>
      <c r="C840" s="174" t="s">
        <v>201</v>
      </c>
      <c r="D840" s="181">
        <v>7036.4</v>
      </c>
      <c r="E840" s="97">
        <v>336.95007390142689</v>
      </c>
      <c r="F840" s="227">
        <f t="shared" si="36"/>
        <v>2370915.5</v>
      </c>
      <c r="G840" s="81">
        <v>3518.1999479999999</v>
      </c>
      <c r="H840" s="106">
        <v>623.651592413701</v>
      </c>
      <c r="I840" s="189">
        <f t="shared" si="37"/>
        <v>2194131</v>
      </c>
      <c r="J840" s="233">
        <v>2016</v>
      </c>
      <c r="K840" s="106">
        <f t="shared" si="38"/>
        <v>4565047</v>
      </c>
    </row>
    <row r="841" spans="2:11" s="58" customFormat="1">
      <c r="B841" s="175" t="s">
        <v>1211</v>
      </c>
      <c r="C841" s="174" t="s">
        <v>1212</v>
      </c>
      <c r="D841" s="181">
        <v>4123.68</v>
      </c>
      <c r="E841" s="97">
        <v>188.40156607690218</v>
      </c>
      <c r="F841" s="227">
        <f t="shared" si="36"/>
        <v>776907.77</v>
      </c>
      <c r="G841" s="81">
        <v>2061.8400929999998</v>
      </c>
      <c r="H841" s="106">
        <v>623.65166162282014</v>
      </c>
      <c r="I841" s="189">
        <f t="shared" si="37"/>
        <v>1285870</v>
      </c>
      <c r="J841" s="233">
        <v>2016</v>
      </c>
      <c r="K841" s="106">
        <f t="shared" si="38"/>
        <v>2062778</v>
      </c>
    </row>
    <row r="842" spans="2:11" s="58" customFormat="1">
      <c r="B842" s="175" t="s">
        <v>1213</v>
      </c>
      <c r="C842" s="174" t="s">
        <v>1212</v>
      </c>
      <c r="D842" s="181">
        <v>6742.08</v>
      </c>
      <c r="E842" s="97">
        <v>272.76270527789643</v>
      </c>
      <c r="F842" s="227">
        <f t="shared" si="36"/>
        <v>1838987.98</v>
      </c>
      <c r="G842" s="81">
        <v>3371.0399080000002</v>
      </c>
      <c r="H842" s="106">
        <v>623.65176840855122</v>
      </c>
      <c r="I842" s="189">
        <f t="shared" si="37"/>
        <v>2102355</v>
      </c>
      <c r="J842" s="233">
        <v>2016</v>
      </c>
      <c r="K842" s="106">
        <f t="shared" si="38"/>
        <v>3941343</v>
      </c>
    </row>
    <row r="843" spans="2:11" s="58" customFormat="1">
      <c r="B843" s="175" t="s">
        <v>1214</v>
      </c>
      <c r="C843" s="174" t="s">
        <v>1215</v>
      </c>
      <c r="D843" s="181">
        <v>5293.3533600000001</v>
      </c>
      <c r="E843" s="97">
        <v>428.11290988516214</v>
      </c>
      <c r="F843" s="227">
        <f t="shared" si="36"/>
        <v>2266152.91</v>
      </c>
      <c r="G843" s="81">
        <v>2646.676653</v>
      </c>
      <c r="H843" s="106">
        <v>623.65155113642061</v>
      </c>
      <c r="I843" s="189">
        <f t="shared" si="37"/>
        <v>1650604</v>
      </c>
      <c r="J843" s="233">
        <v>2016</v>
      </c>
      <c r="K843" s="106">
        <f t="shared" si="38"/>
        <v>3916757</v>
      </c>
    </row>
    <row r="844" spans="2:11" s="58" customFormat="1">
      <c r="B844" s="175" t="s">
        <v>1216</v>
      </c>
      <c r="C844" s="174" t="s">
        <v>1215</v>
      </c>
      <c r="D844" s="181">
        <v>6522.57971</v>
      </c>
      <c r="E844" s="97">
        <v>165.03967568991195</v>
      </c>
      <c r="F844" s="227">
        <f t="shared" si="36"/>
        <v>1076484.44</v>
      </c>
      <c r="G844" s="81">
        <v>3261.2899470000002</v>
      </c>
      <c r="H844" s="106">
        <v>623.65169397800855</v>
      </c>
      <c r="I844" s="189">
        <f t="shared" si="37"/>
        <v>2033908.9999999998</v>
      </c>
      <c r="J844" s="233">
        <v>2016</v>
      </c>
      <c r="K844" s="106">
        <f t="shared" si="38"/>
        <v>3110393</v>
      </c>
    </row>
    <row r="845" spans="2:11" s="58" customFormat="1">
      <c r="B845" s="175" t="s">
        <v>1217</v>
      </c>
      <c r="C845" s="174" t="s">
        <v>1218</v>
      </c>
      <c r="D845" s="181">
        <v>7920.2928570000004</v>
      </c>
      <c r="E845" s="97">
        <v>133.66176593639057</v>
      </c>
      <c r="F845" s="227">
        <f t="shared" si="36"/>
        <v>1058640.33</v>
      </c>
      <c r="G845" s="81">
        <v>3960.1464209999999</v>
      </c>
      <c r="H845" s="106">
        <v>623.65168795358545</v>
      </c>
      <c r="I845" s="189">
        <f t="shared" si="37"/>
        <v>2469752</v>
      </c>
      <c r="J845" s="233">
        <v>2016</v>
      </c>
      <c r="K845" s="106">
        <f t="shared" si="38"/>
        <v>3528392</v>
      </c>
    </row>
    <row r="846" spans="2:11" s="58" customFormat="1">
      <c r="B846" s="175" t="s">
        <v>1219</v>
      </c>
      <c r="C846" s="174" t="s">
        <v>1218</v>
      </c>
      <c r="D846" s="181">
        <v>10221.43333</v>
      </c>
      <c r="E846" s="97">
        <v>588.38924892738112</v>
      </c>
      <c r="F846" s="227">
        <f t="shared" ref="F846:F909" si="39">IFERROR(D846*E846,0)</f>
        <v>6014181.4800000004</v>
      </c>
      <c r="G846" s="81">
        <v>5110.7167680000002</v>
      </c>
      <c r="H846" s="106">
        <v>623.65166075272509</v>
      </c>
      <c r="I846" s="189">
        <f t="shared" ref="I846:I909" si="40">IFERROR(G846*H846,"")</f>
        <v>3187307</v>
      </c>
      <c r="J846" s="233">
        <v>2016</v>
      </c>
      <c r="K846" s="106">
        <f t="shared" ref="K846:K909" si="41">IFERROR(ROUND((F846+I846),0),0)</f>
        <v>9201488</v>
      </c>
    </row>
    <row r="847" spans="2:11" s="58" customFormat="1">
      <c r="B847" s="175" t="s">
        <v>1220</v>
      </c>
      <c r="C847" s="174" t="s">
        <v>1191</v>
      </c>
      <c r="D847" s="181">
        <v>17941.262030000002</v>
      </c>
      <c r="E847" s="97">
        <v>351.31883863356069</v>
      </c>
      <c r="F847" s="227">
        <f t="shared" si="39"/>
        <v>6303103.3399999999</v>
      </c>
      <c r="G847" s="81">
        <v>8970.6309120000005</v>
      </c>
      <c r="H847" s="106">
        <v>623.65167566042419</v>
      </c>
      <c r="I847" s="189">
        <f t="shared" si="40"/>
        <v>5594549</v>
      </c>
      <c r="J847" s="233">
        <v>2016</v>
      </c>
      <c r="K847" s="106">
        <f t="shared" si="41"/>
        <v>11897652</v>
      </c>
    </row>
    <row r="848" spans="2:11" s="58" customFormat="1">
      <c r="B848" s="175" t="s">
        <v>1221</v>
      </c>
      <c r="C848" s="174" t="s">
        <v>1191</v>
      </c>
      <c r="D848" s="181">
        <v>7167.4179489999997</v>
      </c>
      <c r="E848" s="97">
        <v>535.35951681670247</v>
      </c>
      <c r="F848" s="227">
        <f t="shared" si="39"/>
        <v>3837145.4100000006</v>
      </c>
      <c r="G848" s="81">
        <v>3583.7090859999998</v>
      </c>
      <c r="H848" s="106">
        <v>623.65162639208711</v>
      </c>
      <c r="I848" s="189">
        <f t="shared" si="40"/>
        <v>2234986</v>
      </c>
      <c r="J848" s="233">
        <v>2016</v>
      </c>
      <c r="K848" s="106">
        <f t="shared" si="41"/>
        <v>6072131</v>
      </c>
    </row>
    <row r="849" spans="2:11" s="58" customFormat="1">
      <c r="B849" s="175" t="s">
        <v>1222</v>
      </c>
      <c r="C849" s="174" t="s">
        <v>1191</v>
      </c>
      <c r="D849" s="181">
        <v>9818.6942859999999</v>
      </c>
      <c r="E849" s="97">
        <v>472.30850303714203</v>
      </c>
      <c r="F849" s="227">
        <f t="shared" si="39"/>
        <v>4637452.8</v>
      </c>
      <c r="G849" s="81">
        <v>4909.3470880000004</v>
      </c>
      <c r="H849" s="106">
        <v>1154.0569241577323</v>
      </c>
      <c r="I849" s="189">
        <f t="shared" si="40"/>
        <v>5665666</v>
      </c>
      <c r="J849" s="233">
        <v>2016</v>
      </c>
      <c r="K849" s="106">
        <f t="shared" si="41"/>
        <v>10303119</v>
      </c>
    </row>
    <row r="850" spans="2:11" s="58" customFormat="1">
      <c r="B850" s="175" t="s">
        <v>1223</v>
      </c>
      <c r="C850" s="174" t="s">
        <v>1191</v>
      </c>
      <c r="D850" s="181">
        <v>3718.7333330000001</v>
      </c>
      <c r="E850" s="97">
        <v>172.91745936545755</v>
      </c>
      <c r="F850" s="227">
        <f t="shared" si="39"/>
        <v>643033.92000000004</v>
      </c>
      <c r="G850" s="81">
        <v>1859.366661</v>
      </c>
      <c r="H850" s="106">
        <v>623.65160370055708</v>
      </c>
      <c r="I850" s="189">
        <f t="shared" si="40"/>
        <v>1159597</v>
      </c>
      <c r="J850" s="233">
        <v>2016</v>
      </c>
      <c r="K850" s="106">
        <f t="shared" si="41"/>
        <v>1802631</v>
      </c>
    </row>
    <row r="851" spans="2:11" s="58" customFormat="1">
      <c r="B851" s="175" t="s">
        <v>1224</v>
      </c>
      <c r="C851" s="174" t="s">
        <v>1225</v>
      </c>
      <c r="D851" s="181">
        <v>28504.061900000001</v>
      </c>
      <c r="E851" s="97">
        <v>50.993609440625022</v>
      </c>
      <c r="F851" s="227">
        <f t="shared" si="39"/>
        <v>1453525</v>
      </c>
      <c r="G851" s="81">
        <v>14252.031129999999</v>
      </c>
      <c r="H851" s="106">
        <v>162.69449447939846</v>
      </c>
      <c r="I851" s="189">
        <f t="shared" si="40"/>
        <v>2318727</v>
      </c>
      <c r="J851" s="233">
        <v>2016</v>
      </c>
      <c r="K851" s="106">
        <f t="shared" si="41"/>
        <v>3772252</v>
      </c>
    </row>
    <row r="852" spans="2:11" s="58" customFormat="1">
      <c r="B852" s="175" t="s">
        <v>1226</v>
      </c>
      <c r="C852" s="174" t="s">
        <v>1225</v>
      </c>
      <c r="D852" s="181">
        <v>6762.0266670000001</v>
      </c>
      <c r="E852" s="97">
        <v>30.750848856420223</v>
      </c>
      <c r="F852" s="227">
        <f t="shared" si="39"/>
        <v>207938.06</v>
      </c>
      <c r="G852" s="81">
        <v>3381.0132840000001</v>
      </c>
      <c r="H852" s="106">
        <v>162.694421404113</v>
      </c>
      <c r="I852" s="189">
        <f t="shared" si="40"/>
        <v>550072</v>
      </c>
      <c r="J852" s="233">
        <v>2016</v>
      </c>
      <c r="K852" s="106">
        <f t="shared" si="41"/>
        <v>758010</v>
      </c>
    </row>
    <row r="853" spans="2:11" s="58" customFormat="1">
      <c r="B853" s="175" t="s">
        <v>1227</v>
      </c>
      <c r="C853" s="174" t="s">
        <v>1144</v>
      </c>
      <c r="D853" s="181">
        <v>18631.900000000001</v>
      </c>
      <c r="E853" s="97">
        <v>318.64199571702289</v>
      </c>
      <c r="F853" s="227">
        <f t="shared" si="39"/>
        <v>5936905.7999999989</v>
      </c>
      <c r="G853" s="81">
        <v>9315.9500090000001</v>
      </c>
      <c r="H853" s="106">
        <v>1300.6111012075526</v>
      </c>
      <c r="I853" s="189">
        <f t="shared" si="40"/>
        <v>12116428</v>
      </c>
      <c r="J853" s="233">
        <v>2016</v>
      </c>
      <c r="K853" s="106">
        <f t="shared" si="41"/>
        <v>18053334</v>
      </c>
    </row>
    <row r="854" spans="2:11" s="58" customFormat="1">
      <c r="B854" s="175" t="s">
        <v>1228</v>
      </c>
      <c r="C854" s="174" t="s">
        <v>1144</v>
      </c>
      <c r="D854" s="181">
        <v>7030.5166669999999</v>
      </c>
      <c r="E854" s="97">
        <v>158.39001637345808</v>
      </c>
      <c r="F854" s="227">
        <f t="shared" si="39"/>
        <v>1113563.6499999999</v>
      </c>
      <c r="G854" s="81">
        <v>3515.2582940000002</v>
      </c>
      <c r="H854" s="106">
        <v>1300.6111123622597</v>
      </c>
      <c r="I854" s="189">
        <f t="shared" si="40"/>
        <v>4571984</v>
      </c>
      <c r="J854" s="233">
        <v>2016</v>
      </c>
      <c r="K854" s="106">
        <f t="shared" si="41"/>
        <v>5685548</v>
      </c>
    </row>
    <row r="855" spans="2:11" s="58" customFormat="1">
      <c r="B855" s="175" t="s">
        <v>1229</v>
      </c>
      <c r="C855" s="174" t="s">
        <v>1230</v>
      </c>
      <c r="D855" s="181">
        <v>21685.81179</v>
      </c>
      <c r="E855" s="97">
        <v>51.421582959334536</v>
      </c>
      <c r="F855" s="227">
        <f t="shared" si="39"/>
        <v>1115118.77</v>
      </c>
      <c r="G855" s="81">
        <v>21685.81236</v>
      </c>
      <c r="H855" s="106">
        <v>162.69452771378678</v>
      </c>
      <c r="I855" s="189">
        <f t="shared" si="40"/>
        <v>3528163</v>
      </c>
      <c r="J855" s="233">
        <v>2016</v>
      </c>
      <c r="K855" s="106">
        <f t="shared" si="41"/>
        <v>4643282</v>
      </c>
    </row>
    <row r="856" spans="2:11" s="58" customFormat="1">
      <c r="B856" s="175" t="s">
        <v>1231</v>
      </c>
      <c r="C856" s="174" t="s">
        <v>1230</v>
      </c>
      <c r="D856" s="181">
        <v>12976.23013</v>
      </c>
      <c r="E856" s="97">
        <v>131.89994496498653</v>
      </c>
      <c r="F856" s="227">
        <f t="shared" si="39"/>
        <v>1711564.04</v>
      </c>
      <c r="G856" s="81">
        <v>12976.230600000001</v>
      </c>
      <c r="H856" s="106">
        <v>162.6944730775669</v>
      </c>
      <c r="I856" s="189">
        <f t="shared" si="40"/>
        <v>2111161</v>
      </c>
      <c r="J856" s="233">
        <v>2016</v>
      </c>
      <c r="K856" s="106">
        <f t="shared" si="41"/>
        <v>3822725</v>
      </c>
    </row>
    <row r="857" spans="2:11" s="58" customFormat="1">
      <c r="B857" s="175" t="s">
        <v>1232</v>
      </c>
      <c r="C857" s="174" t="s">
        <v>1233</v>
      </c>
      <c r="D857" s="181">
        <v>7701.9837909999997</v>
      </c>
      <c r="E857" s="97">
        <v>550.36484041335996</v>
      </c>
      <c r="F857" s="227">
        <f t="shared" si="39"/>
        <v>4238901.08</v>
      </c>
      <c r="G857" s="81">
        <v>3850.991923</v>
      </c>
      <c r="H857" s="106">
        <v>1300.611141271407</v>
      </c>
      <c r="I857" s="189">
        <f t="shared" si="40"/>
        <v>5008643</v>
      </c>
      <c r="J857" s="233">
        <v>2016</v>
      </c>
      <c r="K857" s="106">
        <f t="shared" si="41"/>
        <v>9247544</v>
      </c>
    </row>
    <row r="858" spans="2:11" s="58" customFormat="1">
      <c r="B858" s="175" t="s">
        <v>1234</v>
      </c>
      <c r="C858" s="174" t="s">
        <v>1233</v>
      </c>
      <c r="D858" s="181">
        <v>6732.0459339999998</v>
      </c>
      <c r="E858" s="97">
        <v>568.60350590709447</v>
      </c>
      <c r="F858" s="227">
        <f t="shared" si="39"/>
        <v>3827864.9200000004</v>
      </c>
      <c r="G858" s="81">
        <v>3366.0229639999998</v>
      </c>
      <c r="H858" s="106">
        <v>1300.6111505542303</v>
      </c>
      <c r="I858" s="189">
        <f t="shared" si="40"/>
        <v>4377887</v>
      </c>
      <c r="J858" s="233">
        <v>2016</v>
      </c>
      <c r="K858" s="106">
        <f t="shared" si="41"/>
        <v>8205752</v>
      </c>
    </row>
    <row r="859" spans="2:11" s="58" customFormat="1">
      <c r="B859" s="175" t="s">
        <v>1235</v>
      </c>
      <c r="C859" s="174" t="s">
        <v>1236</v>
      </c>
      <c r="D859" s="181">
        <v>3868.5428569999999</v>
      </c>
      <c r="E859" s="97">
        <v>348.89787702822389</v>
      </c>
      <c r="F859" s="227">
        <f t="shared" si="39"/>
        <v>1349726.39</v>
      </c>
      <c r="G859" s="81">
        <v>1934.2713900000001</v>
      </c>
      <c r="H859" s="106">
        <v>1300.6111825910841</v>
      </c>
      <c r="I859" s="189">
        <f t="shared" si="40"/>
        <v>2515735</v>
      </c>
      <c r="J859" s="233">
        <v>2016</v>
      </c>
      <c r="K859" s="106">
        <f t="shared" si="41"/>
        <v>3865461</v>
      </c>
    </row>
    <row r="860" spans="2:11" s="58" customFormat="1">
      <c r="B860" s="175" t="s">
        <v>1237</v>
      </c>
      <c r="C860" s="174" t="s">
        <v>1236</v>
      </c>
      <c r="D860" s="181">
        <v>6097.4888890000002</v>
      </c>
      <c r="E860" s="97">
        <v>283.68303927876167</v>
      </c>
      <c r="F860" s="227">
        <f t="shared" si="39"/>
        <v>1729754.18</v>
      </c>
      <c r="G860" s="81">
        <v>3048.7444220000002</v>
      </c>
      <c r="H860" s="106">
        <v>1300.6111536888939</v>
      </c>
      <c r="I860" s="189">
        <f t="shared" si="40"/>
        <v>3965231</v>
      </c>
      <c r="J860" s="233">
        <v>2016</v>
      </c>
      <c r="K860" s="106">
        <f t="shared" si="41"/>
        <v>5694985</v>
      </c>
    </row>
    <row r="861" spans="2:11" s="58" customFormat="1">
      <c r="B861" s="175" t="s">
        <v>1238</v>
      </c>
      <c r="C861" s="174" t="s">
        <v>1230</v>
      </c>
      <c r="D861" s="181">
        <v>21685.81179</v>
      </c>
      <c r="E861" s="97">
        <v>51.421582959334536</v>
      </c>
      <c r="F861" s="227">
        <f t="shared" si="39"/>
        <v>1115118.77</v>
      </c>
      <c r="G861" s="81">
        <v>21685.81236</v>
      </c>
      <c r="H861" s="106">
        <v>162.69452771378678</v>
      </c>
      <c r="I861" s="189">
        <f t="shared" si="40"/>
        <v>3528163</v>
      </c>
      <c r="J861" s="233">
        <v>2016</v>
      </c>
      <c r="K861" s="106">
        <f t="shared" si="41"/>
        <v>4643282</v>
      </c>
    </row>
    <row r="862" spans="2:11" s="58" customFormat="1">
      <c r="B862" s="175" t="s">
        <v>1239</v>
      </c>
      <c r="C862" s="174" t="s">
        <v>1230</v>
      </c>
      <c r="D862" s="181">
        <v>31715.95175</v>
      </c>
      <c r="E862" s="97">
        <v>143.93143790805522</v>
      </c>
      <c r="F862" s="227">
        <f t="shared" si="39"/>
        <v>4564922.54</v>
      </c>
      <c r="G862" s="81">
        <v>15857.97625</v>
      </c>
      <c r="H862" s="106">
        <v>162.69453045750399</v>
      </c>
      <c r="I862" s="189">
        <f t="shared" si="40"/>
        <v>2580006</v>
      </c>
      <c r="J862" s="233">
        <v>2016</v>
      </c>
      <c r="K862" s="106">
        <f t="shared" si="41"/>
        <v>7144929</v>
      </c>
    </row>
    <row r="863" spans="2:11" s="58" customFormat="1">
      <c r="B863" s="175" t="s">
        <v>1240</v>
      </c>
      <c r="C863" s="174" t="s">
        <v>1241</v>
      </c>
      <c r="D863" s="181">
        <v>43643.656329999998</v>
      </c>
      <c r="E863" s="97">
        <v>6.1277349903465348</v>
      </c>
      <c r="F863" s="227">
        <f t="shared" si="39"/>
        <v>267436.76</v>
      </c>
      <c r="G863" s="81">
        <v>43643.655129999999</v>
      </c>
      <c r="H863" s="106">
        <v>162.69450802985483</v>
      </c>
      <c r="I863" s="189">
        <f t="shared" si="40"/>
        <v>7100583</v>
      </c>
      <c r="J863" s="233">
        <v>2016</v>
      </c>
      <c r="K863" s="106">
        <f t="shared" si="41"/>
        <v>7368020</v>
      </c>
    </row>
    <row r="864" spans="2:11" s="58" customFormat="1">
      <c r="B864" s="175" t="s">
        <v>1242</v>
      </c>
      <c r="C864" s="174" t="s">
        <v>1243</v>
      </c>
      <c r="D864" s="181">
        <v>43715.31667</v>
      </c>
      <c r="E864" s="97">
        <v>33.72577010317697</v>
      </c>
      <c r="F864" s="227">
        <f t="shared" si="39"/>
        <v>1474332.7199999997</v>
      </c>
      <c r="G864" s="81">
        <v>21857.657569999999</v>
      </c>
      <c r="H864" s="106">
        <v>162.69451511953577</v>
      </c>
      <c r="I864" s="189">
        <f t="shared" si="40"/>
        <v>3556121.0000000005</v>
      </c>
      <c r="J864" s="233">
        <v>2016</v>
      </c>
      <c r="K864" s="106">
        <f t="shared" si="41"/>
        <v>5030454</v>
      </c>
    </row>
    <row r="865" spans="2:11" s="58" customFormat="1">
      <c r="B865" s="175" t="s">
        <v>1244</v>
      </c>
      <c r="C865" s="174" t="s">
        <v>1245</v>
      </c>
      <c r="D865" s="181">
        <v>11823.53571</v>
      </c>
      <c r="E865" s="97">
        <v>150.94581551358971</v>
      </c>
      <c r="F865" s="227">
        <f t="shared" si="39"/>
        <v>1784713.24</v>
      </c>
      <c r="G865" s="81">
        <v>5911.7680270000001</v>
      </c>
      <c r="H865" s="106">
        <v>623.65166954478002</v>
      </c>
      <c r="I865" s="189">
        <f t="shared" si="40"/>
        <v>3686884</v>
      </c>
      <c r="J865" s="233">
        <v>2016</v>
      </c>
      <c r="K865" s="106">
        <f t="shared" si="41"/>
        <v>5471597</v>
      </c>
    </row>
    <row r="866" spans="2:11" s="58" customFormat="1">
      <c r="B866" s="175" t="s">
        <v>1246</v>
      </c>
      <c r="C866" s="174" t="s">
        <v>1245</v>
      </c>
      <c r="D866" s="181">
        <v>10666.024600000001</v>
      </c>
      <c r="E866" s="97">
        <v>193.00024303337909</v>
      </c>
      <c r="F866" s="227">
        <f t="shared" si="39"/>
        <v>2058545.34</v>
      </c>
      <c r="G866" s="81">
        <v>5333.0120580000003</v>
      </c>
      <c r="H866" s="106">
        <v>623.65169323230509</v>
      </c>
      <c r="I866" s="189">
        <f t="shared" si="40"/>
        <v>3325942</v>
      </c>
      <c r="J866" s="233">
        <v>2016</v>
      </c>
      <c r="K866" s="106">
        <f t="shared" si="41"/>
        <v>5384487</v>
      </c>
    </row>
    <row r="867" spans="2:11" s="58" customFormat="1">
      <c r="B867" s="175" t="s">
        <v>1247</v>
      </c>
      <c r="C867" s="174" t="s">
        <v>168</v>
      </c>
      <c r="D867" s="181">
        <v>4564.0200000000004</v>
      </c>
      <c r="E867" s="97">
        <v>122.07678975990464</v>
      </c>
      <c r="F867" s="227">
        <f t="shared" si="39"/>
        <v>557160.91</v>
      </c>
      <c r="G867" s="81">
        <v>2282.0099730000002</v>
      </c>
      <c r="H867" s="106">
        <v>576.16093512138207</v>
      </c>
      <c r="I867" s="189">
        <f t="shared" si="40"/>
        <v>1314805</v>
      </c>
      <c r="J867" s="233">
        <v>2016</v>
      </c>
      <c r="K867" s="106">
        <f t="shared" si="41"/>
        <v>1871966</v>
      </c>
    </row>
    <row r="868" spans="2:11" s="58" customFormat="1">
      <c r="B868" s="175" t="s">
        <v>1248</v>
      </c>
      <c r="C868" s="174" t="s">
        <v>168</v>
      </c>
      <c r="D868" s="181">
        <v>14391.56889</v>
      </c>
      <c r="E868" s="97">
        <v>317.17789386894287</v>
      </c>
      <c r="F868" s="227">
        <f t="shared" si="39"/>
        <v>4564687.51</v>
      </c>
      <c r="G868" s="81">
        <v>7195.7843730000004</v>
      </c>
      <c r="H868" s="106">
        <v>576.16109448142299</v>
      </c>
      <c r="I868" s="189">
        <f t="shared" si="40"/>
        <v>4145931.0000000005</v>
      </c>
      <c r="J868" s="233">
        <v>2016</v>
      </c>
      <c r="K868" s="106">
        <f t="shared" si="41"/>
        <v>8710619</v>
      </c>
    </row>
    <row r="869" spans="2:11" s="58" customFormat="1">
      <c r="B869" s="175" t="s">
        <v>1249</v>
      </c>
      <c r="C869" s="174" t="s">
        <v>250</v>
      </c>
      <c r="D869" s="181">
        <v>18960.186669999999</v>
      </c>
      <c r="E869" s="97">
        <v>262.46867378547807</v>
      </c>
      <c r="F869" s="227">
        <f t="shared" si="39"/>
        <v>4976455.05</v>
      </c>
      <c r="G869" s="81">
        <v>9480.0935050000007</v>
      </c>
      <c r="H869" s="106">
        <v>582.43729316465215</v>
      </c>
      <c r="I869" s="189">
        <f t="shared" si="40"/>
        <v>5521560</v>
      </c>
      <c r="J869" s="233">
        <v>2016</v>
      </c>
      <c r="K869" s="106">
        <f t="shared" si="41"/>
        <v>10498015</v>
      </c>
    </row>
    <row r="870" spans="2:11" s="58" customFormat="1">
      <c r="B870" s="175" t="s">
        <v>1250</v>
      </c>
      <c r="C870" s="174" t="s">
        <v>250</v>
      </c>
      <c r="D870" s="181">
        <v>8723.9714289999993</v>
      </c>
      <c r="E870" s="97">
        <v>443.4860271480149</v>
      </c>
      <c r="F870" s="227">
        <f t="shared" si="39"/>
        <v>3868959.43</v>
      </c>
      <c r="G870" s="81">
        <v>4361.9855900000002</v>
      </c>
      <c r="H870" s="106">
        <v>576.16123394850547</v>
      </c>
      <c r="I870" s="189">
        <f t="shared" si="40"/>
        <v>2513207</v>
      </c>
      <c r="J870" s="233">
        <v>2016</v>
      </c>
      <c r="K870" s="106">
        <f t="shared" si="41"/>
        <v>6382166</v>
      </c>
    </row>
    <row r="871" spans="2:11" s="58" customFormat="1">
      <c r="B871" s="175" t="s">
        <v>1251</v>
      </c>
      <c r="C871" s="174" t="s">
        <v>1252</v>
      </c>
      <c r="D871" s="181">
        <v>4490.6000000000004</v>
      </c>
      <c r="E871" s="97">
        <v>120.14691577962854</v>
      </c>
      <c r="F871" s="227">
        <f t="shared" si="39"/>
        <v>539531.74</v>
      </c>
      <c r="G871" s="81">
        <v>2245.2999340000001</v>
      </c>
      <c r="H871" s="106">
        <v>1217.839077351525</v>
      </c>
      <c r="I871" s="189">
        <f t="shared" si="40"/>
        <v>2734414</v>
      </c>
      <c r="J871" s="233">
        <v>2016</v>
      </c>
      <c r="K871" s="106">
        <f t="shared" si="41"/>
        <v>3273946</v>
      </c>
    </row>
    <row r="872" spans="2:11" s="58" customFormat="1">
      <c r="B872" s="175" t="s">
        <v>1253</v>
      </c>
      <c r="C872" s="174" t="s">
        <v>1139</v>
      </c>
      <c r="D872" s="181">
        <v>2492.1999999999998</v>
      </c>
      <c r="E872" s="97">
        <v>78.928982425166524</v>
      </c>
      <c r="F872" s="227">
        <f t="shared" si="39"/>
        <v>196706.81</v>
      </c>
      <c r="G872" s="81">
        <v>1246.099972</v>
      </c>
      <c r="H872" s="106">
        <v>1217.8388845995416</v>
      </c>
      <c r="I872" s="189">
        <f t="shared" si="40"/>
        <v>1517549</v>
      </c>
      <c r="J872" s="233">
        <v>2016</v>
      </c>
      <c r="K872" s="106">
        <f t="shared" si="41"/>
        <v>1714256</v>
      </c>
    </row>
    <row r="873" spans="2:11" s="58" customFormat="1">
      <c r="B873" s="175" t="s">
        <v>1254</v>
      </c>
      <c r="C873" s="174" t="s">
        <v>1252</v>
      </c>
      <c r="D873" s="181">
        <v>5821</v>
      </c>
      <c r="E873" s="97">
        <v>410.26385844356639</v>
      </c>
      <c r="F873" s="227">
        <f t="shared" si="39"/>
        <v>2388145.92</v>
      </c>
      <c r="G873" s="81">
        <v>2910.499949</v>
      </c>
      <c r="H873" s="106">
        <v>1217.8388806424266</v>
      </c>
      <c r="I873" s="189">
        <f t="shared" si="40"/>
        <v>3544519.9999999995</v>
      </c>
      <c r="J873" s="233">
        <v>2016</v>
      </c>
      <c r="K873" s="106">
        <f t="shared" si="41"/>
        <v>5932666</v>
      </c>
    </row>
    <row r="874" spans="2:11" s="58" customFormat="1">
      <c r="B874" s="175" t="s">
        <v>1255</v>
      </c>
      <c r="C874" s="174" t="s">
        <v>1256</v>
      </c>
      <c r="D874" s="181">
        <v>3788.7624999999998</v>
      </c>
      <c r="E874" s="97">
        <v>298.18999475422385</v>
      </c>
      <c r="F874" s="227">
        <f t="shared" si="39"/>
        <v>1129771.07</v>
      </c>
      <c r="G874" s="81">
        <v>1894.381245</v>
      </c>
      <c r="H874" s="106">
        <v>1217.8388094208565</v>
      </c>
      <c r="I874" s="189">
        <f t="shared" si="40"/>
        <v>2307051</v>
      </c>
      <c r="J874" s="233">
        <v>2016</v>
      </c>
      <c r="K874" s="106">
        <f t="shared" si="41"/>
        <v>3436822</v>
      </c>
    </row>
    <row r="875" spans="2:11" s="58" customFormat="1">
      <c r="B875" s="175" t="s">
        <v>1257</v>
      </c>
      <c r="C875" s="174" t="s">
        <v>1258</v>
      </c>
      <c r="D875" s="181">
        <v>6705.1</v>
      </c>
      <c r="E875" s="97">
        <v>302.25558604644226</v>
      </c>
      <c r="F875" s="227">
        <f t="shared" si="39"/>
        <v>2026653.9300000002</v>
      </c>
      <c r="G875" s="81">
        <v>3352.5499110000001</v>
      </c>
      <c r="H875" s="106">
        <v>1217.8389907347155</v>
      </c>
      <c r="I875" s="189">
        <f t="shared" si="40"/>
        <v>4082866.0000000005</v>
      </c>
      <c r="J875" s="233">
        <v>2016</v>
      </c>
      <c r="K875" s="106">
        <f t="shared" si="41"/>
        <v>6109520</v>
      </c>
    </row>
    <row r="876" spans="2:11" s="58" customFormat="1">
      <c r="B876" s="175" t="s">
        <v>1259</v>
      </c>
      <c r="C876" s="174" t="s">
        <v>1256</v>
      </c>
      <c r="D876" s="181">
        <v>3241.5291670000001</v>
      </c>
      <c r="E876" s="97">
        <v>275.64416174201278</v>
      </c>
      <c r="F876" s="227">
        <f t="shared" si="39"/>
        <v>893508.59</v>
      </c>
      <c r="G876" s="81"/>
      <c r="H876" s="106" t="s">
        <v>11235</v>
      </c>
      <c r="I876" s="189" t="str">
        <f t="shared" si="40"/>
        <v/>
      </c>
      <c r="J876" s="233">
        <v>2016</v>
      </c>
      <c r="K876" s="106">
        <f t="shared" si="41"/>
        <v>0</v>
      </c>
    </row>
    <row r="877" spans="2:11" s="58" customFormat="1">
      <c r="B877" s="175" t="s">
        <v>1260</v>
      </c>
      <c r="C877" s="174" t="s">
        <v>1256</v>
      </c>
      <c r="D877" s="181">
        <v>8882.8571429999993</v>
      </c>
      <c r="E877" s="97">
        <v>311.59486023944044</v>
      </c>
      <c r="F877" s="227">
        <f t="shared" si="39"/>
        <v>2767852.63</v>
      </c>
      <c r="G877" s="81"/>
      <c r="H877" s="106" t="s">
        <v>11235</v>
      </c>
      <c r="I877" s="189" t="str">
        <f t="shared" si="40"/>
        <v/>
      </c>
      <c r="J877" s="233">
        <v>2016</v>
      </c>
      <c r="K877" s="106">
        <f t="shared" si="41"/>
        <v>0</v>
      </c>
    </row>
    <row r="878" spans="2:11" s="58" customFormat="1">
      <c r="B878" s="175" t="s">
        <v>1261</v>
      </c>
      <c r="C878" s="174" t="s">
        <v>1262</v>
      </c>
      <c r="D878" s="181">
        <v>6558.25</v>
      </c>
      <c r="E878" s="97">
        <v>764.80497388785113</v>
      </c>
      <c r="F878" s="227">
        <f t="shared" si="39"/>
        <v>5015782.22</v>
      </c>
      <c r="G878" s="81"/>
      <c r="H878" s="106" t="s">
        <v>11235</v>
      </c>
      <c r="I878" s="189" t="str">
        <f t="shared" si="40"/>
        <v/>
      </c>
      <c r="J878" s="233">
        <v>2016</v>
      </c>
      <c r="K878" s="106">
        <f t="shared" si="41"/>
        <v>0</v>
      </c>
    </row>
    <row r="879" spans="2:11" s="58" customFormat="1">
      <c r="B879" s="175" t="s">
        <v>1263</v>
      </c>
      <c r="C879" s="174" t="s">
        <v>1256</v>
      </c>
      <c r="D879" s="181">
        <v>3078.2071430000001</v>
      </c>
      <c r="E879" s="97">
        <v>271.05065748981661</v>
      </c>
      <c r="F879" s="227">
        <f t="shared" si="39"/>
        <v>834350.07</v>
      </c>
      <c r="G879" s="81">
        <v>1539.103619</v>
      </c>
      <c r="H879" s="106">
        <v>1300.6109369690203</v>
      </c>
      <c r="I879" s="189">
        <f t="shared" si="40"/>
        <v>2001775</v>
      </c>
      <c r="J879" s="233">
        <v>2016</v>
      </c>
      <c r="K879" s="106">
        <f t="shared" si="41"/>
        <v>2836125</v>
      </c>
    </row>
    <row r="880" spans="2:11" s="58" customFormat="1">
      <c r="B880" s="175" t="s">
        <v>1264</v>
      </c>
      <c r="C880" s="174" t="s">
        <v>1265</v>
      </c>
      <c r="D880" s="181">
        <v>7283.3333329999996</v>
      </c>
      <c r="E880" s="97">
        <v>402.2296915515895</v>
      </c>
      <c r="F880" s="227">
        <f t="shared" si="39"/>
        <v>2929572.92</v>
      </c>
      <c r="G880" s="81">
        <v>3641.6667470000002</v>
      </c>
      <c r="H880" s="106">
        <v>1300.6110468240493</v>
      </c>
      <c r="I880" s="189">
        <f t="shared" si="40"/>
        <v>4736392</v>
      </c>
      <c r="J880" s="233">
        <v>2016</v>
      </c>
      <c r="K880" s="106">
        <f t="shared" si="41"/>
        <v>7665965</v>
      </c>
    </row>
    <row r="881" spans="2:11" s="58" customFormat="1">
      <c r="B881" s="175" t="s">
        <v>1266</v>
      </c>
      <c r="C881" s="174" t="s">
        <v>1265</v>
      </c>
      <c r="D881" s="181">
        <v>3278.833333</v>
      </c>
      <c r="E881" s="97">
        <v>75.013126627866939</v>
      </c>
      <c r="F881" s="227">
        <f t="shared" si="39"/>
        <v>245955.54</v>
      </c>
      <c r="G881" s="81">
        <v>1639.4166829999999</v>
      </c>
      <c r="H881" s="106">
        <v>1300.6113833721431</v>
      </c>
      <c r="I881" s="189">
        <f t="shared" si="40"/>
        <v>2132244</v>
      </c>
      <c r="J881" s="233">
        <v>2016</v>
      </c>
      <c r="K881" s="106">
        <f t="shared" si="41"/>
        <v>2378200</v>
      </c>
    </row>
    <row r="882" spans="2:11" s="58" customFormat="1">
      <c r="B882" s="175" t="s">
        <v>1267</v>
      </c>
      <c r="C882" s="174" t="s">
        <v>1256</v>
      </c>
      <c r="D882" s="181">
        <v>5904.8</v>
      </c>
      <c r="E882" s="97">
        <v>246.63412647337756</v>
      </c>
      <c r="F882" s="227">
        <f t="shared" si="39"/>
        <v>1456325.19</v>
      </c>
      <c r="G882" s="81">
        <v>2952.4000449999999</v>
      </c>
      <c r="H882" s="106">
        <v>1300.6110084922452</v>
      </c>
      <c r="I882" s="189">
        <f t="shared" si="40"/>
        <v>3839924</v>
      </c>
      <c r="J882" s="233">
        <v>2016</v>
      </c>
      <c r="K882" s="106">
        <f t="shared" si="41"/>
        <v>5296249</v>
      </c>
    </row>
    <row r="883" spans="2:11" s="58" customFormat="1">
      <c r="B883" s="175" t="s">
        <v>1268</v>
      </c>
      <c r="C883" s="174" t="s">
        <v>1256</v>
      </c>
      <c r="D883" s="181">
        <v>2925.6</v>
      </c>
      <c r="E883" s="97">
        <v>131.18008955427945</v>
      </c>
      <c r="F883" s="227">
        <f t="shared" si="39"/>
        <v>383780.46999999991</v>
      </c>
      <c r="G883" s="81">
        <v>1462.7999870000001</v>
      </c>
      <c r="H883" s="106">
        <v>1300.611168244425</v>
      </c>
      <c r="I883" s="189">
        <f t="shared" si="40"/>
        <v>1902533.9999999998</v>
      </c>
      <c r="J883" s="233">
        <v>2016</v>
      </c>
      <c r="K883" s="106">
        <f t="shared" si="41"/>
        <v>2286314</v>
      </c>
    </row>
    <row r="884" spans="2:11" s="58" customFormat="1">
      <c r="B884" s="175" t="s">
        <v>1269</v>
      </c>
      <c r="C884" s="174" t="s">
        <v>1256</v>
      </c>
      <c r="D884" s="181">
        <v>5904.8</v>
      </c>
      <c r="E884" s="97">
        <v>246.63412647337756</v>
      </c>
      <c r="F884" s="227">
        <f t="shared" si="39"/>
        <v>1456325.19</v>
      </c>
      <c r="G884" s="81">
        <v>2952.4000449999999</v>
      </c>
      <c r="H884" s="106">
        <v>1300.6110084922452</v>
      </c>
      <c r="I884" s="189">
        <f t="shared" si="40"/>
        <v>3839924</v>
      </c>
      <c r="J884" s="233">
        <v>2016</v>
      </c>
      <c r="K884" s="106">
        <f t="shared" si="41"/>
        <v>5296249</v>
      </c>
    </row>
    <row r="885" spans="2:11" s="58" customFormat="1">
      <c r="B885" s="175" t="s">
        <v>1270</v>
      </c>
      <c r="C885" s="174" t="s">
        <v>1256</v>
      </c>
      <c r="D885" s="181">
        <v>8885.1</v>
      </c>
      <c r="E885" s="97">
        <v>365.97674421222047</v>
      </c>
      <c r="F885" s="227">
        <f t="shared" si="39"/>
        <v>3251739.97</v>
      </c>
      <c r="G885" s="81">
        <v>4442.5497939999996</v>
      </c>
      <c r="H885" s="106">
        <v>1300.6111958055412</v>
      </c>
      <c r="I885" s="189">
        <f t="shared" si="40"/>
        <v>5778030</v>
      </c>
      <c r="J885" s="233">
        <v>2016</v>
      </c>
      <c r="K885" s="106">
        <f t="shared" si="41"/>
        <v>9029770</v>
      </c>
    </row>
    <row r="886" spans="2:11" s="58" customFormat="1">
      <c r="B886" s="175" t="s">
        <v>1271</v>
      </c>
      <c r="C886" s="174" t="s">
        <v>1272</v>
      </c>
      <c r="D886" s="181">
        <v>7166.9666669999997</v>
      </c>
      <c r="E886" s="97">
        <v>316.96204343460215</v>
      </c>
      <c r="F886" s="227">
        <f t="shared" si="39"/>
        <v>2271656.4</v>
      </c>
      <c r="G886" s="81">
        <v>3583.4831509999999</v>
      </c>
      <c r="H886" s="106">
        <v>1300.6111103660105</v>
      </c>
      <c r="I886" s="189">
        <f t="shared" si="40"/>
        <v>4660718</v>
      </c>
      <c r="J886" s="233">
        <v>2016</v>
      </c>
      <c r="K886" s="106">
        <f t="shared" si="41"/>
        <v>6932374</v>
      </c>
    </row>
    <row r="887" spans="2:11" s="58" customFormat="1">
      <c r="B887" s="175" t="s">
        <v>1273</v>
      </c>
      <c r="C887" s="174" t="s">
        <v>1274</v>
      </c>
      <c r="D887" s="181">
        <v>10541.22</v>
      </c>
      <c r="E887" s="97">
        <v>1354.2862334720271</v>
      </c>
      <c r="F887" s="227">
        <f t="shared" si="39"/>
        <v>14275829.130000001</v>
      </c>
      <c r="G887" s="81">
        <v>5270.610146</v>
      </c>
      <c r="H887" s="106">
        <v>1264.5372765918096</v>
      </c>
      <c r="I887" s="189">
        <f t="shared" si="40"/>
        <v>6664883</v>
      </c>
      <c r="J887" s="233">
        <v>2016</v>
      </c>
      <c r="K887" s="106">
        <f t="shared" si="41"/>
        <v>20940712</v>
      </c>
    </row>
    <row r="888" spans="2:11" s="58" customFormat="1">
      <c r="B888" s="175" t="s">
        <v>1275</v>
      </c>
      <c r="C888" s="174" t="s">
        <v>1274</v>
      </c>
      <c r="D888" s="181">
        <v>7112.6666670000004</v>
      </c>
      <c r="E888" s="97">
        <v>981.15469580180161</v>
      </c>
      <c r="F888" s="227">
        <f t="shared" si="39"/>
        <v>6978626.2999999998</v>
      </c>
      <c r="G888" s="81">
        <v>3556.3333050000001</v>
      </c>
      <c r="H888" s="106">
        <v>1300.611220409781</v>
      </c>
      <c r="I888" s="189">
        <f t="shared" si="40"/>
        <v>4625407</v>
      </c>
      <c r="J888" s="233">
        <v>2016</v>
      </c>
      <c r="K888" s="106">
        <f t="shared" si="41"/>
        <v>11604033</v>
      </c>
    </row>
    <row r="889" spans="2:11" s="58" customFormat="1">
      <c r="B889" s="175" t="s">
        <v>1276</v>
      </c>
      <c r="C889" s="174" t="s">
        <v>1262</v>
      </c>
      <c r="D889" s="181">
        <v>5720.9904759999999</v>
      </c>
      <c r="E889" s="97">
        <v>712.79176169004336</v>
      </c>
      <c r="F889" s="227">
        <f t="shared" si="39"/>
        <v>4077874.88</v>
      </c>
      <c r="G889" s="81"/>
      <c r="H889" s="106" t="s">
        <v>11235</v>
      </c>
      <c r="I889" s="189" t="str">
        <f t="shared" si="40"/>
        <v/>
      </c>
      <c r="J889" s="233">
        <v>2016</v>
      </c>
      <c r="K889" s="106">
        <f t="shared" si="41"/>
        <v>0</v>
      </c>
    </row>
    <row r="890" spans="2:11" s="58" customFormat="1">
      <c r="B890" s="175" t="s">
        <v>1277</v>
      </c>
      <c r="C890" s="174" t="s">
        <v>1272</v>
      </c>
      <c r="D890" s="181">
        <v>7166.9666669999997</v>
      </c>
      <c r="E890" s="97">
        <v>316.96204343460215</v>
      </c>
      <c r="F890" s="227">
        <f t="shared" si="39"/>
        <v>2271656.4</v>
      </c>
      <c r="G890" s="81">
        <v>3583.4831509999999</v>
      </c>
      <c r="H890" s="106">
        <v>1300.6111103660105</v>
      </c>
      <c r="I890" s="189">
        <f t="shared" si="40"/>
        <v>4660718</v>
      </c>
      <c r="J890" s="233">
        <v>2016</v>
      </c>
      <c r="K890" s="106">
        <f t="shared" si="41"/>
        <v>6932374</v>
      </c>
    </row>
    <row r="891" spans="2:11" s="58" customFormat="1">
      <c r="B891" s="175" t="s">
        <v>1278</v>
      </c>
      <c r="C891" s="174" t="s">
        <v>1279</v>
      </c>
      <c r="D891" s="181">
        <v>6436.3333329999996</v>
      </c>
      <c r="E891" s="97">
        <v>189.75669636903814</v>
      </c>
      <c r="F891" s="227">
        <f t="shared" si="39"/>
        <v>1221337.3500000001</v>
      </c>
      <c r="G891" s="81">
        <v>3218.1666369999998</v>
      </c>
      <c r="H891" s="106">
        <v>1248.9676431879559</v>
      </c>
      <c r="I891" s="189">
        <f t="shared" si="40"/>
        <v>4019385.9999999995</v>
      </c>
      <c r="J891" s="233">
        <v>2016</v>
      </c>
      <c r="K891" s="106">
        <f t="shared" si="41"/>
        <v>5240723</v>
      </c>
    </row>
    <row r="892" spans="2:11" s="58" customFormat="1">
      <c r="B892" s="175" t="s">
        <v>1280</v>
      </c>
      <c r="C892" s="174" t="s">
        <v>1279</v>
      </c>
      <c r="D892" s="181">
        <v>13467.432140000001</v>
      </c>
      <c r="E892" s="97">
        <v>577.29573233995882</v>
      </c>
      <c r="F892" s="227">
        <f t="shared" si="39"/>
        <v>7774691.0999999996</v>
      </c>
      <c r="G892" s="81">
        <v>6733.7158209999998</v>
      </c>
      <c r="H892" s="106">
        <v>1300.6111681587699</v>
      </c>
      <c r="I892" s="189">
        <f t="shared" si="40"/>
        <v>8757946</v>
      </c>
      <c r="J892" s="233">
        <v>2016</v>
      </c>
      <c r="K892" s="106">
        <f t="shared" si="41"/>
        <v>16532637</v>
      </c>
    </row>
    <row r="893" spans="2:11" s="58" customFormat="1">
      <c r="B893" s="175" t="s">
        <v>1281</v>
      </c>
      <c r="C893" s="174" t="s">
        <v>1282</v>
      </c>
      <c r="D893" s="181">
        <v>6804.7928499999998</v>
      </c>
      <c r="E893" s="97">
        <v>164.14947003125891</v>
      </c>
      <c r="F893" s="227">
        <f t="shared" si="39"/>
        <v>1117003.1399999999</v>
      </c>
      <c r="G893" s="81">
        <v>3402.3963859999999</v>
      </c>
      <c r="H893" s="106">
        <v>1300.6112451237479</v>
      </c>
      <c r="I893" s="189">
        <f t="shared" si="40"/>
        <v>4425195</v>
      </c>
      <c r="J893" s="233">
        <v>2016</v>
      </c>
      <c r="K893" s="106">
        <f t="shared" si="41"/>
        <v>5542198</v>
      </c>
    </row>
    <row r="894" spans="2:11" s="58" customFormat="1">
      <c r="B894" s="175" t="s">
        <v>1283</v>
      </c>
      <c r="C894" s="174" t="s">
        <v>1282</v>
      </c>
      <c r="D894" s="181">
        <v>5310.8137999999999</v>
      </c>
      <c r="E894" s="97">
        <v>395.85371078157556</v>
      </c>
      <c r="F894" s="227">
        <f t="shared" si="39"/>
        <v>2102305.35</v>
      </c>
      <c r="G894" s="81">
        <v>2655.4068430000002</v>
      </c>
      <c r="H894" s="106">
        <v>1300.6112449790053</v>
      </c>
      <c r="I894" s="189">
        <f t="shared" si="40"/>
        <v>3453652.0000000005</v>
      </c>
      <c r="J894" s="233">
        <v>2016</v>
      </c>
      <c r="K894" s="106">
        <f t="shared" si="41"/>
        <v>5555957</v>
      </c>
    </row>
    <row r="895" spans="2:11" s="58" customFormat="1">
      <c r="B895" s="175" t="s">
        <v>1284</v>
      </c>
      <c r="C895" s="174" t="s">
        <v>1285</v>
      </c>
      <c r="D895" s="181">
        <v>4929.75</v>
      </c>
      <c r="E895" s="97">
        <v>178.7075571783559</v>
      </c>
      <c r="F895" s="227">
        <f t="shared" si="39"/>
        <v>880983.58</v>
      </c>
      <c r="G895" s="81">
        <v>2464.875059</v>
      </c>
      <c r="H895" s="106">
        <v>1300.611156048052</v>
      </c>
      <c r="I895" s="189">
        <f t="shared" si="40"/>
        <v>3205844</v>
      </c>
      <c r="J895" s="233">
        <v>2016</v>
      </c>
      <c r="K895" s="106">
        <f t="shared" si="41"/>
        <v>4086828</v>
      </c>
    </row>
    <row r="896" spans="2:11" s="58" customFormat="1">
      <c r="B896" s="175" t="s">
        <v>1286</v>
      </c>
      <c r="C896" s="174" t="s">
        <v>1285</v>
      </c>
      <c r="D896" s="181">
        <v>5022.75</v>
      </c>
      <c r="E896" s="97">
        <v>101.82873724553282</v>
      </c>
      <c r="F896" s="227">
        <f t="shared" si="39"/>
        <v>511460.29</v>
      </c>
      <c r="G896" s="81">
        <v>2511.3750580000001</v>
      </c>
      <c r="H896" s="106">
        <v>1300.6109898221343</v>
      </c>
      <c r="I896" s="189">
        <f t="shared" si="40"/>
        <v>3266322</v>
      </c>
      <c r="J896" s="233">
        <v>2016</v>
      </c>
      <c r="K896" s="106">
        <f t="shared" si="41"/>
        <v>3777782</v>
      </c>
    </row>
    <row r="897" spans="2:11" s="58" customFormat="1">
      <c r="B897" s="175" t="s">
        <v>1287</v>
      </c>
      <c r="C897" s="174" t="s">
        <v>356</v>
      </c>
      <c r="D897" s="181">
        <v>3276.4222220000001</v>
      </c>
      <c r="E897" s="97">
        <v>119.72761854866944</v>
      </c>
      <c r="F897" s="227">
        <f t="shared" si="39"/>
        <v>392278.23</v>
      </c>
      <c r="G897" s="81">
        <v>1638.211123</v>
      </c>
      <c r="H897" s="106">
        <v>1300.6113620435965</v>
      </c>
      <c r="I897" s="189">
        <f t="shared" si="40"/>
        <v>2130676</v>
      </c>
      <c r="J897" s="233">
        <v>2016</v>
      </c>
      <c r="K897" s="106">
        <f t="shared" si="41"/>
        <v>2522954</v>
      </c>
    </row>
    <row r="898" spans="2:11" s="58" customFormat="1">
      <c r="B898" s="175" t="s">
        <v>1288</v>
      </c>
      <c r="C898" s="174" t="s">
        <v>1289</v>
      </c>
      <c r="D898" s="181">
        <v>9153.2805559999997</v>
      </c>
      <c r="E898" s="97">
        <v>348.77154922421454</v>
      </c>
      <c r="F898" s="227">
        <f t="shared" si="39"/>
        <v>3192403.84</v>
      </c>
      <c r="G898" s="81"/>
      <c r="H898" s="106" t="s">
        <v>11235</v>
      </c>
      <c r="I898" s="189" t="str">
        <f t="shared" si="40"/>
        <v/>
      </c>
      <c r="J898" s="233">
        <v>2016</v>
      </c>
      <c r="K898" s="106">
        <f t="shared" si="41"/>
        <v>0</v>
      </c>
    </row>
    <row r="899" spans="2:11" s="58" customFormat="1">
      <c r="B899" s="175" t="s">
        <v>1290</v>
      </c>
      <c r="C899" s="174" t="s">
        <v>1289</v>
      </c>
      <c r="D899" s="181">
        <v>4100.6499999999996</v>
      </c>
      <c r="E899" s="97">
        <v>190.56224500993744</v>
      </c>
      <c r="F899" s="227">
        <f t="shared" si="39"/>
        <v>781429.07</v>
      </c>
      <c r="G899" s="81"/>
      <c r="H899" s="106" t="s">
        <v>11235</v>
      </c>
      <c r="I899" s="189" t="str">
        <f t="shared" si="40"/>
        <v/>
      </c>
      <c r="J899" s="233">
        <v>2016</v>
      </c>
      <c r="K899" s="106">
        <f t="shared" si="41"/>
        <v>0</v>
      </c>
    </row>
    <row r="900" spans="2:11" s="58" customFormat="1">
      <c r="B900" s="175" t="s">
        <v>1291</v>
      </c>
      <c r="C900" s="174" t="s">
        <v>1289</v>
      </c>
      <c r="D900" s="181">
        <v>9153.2805559999997</v>
      </c>
      <c r="E900" s="97">
        <v>348.77154922421454</v>
      </c>
      <c r="F900" s="227">
        <f t="shared" si="39"/>
        <v>3192403.84</v>
      </c>
      <c r="G900" s="81"/>
      <c r="H900" s="106" t="s">
        <v>11235</v>
      </c>
      <c r="I900" s="189" t="str">
        <f t="shared" si="40"/>
        <v/>
      </c>
      <c r="J900" s="233">
        <v>2016</v>
      </c>
      <c r="K900" s="106">
        <f t="shared" si="41"/>
        <v>0</v>
      </c>
    </row>
    <row r="901" spans="2:11" s="58" customFormat="1">
      <c r="B901" s="175" t="s">
        <v>1292</v>
      </c>
      <c r="C901" s="174" t="s">
        <v>1289</v>
      </c>
      <c r="D901" s="181">
        <v>4748.2</v>
      </c>
      <c r="E901" s="97">
        <v>266.90909397245275</v>
      </c>
      <c r="F901" s="227">
        <f t="shared" si="39"/>
        <v>1267337.76</v>
      </c>
      <c r="G901" s="81"/>
      <c r="H901" s="106" t="s">
        <v>11235</v>
      </c>
      <c r="I901" s="189" t="str">
        <f t="shared" si="40"/>
        <v/>
      </c>
      <c r="J901" s="233">
        <v>2016</v>
      </c>
      <c r="K901" s="106">
        <f t="shared" si="41"/>
        <v>0</v>
      </c>
    </row>
    <row r="902" spans="2:11" s="58" customFormat="1">
      <c r="B902" s="175" t="s">
        <v>1293</v>
      </c>
      <c r="C902" s="174" t="s">
        <v>1282</v>
      </c>
      <c r="D902" s="181">
        <v>6559.4374239999997</v>
      </c>
      <c r="E902" s="97">
        <v>290.54778280632013</v>
      </c>
      <c r="F902" s="227">
        <f t="shared" si="39"/>
        <v>1905830</v>
      </c>
      <c r="G902" s="81">
        <v>3279.7186270000002</v>
      </c>
      <c r="H902" s="106">
        <v>1300.6112673457703</v>
      </c>
      <c r="I902" s="189">
        <f t="shared" si="40"/>
        <v>4265639</v>
      </c>
      <c r="J902" s="233">
        <v>2016</v>
      </c>
      <c r="K902" s="106">
        <f t="shared" si="41"/>
        <v>6171469</v>
      </c>
    </row>
    <row r="903" spans="2:11" s="58" customFormat="1">
      <c r="B903" s="175" t="s">
        <v>1294</v>
      </c>
      <c r="C903" s="174" t="s">
        <v>1282</v>
      </c>
      <c r="D903" s="181">
        <v>6578.1747990000003</v>
      </c>
      <c r="E903" s="97">
        <v>517.72804525013964</v>
      </c>
      <c r="F903" s="227">
        <f t="shared" si="39"/>
        <v>3405705.5800000005</v>
      </c>
      <c r="G903" s="81">
        <v>3289.0873750000001</v>
      </c>
      <c r="H903" s="106">
        <v>1300.6112371824722</v>
      </c>
      <c r="I903" s="189">
        <f t="shared" si="40"/>
        <v>4277824</v>
      </c>
      <c r="J903" s="233">
        <v>2016</v>
      </c>
      <c r="K903" s="106">
        <f t="shared" si="41"/>
        <v>7683530</v>
      </c>
    </row>
    <row r="904" spans="2:11" s="58" customFormat="1">
      <c r="B904" s="175" t="s">
        <v>1295</v>
      </c>
      <c r="C904" s="174" t="s">
        <v>1282</v>
      </c>
      <c r="D904" s="181">
        <v>6559.4374239999997</v>
      </c>
      <c r="E904" s="97">
        <v>290.54778280632013</v>
      </c>
      <c r="F904" s="227">
        <f t="shared" si="39"/>
        <v>1905830</v>
      </c>
      <c r="G904" s="81">
        <v>3279.7186270000002</v>
      </c>
      <c r="H904" s="106">
        <v>1300.6112673457703</v>
      </c>
      <c r="I904" s="189">
        <f t="shared" si="40"/>
        <v>4265639</v>
      </c>
      <c r="J904" s="233">
        <v>2016</v>
      </c>
      <c r="K904" s="106">
        <f t="shared" si="41"/>
        <v>6171469</v>
      </c>
    </row>
    <row r="905" spans="2:11" s="58" customFormat="1">
      <c r="B905" s="175" t="s">
        <v>1296</v>
      </c>
      <c r="C905" s="174" t="s">
        <v>1282</v>
      </c>
      <c r="D905" s="181">
        <v>5344.8900240000003</v>
      </c>
      <c r="E905" s="97">
        <v>222.858321621474</v>
      </c>
      <c r="F905" s="227">
        <f t="shared" si="39"/>
        <v>1191153.22</v>
      </c>
      <c r="G905" s="81">
        <v>2672.4449669999999</v>
      </c>
      <c r="H905" s="106">
        <v>1300.6112540838712</v>
      </c>
      <c r="I905" s="189">
        <f t="shared" si="40"/>
        <v>3475812</v>
      </c>
      <c r="J905" s="233">
        <v>2016</v>
      </c>
      <c r="K905" s="106">
        <f t="shared" si="41"/>
        <v>4666965</v>
      </c>
    </row>
    <row r="906" spans="2:11" s="58" customFormat="1">
      <c r="B906" s="175" t="s">
        <v>1297</v>
      </c>
      <c r="C906" s="174" t="s">
        <v>1265</v>
      </c>
      <c r="D906" s="181">
        <v>4448.0249999999996</v>
      </c>
      <c r="E906" s="97">
        <v>198.5708803345305</v>
      </c>
      <c r="F906" s="227">
        <f t="shared" si="39"/>
        <v>883248.24</v>
      </c>
      <c r="G906" s="81">
        <v>2224.0125349999998</v>
      </c>
      <c r="H906" s="106">
        <v>1300.6109248390546</v>
      </c>
      <c r="I906" s="189">
        <f t="shared" si="40"/>
        <v>2892575</v>
      </c>
      <c r="J906" s="233">
        <v>2016</v>
      </c>
      <c r="K906" s="106">
        <f t="shared" si="41"/>
        <v>3775823</v>
      </c>
    </row>
    <row r="907" spans="2:11" s="58" customFormat="1">
      <c r="B907" s="175" t="s">
        <v>1298</v>
      </c>
      <c r="C907" s="174" t="s">
        <v>1265</v>
      </c>
      <c r="D907" s="104">
        <v>6712.7849999999999</v>
      </c>
      <c r="E907" s="97">
        <v>217.03842741872413</v>
      </c>
      <c r="F907" s="227">
        <f t="shared" si="39"/>
        <v>1456932.3</v>
      </c>
      <c r="G907" s="81">
        <v>3356.3924579999998</v>
      </c>
      <c r="H907" s="106">
        <v>1300.611014541852</v>
      </c>
      <c r="I907" s="189">
        <f t="shared" si="40"/>
        <v>4365361</v>
      </c>
      <c r="J907" s="232">
        <v>2016</v>
      </c>
      <c r="K907" s="106">
        <f t="shared" si="41"/>
        <v>5822293</v>
      </c>
    </row>
    <row r="908" spans="2:11" s="58" customFormat="1">
      <c r="B908" s="175" t="s">
        <v>1299</v>
      </c>
      <c r="C908" s="174" t="s">
        <v>1282</v>
      </c>
      <c r="D908" s="181">
        <v>4194.1290820000004</v>
      </c>
      <c r="E908" s="97">
        <v>595.36049586944966</v>
      </c>
      <c r="F908" s="227">
        <f t="shared" si="39"/>
        <v>2497018.77</v>
      </c>
      <c r="G908" s="81">
        <v>2097.0645479999998</v>
      </c>
      <c r="H908" s="106">
        <v>1300.6108956451635</v>
      </c>
      <c r="I908" s="189">
        <f t="shared" si="40"/>
        <v>2727464.9999999995</v>
      </c>
      <c r="J908" s="233">
        <v>2016</v>
      </c>
      <c r="K908" s="106">
        <f t="shared" si="41"/>
        <v>5224484</v>
      </c>
    </row>
    <row r="909" spans="2:11" s="58" customFormat="1">
      <c r="B909" s="175" t="s">
        <v>1300</v>
      </c>
      <c r="C909" s="174" t="s">
        <v>1282</v>
      </c>
      <c r="D909" s="181">
        <v>6784.3520769999996</v>
      </c>
      <c r="E909" s="97">
        <v>577.55222393066856</v>
      </c>
      <c r="F909" s="227">
        <f t="shared" si="39"/>
        <v>3918317.63</v>
      </c>
      <c r="G909" s="81">
        <v>3392.1759649999999</v>
      </c>
      <c r="H909" s="106">
        <v>1300.6111845380051</v>
      </c>
      <c r="I909" s="189">
        <f t="shared" si="40"/>
        <v>4411902</v>
      </c>
      <c r="J909" s="233">
        <v>2016</v>
      </c>
      <c r="K909" s="106">
        <f t="shared" si="41"/>
        <v>8330220</v>
      </c>
    </row>
    <row r="910" spans="2:11" s="58" customFormat="1">
      <c r="B910" s="175" t="s">
        <v>1301</v>
      </c>
      <c r="C910" s="174" t="s">
        <v>1302</v>
      </c>
      <c r="D910" s="181">
        <v>7411.7</v>
      </c>
      <c r="E910" s="97">
        <v>79.133476800194288</v>
      </c>
      <c r="F910" s="227">
        <f t="shared" ref="F910:F973" si="42">IFERROR(D910*E910,0)</f>
        <v>586513.59</v>
      </c>
      <c r="G910" s="81">
        <v>3705.8500690000001</v>
      </c>
      <c r="H910" s="106">
        <v>1300.6111715956743</v>
      </c>
      <c r="I910" s="189">
        <f t="shared" ref="I910:I973" si="43">IFERROR(G910*H910,"")</f>
        <v>4819870</v>
      </c>
      <c r="J910" s="233">
        <v>2016</v>
      </c>
      <c r="K910" s="106">
        <f t="shared" ref="K910:K973" si="44">IFERROR(ROUND((F910+I910),0),0)</f>
        <v>5406384</v>
      </c>
    </row>
    <row r="911" spans="2:11" s="58" customFormat="1">
      <c r="B911" s="175" t="s">
        <v>1303</v>
      </c>
      <c r="C911" s="174" t="s">
        <v>1302</v>
      </c>
      <c r="D911" s="181">
        <v>7554</v>
      </c>
      <c r="E911" s="97">
        <v>89.688989939105113</v>
      </c>
      <c r="F911" s="227">
        <f t="shared" si="42"/>
        <v>677510.63</v>
      </c>
      <c r="G911" s="81">
        <v>3777.0000829999999</v>
      </c>
      <c r="H911" s="106">
        <v>1300.6110384033052</v>
      </c>
      <c r="I911" s="189">
        <f t="shared" si="43"/>
        <v>4912408</v>
      </c>
      <c r="J911" s="233">
        <v>2016</v>
      </c>
      <c r="K911" s="106">
        <f t="shared" si="44"/>
        <v>5589919</v>
      </c>
    </row>
    <row r="912" spans="2:11" s="58" customFormat="1">
      <c r="B912" s="175" t="s">
        <v>1304</v>
      </c>
      <c r="C912" s="174" t="s">
        <v>1305</v>
      </c>
      <c r="D912" s="181">
        <v>11429.05</v>
      </c>
      <c r="E912" s="97">
        <v>132.21671879990026</v>
      </c>
      <c r="F912" s="227">
        <f t="shared" si="42"/>
        <v>1511111.49</v>
      </c>
      <c r="G912" s="81">
        <v>5714.5252049999999</v>
      </c>
      <c r="H912" s="106">
        <v>162.69453132983426</v>
      </c>
      <c r="I912" s="189">
        <f t="shared" si="43"/>
        <v>929722</v>
      </c>
      <c r="J912" s="233">
        <v>2016</v>
      </c>
      <c r="K912" s="106">
        <f t="shared" si="44"/>
        <v>2440833</v>
      </c>
    </row>
    <row r="913" spans="2:11" s="58" customFormat="1">
      <c r="B913" s="175" t="s">
        <v>1306</v>
      </c>
      <c r="C913" s="174" t="s">
        <v>1305</v>
      </c>
      <c r="D913" s="181">
        <v>7695.9</v>
      </c>
      <c r="E913" s="97">
        <v>53.258001013526687</v>
      </c>
      <c r="F913" s="227">
        <f t="shared" si="42"/>
        <v>409868.25</v>
      </c>
      <c r="G913" s="81">
        <v>3847.9500419999999</v>
      </c>
      <c r="H913" s="106">
        <v>162.69441992926997</v>
      </c>
      <c r="I913" s="189">
        <f t="shared" si="43"/>
        <v>626040</v>
      </c>
      <c r="J913" s="233">
        <v>2016</v>
      </c>
      <c r="K913" s="106">
        <f t="shared" si="44"/>
        <v>1035908</v>
      </c>
    </row>
    <row r="914" spans="2:11" s="58" customFormat="1">
      <c r="B914" s="175" t="s">
        <v>1307</v>
      </c>
      <c r="C914" s="174" t="s">
        <v>1037</v>
      </c>
      <c r="D914" s="181">
        <v>9577.1911110000001</v>
      </c>
      <c r="E914" s="97">
        <v>371.1029454051374</v>
      </c>
      <c r="F914" s="227">
        <f t="shared" si="42"/>
        <v>3554123.83</v>
      </c>
      <c r="G914" s="81">
        <v>4788.5957639999997</v>
      </c>
      <c r="H914" s="106">
        <v>162.6944595860441</v>
      </c>
      <c r="I914" s="189">
        <f t="shared" si="43"/>
        <v>779077.99999999988</v>
      </c>
      <c r="J914" s="233">
        <v>2016</v>
      </c>
      <c r="K914" s="106">
        <f t="shared" si="44"/>
        <v>4333202</v>
      </c>
    </row>
    <row r="915" spans="2:11" s="58" customFormat="1">
      <c r="B915" s="175" t="s">
        <v>1308</v>
      </c>
      <c r="C915" s="174" t="s">
        <v>1309</v>
      </c>
      <c r="D915" s="181">
        <v>1941.9</v>
      </c>
      <c r="E915" s="97">
        <v>92.061640661208088</v>
      </c>
      <c r="F915" s="227">
        <f t="shared" si="42"/>
        <v>178774.5</v>
      </c>
      <c r="G915" s="81">
        <v>970.95004879999999</v>
      </c>
      <c r="H915" s="106">
        <v>162.69426032290036</v>
      </c>
      <c r="I915" s="189">
        <f t="shared" si="43"/>
        <v>157968</v>
      </c>
      <c r="J915" s="233">
        <v>2016</v>
      </c>
      <c r="K915" s="106">
        <f t="shared" si="44"/>
        <v>336743</v>
      </c>
    </row>
    <row r="916" spans="2:11" s="58" customFormat="1">
      <c r="B916" s="175" t="s">
        <v>1310</v>
      </c>
      <c r="C916" s="174" t="s">
        <v>1030</v>
      </c>
      <c r="D916" s="181">
        <v>6412.4901980000004</v>
      </c>
      <c r="E916" s="97">
        <v>44.274303933992535</v>
      </c>
      <c r="F916" s="227">
        <f t="shared" si="42"/>
        <v>283908.53999999998</v>
      </c>
      <c r="G916" s="81">
        <v>3206.2451500000002</v>
      </c>
      <c r="H916" s="106">
        <v>162.69435916339708</v>
      </c>
      <c r="I916" s="189">
        <f t="shared" si="43"/>
        <v>521638</v>
      </c>
      <c r="J916" s="233">
        <v>2016</v>
      </c>
      <c r="K916" s="106">
        <f t="shared" si="44"/>
        <v>805547</v>
      </c>
    </row>
    <row r="917" spans="2:11" s="58" customFormat="1">
      <c r="B917" s="175" t="s">
        <v>1311</v>
      </c>
      <c r="C917" s="174" t="s">
        <v>1030</v>
      </c>
      <c r="D917" s="181">
        <v>6772.329823</v>
      </c>
      <c r="E917" s="97">
        <v>50.776819645158618</v>
      </c>
      <c r="F917" s="227">
        <f t="shared" si="42"/>
        <v>343877.37</v>
      </c>
      <c r="G917" s="81">
        <v>3386.1649950000001</v>
      </c>
      <c r="H917" s="106">
        <v>162.69437573581672</v>
      </c>
      <c r="I917" s="189">
        <f t="shared" si="43"/>
        <v>550910</v>
      </c>
      <c r="J917" s="233">
        <v>2016</v>
      </c>
      <c r="K917" s="106">
        <f t="shared" si="44"/>
        <v>894787</v>
      </c>
    </row>
    <row r="918" spans="2:11" s="58" customFormat="1">
      <c r="B918" s="175" t="s">
        <v>1312</v>
      </c>
      <c r="C918" s="174" t="s">
        <v>438</v>
      </c>
      <c r="D918" s="181">
        <v>8226.2000000000007</v>
      </c>
      <c r="E918" s="97">
        <v>170.30965451848968</v>
      </c>
      <c r="F918" s="227">
        <f t="shared" si="42"/>
        <v>1401001.28</v>
      </c>
      <c r="G918" s="81">
        <v>4113.0999819999997</v>
      </c>
      <c r="H918" s="106">
        <v>162.69456199180721</v>
      </c>
      <c r="I918" s="189">
        <f t="shared" si="43"/>
        <v>669179</v>
      </c>
      <c r="J918" s="233">
        <v>2016</v>
      </c>
      <c r="K918" s="106">
        <f t="shared" si="44"/>
        <v>2070180</v>
      </c>
    </row>
    <row r="919" spans="2:11" s="58" customFormat="1">
      <c r="B919" s="175" t="s">
        <v>1313</v>
      </c>
      <c r="C919" s="174" t="s">
        <v>438</v>
      </c>
      <c r="D919" s="181">
        <v>8469.8488890000008</v>
      </c>
      <c r="E919" s="97">
        <v>388.25696811082742</v>
      </c>
      <c r="F919" s="227">
        <f t="shared" si="42"/>
        <v>3288477.85</v>
      </c>
      <c r="G919" s="81">
        <v>4234.9245899999996</v>
      </c>
      <c r="H919" s="106">
        <v>162.69451447304286</v>
      </c>
      <c r="I919" s="189">
        <f t="shared" si="43"/>
        <v>688999</v>
      </c>
      <c r="J919" s="233">
        <v>2016</v>
      </c>
      <c r="K919" s="106">
        <f t="shared" si="44"/>
        <v>3977477</v>
      </c>
    </row>
    <row r="920" spans="2:11" s="58" customFormat="1">
      <c r="B920" s="175" t="s">
        <v>1314</v>
      </c>
      <c r="C920" s="174" t="s">
        <v>1052</v>
      </c>
      <c r="D920" s="181">
        <v>11283.67273</v>
      </c>
      <c r="E920" s="97">
        <v>474.19512494138064</v>
      </c>
      <c r="F920" s="227">
        <f t="shared" si="42"/>
        <v>5350662.5999999996</v>
      </c>
      <c r="G920" s="81"/>
      <c r="H920" s="106" t="s">
        <v>11235</v>
      </c>
      <c r="I920" s="189" t="str">
        <f t="shared" si="43"/>
        <v/>
      </c>
      <c r="J920" s="233">
        <v>2016</v>
      </c>
      <c r="K920" s="106">
        <f t="shared" si="44"/>
        <v>0</v>
      </c>
    </row>
    <row r="921" spans="2:11" s="58" customFormat="1">
      <c r="B921" s="175" t="s">
        <v>1315</v>
      </c>
      <c r="C921" s="174" t="s">
        <v>1316</v>
      </c>
      <c r="D921" s="181">
        <v>36166.75</v>
      </c>
      <c r="E921" s="97">
        <v>97.398376685768014</v>
      </c>
      <c r="F921" s="227">
        <f t="shared" si="42"/>
        <v>3522582.74</v>
      </c>
      <c r="G921" s="81">
        <v>18083.374619999999</v>
      </c>
      <c r="H921" s="106">
        <v>162.69452255587902</v>
      </c>
      <c r="I921" s="189">
        <f t="shared" si="43"/>
        <v>2942066</v>
      </c>
      <c r="J921" s="233">
        <v>2016</v>
      </c>
      <c r="K921" s="106">
        <f t="shared" si="44"/>
        <v>6464649</v>
      </c>
    </row>
    <row r="922" spans="2:11" s="58" customFormat="1">
      <c r="B922" s="175" t="s">
        <v>1317</v>
      </c>
      <c r="C922" s="174" t="s">
        <v>1316</v>
      </c>
      <c r="D922" s="181">
        <v>26356.2</v>
      </c>
      <c r="E922" s="97">
        <v>113.44058020503715</v>
      </c>
      <c r="F922" s="227">
        <f t="shared" si="42"/>
        <v>2989862.62</v>
      </c>
      <c r="G922" s="81">
        <v>13178.100060000001</v>
      </c>
      <c r="H922" s="106">
        <v>162.69446963054855</v>
      </c>
      <c r="I922" s="189">
        <f t="shared" si="43"/>
        <v>2144004</v>
      </c>
      <c r="J922" s="233">
        <v>2016</v>
      </c>
      <c r="K922" s="106">
        <f t="shared" si="44"/>
        <v>5133867</v>
      </c>
    </row>
    <row r="923" spans="2:11" s="58" customFormat="1">
      <c r="B923" s="175" t="s">
        <v>1318</v>
      </c>
      <c r="C923" s="174" t="s">
        <v>1319</v>
      </c>
      <c r="D923" s="181">
        <v>4304.7</v>
      </c>
      <c r="E923" s="97">
        <v>157.21532278672152</v>
      </c>
      <c r="F923" s="227">
        <f t="shared" si="42"/>
        <v>676764.8</v>
      </c>
      <c r="G923" s="81"/>
      <c r="H923" s="106" t="s">
        <v>11235</v>
      </c>
      <c r="I923" s="189" t="str">
        <f t="shared" si="43"/>
        <v/>
      </c>
      <c r="J923" s="233">
        <v>2016</v>
      </c>
      <c r="K923" s="106">
        <f t="shared" si="44"/>
        <v>0</v>
      </c>
    </row>
    <row r="924" spans="2:11" s="58" customFormat="1">
      <c r="B924" s="175" t="s">
        <v>1320</v>
      </c>
      <c r="C924" s="174" t="s">
        <v>1319</v>
      </c>
      <c r="D924" s="181">
        <v>4304.7</v>
      </c>
      <c r="E924" s="97">
        <v>157.21532278672152</v>
      </c>
      <c r="F924" s="227">
        <f t="shared" si="42"/>
        <v>676764.8</v>
      </c>
      <c r="G924" s="81"/>
      <c r="H924" s="106" t="s">
        <v>11235</v>
      </c>
      <c r="I924" s="189" t="str">
        <f t="shared" si="43"/>
        <v/>
      </c>
      <c r="J924" s="233">
        <v>2016</v>
      </c>
      <c r="K924" s="106">
        <f t="shared" si="44"/>
        <v>0</v>
      </c>
    </row>
    <row r="925" spans="2:11" s="58" customFormat="1">
      <c r="B925" s="175" t="s">
        <v>1321</v>
      </c>
      <c r="C925" s="174" t="s">
        <v>1319</v>
      </c>
      <c r="D925" s="181">
        <v>7478.7250000000004</v>
      </c>
      <c r="E925" s="97">
        <v>88.481266526045559</v>
      </c>
      <c r="F925" s="227">
        <f t="shared" si="42"/>
        <v>661727.06000000006</v>
      </c>
      <c r="G925" s="81"/>
      <c r="H925" s="106" t="s">
        <v>11235</v>
      </c>
      <c r="I925" s="189" t="str">
        <f t="shared" si="43"/>
        <v/>
      </c>
      <c r="J925" s="233">
        <v>2016</v>
      </c>
      <c r="K925" s="106">
        <f t="shared" si="44"/>
        <v>0</v>
      </c>
    </row>
    <row r="926" spans="2:11" s="58" customFormat="1">
      <c r="B926" s="175" t="s">
        <v>1322</v>
      </c>
      <c r="C926" s="174" t="s">
        <v>1319</v>
      </c>
      <c r="D926" s="181">
        <v>7478.7250000000004</v>
      </c>
      <c r="E926" s="97">
        <v>88.481266526045559</v>
      </c>
      <c r="F926" s="227">
        <f t="shared" si="42"/>
        <v>661727.06000000006</v>
      </c>
      <c r="G926" s="81"/>
      <c r="H926" s="106" t="s">
        <v>11235</v>
      </c>
      <c r="I926" s="189" t="str">
        <f t="shared" si="43"/>
        <v/>
      </c>
      <c r="J926" s="233">
        <v>2016</v>
      </c>
      <c r="K926" s="106">
        <f t="shared" si="44"/>
        <v>0</v>
      </c>
    </row>
    <row r="927" spans="2:11" s="58" customFormat="1">
      <c r="B927" s="175" t="s">
        <v>1323</v>
      </c>
      <c r="C927" s="174" t="s">
        <v>1324</v>
      </c>
      <c r="D927" s="181">
        <v>8845.2124999999996</v>
      </c>
      <c r="E927" s="97">
        <v>342.60741615874122</v>
      </c>
      <c r="F927" s="227">
        <f t="shared" si="42"/>
        <v>3030435.3999999994</v>
      </c>
      <c r="G927" s="81">
        <v>4422.6061339999997</v>
      </c>
      <c r="H927" s="106">
        <v>576.16118704546625</v>
      </c>
      <c r="I927" s="189">
        <f t="shared" si="43"/>
        <v>2548134</v>
      </c>
      <c r="J927" s="233">
        <v>2016</v>
      </c>
      <c r="K927" s="106">
        <f t="shared" si="44"/>
        <v>5578569</v>
      </c>
    </row>
    <row r="928" spans="2:11" s="58" customFormat="1">
      <c r="B928" s="175" t="s">
        <v>1325</v>
      </c>
      <c r="C928" s="174" t="s">
        <v>1324</v>
      </c>
      <c r="D928" s="181">
        <v>9446.4666670000006</v>
      </c>
      <c r="E928" s="97">
        <v>311.43237717413092</v>
      </c>
      <c r="F928" s="227">
        <f t="shared" si="42"/>
        <v>2941935.5699999994</v>
      </c>
      <c r="G928" s="81">
        <v>4723.233236</v>
      </c>
      <c r="H928" s="106">
        <v>576.161045628279</v>
      </c>
      <c r="I928" s="189">
        <f t="shared" si="43"/>
        <v>2721343</v>
      </c>
      <c r="J928" s="233">
        <v>2016</v>
      </c>
      <c r="K928" s="106">
        <f t="shared" si="44"/>
        <v>5663279</v>
      </c>
    </row>
    <row r="929" spans="2:11" s="58" customFormat="1">
      <c r="B929" s="175" t="s">
        <v>1326</v>
      </c>
      <c r="C929" s="174" t="s">
        <v>1324</v>
      </c>
      <c r="D929" s="181">
        <v>8845.2124999999996</v>
      </c>
      <c r="E929" s="97">
        <v>342.60741615874122</v>
      </c>
      <c r="F929" s="227">
        <f t="shared" si="42"/>
        <v>3030435.3999999994</v>
      </c>
      <c r="G929" s="81">
        <v>4422.6061339999997</v>
      </c>
      <c r="H929" s="106">
        <v>576.16118704546625</v>
      </c>
      <c r="I929" s="189">
        <f t="shared" si="43"/>
        <v>2548134</v>
      </c>
      <c r="J929" s="233">
        <v>2016</v>
      </c>
      <c r="K929" s="106">
        <f t="shared" si="44"/>
        <v>5578569</v>
      </c>
    </row>
    <row r="930" spans="2:11" s="58" customFormat="1">
      <c r="B930" s="175" t="s">
        <v>1327</v>
      </c>
      <c r="C930" s="174" t="s">
        <v>1324</v>
      </c>
      <c r="D930" s="181">
        <v>8603.0428570000004</v>
      </c>
      <c r="E930" s="97">
        <v>379.93094703003641</v>
      </c>
      <c r="F930" s="227">
        <f t="shared" si="42"/>
        <v>3268562.22</v>
      </c>
      <c r="G930" s="81">
        <v>4301.5212709999996</v>
      </c>
      <c r="H930" s="106">
        <v>576.16104718781014</v>
      </c>
      <c r="I930" s="189">
        <f t="shared" si="43"/>
        <v>2478369</v>
      </c>
      <c r="J930" s="233">
        <v>2016</v>
      </c>
      <c r="K930" s="106">
        <f t="shared" si="44"/>
        <v>5746931</v>
      </c>
    </row>
    <row r="931" spans="2:11" s="58" customFormat="1">
      <c r="B931" s="175" t="s">
        <v>1328</v>
      </c>
      <c r="C931" s="174" t="s">
        <v>1324</v>
      </c>
      <c r="D931" s="181">
        <v>4582.5428570000004</v>
      </c>
      <c r="E931" s="97">
        <v>321.06771413005464</v>
      </c>
      <c r="F931" s="227">
        <f t="shared" si="42"/>
        <v>1471306.56</v>
      </c>
      <c r="G931" s="81">
        <v>2291.271483</v>
      </c>
      <c r="H931" s="106">
        <v>576.16131907316196</v>
      </c>
      <c r="I931" s="189">
        <f t="shared" si="43"/>
        <v>1320142</v>
      </c>
      <c r="J931" s="233">
        <v>2016</v>
      </c>
      <c r="K931" s="106">
        <f t="shared" si="44"/>
        <v>2791449</v>
      </c>
    </row>
    <row r="932" spans="2:11" s="58" customFormat="1">
      <c r="B932" s="175" t="s">
        <v>1329</v>
      </c>
      <c r="C932" s="174" t="s">
        <v>1324</v>
      </c>
      <c r="D932" s="181">
        <v>21298.11952</v>
      </c>
      <c r="E932" s="97">
        <v>494.74907256976462</v>
      </c>
      <c r="F932" s="227">
        <f t="shared" si="42"/>
        <v>10537224.880000001</v>
      </c>
      <c r="G932" s="81">
        <v>10649.05961</v>
      </c>
      <c r="H932" s="106">
        <v>576.16110949725442</v>
      </c>
      <c r="I932" s="189">
        <f t="shared" si="43"/>
        <v>6135574</v>
      </c>
      <c r="J932" s="233">
        <v>2016</v>
      </c>
      <c r="K932" s="106">
        <f t="shared" si="44"/>
        <v>16672799</v>
      </c>
    </row>
    <row r="933" spans="2:11" s="58" customFormat="1">
      <c r="B933" s="175" t="s">
        <v>1330</v>
      </c>
      <c r="C933" s="174" t="s">
        <v>1331</v>
      </c>
      <c r="D933" s="181">
        <v>23145.969840000002</v>
      </c>
      <c r="E933" s="97">
        <v>171.03344544926617</v>
      </c>
      <c r="F933" s="227">
        <f t="shared" si="42"/>
        <v>3958734.97</v>
      </c>
      <c r="G933" s="81">
        <v>11572.985350000001</v>
      </c>
      <c r="H933" s="106">
        <v>431.65603765324039</v>
      </c>
      <c r="I933" s="189">
        <f t="shared" si="43"/>
        <v>4995549</v>
      </c>
      <c r="J933" s="233">
        <v>2016</v>
      </c>
      <c r="K933" s="106">
        <f t="shared" si="44"/>
        <v>8954284</v>
      </c>
    </row>
    <row r="934" spans="2:11" s="58" customFormat="1">
      <c r="B934" s="175" t="s">
        <v>1332</v>
      </c>
      <c r="C934" s="174" t="s">
        <v>1333</v>
      </c>
      <c r="D934" s="181">
        <v>5002.1079460000001</v>
      </c>
      <c r="E934" s="97">
        <v>49.496584774422217</v>
      </c>
      <c r="F934" s="227">
        <f t="shared" si="42"/>
        <v>247587.26</v>
      </c>
      <c r="G934" s="81"/>
      <c r="H934" s="106" t="s">
        <v>11235</v>
      </c>
      <c r="I934" s="189" t="str">
        <f t="shared" si="43"/>
        <v/>
      </c>
      <c r="J934" s="233">
        <v>2016</v>
      </c>
      <c r="K934" s="106">
        <f t="shared" si="44"/>
        <v>0</v>
      </c>
    </row>
    <row r="935" spans="2:11" s="58" customFormat="1">
      <c r="B935" s="175" t="s">
        <v>1334</v>
      </c>
      <c r="C935" s="174" t="s">
        <v>1331</v>
      </c>
      <c r="D935" s="181">
        <v>10740.502979999999</v>
      </c>
      <c r="E935" s="97">
        <v>572.46030297177015</v>
      </c>
      <c r="F935" s="227">
        <f t="shared" si="42"/>
        <v>6148511.5899999999</v>
      </c>
      <c r="G935" s="81">
        <v>5370.2516230000001</v>
      </c>
      <c r="H935" s="106">
        <v>576.1610846591052</v>
      </c>
      <c r="I935" s="189">
        <f t="shared" si="43"/>
        <v>3094130</v>
      </c>
      <c r="J935" s="233">
        <v>2016</v>
      </c>
      <c r="K935" s="106">
        <f t="shared" si="44"/>
        <v>9242642</v>
      </c>
    </row>
    <row r="936" spans="2:11" s="58" customFormat="1">
      <c r="B936" s="175" t="s">
        <v>1335</v>
      </c>
      <c r="C936" s="174" t="s">
        <v>1336</v>
      </c>
      <c r="D936" s="181">
        <v>9677.0525969999999</v>
      </c>
      <c r="E936" s="97">
        <v>601.23817574410157</v>
      </c>
      <c r="F936" s="227">
        <f t="shared" si="42"/>
        <v>5818213.4500000002</v>
      </c>
      <c r="G936" s="81">
        <v>4838.5263510000004</v>
      </c>
      <c r="H936" s="106">
        <v>576.16116928325471</v>
      </c>
      <c r="I936" s="189">
        <f t="shared" si="43"/>
        <v>2787771</v>
      </c>
      <c r="J936" s="233">
        <v>2016</v>
      </c>
      <c r="K936" s="106">
        <f t="shared" si="44"/>
        <v>8605984</v>
      </c>
    </row>
    <row r="937" spans="2:11" s="58" customFormat="1">
      <c r="B937" s="175" t="s">
        <v>1337</v>
      </c>
      <c r="C937" s="174" t="s">
        <v>1336</v>
      </c>
      <c r="D937" s="104">
        <v>5921.55</v>
      </c>
      <c r="E937" s="97">
        <v>222.33199415693525</v>
      </c>
      <c r="F937" s="227">
        <f t="shared" si="42"/>
        <v>1316550.02</v>
      </c>
      <c r="G937" s="81">
        <v>2960.7749600000002</v>
      </c>
      <c r="H937" s="106">
        <v>576.1613169006265</v>
      </c>
      <c r="I937" s="189">
        <f t="shared" si="43"/>
        <v>1705883.9999999998</v>
      </c>
      <c r="J937" s="232">
        <v>2016</v>
      </c>
      <c r="K937" s="106">
        <f t="shared" si="44"/>
        <v>3022434</v>
      </c>
    </row>
    <row r="938" spans="2:11" s="58" customFormat="1">
      <c r="B938" s="175" t="s">
        <v>1338</v>
      </c>
      <c r="C938" s="174" t="s">
        <v>1339</v>
      </c>
      <c r="D938" s="181">
        <v>19575.36825</v>
      </c>
      <c r="E938" s="97">
        <v>144.29280327842619</v>
      </c>
      <c r="F938" s="227">
        <f t="shared" si="42"/>
        <v>2824584.76</v>
      </c>
      <c r="G938" s="81">
        <v>9787.6844540000002</v>
      </c>
      <c r="H938" s="106">
        <v>576.16119793230109</v>
      </c>
      <c r="I938" s="189">
        <f t="shared" si="43"/>
        <v>5639284</v>
      </c>
      <c r="J938" s="233">
        <v>2016</v>
      </c>
      <c r="K938" s="106">
        <f t="shared" si="44"/>
        <v>8463869</v>
      </c>
    </row>
    <row r="939" spans="2:11" s="58" customFormat="1">
      <c r="B939" s="175" t="s">
        <v>1340</v>
      </c>
      <c r="C939" s="174" t="s">
        <v>1339</v>
      </c>
      <c r="D939" s="181">
        <v>10481.7881</v>
      </c>
      <c r="E939" s="97">
        <v>239.6707151521218</v>
      </c>
      <c r="F939" s="227">
        <f t="shared" si="42"/>
        <v>2512177.65</v>
      </c>
      <c r="G939" s="81">
        <v>5240.8941169999998</v>
      </c>
      <c r="H939" s="106">
        <v>576.16122985680238</v>
      </c>
      <c r="I939" s="189">
        <f t="shared" si="43"/>
        <v>3019600.0000000005</v>
      </c>
      <c r="J939" s="233">
        <v>2016</v>
      </c>
      <c r="K939" s="106">
        <f t="shared" si="44"/>
        <v>5531778</v>
      </c>
    </row>
    <row r="940" spans="2:11" s="58" customFormat="1">
      <c r="B940" s="175" t="s">
        <v>1341</v>
      </c>
      <c r="C940" s="174" t="s">
        <v>1339</v>
      </c>
      <c r="D940" s="181">
        <v>19575.36825</v>
      </c>
      <c r="E940" s="97">
        <v>144.29280327842619</v>
      </c>
      <c r="F940" s="227">
        <f t="shared" si="42"/>
        <v>2824584.76</v>
      </c>
      <c r="G940" s="81">
        <v>9787.6844540000002</v>
      </c>
      <c r="H940" s="106">
        <v>576.16119793230109</v>
      </c>
      <c r="I940" s="189">
        <f t="shared" si="43"/>
        <v>5639284</v>
      </c>
      <c r="J940" s="233">
        <v>2016</v>
      </c>
      <c r="K940" s="106">
        <f t="shared" si="44"/>
        <v>8463869</v>
      </c>
    </row>
    <row r="941" spans="2:11" s="58" customFormat="1">
      <c r="B941" s="175" t="s">
        <v>1342</v>
      </c>
      <c r="C941" s="174" t="s">
        <v>1324</v>
      </c>
      <c r="D941" s="181">
        <v>7563.7363640000003</v>
      </c>
      <c r="E941" s="97">
        <v>48.828100587668764</v>
      </c>
      <c r="F941" s="227">
        <f t="shared" si="42"/>
        <v>369322.88</v>
      </c>
      <c r="G941" s="81">
        <v>3781.8681660000002</v>
      </c>
      <c r="H941" s="106">
        <v>576.16127912376305</v>
      </c>
      <c r="I941" s="189">
        <f t="shared" si="43"/>
        <v>2178966</v>
      </c>
      <c r="J941" s="233">
        <v>2016</v>
      </c>
      <c r="K941" s="106">
        <f t="shared" si="44"/>
        <v>2548289</v>
      </c>
    </row>
    <row r="942" spans="2:11" s="58" customFormat="1">
      <c r="B942" s="175" t="s">
        <v>1343</v>
      </c>
      <c r="C942" s="174" t="s">
        <v>1344</v>
      </c>
      <c r="D942" s="181">
        <v>4772.7300939999996</v>
      </c>
      <c r="E942" s="97">
        <v>79.037519945706791</v>
      </c>
      <c r="F942" s="227">
        <f t="shared" si="42"/>
        <v>377224.75</v>
      </c>
      <c r="G942" s="81">
        <v>2386.365045</v>
      </c>
      <c r="H942" s="106">
        <v>576.1612218050235</v>
      </c>
      <c r="I942" s="189">
        <f t="shared" si="43"/>
        <v>1374931</v>
      </c>
      <c r="J942" s="233">
        <v>2016</v>
      </c>
      <c r="K942" s="106">
        <f t="shared" si="44"/>
        <v>1752156</v>
      </c>
    </row>
    <row r="943" spans="2:11" s="58" customFormat="1">
      <c r="B943" s="175" t="s">
        <v>1345</v>
      </c>
      <c r="C943" s="174" t="s">
        <v>1344</v>
      </c>
      <c r="D943" s="181">
        <v>3153.6606609999999</v>
      </c>
      <c r="E943" s="97">
        <v>46.343121759224687</v>
      </c>
      <c r="F943" s="227">
        <f t="shared" si="42"/>
        <v>146150.48000000001</v>
      </c>
      <c r="G943" s="81">
        <v>1576.830359</v>
      </c>
      <c r="H943" s="106">
        <v>576.16090076814658</v>
      </c>
      <c r="I943" s="189">
        <f t="shared" si="43"/>
        <v>908508</v>
      </c>
      <c r="J943" s="233">
        <v>2016</v>
      </c>
      <c r="K943" s="106">
        <f t="shared" si="44"/>
        <v>1054658</v>
      </c>
    </row>
    <row r="944" spans="2:11" s="58" customFormat="1">
      <c r="B944" s="175" t="s">
        <v>1346</v>
      </c>
      <c r="C944" s="174" t="s">
        <v>1347</v>
      </c>
      <c r="D944" s="181">
        <v>6211.0749999999998</v>
      </c>
      <c r="E944" s="97">
        <v>476.04360758805842</v>
      </c>
      <c r="F944" s="227">
        <f t="shared" si="42"/>
        <v>2956742.55</v>
      </c>
      <c r="G944" s="81">
        <v>3105.5375290000002</v>
      </c>
      <c r="H944" s="106">
        <v>576.16112614686745</v>
      </c>
      <c r="I944" s="189">
        <f t="shared" si="43"/>
        <v>1789290.0000000002</v>
      </c>
      <c r="J944" s="233">
        <v>2016</v>
      </c>
      <c r="K944" s="106">
        <f t="shared" si="44"/>
        <v>4746033</v>
      </c>
    </row>
    <row r="945" spans="2:11" s="58" customFormat="1">
      <c r="B945" s="175" t="s">
        <v>1348</v>
      </c>
      <c r="C945" s="174" t="s">
        <v>1347</v>
      </c>
      <c r="D945" s="181">
        <v>6801.9750000000004</v>
      </c>
      <c r="E945" s="97">
        <v>123.28600002205242</v>
      </c>
      <c r="F945" s="227">
        <f t="shared" si="42"/>
        <v>838588.29</v>
      </c>
      <c r="G945" s="81">
        <v>3400.987588</v>
      </c>
      <c r="H945" s="106">
        <v>576.1611735702694</v>
      </c>
      <c r="I945" s="189">
        <f t="shared" si="43"/>
        <v>1959516.9999999998</v>
      </c>
      <c r="J945" s="233">
        <v>2016</v>
      </c>
      <c r="K945" s="106">
        <f t="shared" si="44"/>
        <v>2798105</v>
      </c>
    </row>
    <row r="946" spans="2:11" s="58" customFormat="1">
      <c r="B946" s="175" t="s">
        <v>1349</v>
      </c>
      <c r="C946" s="174" t="s">
        <v>1350</v>
      </c>
      <c r="D946" s="181">
        <v>16977.186669999999</v>
      </c>
      <c r="E946" s="97">
        <v>122.88511580582157</v>
      </c>
      <c r="F946" s="227">
        <f t="shared" si="42"/>
        <v>2086243.5500000003</v>
      </c>
      <c r="G946" s="81">
        <v>8488.5933160000004</v>
      </c>
      <c r="H946" s="106">
        <v>576.16118689317113</v>
      </c>
      <c r="I946" s="189">
        <f t="shared" si="43"/>
        <v>4890798</v>
      </c>
      <c r="J946" s="233">
        <v>2016</v>
      </c>
      <c r="K946" s="106">
        <f t="shared" si="44"/>
        <v>6977042</v>
      </c>
    </row>
    <row r="947" spans="2:11" s="58" customFormat="1">
      <c r="B947" s="175" t="s">
        <v>1351</v>
      </c>
      <c r="C947" s="174" t="s">
        <v>1350</v>
      </c>
      <c r="D947" s="181">
        <v>10570.52</v>
      </c>
      <c r="E947" s="97">
        <v>56.914313581545656</v>
      </c>
      <c r="F947" s="227">
        <f t="shared" si="42"/>
        <v>601613.89</v>
      </c>
      <c r="G947" s="81">
        <v>5285.2602260000003</v>
      </c>
      <c r="H947" s="106">
        <v>576.16122381634261</v>
      </c>
      <c r="I947" s="189">
        <f t="shared" si="43"/>
        <v>3045161.9999999995</v>
      </c>
      <c r="J947" s="233">
        <v>2016</v>
      </c>
      <c r="K947" s="106">
        <f t="shared" si="44"/>
        <v>3646776</v>
      </c>
    </row>
    <row r="948" spans="2:11" s="58" customFormat="1">
      <c r="B948" s="175" t="s">
        <v>1352</v>
      </c>
      <c r="C948" s="174" t="s">
        <v>1350</v>
      </c>
      <c r="D948" s="181">
        <v>16977.186669999999</v>
      </c>
      <c r="E948" s="97">
        <v>122.88511580582157</v>
      </c>
      <c r="F948" s="227">
        <f t="shared" si="42"/>
        <v>2086243.5500000003</v>
      </c>
      <c r="G948" s="81">
        <v>8488.5933160000004</v>
      </c>
      <c r="H948" s="106">
        <v>576.16118689317113</v>
      </c>
      <c r="I948" s="189">
        <f t="shared" si="43"/>
        <v>4890798</v>
      </c>
      <c r="J948" s="233">
        <v>2016</v>
      </c>
      <c r="K948" s="106">
        <f t="shared" si="44"/>
        <v>6977042</v>
      </c>
    </row>
    <row r="949" spans="2:11" s="58" customFormat="1">
      <c r="B949" s="175" t="s">
        <v>1353</v>
      </c>
      <c r="C949" s="174" t="s">
        <v>1350</v>
      </c>
      <c r="D949" s="181">
        <v>23950.313330000001</v>
      </c>
      <c r="E949" s="97">
        <v>170.22169997639858</v>
      </c>
      <c r="F949" s="227">
        <f t="shared" si="42"/>
        <v>4076863.05</v>
      </c>
      <c r="G949" s="81">
        <v>11975.156929999999</v>
      </c>
      <c r="H949" s="106">
        <v>576.16113428252174</v>
      </c>
      <c r="I949" s="189">
        <f t="shared" si="43"/>
        <v>6899620</v>
      </c>
      <c r="J949" s="233">
        <v>2016</v>
      </c>
      <c r="K949" s="106">
        <f t="shared" si="44"/>
        <v>10976483</v>
      </c>
    </row>
    <row r="950" spans="2:11" s="58" customFormat="1">
      <c r="B950" s="175" t="s">
        <v>1354</v>
      </c>
      <c r="C950" s="174" t="s">
        <v>1355</v>
      </c>
      <c r="D950" s="181">
        <v>8231.6749999999993</v>
      </c>
      <c r="E950" s="97">
        <v>142.7143868046297</v>
      </c>
      <c r="F950" s="227">
        <f t="shared" si="42"/>
        <v>1174778.45</v>
      </c>
      <c r="G950" s="81">
        <v>4115.837622</v>
      </c>
      <c r="H950" s="106">
        <v>599.44444523569689</v>
      </c>
      <c r="I950" s="189">
        <f t="shared" si="43"/>
        <v>2467216</v>
      </c>
      <c r="J950" s="233">
        <v>2016</v>
      </c>
      <c r="K950" s="106">
        <f t="shared" si="44"/>
        <v>3641994</v>
      </c>
    </row>
    <row r="951" spans="2:11" s="58" customFormat="1">
      <c r="B951" s="175" t="s">
        <v>1356</v>
      </c>
      <c r="C951" s="174" t="s">
        <v>1355</v>
      </c>
      <c r="D951" s="104">
        <v>5499.0666670000001</v>
      </c>
      <c r="E951" s="97">
        <v>532.70676596436329</v>
      </c>
      <c r="F951" s="227">
        <f t="shared" si="42"/>
        <v>2929390.0200000005</v>
      </c>
      <c r="G951" s="81">
        <v>2749.5333890000002</v>
      </c>
      <c r="H951" s="106">
        <v>623.65163735060207</v>
      </c>
      <c r="I951" s="189">
        <f t="shared" si="43"/>
        <v>1714751</v>
      </c>
      <c r="J951" s="232">
        <v>2016</v>
      </c>
      <c r="K951" s="106">
        <f t="shared" si="44"/>
        <v>4644141</v>
      </c>
    </row>
    <row r="952" spans="2:11" s="58" customFormat="1">
      <c r="B952" s="175" t="s">
        <v>1357</v>
      </c>
      <c r="C952" s="174" t="s">
        <v>972</v>
      </c>
      <c r="D952" s="181">
        <v>10018.075000000001</v>
      </c>
      <c r="E952" s="97">
        <v>416.27994000843472</v>
      </c>
      <c r="F952" s="227">
        <f t="shared" si="42"/>
        <v>4170323.66</v>
      </c>
      <c r="G952" s="81">
        <v>10018.074699999999</v>
      </c>
      <c r="H952" s="106">
        <v>0</v>
      </c>
      <c r="I952" s="189">
        <f t="shared" si="43"/>
        <v>0</v>
      </c>
      <c r="J952" s="233">
        <v>2016</v>
      </c>
      <c r="K952" s="106">
        <f t="shared" si="44"/>
        <v>4170324</v>
      </c>
    </row>
    <row r="953" spans="2:11" s="58" customFormat="1">
      <c r="B953" s="175" t="s">
        <v>1358</v>
      </c>
      <c r="C953" s="174" t="s">
        <v>1355</v>
      </c>
      <c r="D953" s="181">
        <v>5515.5636359999999</v>
      </c>
      <c r="E953" s="97">
        <v>588.78600344735469</v>
      </c>
      <c r="F953" s="227">
        <f t="shared" si="42"/>
        <v>3247486.67</v>
      </c>
      <c r="G953" s="81">
        <v>2757.781927</v>
      </c>
      <c r="H953" s="106">
        <v>576.16122016162592</v>
      </c>
      <c r="I953" s="189">
        <f t="shared" si="43"/>
        <v>1588927</v>
      </c>
      <c r="J953" s="233">
        <v>2016</v>
      </c>
      <c r="K953" s="106">
        <f t="shared" si="44"/>
        <v>4836414</v>
      </c>
    </row>
    <row r="954" spans="2:11" s="58" customFormat="1">
      <c r="B954" s="175" t="s">
        <v>1359</v>
      </c>
      <c r="C954" s="174" t="s">
        <v>1355</v>
      </c>
      <c r="D954" s="181">
        <v>6305.6090910000003</v>
      </c>
      <c r="E954" s="97">
        <v>471.81855821769335</v>
      </c>
      <c r="F954" s="227">
        <f t="shared" si="42"/>
        <v>2975103.39</v>
      </c>
      <c r="G954" s="81">
        <v>3152.804545</v>
      </c>
      <c r="H954" s="106">
        <v>622.29293696986849</v>
      </c>
      <c r="I954" s="189">
        <f t="shared" si="43"/>
        <v>1961968</v>
      </c>
      <c r="J954" s="233">
        <v>2016</v>
      </c>
      <c r="K954" s="106">
        <f t="shared" si="44"/>
        <v>4937071</v>
      </c>
    </row>
    <row r="955" spans="2:11" s="58" customFormat="1">
      <c r="B955" s="175" t="s">
        <v>1360</v>
      </c>
      <c r="C955" s="174" t="s">
        <v>1361</v>
      </c>
      <c r="D955" s="181">
        <v>8954.35</v>
      </c>
      <c r="E955" s="97">
        <v>922.87605242144878</v>
      </c>
      <c r="F955" s="227">
        <f t="shared" si="42"/>
        <v>8263755.1800000006</v>
      </c>
      <c r="G955" s="81"/>
      <c r="H955" s="106" t="s">
        <v>11235</v>
      </c>
      <c r="I955" s="189" t="str">
        <f t="shared" si="43"/>
        <v/>
      </c>
      <c r="J955" s="233">
        <v>2016</v>
      </c>
      <c r="K955" s="106">
        <f t="shared" si="44"/>
        <v>0</v>
      </c>
    </row>
    <row r="956" spans="2:11" s="58" customFormat="1">
      <c r="B956" s="175" t="s">
        <v>1362</v>
      </c>
      <c r="C956" s="174" t="s">
        <v>1363</v>
      </c>
      <c r="D956" s="181">
        <v>4832.9538460000003</v>
      </c>
      <c r="E956" s="97">
        <v>931.05608565333682</v>
      </c>
      <c r="F956" s="227">
        <f t="shared" si="42"/>
        <v>4499751.09</v>
      </c>
      <c r="G956" s="81">
        <v>4832.9535839999999</v>
      </c>
      <c r="H956" s="106">
        <v>0</v>
      </c>
      <c r="I956" s="189">
        <f t="shared" si="43"/>
        <v>0</v>
      </c>
      <c r="J956" s="233">
        <v>2016</v>
      </c>
      <c r="K956" s="106">
        <f t="shared" si="44"/>
        <v>4499751</v>
      </c>
    </row>
    <row r="957" spans="2:11" s="58" customFormat="1">
      <c r="B957" s="175" t="s">
        <v>1364</v>
      </c>
      <c r="C957" s="174" t="s">
        <v>1365</v>
      </c>
      <c r="D957" s="181">
        <v>13719.975689999999</v>
      </c>
      <c r="E957" s="97">
        <v>176.96248483658943</v>
      </c>
      <c r="F957" s="227">
        <f t="shared" si="42"/>
        <v>2427920.9900000002</v>
      </c>
      <c r="G957" s="81">
        <v>13719.97566</v>
      </c>
      <c r="H957" s="106">
        <v>596.31782174750595</v>
      </c>
      <c r="I957" s="189">
        <f t="shared" si="43"/>
        <v>8181466</v>
      </c>
      <c r="J957" s="233">
        <v>2016</v>
      </c>
      <c r="K957" s="106">
        <f t="shared" si="44"/>
        <v>10609387</v>
      </c>
    </row>
    <row r="958" spans="2:11" s="58" customFormat="1">
      <c r="B958" s="175" t="s">
        <v>1366</v>
      </c>
      <c r="C958" s="174" t="s">
        <v>1365</v>
      </c>
      <c r="D958" s="181">
        <v>8377.0997189999998</v>
      </c>
      <c r="E958" s="97">
        <v>488.09961766673342</v>
      </c>
      <c r="F958" s="227">
        <f t="shared" si="42"/>
        <v>4088859.17</v>
      </c>
      <c r="G958" s="81">
        <v>4188.5498559999996</v>
      </c>
      <c r="H958" s="106">
        <v>623.65164312371508</v>
      </c>
      <c r="I958" s="189">
        <f t="shared" si="43"/>
        <v>2612196</v>
      </c>
      <c r="J958" s="233">
        <v>2016</v>
      </c>
      <c r="K958" s="106">
        <f t="shared" si="44"/>
        <v>6701055</v>
      </c>
    </row>
    <row r="959" spans="2:11" s="58" customFormat="1">
      <c r="B959" s="175" t="s">
        <v>1367</v>
      </c>
      <c r="C959" s="174" t="s">
        <v>1368</v>
      </c>
      <c r="D959" s="181">
        <v>1927.3</v>
      </c>
      <c r="E959" s="97">
        <v>122.55654542624397</v>
      </c>
      <c r="F959" s="227">
        <f t="shared" si="42"/>
        <v>236203.23</v>
      </c>
      <c r="G959" s="81">
        <v>1927.2999970000001</v>
      </c>
      <c r="H959" s="106">
        <v>0</v>
      </c>
      <c r="I959" s="189">
        <f t="shared" si="43"/>
        <v>0</v>
      </c>
      <c r="J959" s="233">
        <v>2016</v>
      </c>
      <c r="K959" s="106">
        <f t="shared" si="44"/>
        <v>236203</v>
      </c>
    </row>
    <row r="960" spans="2:11" s="58" customFormat="1">
      <c r="B960" s="175" t="s">
        <v>1369</v>
      </c>
      <c r="C960" s="174" t="s">
        <v>1368</v>
      </c>
      <c r="D960" s="181">
        <v>1620.55</v>
      </c>
      <c r="E960" s="97">
        <v>120.28296565980686</v>
      </c>
      <c r="F960" s="227">
        <f t="shared" si="42"/>
        <v>194924.56</v>
      </c>
      <c r="G960" s="81">
        <v>1620.550043</v>
      </c>
      <c r="H960" s="106">
        <v>0</v>
      </c>
      <c r="I960" s="189">
        <f t="shared" si="43"/>
        <v>0</v>
      </c>
      <c r="J960" s="233">
        <v>2016</v>
      </c>
      <c r="K960" s="106">
        <f t="shared" si="44"/>
        <v>194925</v>
      </c>
    </row>
    <row r="961" spans="2:11" s="58" customFormat="1">
      <c r="B961" s="175" t="s">
        <v>1370</v>
      </c>
      <c r="C961" s="174" t="s">
        <v>1371</v>
      </c>
      <c r="D961" s="181">
        <v>6931.4</v>
      </c>
      <c r="E961" s="97">
        <v>109.07243991112907</v>
      </c>
      <c r="F961" s="227">
        <f t="shared" si="42"/>
        <v>756024.71</v>
      </c>
      <c r="G961" s="81">
        <v>3465.7000189999999</v>
      </c>
      <c r="H961" s="106">
        <v>605.22491516886248</v>
      </c>
      <c r="I961" s="189">
        <f t="shared" si="43"/>
        <v>2097528</v>
      </c>
      <c r="J961" s="233">
        <v>2016</v>
      </c>
      <c r="K961" s="106">
        <f t="shared" si="44"/>
        <v>2853553</v>
      </c>
    </row>
    <row r="962" spans="2:11" s="58" customFormat="1">
      <c r="B962" s="175" t="s">
        <v>1372</v>
      </c>
      <c r="C962" s="174" t="s">
        <v>1373</v>
      </c>
      <c r="D962" s="181">
        <v>4821.2250000000004</v>
      </c>
      <c r="E962" s="97">
        <v>29.25116749373862</v>
      </c>
      <c r="F962" s="227">
        <f t="shared" si="42"/>
        <v>141026.46</v>
      </c>
      <c r="G962" s="81">
        <v>2410.6123990000001</v>
      </c>
      <c r="H962" s="106">
        <v>623.65148400616022</v>
      </c>
      <c r="I962" s="189">
        <f t="shared" si="43"/>
        <v>1503382</v>
      </c>
      <c r="J962" s="233">
        <v>2016</v>
      </c>
      <c r="K962" s="106">
        <f t="shared" si="44"/>
        <v>1644408</v>
      </c>
    </row>
    <row r="963" spans="2:11" s="58" customFormat="1">
      <c r="B963" s="175" t="s">
        <v>1374</v>
      </c>
      <c r="C963" s="174" t="s">
        <v>1375</v>
      </c>
      <c r="D963" s="181">
        <v>9165.6263159999999</v>
      </c>
      <c r="E963" s="97">
        <v>189.29831308649656</v>
      </c>
      <c r="F963" s="227">
        <f t="shared" si="42"/>
        <v>1735037.6</v>
      </c>
      <c r="G963" s="81">
        <v>4582.8129980000003</v>
      </c>
      <c r="H963" s="106">
        <v>623.65167447314627</v>
      </c>
      <c r="I963" s="189">
        <f t="shared" si="43"/>
        <v>2858078.9999999995</v>
      </c>
      <c r="J963" s="233">
        <v>2016</v>
      </c>
      <c r="K963" s="106">
        <f t="shared" si="44"/>
        <v>4593117</v>
      </c>
    </row>
    <row r="964" spans="2:11" s="58" customFormat="1">
      <c r="B964" s="175" t="s">
        <v>1376</v>
      </c>
      <c r="C964" s="174" t="s">
        <v>1375</v>
      </c>
      <c r="D964" s="181">
        <v>7835.25</v>
      </c>
      <c r="E964" s="97">
        <v>320.6498797102837</v>
      </c>
      <c r="F964" s="227">
        <f t="shared" si="42"/>
        <v>2512371.9700000002</v>
      </c>
      <c r="G964" s="81">
        <v>3917.624808</v>
      </c>
      <c r="H964" s="106">
        <v>623.65160517944116</v>
      </c>
      <c r="I964" s="189">
        <f t="shared" si="43"/>
        <v>2443233</v>
      </c>
      <c r="J964" s="233">
        <v>2016</v>
      </c>
      <c r="K964" s="106">
        <f t="shared" si="44"/>
        <v>4955605</v>
      </c>
    </row>
    <row r="965" spans="2:11" s="58" customFormat="1">
      <c r="B965" s="175" t="s">
        <v>1377</v>
      </c>
      <c r="C965" s="174" t="s">
        <v>774</v>
      </c>
      <c r="D965" s="181">
        <v>7550.111688</v>
      </c>
      <c r="E965" s="97">
        <v>532.0928770345364</v>
      </c>
      <c r="F965" s="227">
        <f t="shared" si="42"/>
        <v>4017360.65</v>
      </c>
      <c r="G965" s="81">
        <v>3775.0558660000002</v>
      </c>
      <c r="H965" s="106">
        <v>1217.8389309166319</v>
      </c>
      <c r="I965" s="189">
        <f t="shared" si="43"/>
        <v>4597410</v>
      </c>
      <c r="J965" s="233">
        <v>2016</v>
      </c>
      <c r="K965" s="106">
        <f t="shared" si="44"/>
        <v>8614771</v>
      </c>
    </row>
    <row r="966" spans="2:11" s="58" customFormat="1">
      <c r="B966" s="175" t="s">
        <v>1378</v>
      </c>
      <c r="C966" s="174" t="s">
        <v>774</v>
      </c>
      <c r="D966" s="181">
        <v>10116.79574</v>
      </c>
      <c r="E966" s="97">
        <v>257.41605216989387</v>
      </c>
      <c r="F966" s="227">
        <f t="shared" si="42"/>
        <v>2604225.62</v>
      </c>
      <c r="G966" s="81"/>
      <c r="H966" s="106" t="s">
        <v>11235</v>
      </c>
      <c r="I966" s="189" t="str">
        <f t="shared" si="43"/>
        <v/>
      </c>
      <c r="J966" s="233">
        <v>2016</v>
      </c>
      <c r="K966" s="106">
        <f t="shared" si="44"/>
        <v>0</v>
      </c>
    </row>
    <row r="967" spans="2:11" s="58" customFormat="1">
      <c r="B967" s="175" t="s">
        <v>1379</v>
      </c>
      <c r="C967" s="174" t="s">
        <v>774</v>
      </c>
      <c r="D967" s="181">
        <v>10116.79574</v>
      </c>
      <c r="E967" s="97">
        <v>128.88146538777505</v>
      </c>
      <c r="F967" s="227">
        <f t="shared" si="42"/>
        <v>1303867.46</v>
      </c>
      <c r="G967" s="81">
        <v>5058.397903</v>
      </c>
      <c r="H967" s="106">
        <v>1217.838951804579</v>
      </c>
      <c r="I967" s="189">
        <f t="shared" si="43"/>
        <v>6160314</v>
      </c>
      <c r="J967" s="233">
        <v>2016</v>
      </c>
      <c r="K967" s="106">
        <f t="shared" si="44"/>
        <v>7464181</v>
      </c>
    </row>
    <row r="968" spans="2:11" s="58" customFormat="1">
      <c r="B968" s="175" t="s">
        <v>1380</v>
      </c>
      <c r="C968" s="174" t="s">
        <v>774</v>
      </c>
      <c r="D968" s="181">
        <v>10194.059520000001</v>
      </c>
      <c r="E968" s="97">
        <v>254.37033940331551</v>
      </c>
      <c r="F968" s="227">
        <f t="shared" si="42"/>
        <v>2593066.38</v>
      </c>
      <c r="G968" s="81">
        <v>5097.0295930000002</v>
      </c>
      <c r="H968" s="106">
        <v>1217.8389171067149</v>
      </c>
      <c r="I968" s="189">
        <f t="shared" si="43"/>
        <v>6207361</v>
      </c>
      <c r="J968" s="233">
        <v>2016</v>
      </c>
      <c r="K968" s="106">
        <f t="shared" si="44"/>
        <v>8800427</v>
      </c>
    </row>
    <row r="969" spans="2:11" s="58" customFormat="1">
      <c r="B969" s="175" t="s">
        <v>1381</v>
      </c>
      <c r="C969" s="174" t="s">
        <v>1368</v>
      </c>
      <c r="D969" s="181">
        <v>4653.3999999999996</v>
      </c>
      <c r="E969" s="97">
        <v>107.18834615549922</v>
      </c>
      <c r="F969" s="227">
        <f t="shared" si="42"/>
        <v>498790.25</v>
      </c>
      <c r="G969" s="81">
        <v>4653.4001310000003</v>
      </c>
      <c r="H969" s="106">
        <v>0</v>
      </c>
      <c r="I969" s="189">
        <f t="shared" si="43"/>
        <v>0</v>
      </c>
      <c r="J969" s="233">
        <v>2016</v>
      </c>
      <c r="K969" s="106">
        <f t="shared" si="44"/>
        <v>498790</v>
      </c>
    </row>
    <row r="970" spans="2:11" s="58" customFormat="1">
      <c r="B970" s="175" t="s">
        <v>1382</v>
      </c>
      <c r="C970" s="174" t="s">
        <v>1368</v>
      </c>
      <c r="D970" s="181">
        <v>2729.45</v>
      </c>
      <c r="E970" s="97">
        <v>121.31038487607394</v>
      </c>
      <c r="F970" s="227">
        <f t="shared" si="42"/>
        <v>331110.63</v>
      </c>
      <c r="G970" s="81">
        <v>2729.4500419999999</v>
      </c>
      <c r="H970" s="106">
        <v>560.08828755840625</v>
      </c>
      <c r="I970" s="189">
        <f t="shared" si="43"/>
        <v>1528733</v>
      </c>
      <c r="J970" s="233">
        <v>2016</v>
      </c>
      <c r="K970" s="106">
        <f t="shared" si="44"/>
        <v>1859844</v>
      </c>
    </row>
    <row r="971" spans="2:11" s="58" customFormat="1">
      <c r="B971" s="175" t="s">
        <v>1383</v>
      </c>
      <c r="C971" s="174" t="s">
        <v>1371</v>
      </c>
      <c r="D971" s="181">
        <v>6931.4</v>
      </c>
      <c r="E971" s="97">
        <v>109.07243991112907</v>
      </c>
      <c r="F971" s="227">
        <f t="shared" si="42"/>
        <v>756024.71</v>
      </c>
      <c r="G971" s="81">
        <v>3465.7000189999999</v>
      </c>
      <c r="H971" s="106">
        <v>605.22491516886248</v>
      </c>
      <c r="I971" s="189">
        <f t="shared" si="43"/>
        <v>2097528</v>
      </c>
      <c r="J971" s="233">
        <v>2016</v>
      </c>
      <c r="K971" s="106">
        <f t="shared" si="44"/>
        <v>2853553</v>
      </c>
    </row>
    <row r="972" spans="2:11" s="58" customFormat="1">
      <c r="B972" s="175" t="s">
        <v>1384</v>
      </c>
      <c r="C972" s="174" t="s">
        <v>1371</v>
      </c>
      <c r="D972" s="181">
        <v>8254.5499999999993</v>
      </c>
      <c r="E972" s="97">
        <v>147.12513219981707</v>
      </c>
      <c r="F972" s="227">
        <f t="shared" si="42"/>
        <v>1214451.76</v>
      </c>
      <c r="G972" s="81">
        <v>4127.2748899999997</v>
      </c>
      <c r="H972" s="106">
        <v>576.16104169887274</v>
      </c>
      <c r="I972" s="189">
        <f t="shared" si="43"/>
        <v>2377975</v>
      </c>
      <c r="J972" s="233">
        <v>2016</v>
      </c>
      <c r="K972" s="106">
        <f t="shared" si="44"/>
        <v>3592427</v>
      </c>
    </row>
    <row r="973" spans="2:11" s="58" customFormat="1">
      <c r="B973" s="175" t="s">
        <v>1385</v>
      </c>
      <c r="C973" s="174" t="s">
        <v>1375</v>
      </c>
      <c r="D973" s="181">
        <v>9875.752982</v>
      </c>
      <c r="E973" s="97">
        <v>866.88708249426315</v>
      </c>
      <c r="F973" s="227">
        <f t="shared" si="42"/>
        <v>8561162.6899999995</v>
      </c>
      <c r="G973" s="81">
        <v>4937.876526</v>
      </c>
      <c r="H973" s="106">
        <v>623.6516818079707</v>
      </c>
      <c r="I973" s="189">
        <f t="shared" si="43"/>
        <v>3079515</v>
      </c>
      <c r="J973" s="233">
        <v>2016</v>
      </c>
      <c r="K973" s="106">
        <f t="shared" si="44"/>
        <v>11640678</v>
      </c>
    </row>
    <row r="974" spans="2:11" s="58" customFormat="1">
      <c r="B974" s="175" t="s">
        <v>1386</v>
      </c>
      <c r="C974" s="174" t="s">
        <v>1375</v>
      </c>
      <c r="D974" s="181">
        <v>6748.1266670000005</v>
      </c>
      <c r="E974" s="97">
        <v>579.41227439025477</v>
      </c>
      <c r="F974" s="227">
        <f t="shared" ref="F974:F1037" si="45">IFERROR(D974*E974,0)</f>
        <v>3909947.4199999995</v>
      </c>
      <c r="G974" s="81">
        <v>3374.0632580000001</v>
      </c>
      <c r="H974" s="106">
        <v>623.65161501071066</v>
      </c>
      <c r="I974" s="189">
        <f t="shared" ref="I974:I1037" si="46">IFERROR(G974*H974,"")</f>
        <v>2104240</v>
      </c>
      <c r="J974" s="233">
        <v>2016</v>
      </c>
      <c r="K974" s="106">
        <f t="shared" ref="K974:K1037" si="47">IFERROR(ROUND((F974+I974),0),0)</f>
        <v>6014187</v>
      </c>
    </row>
    <row r="975" spans="2:11" s="58" customFormat="1">
      <c r="B975" s="175" t="s">
        <v>1387</v>
      </c>
      <c r="C975" s="174" t="s">
        <v>1388</v>
      </c>
      <c r="D975" s="181">
        <v>149.1547826</v>
      </c>
      <c r="E975" s="97">
        <v>17.152383285361712</v>
      </c>
      <c r="F975" s="227">
        <f t="shared" si="45"/>
        <v>2558.36</v>
      </c>
      <c r="G975" s="81"/>
      <c r="H975" s="106" t="s">
        <v>11235</v>
      </c>
      <c r="I975" s="189" t="str">
        <f t="shared" si="46"/>
        <v/>
      </c>
      <c r="J975" s="233">
        <v>2016</v>
      </c>
      <c r="K975" s="106">
        <f t="shared" si="47"/>
        <v>0</v>
      </c>
    </row>
    <row r="976" spans="2:11" s="58" customFormat="1">
      <c r="B976" s="175" t="s">
        <v>1389</v>
      </c>
      <c r="C976" s="174" t="s">
        <v>1390</v>
      </c>
      <c r="D976" s="181">
        <v>2710.1517640000002</v>
      </c>
      <c r="E976" s="97">
        <v>200.55934033663215</v>
      </c>
      <c r="F976" s="227">
        <f t="shared" si="45"/>
        <v>543546.25</v>
      </c>
      <c r="G976" s="81">
        <v>1355.075861</v>
      </c>
      <c r="H976" s="106">
        <v>623.65143112825331</v>
      </c>
      <c r="I976" s="189">
        <f t="shared" si="46"/>
        <v>845095.00000000012</v>
      </c>
      <c r="J976" s="233">
        <v>2016</v>
      </c>
      <c r="K976" s="106">
        <f t="shared" si="47"/>
        <v>1388641</v>
      </c>
    </row>
    <row r="977" spans="2:11" s="58" customFormat="1">
      <c r="B977" s="175" t="s">
        <v>1391</v>
      </c>
      <c r="C977" s="174" t="s">
        <v>1392</v>
      </c>
      <c r="D977" s="181">
        <v>7200.8960120000002</v>
      </c>
      <c r="E977" s="97">
        <v>320.29885533083853</v>
      </c>
      <c r="F977" s="227">
        <f t="shared" si="45"/>
        <v>2306438.75</v>
      </c>
      <c r="G977" s="81">
        <v>3600.4478399999998</v>
      </c>
      <c r="H977" s="106">
        <v>589.19087132227423</v>
      </c>
      <c r="I977" s="189">
        <f t="shared" si="46"/>
        <v>2121351</v>
      </c>
      <c r="J977" s="233">
        <v>2016</v>
      </c>
      <c r="K977" s="106">
        <f t="shared" si="47"/>
        <v>4427790</v>
      </c>
    </row>
    <row r="978" spans="2:11" s="58" customFormat="1">
      <c r="B978" s="175" t="s">
        <v>1393</v>
      </c>
      <c r="C978" s="174" t="s">
        <v>1392</v>
      </c>
      <c r="D978" s="181">
        <v>13363.738289999999</v>
      </c>
      <c r="E978" s="97">
        <v>660.28201679187487</v>
      </c>
      <c r="F978" s="227">
        <f t="shared" si="45"/>
        <v>8823836.0700000003</v>
      </c>
      <c r="G978" s="81">
        <v>6681.8690349999997</v>
      </c>
      <c r="H978" s="106">
        <v>623.65170256588249</v>
      </c>
      <c r="I978" s="189">
        <f t="shared" si="46"/>
        <v>4167159</v>
      </c>
      <c r="J978" s="233">
        <v>2016</v>
      </c>
      <c r="K978" s="106">
        <f t="shared" si="47"/>
        <v>12990995</v>
      </c>
    </row>
    <row r="979" spans="2:11" s="58" customFormat="1">
      <c r="B979" s="175" t="s">
        <v>1394</v>
      </c>
      <c r="C979" s="174" t="s">
        <v>1371</v>
      </c>
      <c r="D979" s="181">
        <v>8254.5499999999993</v>
      </c>
      <c r="E979" s="97">
        <v>147.12513219981707</v>
      </c>
      <c r="F979" s="227">
        <f t="shared" si="45"/>
        <v>1214451.76</v>
      </c>
      <c r="G979" s="81">
        <v>4127.2748899999997</v>
      </c>
      <c r="H979" s="106">
        <v>576.16104169887274</v>
      </c>
      <c r="I979" s="189">
        <f t="shared" si="46"/>
        <v>2377975</v>
      </c>
      <c r="J979" s="233">
        <v>2016</v>
      </c>
      <c r="K979" s="106">
        <f t="shared" si="47"/>
        <v>3592427</v>
      </c>
    </row>
    <row r="980" spans="2:11" s="58" customFormat="1">
      <c r="B980" s="175" t="s">
        <v>1395</v>
      </c>
      <c r="C980" s="174" t="s">
        <v>1371</v>
      </c>
      <c r="D980" s="181">
        <v>9386.36</v>
      </c>
      <c r="E980" s="97">
        <v>258.31361571471791</v>
      </c>
      <c r="F980" s="227">
        <f t="shared" si="45"/>
        <v>2424624.59</v>
      </c>
      <c r="G980" s="81">
        <v>4693.179905</v>
      </c>
      <c r="H980" s="106">
        <v>576.16116465494838</v>
      </c>
      <c r="I980" s="189">
        <f t="shared" si="46"/>
        <v>2704028</v>
      </c>
      <c r="J980" s="233">
        <v>2016</v>
      </c>
      <c r="K980" s="106">
        <f t="shared" si="47"/>
        <v>5128653</v>
      </c>
    </row>
    <row r="981" spans="2:11" s="58" customFormat="1">
      <c r="B981" s="175" t="s">
        <v>1396</v>
      </c>
      <c r="C981" s="174" t="s">
        <v>1397</v>
      </c>
      <c r="D981" s="181">
        <v>3246.5787879999998</v>
      </c>
      <c r="E981" s="97">
        <v>720.44622747039273</v>
      </c>
      <c r="F981" s="227">
        <f t="shared" si="45"/>
        <v>2338985.44</v>
      </c>
      <c r="G981" s="81">
        <v>1623.2894160000001</v>
      </c>
      <c r="H981" s="106">
        <v>1217.8389019940482</v>
      </c>
      <c r="I981" s="189">
        <f t="shared" si="46"/>
        <v>1976904.9999999998</v>
      </c>
      <c r="J981" s="233">
        <v>2016</v>
      </c>
      <c r="K981" s="106">
        <f t="shared" si="47"/>
        <v>4315890</v>
      </c>
    </row>
    <row r="982" spans="2:11" s="58" customFormat="1">
      <c r="B982" s="175" t="s">
        <v>1398</v>
      </c>
      <c r="C982" s="174" t="s">
        <v>1365</v>
      </c>
      <c r="D982" s="181">
        <v>11062.2768</v>
      </c>
      <c r="E982" s="97">
        <v>158.06878200697349</v>
      </c>
      <c r="F982" s="227">
        <f t="shared" si="45"/>
        <v>1748600.6200000003</v>
      </c>
      <c r="G982" s="81"/>
      <c r="H982" s="106" t="s">
        <v>11235</v>
      </c>
      <c r="I982" s="189" t="str">
        <f t="shared" si="46"/>
        <v/>
      </c>
      <c r="J982" s="233">
        <v>2016</v>
      </c>
      <c r="K982" s="106">
        <f t="shared" si="47"/>
        <v>0</v>
      </c>
    </row>
    <row r="983" spans="2:11" s="58" customFormat="1">
      <c r="B983" s="175" t="s">
        <v>1399</v>
      </c>
      <c r="C983" s="174" t="s">
        <v>1365</v>
      </c>
      <c r="D983" s="181">
        <v>6687.0096649999996</v>
      </c>
      <c r="E983" s="97">
        <v>105.55902045342714</v>
      </c>
      <c r="F983" s="227">
        <f t="shared" si="45"/>
        <v>705874.19</v>
      </c>
      <c r="G983" s="81"/>
      <c r="H983" s="106" t="s">
        <v>11235</v>
      </c>
      <c r="I983" s="189" t="str">
        <f t="shared" si="46"/>
        <v/>
      </c>
      <c r="J983" s="233">
        <v>2016</v>
      </c>
      <c r="K983" s="106">
        <f t="shared" si="47"/>
        <v>0</v>
      </c>
    </row>
    <row r="984" spans="2:11" s="58" customFormat="1">
      <c r="B984" s="175" t="s">
        <v>1400</v>
      </c>
      <c r="C984" s="174" t="s">
        <v>1365</v>
      </c>
      <c r="D984" s="181">
        <v>11377.780549999999</v>
      </c>
      <c r="E984" s="97">
        <v>313.25744896705709</v>
      </c>
      <c r="F984" s="227">
        <f t="shared" si="45"/>
        <v>3564174.51</v>
      </c>
      <c r="G984" s="81"/>
      <c r="H984" s="106" t="s">
        <v>11235</v>
      </c>
      <c r="I984" s="189" t="str">
        <f t="shared" si="46"/>
        <v/>
      </c>
      <c r="J984" s="233">
        <v>2016</v>
      </c>
      <c r="K984" s="106">
        <f t="shared" si="47"/>
        <v>0</v>
      </c>
    </row>
    <row r="985" spans="2:11" s="58" customFormat="1">
      <c r="B985" s="175" t="s">
        <v>1401</v>
      </c>
      <c r="C985" s="174" t="s">
        <v>1365</v>
      </c>
      <c r="D985" s="181">
        <v>5191.2461759999997</v>
      </c>
      <c r="E985" s="97">
        <v>395.20242932898435</v>
      </c>
      <c r="F985" s="227">
        <f t="shared" si="45"/>
        <v>2051593.1</v>
      </c>
      <c r="G985" s="81"/>
      <c r="H985" s="106" t="s">
        <v>11235</v>
      </c>
      <c r="I985" s="189" t="str">
        <f t="shared" si="46"/>
        <v/>
      </c>
      <c r="J985" s="233">
        <v>2016</v>
      </c>
      <c r="K985" s="106">
        <f t="shared" si="47"/>
        <v>0</v>
      </c>
    </row>
    <row r="986" spans="2:11" s="58" customFormat="1">
      <c r="B986" s="175" t="s">
        <v>1402</v>
      </c>
      <c r="C986" s="174" t="s">
        <v>1336</v>
      </c>
      <c r="D986" s="181">
        <v>9677.0525969999999</v>
      </c>
      <c r="E986" s="97">
        <v>601.23817574410157</v>
      </c>
      <c r="F986" s="227">
        <f t="shared" si="45"/>
        <v>5818213.4500000002</v>
      </c>
      <c r="G986" s="81">
        <v>4838.5263510000004</v>
      </c>
      <c r="H986" s="106">
        <v>576.16116928325471</v>
      </c>
      <c r="I986" s="189">
        <f t="shared" si="46"/>
        <v>2787771</v>
      </c>
      <c r="J986" s="233">
        <v>2016</v>
      </c>
      <c r="K986" s="106">
        <f t="shared" si="47"/>
        <v>8605984</v>
      </c>
    </row>
    <row r="987" spans="2:11" s="58" customFormat="1">
      <c r="B987" s="175" t="s">
        <v>1403</v>
      </c>
      <c r="C987" s="174" t="s">
        <v>1336</v>
      </c>
      <c r="D987" s="181">
        <v>4961.2</v>
      </c>
      <c r="E987" s="97">
        <v>245.14483592679193</v>
      </c>
      <c r="F987" s="227">
        <f t="shared" si="45"/>
        <v>1216212.56</v>
      </c>
      <c r="G987" s="81">
        <v>2480.6000720000002</v>
      </c>
      <c r="H987" s="106">
        <v>576.16099270999291</v>
      </c>
      <c r="I987" s="189">
        <f t="shared" si="46"/>
        <v>1429225</v>
      </c>
      <c r="J987" s="233">
        <v>2016</v>
      </c>
      <c r="K987" s="106">
        <f t="shared" si="47"/>
        <v>2645438</v>
      </c>
    </row>
    <row r="988" spans="2:11" s="58" customFormat="1">
      <c r="B988" s="175" t="s">
        <v>1404</v>
      </c>
      <c r="C988" s="174" t="s">
        <v>1405</v>
      </c>
      <c r="D988" s="181">
        <v>4670.2666669999999</v>
      </c>
      <c r="E988" s="97">
        <v>82.188788642890572</v>
      </c>
      <c r="F988" s="227">
        <f t="shared" si="45"/>
        <v>383843.56</v>
      </c>
      <c r="G988" s="81">
        <v>2335.133401</v>
      </c>
      <c r="H988" s="106">
        <v>576.16108759518363</v>
      </c>
      <c r="I988" s="189">
        <f t="shared" si="46"/>
        <v>1345413</v>
      </c>
      <c r="J988" s="233">
        <v>2016</v>
      </c>
      <c r="K988" s="106">
        <f t="shared" si="47"/>
        <v>1729257</v>
      </c>
    </row>
    <row r="989" spans="2:11" s="58" customFormat="1">
      <c r="B989" s="175" t="s">
        <v>1406</v>
      </c>
      <c r="C989" s="174" t="s">
        <v>1405</v>
      </c>
      <c r="D989" s="181">
        <v>34516.486669999998</v>
      </c>
      <c r="E989" s="97">
        <v>56.370125343350885</v>
      </c>
      <c r="F989" s="227">
        <f t="shared" si="45"/>
        <v>1945698.68</v>
      </c>
      <c r="G989" s="81">
        <v>17258.243910000001</v>
      </c>
      <c r="H989" s="106">
        <v>576.16116980699223</v>
      </c>
      <c r="I989" s="189">
        <f t="shared" si="46"/>
        <v>9943530</v>
      </c>
      <c r="J989" s="233">
        <v>2016</v>
      </c>
      <c r="K989" s="106">
        <f t="shared" si="47"/>
        <v>11889229</v>
      </c>
    </row>
    <row r="990" spans="2:11" s="58" customFormat="1">
      <c r="B990" s="175" t="s">
        <v>1407</v>
      </c>
      <c r="C990" s="174" t="s">
        <v>1339</v>
      </c>
      <c r="D990" s="181">
        <v>14853.81</v>
      </c>
      <c r="E990" s="97">
        <v>584.59884231722378</v>
      </c>
      <c r="F990" s="227">
        <f t="shared" si="45"/>
        <v>8683520.1300000008</v>
      </c>
      <c r="G990" s="81">
        <v>7426.9051509999999</v>
      </c>
      <c r="H990" s="106">
        <v>582.83819599031256</v>
      </c>
      <c r="I990" s="189">
        <f t="shared" si="46"/>
        <v>4328684</v>
      </c>
      <c r="J990" s="233">
        <v>2016</v>
      </c>
      <c r="K990" s="106">
        <f t="shared" si="47"/>
        <v>13012204</v>
      </c>
    </row>
    <row r="991" spans="2:11" s="58" customFormat="1">
      <c r="B991" s="175" t="s">
        <v>1408</v>
      </c>
      <c r="C991" s="174" t="s">
        <v>1339</v>
      </c>
      <c r="D991" s="181">
        <v>10393.0381</v>
      </c>
      <c r="E991" s="97">
        <v>508.02255309734699</v>
      </c>
      <c r="F991" s="227">
        <f t="shared" si="45"/>
        <v>5279897.75</v>
      </c>
      <c r="G991" s="81">
        <v>5196.5192470000002</v>
      </c>
      <c r="H991" s="106">
        <v>576.16105275247139</v>
      </c>
      <c r="I991" s="189">
        <f t="shared" si="46"/>
        <v>2994032</v>
      </c>
      <c r="J991" s="233">
        <v>2016</v>
      </c>
      <c r="K991" s="106">
        <f t="shared" si="47"/>
        <v>8273930</v>
      </c>
    </row>
    <row r="992" spans="2:11" s="58" customFormat="1">
      <c r="B992" s="175" t="s">
        <v>1409</v>
      </c>
      <c r="C992" s="174" t="s">
        <v>1331</v>
      </c>
      <c r="D992" s="181">
        <v>4153.2</v>
      </c>
      <c r="E992" s="97">
        <v>1289.7822979870944</v>
      </c>
      <c r="F992" s="227">
        <f t="shared" si="45"/>
        <v>5356723.84</v>
      </c>
      <c r="G992" s="81">
        <v>2076.6000410000001</v>
      </c>
      <c r="H992" s="106">
        <v>576.16102108128575</v>
      </c>
      <c r="I992" s="189">
        <f t="shared" si="46"/>
        <v>1196456</v>
      </c>
      <c r="J992" s="233">
        <v>2016</v>
      </c>
      <c r="K992" s="106">
        <f t="shared" si="47"/>
        <v>6553180</v>
      </c>
    </row>
    <row r="993" spans="2:11" s="58" customFormat="1">
      <c r="B993" s="175" t="s">
        <v>1410</v>
      </c>
      <c r="C993" s="174" t="s">
        <v>1331</v>
      </c>
      <c r="D993" s="181">
        <v>11824.277319999999</v>
      </c>
      <c r="E993" s="97">
        <v>602.18025992644766</v>
      </c>
      <c r="F993" s="227">
        <f t="shared" si="45"/>
        <v>7120346.3899999997</v>
      </c>
      <c r="G993" s="81">
        <v>5912.1389769999996</v>
      </c>
      <c r="H993" s="106">
        <v>576.16118519062343</v>
      </c>
      <c r="I993" s="189">
        <f t="shared" si="46"/>
        <v>3406344.9999999995</v>
      </c>
      <c r="J993" s="233">
        <v>2016</v>
      </c>
      <c r="K993" s="106">
        <f t="shared" si="47"/>
        <v>10526691</v>
      </c>
    </row>
    <row r="994" spans="2:11" s="58" customFormat="1">
      <c r="B994" s="175" t="s">
        <v>1411</v>
      </c>
      <c r="C994" s="174" t="s">
        <v>1412</v>
      </c>
      <c r="D994" s="181">
        <v>7776.4</v>
      </c>
      <c r="E994" s="97">
        <v>153.34232806954375</v>
      </c>
      <c r="F994" s="227">
        <f t="shared" si="45"/>
        <v>1192451.28</v>
      </c>
      <c r="G994" s="81">
        <v>3888.199944</v>
      </c>
      <c r="H994" s="106">
        <v>623.6515701158603</v>
      </c>
      <c r="I994" s="189">
        <f t="shared" si="46"/>
        <v>2424882</v>
      </c>
      <c r="J994" s="233">
        <v>2016</v>
      </c>
      <c r="K994" s="106">
        <f t="shared" si="47"/>
        <v>3617333</v>
      </c>
    </row>
    <row r="995" spans="2:11" s="58" customFormat="1">
      <c r="B995" s="175" t="s">
        <v>1413</v>
      </c>
      <c r="C995" s="174" t="s">
        <v>1412</v>
      </c>
      <c r="D995" s="181">
        <v>3447.6</v>
      </c>
      <c r="E995" s="97">
        <v>209.91600823761459</v>
      </c>
      <c r="F995" s="227">
        <f t="shared" si="45"/>
        <v>723706.43</v>
      </c>
      <c r="G995" s="81">
        <v>1723.799976</v>
      </c>
      <c r="H995" s="106">
        <v>623.65182443882338</v>
      </c>
      <c r="I995" s="189">
        <f t="shared" si="46"/>
        <v>1075051</v>
      </c>
      <c r="J995" s="233">
        <v>2016</v>
      </c>
      <c r="K995" s="106">
        <f t="shared" si="47"/>
        <v>1798757</v>
      </c>
    </row>
    <row r="996" spans="2:11" s="58" customFormat="1">
      <c r="B996" s="175" t="s">
        <v>1414</v>
      </c>
      <c r="C996" s="174" t="s">
        <v>1415</v>
      </c>
      <c r="D996" s="181">
        <v>7272.7</v>
      </c>
      <c r="E996" s="97">
        <v>162.99934274753531</v>
      </c>
      <c r="F996" s="227">
        <f t="shared" si="45"/>
        <v>1185445.32</v>
      </c>
      <c r="G996" s="81">
        <v>3636.3498460000001</v>
      </c>
      <c r="H996" s="106">
        <v>623.65176510577135</v>
      </c>
      <c r="I996" s="189">
        <f t="shared" si="46"/>
        <v>2267816</v>
      </c>
      <c r="J996" s="233">
        <v>2016</v>
      </c>
      <c r="K996" s="106">
        <f t="shared" si="47"/>
        <v>3453261</v>
      </c>
    </row>
    <row r="997" spans="2:11" s="58" customFormat="1">
      <c r="B997" s="175" t="s">
        <v>1416</v>
      </c>
      <c r="C997" s="174" t="s">
        <v>1415</v>
      </c>
      <c r="D997" s="104">
        <v>11121.57778</v>
      </c>
      <c r="E997" s="97">
        <v>287.91978650352974</v>
      </c>
      <c r="F997" s="227">
        <f t="shared" si="45"/>
        <v>3202122.3000000003</v>
      </c>
      <c r="G997" s="81">
        <v>5560.7887090000004</v>
      </c>
      <c r="H997" s="106">
        <v>623.65164034863164</v>
      </c>
      <c r="I997" s="189">
        <f t="shared" si="46"/>
        <v>3467995</v>
      </c>
      <c r="J997" s="232">
        <v>2016</v>
      </c>
      <c r="K997" s="106">
        <f t="shared" si="47"/>
        <v>6670117</v>
      </c>
    </row>
    <row r="998" spans="2:11" s="58" customFormat="1">
      <c r="B998" s="175" t="s">
        <v>1417</v>
      </c>
      <c r="C998" s="174" t="s">
        <v>1412</v>
      </c>
      <c r="D998" s="181">
        <v>10766.56667</v>
      </c>
      <c r="E998" s="97">
        <v>591.29760815385362</v>
      </c>
      <c r="F998" s="227">
        <f t="shared" si="45"/>
        <v>6366245.120000001</v>
      </c>
      <c r="G998" s="81">
        <v>5383.2831859999997</v>
      </c>
      <c r="H998" s="106">
        <v>623.65156801171486</v>
      </c>
      <c r="I998" s="189">
        <f t="shared" si="46"/>
        <v>3357293</v>
      </c>
      <c r="J998" s="233">
        <v>2016</v>
      </c>
      <c r="K998" s="106">
        <f t="shared" si="47"/>
        <v>9723538</v>
      </c>
    </row>
    <row r="999" spans="2:11" s="58" customFormat="1">
      <c r="B999" s="175" t="s">
        <v>1418</v>
      </c>
      <c r="C999" s="174" t="s">
        <v>1412</v>
      </c>
      <c r="D999" s="181">
        <v>3408.1</v>
      </c>
      <c r="E999" s="97">
        <v>355.52400751151674</v>
      </c>
      <c r="F999" s="227">
        <f t="shared" si="45"/>
        <v>1211661.3700000001</v>
      </c>
      <c r="G999" s="81">
        <v>1704.049994</v>
      </c>
      <c r="H999" s="106">
        <v>623.65189034471484</v>
      </c>
      <c r="I999" s="189">
        <f t="shared" si="46"/>
        <v>1062734</v>
      </c>
      <c r="J999" s="233">
        <v>2016</v>
      </c>
      <c r="K999" s="106">
        <f t="shared" si="47"/>
        <v>2274395</v>
      </c>
    </row>
    <row r="1000" spans="2:11" s="58" customFormat="1">
      <c r="B1000" s="175" t="s">
        <v>1419</v>
      </c>
      <c r="C1000" s="174" t="s">
        <v>1415</v>
      </c>
      <c r="D1000" s="181">
        <v>7103.2777779999997</v>
      </c>
      <c r="E1000" s="97">
        <v>351.63583180373274</v>
      </c>
      <c r="F1000" s="227">
        <f t="shared" si="45"/>
        <v>2497766.9900000002</v>
      </c>
      <c r="G1000" s="81">
        <v>3551.638868</v>
      </c>
      <c r="H1000" s="106">
        <v>623.6515260481151</v>
      </c>
      <c r="I1000" s="189">
        <f t="shared" si="46"/>
        <v>2214985</v>
      </c>
      <c r="J1000" s="233">
        <v>2016</v>
      </c>
      <c r="K1000" s="106">
        <f t="shared" si="47"/>
        <v>4712752</v>
      </c>
    </row>
    <row r="1001" spans="2:11" s="58" customFormat="1">
      <c r="B1001" s="175" t="s">
        <v>1420</v>
      </c>
      <c r="C1001" s="174" t="s">
        <v>1415</v>
      </c>
      <c r="D1001" s="181">
        <v>4052.409091</v>
      </c>
      <c r="E1001" s="97">
        <v>525.23137279675996</v>
      </c>
      <c r="F1001" s="227">
        <f t="shared" si="45"/>
        <v>2128452.39</v>
      </c>
      <c r="G1001" s="81">
        <v>2026.204581</v>
      </c>
      <c r="H1001" s="106">
        <v>623.65173381275656</v>
      </c>
      <c r="I1001" s="189">
        <f t="shared" si="46"/>
        <v>1263646</v>
      </c>
      <c r="J1001" s="233">
        <v>2016</v>
      </c>
      <c r="K1001" s="106">
        <f t="shared" si="47"/>
        <v>3392098</v>
      </c>
    </row>
    <row r="1002" spans="2:11" s="58" customFormat="1">
      <c r="B1002" s="175" t="s">
        <v>1421</v>
      </c>
      <c r="C1002" s="174" t="s">
        <v>1412</v>
      </c>
      <c r="D1002" s="181">
        <v>7776.4</v>
      </c>
      <c r="E1002" s="97">
        <v>153.34232806954375</v>
      </c>
      <c r="F1002" s="227">
        <f t="shared" si="45"/>
        <v>1192451.28</v>
      </c>
      <c r="G1002" s="81">
        <v>3888.199944</v>
      </c>
      <c r="H1002" s="106">
        <v>623.6515701158603</v>
      </c>
      <c r="I1002" s="189">
        <f t="shared" si="46"/>
        <v>2424882</v>
      </c>
      <c r="J1002" s="233">
        <v>2016</v>
      </c>
      <c r="K1002" s="106">
        <f t="shared" si="47"/>
        <v>3617333</v>
      </c>
    </row>
    <row r="1003" spans="2:11" s="58" customFormat="1">
      <c r="B1003" s="175" t="s">
        <v>1422</v>
      </c>
      <c r="C1003" s="174" t="s">
        <v>1412</v>
      </c>
      <c r="D1003" s="181">
        <v>10766.56667</v>
      </c>
      <c r="E1003" s="97">
        <v>591.29760815385362</v>
      </c>
      <c r="F1003" s="227">
        <f t="shared" si="45"/>
        <v>6366245.120000001</v>
      </c>
      <c r="G1003" s="81">
        <v>5383.2831859999997</v>
      </c>
      <c r="H1003" s="106">
        <v>623.65156801171486</v>
      </c>
      <c r="I1003" s="189">
        <f t="shared" si="46"/>
        <v>3357293</v>
      </c>
      <c r="J1003" s="233">
        <v>2016</v>
      </c>
      <c r="K1003" s="106">
        <f t="shared" si="47"/>
        <v>9723538</v>
      </c>
    </row>
    <row r="1004" spans="2:11" s="58" customFormat="1">
      <c r="B1004" s="175" t="s">
        <v>1423</v>
      </c>
      <c r="C1004" s="174" t="s">
        <v>1424</v>
      </c>
      <c r="D1004" s="181">
        <v>2011.05</v>
      </c>
      <c r="E1004" s="97">
        <v>152.1683498669849</v>
      </c>
      <c r="F1004" s="227">
        <f t="shared" si="45"/>
        <v>306018.15999999997</v>
      </c>
      <c r="G1004" s="81">
        <v>1005.525021</v>
      </c>
      <c r="H1004" s="106">
        <v>623.65131339680499</v>
      </c>
      <c r="I1004" s="189">
        <f t="shared" si="46"/>
        <v>627097</v>
      </c>
      <c r="J1004" s="233">
        <v>2016</v>
      </c>
      <c r="K1004" s="106">
        <f t="shared" si="47"/>
        <v>933115</v>
      </c>
    </row>
    <row r="1005" spans="2:11" s="58" customFormat="1">
      <c r="B1005" s="175" t="s">
        <v>1425</v>
      </c>
      <c r="C1005" s="174" t="s">
        <v>1424</v>
      </c>
      <c r="D1005" s="181">
        <v>5853.05</v>
      </c>
      <c r="E1005" s="97">
        <v>252.35915804580517</v>
      </c>
      <c r="F1005" s="227">
        <f t="shared" si="45"/>
        <v>1477070.77</v>
      </c>
      <c r="G1005" s="81">
        <v>2926.5250620000002</v>
      </c>
      <c r="H1005" s="106">
        <v>623.65158723523689</v>
      </c>
      <c r="I1005" s="189">
        <f t="shared" si="46"/>
        <v>1825132.0000000002</v>
      </c>
      <c r="J1005" s="233">
        <v>2016</v>
      </c>
      <c r="K1005" s="106">
        <f t="shared" si="47"/>
        <v>3302203</v>
      </c>
    </row>
    <row r="1006" spans="2:11" s="58" customFormat="1">
      <c r="B1006" s="175" t="s">
        <v>1426</v>
      </c>
      <c r="C1006" s="174" t="s">
        <v>1427</v>
      </c>
      <c r="D1006" s="181">
        <v>9693.9333330000009</v>
      </c>
      <c r="E1006" s="97">
        <v>338.35254146367663</v>
      </c>
      <c r="F1006" s="227">
        <f t="shared" si="45"/>
        <v>3279966.98</v>
      </c>
      <c r="G1006" s="81"/>
      <c r="H1006" s="106" t="s">
        <v>11235</v>
      </c>
      <c r="I1006" s="189" t="str">
        <f t="shared" si="46"/>
        <v/>
      </c>
      <c r="J1006" s="233">
        <v>2016</v>
      </c>
      <c r="K1006" s="106">
        <f t="shared" si="47"/>
        <v>0</v>
      </c>
    </row>
    <row r="1007" spans="2:11" s="58" customFormat="1">
      <c r="B1007" s="175" t="s">
        <v>1428</v>
      </c>
      <c r="C1007" s="174" t="s">
        <v>1429</v>
      </c>
      <c r="D1007" s="181">
        <v>10105.9</v>
      </c>
      <c r="E1007" s="97">
        <v>236.63047625644427</v>
      </c>
      <c r="F1007" s="227">
        <f t="shared" si="45"/>
        <v>2391363.9300000002</v>
      </c>
      <c r="G1007" s="81">
        <v>5052.9499100000003</v>
      </c>
      <c r="H1007" s="106">
        <v>581.7706591910387</v>
      </c>
      <c r="I1007" s="189">
        <f t="shared" si="46"/>
        <v>2939658</v>
      </c>
      <c r="J1007" s="233">
        <v>2016</v>
      </c>
      <c r="K1007" s="106">
        <f t="shared" si="47"/>
        <v>5331022</v>
      </c>
    </row>
    <row r="1008" spans="2:11" s="58" customFormat="1">
      <c r="B1008" s="175" t="s">
        <v>1430</v>
      </c>
      <c r="C1008" s="174" t="s">
        <v>1429</v>
      </c>
      <c r="D1008" s="181">
        <v>8579.5499999999993</v>
      </c>
      <c r="E1008" s="97">
        <v>235.39620143247609</v>
      </c>
      <c r="F1008" s="227">
        <f t="shared" si="45"/>
        <v>2019593.48</v>
      </c>
      <c r="G1008" s="81">
        <v>4289.7749679999997</v>
      </c>
      <c r="H1008" s="106">
        <v>623.65159477055352</v>
      </c>
      <c r="I1008" s="189">
        <f t="shared" si="46"/>
        <v>2675325</v>
      </c>
      <c r="J1008" s="233">
        <v>2016</v>
      </c>
      <c r="K1008" s="106">
        <f t="shared" si="47"/>
        <v>4694918</v>
      </c>
    </row>
    <row r="1009" spans="2:11" s="58" customFormat="1">
      <c r="B1009" s="175" t="s">
        <v>1431</v>
      </c>
      <c r="C1009" s="174" t="s">
        <v>1427</v>
      </c>
      <c r="D1009" s="181">
        <v>9693.9333330000009</v>
      </c>
      <c r="E1009" s="97">
        <v>338.35254146367663</v>
      </c>
      <c r="F1009" s="227">
        <f t="shared" si="45"/>
        <v>3279966.98</v>
      </c>
      <c r="G1009" s="81"/>
      <c r="H1009" s="106" t="s">
        <v>11235</v>
      </c>
      <c r="I1009" s="189" t="str">
        <f t="shared" si="46"/>
        <v/>
      </c>
      <c r="J1009" s="233">
        <v>2016</v>
      </c>
      <c r="K1009" s="106">
        <f t="shared" si="47"/>
        <v>0</v>
      </c>
    </row>
    <row r="1010" spans="2:11" s="58" customFormat="1">
      <c r="B1010" s="175" t="s">
        <v>1432</v>
      </c>
      <c r="C1010" s="174" t="s">
        <v>1433</v>
      </c>
      <c r="D1010" s="181">
        <v>6145.6217189999998</v>
      </c>
      <c r="E1010" s="97">
        <v>362.2630259062322</v>
      </c>
      <c r="F1010" s="227">
        <f t="shared" si="45"/>
        <v>2226331.52</v>
      </c>
      <c r="G1010" s="81"/>
      <c r="H1010" s="106" t="s">
        <v>11235</v>
      </c>
      <c r="I1010" s="189" t="str">
        <f t="shared" si="46"/>
        <v/>
      </c>
      <c r="J1010" s="233">
        <v>2016</v>
      </c>
      <c r="K1010" s="106">
        <f t="shared" si="47"/>
        <v>0</v>
      </c>
    </row>
    <row r="1011" spans="2:11" s="58" customFormat="1">
      <c r="B1011" s="175" t="s">
        <v>1434</v>
      </c>
      <c r="C1011" s="174" t="s">
        <v>1435</v>
      </c>
      <c r="D1011" s="181">
        <v>3408.5</v>
      </c>
      <c r="E1011" s="97">
        <v>261.25463106938537</v>
      </c>
      <c r="F1011" s="227">
        <f t="shared" si="45"/>
        <v>890486.41</v>
      </c>
      <c r="G1011" s="81">
        <v>1704.2500110000001</v>
      </c>
      <c r="H1011" s="106">
        <v>623.65145556099981</v>
      </c>
      <c r="I1011" s="189">
        <f t="shared" si="46"/>
        <v>1062858</v>
      </c>
      <c r="J1011" s="233">
        <v>2016</v>
      </c>
      <c r="K1011" s="106">
        <f t="shared" si="47"/>
        <v>1953344</v>
      </c>
    </row>
    <row r="1012" spans="2:11" s="58" customFormat="1">
      <c r="B1012" s="175" t="s">
        <v>1436</v>
      </c>
      <c r="C1012" s="174" t="s">
        <v>1435</v>
      </c>
      <c r="D1012" s="181">
        <v>10039.377500000001</v>
      </c>
      <c r="E1012" s="97">
        <v>285.51420543753835</v>
      </c>
      <c r="F1012" s="227">
        <f t="shared" si="45"/>
        <v>2866384.89</v>
      </c>
      <c r="G1012" s="81">
        <v>5019.6887610000003</v>
      </c>
      <c r="H1012" s="106">
        <v>623.65161448303581</v>
      </c>
      <c r="I1012" s="189">
        <f t="shared" si="46"/>
        <v>3130537</v>
      </c>
      <c r="J1012" s="233">
        <v>2016</v>
      </c>
      <c r="K1012" s="106">
        <f t="shared" si="47"/>
        <v>5996922</v>
      </c>
    </row>
    <row r="1013" spans="2:11" s="58" customFormat="1">
      <c r="B1013" s="175" t="s">
        <v>1437</v>
      </c>
      <c r="C1013" s="174" t="s">
        <v>1438</v>
      </c>
      <c r="D1013" s="181">
        <v>10862.475</v>
      </c>
      <c r="E1013" s="97">
        <v>174.21524192230592</v>
      </c>
      <c r="F1013" s="227">
        <f t="shared" si="45"/>
        <v>1892408.71</v>
      </c>
      <c r="G1013" s="81"/>
      <c r="H1013" s="106" t="s">
        <v>11235</v>
      </c>
      <c r="I1013" s="189" t="str">
        <f t="shared" si="46"/>
        <v/>
      </c>
      <c r="J1013" s="233">
        <v>2016</v>
      </c>
      <c r="K1013" s="106">
        <f t="shared" si="47"/>
        <v>0</v>
      </c>
    </row>
    <row r="1014" spans="2:11" s="58" customFormat="1">
      <c r="B1014" s="175" t="s">
        <v>1439</v>
      </c>
      <c r="C1014" s="174" t="s">
        <v>1440</v>
      </c>
      <c r="D1014" s="181">
        <v>4818.96</v>
      </c>
      <c r="E1014" s="97">
        <v>476.29479597257495</v>
      </c>
      <c r="F1014" s="227">
        <f t="shared" si="45"/>
        <v>2295245.5699999998</v>
      </c>
      <c r="G1014" s="81">
        <v>2409.4800730000002</v>
      </c>
      <c r="H1014" s="106">
        <v>623.65155737895157</v>
      </c>
      <c r="I1014" s="189">
        <f t="shared" si="46"/>
        <v>1502676</v>
      </c>
      <c r="J1014" s="233">
        <v>2016</v>
      </c>
      <c r="K1014" s="106">
        <f t="shared" si="47"/>
        <v>3797922</v>
      </c>
    </row>
    <row r="1015" spans="2:11" s="58" customFormat="1">
      <c r="B1015" s="175" t="s">
        <v>1441</v>
      </c>
      <c r="C1015" s="174" t="s">
        <v>1433</v>
      </c>
      <c r="D1015" s="181">
        <v>6047.5381870000001</v>
      </c>
      <c r="E1015" s="97">
        <v>386.0071632152887</v>
      </c>
      <c r="F1015" s="227">
        <f t="shared" si="45"/>
        <v>2334393.06</v>
      </c>
      <c r="G1015" s="81"/>
      <c r="H1015" s="106" t="s">
        <v>11235</v>
      </c>
      <c r="I1015" s="189" t="str">
        <f t="shared" si="46"/>
        <v/>
      </c>
      <c r="J1015" s="233">
        <v>2016</v>
      </c>
      <c r="K1015" s="106">
        <f t="shared" si="47"/>
        <v>0</v>
      </c>
    </row>
    <row r="1016" spans="2:11" s="58" customFormat="1">
      <c r="B1016" s="175" t="s">
        <v>1442</v>
      </c>
      <c r="C1016" s="174" t="s">
        <v>1438</v>
      </c>
      <c r="D1016" s="181">
        <v>17142.56667</v>
      </c>
      <c r="E1016" s="97">
        <v>234.53074253086746</v>
      </c>
      <c r="F1016" s="227">
        <f t="shared" si="45"/>
        <v>4020458.89</v>
      </c>
      <c r="G1016" s="81"/>
      <c r="H1016" s="106" t="s">
        <v>11235</v>
      </c>
      <c r="I1016" s="189" t="str">
        <f t="shared" si="46"/>
        <v/>
      </c>
      <c r="J1016" s="233">
        <v>2016</v>
      </c>
      <c r="K1016" s="106">
        <f t="shared" si="47"/>
        <v>0</v>
      </c>
    </row>
    <row r="1017" spans="2:11" s="58" customFormat="1">
      <c r="B1017" s="175" t="s">
        <v>1443</v>
      </c>
      <c r="C1017" s="174" t="s">
        <v>1438</v>
      </c>
      <c r="D1017" s="181">
        <v>10862.475</v>
      </c>
      <c r="E1017" s="97">
        <v>174.21524192230592</v>
      </c>
      <c r="F1017" s="227">
        <f t="shared" si="45"/>
        <v>1892408.71</v>
      </c>
      <c r="G1017" s="81"/>
      <c r="H1017" s="106" t="s">
        <v>11235</v>
      </c>
      <c r="I1017" s="189" t="str">
        <f t="shared" si="46"/>
        <v/>
      </c>
      <c r="J1017" s="233">
        <v>2016</v>
      </c>
      <c r="K1017" s="106">
        <f t="shared" si="47"/>
        <v>0</v>
      </c>
    </row>
    <row r="1018" spans="2:11" s="58" customFormat="1">
      <c r="B1018" s="175" t="s">
        <v>1444</v>
      </c>
      <c r="C1018" s="174" t="s">
        <v>1438</v>
      </c>
      <c r="D1018" s="181">
        <v>14006.6</v>
      </c>
      <c r="E1018" s="97">
        <v>285.49182742421431</v>
      </c>
      <c r="F1018" s="227">
        <f t="shared" si="45"/>
        <v>3998769.83</v>
      </c>
      <c r="G1018" s="81"/>
      <c r="H1018" s="106" t="s">
        <v>11235</v>
      </c>
      <c r="I1018" s="189" t="str">
        <f t="shared" si="46"/>
        <v/>
      </c>
      <c r="J1018" s="233">
        <v>2016</v>
      </c>
      <c r="K1018" s="106">
        <f t="shared" si="47"/>
        <v>0</v>
      </c>
    </row>
    <row r="1019" spans="2:11" s="58" customFormat="1">
      <c r="B1019" s="175" t="s">
        <v>1445</v>
      </c>
      <c r="C1019" s="174" t="s">
        <v>1429</v>
      </c>
      <c r="D1019" s="181">
        <v>11930.1</v>
      </c>
      <c r="E1019" s="97">
        <v>376.16746883932234</v>
      </c>
      <c r="F1019" s="227">
        <f t="shared" si="45"/>
        <v>4487715.5199999996</v>
      </c>
      <c r="G1019" s="81">
        <v>5965.0499140000002</v>
      </c>
      <c r="H1019" s="106">
        <v>580.20905942078923</v>
      </c>
      <c r="I1019" s="189">
        <f t="shared" si="46"/>
        <v>3460976</v>
      </c>
      <c r="J1019" s="233">
        <v>2016</v>
      </c>
      <c r="K1019" s="106">
        <f t="shared" si="47"/>
        <v>7948692</v>
      </c>
    </row>
    <row r="1020" spans="2:11" s="58" customFormat="1">
      <c r="B1020" s="175" t="s">
        <v>1446</v>
      </c>
      <c r="C1020" s="174" t="s">
        <v>1429</v>
      </c>
      <c r="D1020" s="181">
        <v>1158.3</v>
      </c>
      <c r="E1020" s="97">
        <v>214.56751273417939</v>
      </c>
      <c r="F1020" s="227">
        <f t="shared" si="45"/>
        <v>248533.55</v>
      </c>
      <c r="G1020" s="81">
        <v>579.14997989999995</v>
      </c>
      <c r="H1020" s="106">
        <v>623.65192529638909</v>
      </c>
      <c r="I1020" s="189">
        <f t="shared" si="46"/>
        <v>361188</v>
      </c>
      <c r="J1020" s="233">
        <v>2016</v>
      </c>
      <c r="K1020" s="106">
        <f t="shared" si="47"/>
        <v>609722</v>
      </c>
    </row>
    <row r="1021" spans="2:11" s="58" customFormat="1">
      <c r="B1021" s="175" t="s">
        <v>1447</v>
      </c>
      <c r="C1021" s="174" t="s">
        <v>1448</v>
      </c>
      <c r="D1021" s="181">
        <v>5850.5</v>
      </c>
      <c r="E1021" s="97">
        <v>307.62776343902232</v>
      </c>
      <c r="F1021" s="227">
        <f t="shared" si="45"/>
        <v>1799776.23</v>
      </c>
      <c r="G1021" s="81">
        <v>2925.2500620000001</v>
      </c>
      <c r="H1021" s="106">
        <v>584.07792967683736</v>
      </c>
      <c r="I1021" s="189">
        <f t="shared" si="46"/>
        <v>1708574.0000000002</v>
      </c>
      <c r="J1021" s="233">
        <v>2016</v>
      </c>
      <c r="K1021" s="106">
        <f t="shared" si="47"/>
        <v>3508350</v>
      </c>
    </row>
    <row r="1022" spans="2:11" s="58" customFormat="1">
      <c r="B1022" s="175" t="s">
        <v>1449</v>
      </c>
      <c r="C1022" s="174" t="s">
        <v>1450</v>
      </c>
      <c r="D1022" s="181">
        <v>6832.8122219999996</v>
      </c>
      <c r="E1022" s="97">
        <v>187.97860943177551</v>
      </c>
      <c r="F1022" s="227">
        <f t="shared" si="45"/>
        <v>1284422.54</v>
      </c>
      <c r="G1022" s="81">
        <v>3416.4060639999998</v>
      </c>
      <c r="H1022" s="106">
        <v>623.65156836930385</v>
      </c>
      <c r="I1022" s="189">
        <f t="shared" si="46"/>
        <v>2130647</v>
      </c>
      <c r="J1022" s="233">
        <v>2016</v>
      </c>
      <c r="K1022" s="106">
        <f t="shared" si="47"/>
        <v>3415070</v>
      </c>
    </row>
    <row r="1023" spans="2:11" s="58" customFormat="1">
      <c r="B1023" s="175" t="s">
        <v>1451</v>
      </c>
      <c r="C1023" s="174" t="s">
        <v>1450</v>
      </c>
      <c r="D1023" s="181">
        <v>10326.75</v>
      </c>
      <c r="E1023" s="97">
        <v>485.84488730723609</v>
      </c>
      <c r="F1023" s="227">
        <f t="shared" si="45"/>
        <v>5017198.6900000004</v>
      </c>
      <c r="G1023" s="81">
        <v>5163.3751599999996</v>
      </c>
      <c r="H1023" s="106">
        <v>623.65156515181445</v>
      </c>
      <c r="I1023" s="189">
        <f t="shared" si="46"/>
        <v>3220147</v>
      </c>
      <c r="J1023" s="233">
        <v>2016</v>
      </c>
      <c r="K1023" s="106">
        <f t="shared" si="47"/>
        <v>8237346</v>
      </c>
    </row>
    <row r="1024" spans="2:11" s="58" customFormat="1">
      <c r="B1024" s="175" t="s">
        <v>1452</v>
      </c>
      <c r="C1024" s="174" t="s">
        <v>1450</v>
      </c>
      <c r="D1024" s="181">
        <v>3587.3222219999998</v>
      </c>
      <c r="E1024" s="97">
        <v>190.97723527552137</v>
      </c>
      <c r="F1024" s="227">
        <f t="shared" si="45"/>
        <v>685096.88</v>
      </c>
      <c r="G1024" s="81">
        <v>1793.661108</v>
      </c>
      <c r="H1024" s="106">
        <v>623.65181193414162</v>
      </c>
      <c r="I1024" s="189">
        <f t="shared" si="46"/>
        <v>1118620</v>
      </c>
      <c r="J1024" s="233">
        <v>2016</v>
      </c>
      <c r="K1024" s="106">
        <f t="shared" si="47"/>
        <v>1803717</v>
      </c>
    </row>
    <row r="1025" spans="2:11" s="58" customFormat="1">
      <c r="B1025" s="175" t="s">
        <v>1453</v>
      </c>
      <c r="C1025" s="174" t="s">
        <v>1450</v>
      </c>
      <c r="D1025" s="181">
        <v>1895.6</v>
      </c>
      <c r="E1025" s="97">
        <v>152.36354716184852</v>
      </c>
      <c r="F1025" s="227">
        <f t="shared" si="45"/>
        <v>288820.34000000003</v>
      </c>
      <c r="G1025" s="81">
        <v>947.79999250000003</v>
      </c>
      <c r="H1025" s="106">
        <v>623.65161919960656</v>
      </c>
      <c r="I1025" s="189">
        <f t="shared" si="46"/>
        <v>591097</v>
      </c>
      <c r="J1025" s="233">
        <v>2016</v>
      </c>
      <c r="K1025" s="106">
        <f t="shared" si="47"/>
        <v>879917</v>
      </c>
    </row>
    <row r="1026" spans="2:11" s="58" customFormat="1">
      <c r="B1026" s="175" t="s">
        <v>1454</v>
      </c>
      <c r="C1026" s="174" t="s">
        <v>1265</v>
      </c>
      <c r="D1026" s="181">
        <v>10609.14444</v>
      </c>
      <c r="E1026" s="97">
        <v>102.56028241990832</v>
      </c>
      <c r="F1026" s="227">
        <f t="shared" si="45"/>
        <v>1088076.8500000001</v>
      </c>
      <c r="G1026" s="81">
        <v>5304.5722589999996</v>
      </c>
      <c r="H1026" s="106">
        <v>1300.6111827950876</v>
      </c>
      <c r="I1026" s="189">
        <f t="shared" si="46"/>
        <v>6899185.9999999991</v>
      </c>
      <c r="J1026" s="233">
        <v>2016</v>
      </c>
      <c r="K1026" s="106">
        <f t="shared" si="47"/>
        <v>7987263</v>
      </c>
    </row>
    <row r="1027" spans="2:11" s="58" customFormat="1">
      <c r="B1027" s="175" t="s">
        <v>1455</v>
      </c>
      <c r="C1027" s="174" t="s">
        <v>1265</v>
      </c>
      <c r="D1027" s="181">
        <v>3738.9444440000002</v>
      </c>
      <c r="E1027" s="97">
        <v>168.17942855745733</v>
      </c>
      <c r="F1027" s="227">
        <f t="shared" si="45"/>
        <v>628813.54</v>
      </c>
      <c r="G1027" s="81">
        <v>1869.4722139999999</v>
      </c>
      <c r="H1027" s="106">
        <v>1300.6109327496001</v>
      </c>
      <c r="I1027" s="189">
        <f t="shared" si="46"/>
        <v>2431456</v>
      </c>
      <c r="J1027" s="233">
        <v>2016</v>
      </c>
      <c r="K1027" s="106">
        <f t="shared" si="47"/>
        <v>3060270</v>
      </c>
    </row>
    <row r="1028" spans="2:11" s="58" customFormat="1">
      <c r="B1028" s="175" t="s">
        <v>1456</v>
      </c>
      <c r="C1028" s="174" t="s">
        <v>1285</v>
      </c>
      <c r="D1028" s="181">
        <v>4929.75</v>
      </c>
      <c r="E1028" s="97">
        <v>178.7075571783559</v>
      </c>
      <c r="F1028" s="227">
        <f t="shared" si="45"/>
        <v>880983.58</v>
      </c>
      <c r="G1028" s="81">
        <v>2464.875059</v>
      </c>
      <c r="H1028" s="106">
        <v>1300.611156048052</v>
      </c>
      <c r="I1028" s="189">
        <f t="shared" si="46"/>
        <v>3205844</v>
      </c>
      <c r="J1028" s="233">
        <v>2016</v>
      </c>
      <c r="K1028" s="106">
        <f t="shared" si="47"/>
        <v>4086828</v>
      </c>
    </row>
    <row r="1029" spans="2:11" s="58" customFormat="1">
      <c r="B1029" s="175" t="s">
        <v>1457</v>
      </c>
      <c r="C1029" s="174" t="s">
        <v>1458</v>
      </c>
      <c r="D1029" s="181">
        <v>2356.843421</v>
      </c>
      <c r="E1029" s="97">
        <v>256.275811374743</v>
      </c>
      <c r="F1029" s="227">
        <f t="shared" si="45"/>
        <v>604001.96</v>
      </c>
      <c r="G1029" s="81">
        <v>1178.4216759999999</v>
      </c>
      <c r="H1029" s="106">
        <v>1295.3970816130848</v>
      </c>
      <c r="I1029" s="189">
        <f t="shared" si="46"/>
        <v>1526524</v>
      </c>
      <c r="J1029" s="233">
        <v>2016</v>
      </c>
      <c r="K1029" s="106">
        <f t="shared" si="47"/>
        <v>2130526</v>
      </c>
    </row>
    <row r="1030" spans="2:11" s="58" customFormat="1">
      <c r="B1030" s="175" t="s">
        <v>1459</v>
      </c>
      <c r="C1030" s="174" t="s">
        <v>292</v>
      </c>
      <c r="D1030" s="181">
        <v>5102.9181820000003</v>
      </c>
      <c r="E1030" s="97">
        <v>520.48275423436917</v>
      </c>
      <c r="F1030" s="227">
        <f t="shared" si="45"/>
        <v>2655980.91</v>
      </c>
      <c r="G1030" s="81">
        <v>2551.4590490000001</v>
      </c>
      <c r="H1030" s="106">
        <v>1300.6111155499873</v>
      </c>
      <c r="I1030" s="189">
        <f t="shared" si="46"/>
        <v>3318455.9999999995</v>
      </c>
      <c r="J1030" s="233">
        <v>2016</v>
      </c>
      <c r="K1030" s="106">
        <f t="shared" si="47"/>
        <v>5974437</v>
      </c>
    </row>
    <row r="1031" spans="2:11" s="58" customFormat="1">
      <c r="B1031" s="175" t="s">
        <v>1460</v>
      </c>
      <c r="C1031" s="174" t="s">
        <v>292</v>
      </c>
      <c r="D1031" s="181">
        <v>9579.0348479999993</v>
      </c>
      <c r="E1031" s="97">
        <v>365.28225291200033</v>
      </c>
      <c r="F1031" s="227">
        <f t="shared" si="45"/>
        <v>3499051.4300000006</v>
      </c>
      <c r="G1031" s="81">
        <v>4789.5174559999996</v>
      </c>
      <c r="H1031" s="106">
        <v>1300.6111904230213</v>
      </c>
      <c r="I1031" s="189">
        <f t="shared" si="46"/>
        <v>6229300</v>
      </c>
      <c r="J1031" s="233">
        <v>2016</v>
      </c>
      <c r="K1031" s="106">
        <f t="shared" si="47"/>
        <v>9728351</v>
      </c>
    </row>
    <row r="1032" spans="2:11" s="58" customFormat="1">
      <c r="B1032" s="175" t="s">
        <v>1461</v>
      </c>
      <c r="C1032" s="174" t="s">
        <v>1462</v>
      </c>
      <c r="D1032" s="181">
        <v>7532.6636360000002</v>
      </c>
      <c r="E1032" s="97">
        <v>342.24487307241282</v>
      </c>
      <c r="F1032" s="227">
        <f t="shared" si="45"/>
        <v>2578015.5099999998</v>
      </c>
      <c r="G1032" s="81">
        <v>3766.331698</v>
      </c>
      <c r="H1032" s="106">
        <v>1217.8388330575551</v>
      </c>
      <c r="I1032" s="189">
        <f t="shared" si="46"/>
        <v>4586785</v>
      </c>
      <c r="J1032" s="233">
        <v>2016</v>
      </c>
      <c r="K1032" s="106">
        <f t="shared" si="47"/>
        <v>7164801</v>
      </c>
    </row>
    <row r="1033" spans="2:11" s="58" customFormat="1">
      <c r="B1033" s="175" t="s">
        <v>1463</v>
      </c>
      <c r="C1033" s="174" t="s">
        <v>1462</v>
      </c>
      <c r="D1033" s="181">
        <v>3534.3249999999998</v>
      </c>
      <c r="E1033" s="97">
        <v>470.93369455270812</v>
      </c>
      <c r="F1033" s="227">
        <f t="shared" si="45"/>
        <v>1664432.73</v>
      </c>
      <c r="G1033" s="81">
        <v>1767.1624690000001</v>
      </c>
      <c r="H1033" s="106">
        <v>1217.8387883134699</v>
      </c>
      <c r="I1033" s="189">
        <f t="shared" si="46"/>
        <v>2152119</v>
      </c>
      <c r="J1033" s="233">
        <v>2016</v>
      </c>
      <c r="K1033" s="106">
        <f t="shared" si="47"/>
        <v>3816552</v>
      </c>
    </row>
    <row r="1034" spans="2:11" s="58" customFormat="1">
      <c r="B1034" s="175" t="s">
        <v>1464</v>
      </c>
      <c r="C1034" s="174" t="s">
        <v>1282</v>
      </c>
      <c r="D1034" s="181">
        <v>6804.7928499999998</v>
      </c>
      <c r="E1034" s="97">
        <v>164.14947003125891</v>
      </c>
      <c r="F1034" s="227">
        <f t="shared" si="45"/>
        <v>1117003.1399999999</v>
      </c>
      <c r="G1034" s="81">
        <v>3402.3963859999999</v>
      </c>
      <c r="H1034" s="106">
        <v>1300.6112451237479</v>
      </c>
      <c r="I1034" s="189">
        <f t="shared" si="46"/>
        <v>4425195</v>
      </c>
      <c r="J1034" s="233">
        <v>2016</v>
      </c>
      <c r="K1034" s="106">
        <f t="shared" si="47"/>
        <v>5542198</v>
      </c>
    </row>
    <row r="1035" spans="2:11" s="58" customFormat="1">
      <c r="B1035" s="175" t="s">
        <v>1465</v>
      </c>
      <c r="C1035" s="174" t="s">
        <v>1282</v>
      </c>
      <c r="D1035" s="181">
        <v>6260.3375530000003</v>
      </c>
      <c r="E1035" s="97">
        <v>333.73292131808472</v>
      </c>
      <c r="F1035" s="227">
        <f t="shared" si="45"/>
        <v>2089280.7400000002</v>
      </c>
      <c r="G1035" s="81">
        <v>3130.1687929999998</v>
      </c>
      <c r="H1035" s="106">
        <v>1291.383074625139</v>
      </c>
      <c r="I1035" s="189">
        <f t="shared" si="46"/>
        <v>4042247</v>
      </c>
      <c r="J1035" s="233">
        <v>2016</v>
      </c>
      <c r="K1035" s="106">
        <f t="shared" si="47"/>
        <v>6131528</v>
      </c>
    </row>
    <row r="1036" spans="2:11" s="58" customFormat="1">
      <c r="B1036" s="175" t="s">
        <v>1466</v>
      </c>
      <c r="C1036" s="174" t="s">
        <v>1274</v>
      </c>
      <c r="D1036" s="181">
        <v>7262.171429</v>
      </c>
      <c r="E1036" s="97">
        <v>222.99107310153252</v>
      </c>
      <c r="F1036" s="227">
        <f t="shared" si="45"/>
        <v>1619399.4</v>
      </c>
      <c r="G1036" s="81">
        <v>3631.0857080000001</v>
      </c>
      <c r="H1036" s="106">
        <v>1300.6109962084101</v>
      </c>
      <c r="I1036" s="189">
        <f t="shared" si="46"/>
        <v>4722630</v>
      </c>
      <c r="J1036" s="233">
        <v>2016</v>
      </c>
      <c r="K1036" s="106">
        <f t="shared" si="47"/>
        <v>6342029</v>
      </c>
    </row>
    <row r="1037" spans="2:11" s="58" customFormat="1">
      <c r="B1037" s="175" t="s">
        <v>1467</v>
      </c>
      <c r="C1037" s="174" t="s">
        <v>292</v>
      </c>
      <c r="D1037" s="181">
        <v>2950.3249999999998</v>
      </c>
      <c r="E1037" s="97">
        <v>100.69793327853712</v>
      </c>
      <c r="F1037" s="227">
        <f t="shared" si="45"/>
        <v>297091.63</v>
      </c>
      <c r="G1037" s="81">
        <v>1475.16246</v>
      </c>
      <c r="H1037" s="106">
        <v>1300.6113238537807</v>
      </c>
      <c r="I1037" s="189">
        <f t="shared" si="46"/>
        <v>1918612.9999999998</v>
      </c>
      <c r="J1037" s="233">
        <v>2016</v>
      </c>
      <c r="K1037" s="106">
        <f t="shared" si="47"/>
        <v>2215705</v>
      </c>
    </row>
    <row r="1038" spans="2:11" s="58" customFormat="1">
      <c r="B1038" s="175" t="s">
        <v>1468</v>
      </c>
      <c r="C1038" s="174" t="s">
        <v>292</v>
      </c>
      <c r="D1038" s="181">
        <v>6270.2333330000001</v>
      </c>
      <c r="E1038" s="97">
        <v>220.75969050703907</v>
      </c>
      <c r="F1038" s="227">
        <f t="shared" ref="F1038:F1101" si="48">IFERROR(D1038*E1038,0)</f>
        <v>1384214.77</v>
      </c>
      <c r="G1038" s="81">
        <v>3135.1167599999999</v>
      </c>
      <c r="H1038" s="106">
        <v>1300.6112091340419</v>
      </c>
      <c r="I1038" s="189">
        <f t="shared" ref="I1038:I1101" si="49">IFERROR(G1038*H1038,"")</f>
        <v>4077568</v>
      </c>
      <c r="J1038" s="233">
        <v>2016</v>
      </c>
      <c r="K1038" s="106">
        <f t="shared" ref="K1038:K1101" si="50">IFERROR(ROUND((F1038+I1038),0),0)</f>
        <v>5461783</v>
      </c>
    </row>
    <row r="1039" spans="2:11" s="58" customFormat="1">
      <c r="B1039" s="175" t="s">
        <v>1469</v>
      </c>
      <c r="C1039" s="174" t="s">
        <v>1282</v>
      </c>
      <c r="D1039" s="181">
        <v>4194.1290820000004</v>
      </c>
      <c r="E1039" s="97">
        <v>595.36049586944966</v>
      </c>
      <c r="F1039" s="227">
        <f t="shared" si="48"/>
        <v>2497018.77</v>
      </c>
      <c r="G1039" s="81">
        <v>2097.0645479999998</v>
      </c>
      <c r="H1039" s="106">
        <v>1300.6108956451635</v>
      </c>
      <c r="I1039" s="189">
        <f t="shared" si="49"/>
        <v>2727464.9999999995</v>
      </c>
      <c r="J1039" s="233">
        <v>2016</v>
      </c>
      <c r="K1039" s="106">
        <f t="shared" si="50"/>
        <v>5224484</v>
      </c>
    </row>
    <row r="1040" spans="2:11" s="58" customFormat="1">
      <c r="B1040" s="175" t="s">
        <v>1470</v>
      </c>
      <c r="C1040" s="174" t="s">
        <v>1282</v>
      </c>
      <c r="D1040" s="181">
        <v>3143.5130429999999</v>
      </c>
      <c r="E1040" s="97">
        <v>273.80200693507987</v>
      </c>
      <c r="F1040" s="227">
        <f t="shared" si="48"/>
        <v>860700.18</v>
      </c>
      <c r="G1040" s="81">
        <v>1571.7565669999999</v>
      </c>
      <c r="H1040" s="106">
        <v>1300.6110761171071</v>
      </c>
      <c r="I1040" s="189">
        <f t="shared" si="49"/>
        <v>2044243.9999999998</v>
      </c>
      <c r="J1040" s="233">
        <v>2016</v>
      </c>
      <c r="K1040" s="106">
        <f t="shared" si="50"/>
        <v>2904944</v>
      </c>
    </row>
    <row r="1041" spans="2:11" s="58" customFormat="1">
      <c r="B1041" s="175" t="s">
        <v>1471</v>
      </c>
      <c r="C1041" s="174" t="s">
        <v>1472</v>
      </c>
      <c r="D1041" s="181">
        <v>9492.9659819999997</v>
      </c>
      <c r="E1041" s="97">
        <v>367.61927585299969</v>
      </c>
      <c r="F1041" s="227">
        <f t="shared" si="48"/>
        <v>3489797.28</v>
      </c>
      <c r="G1041" s="81"/>
      <c r="H1041" s="106" t="s">
        <v>11235</v>
      </c>
      <c r="I1041" s="189" t="str">
        <f t="shared" si="49"/>
        <v/>
      </c>
      <c r="J1041" s="233">
        <v>2016</v>
      </c>
      <c r="K1041" s="106">
        <f t="shared" si="50"/>
        <v>0</v>
      </c>
    </row>
    <row r="1042" spans="2:11" s="58" customFormat="1">
      <c r="B1042" s="175" t="s">
        <v>1473</v>
      </c>
      <c r="C1042" s="174" t="s">
        <v>1472</v>
      </c>
      <c r="D1042" s="181">
        <v>5884.1866140000002</v>
      </c>
      <c r="E1042" s="97">
        <v>402.3646028436446</v>
      </c>
      <c r="F1042" s="227">
        <f t="shared" si="48"/>
        <v>2367588.41</v>
      </c>
      <c r="G1042" s="81"/>
      <c r="H1042" s="106" t="s">
        <v>11235</v>
      </c>
      <c r="I1042" s="189" t="str">
        <f t="shared" si="49"/>
        <v/>
      </c>
      <c r="J1042" s="233">
        <v>2016</v>
      </c>
      <c r="K1042" s="106">
        <f t="shared" si="50"/>
        <v>0</v>
      </c>
    </row>
    <row r="1043" spans="2:11" s="58" customFormat="1">
      <c r="B1043" s="175" t="s">
        <v>1474</v>
      </c>
      <c r="C1043" s="174" t="s">
        <v>1475</v>
      </c>
      <c r="D1043" s="181">
        <v>12544.6</v>
      </c>
      <c r="E1043" s="97">
        <v>157.3988050635333</v>
      </c>
      <c r="F1043" s="227">
        <f t="shared" si="48"/>
        <v>1974505.0499999998</v>
      </c>
      <c r="G1043" s="81">
        <v>6272.2997859999996</v>
      </c>
      <c r="H1043" s="106">
        <v>1300.6111439712363</v>
      </c>
      <c r="I1043" s="189">
        <f t="shared" si="49"/>
        <v>8157823</v>
      </c>
      <c r="J1043" s="233">
        <v>2016</v>
      </c>
      <c r="K1043" s="106">
        <f t="shared" si="50"/>
        <v>10132328</v>
      </c>
    </row>
    <row r="1044" spans="2:11" s="58" customFormat="1">
      <c r="B1044" s="175" t="s">
        <v>1476</v>
      </c>
      <c r="C1044" s="174" t="s">
        <v>1475</v>
      </c>
      <c r="D1044" s="181">
        <v>7693.1</v>
      </c>
      <c r="E1044" s="97">
        <v>205.79058766947006</v>
      </c>
      <c r="F1044" s="227">
        <f t="shared" si="48"/>
        <v>1583167.57</v>
      </c>
      <c r="G1044" s="81">
        <v>3846.5498889999999</v>
      </c>
      <c r="H1044" s="106">
        <v>1300.6112345784786</v>
      </c>
      <c r="I1044" s="189">
        <f t="shared" si="49"/>
        <v>5002866</v>
      </c>
      <c r="J1044" s="233">
        <v>2016</v>
      </c>
      <c r="K1044" s="106">
        <f t="shared" si="50"/>
        <v>6586034</v>
      </c>
    </row>
    <row r="1045" spans="2:11" s="58" customFormat="1">
      <c r="B1045" s="175" t="s">
        <v>1477</v>
      </c>
      <c r="C1045" s="174" t="s">
        <v>1302</v>
      </c>
      <c r="D1045" s="181">
        <v>8118.85</v>
      </c>
      <c r="E1045" s="97">
        <v>161.65947640367787</v>
      </c>
      <c r="F1045" s="227">
        <f t="shared" si="48"/>
        <v>1312489.04</v>
      </c>
      <c r="G1045" s="81">
        <v>4059.4249789999999</v>
      </c>
      <c r="H1045" s="106">
        <v>1300.6110538593107</v>
      </c>
      <c r="I1045" s="189">
        <f t="shared" si="49"/>
        <v>5279733</v>
      </c>
      <c r="J1045" s="233">
        <v>2016</v>
      </c>
      <c r="K1045" s="106">
        <f t="shared" si="50"/>
        <v>6592222</v>
      </c>
    </row>
    <row r="1046" spans="2:11" s="58" customFormat="1">
      <c r="B1046" s="175" t="s">
        <v>1478</v>
      </c>
      <c r="C1046" s="174" t="s">
        <v>1302</v>
      </c>
      <c r="D1046" s="181">
        <v>2175</v>
      </c>
      <c r="E1046" s="97">
        <v>161.26529655172413</v>
      </c>
      <c r="F1046" s="227">
        <f t="shared" si="48"/>
        <v>350752.02</v>
      </c>
      <c r="G1046" s="81">
        <v>1087.499982</v>
      </c>
      <c r="H1046" s="106">
        <v>1300.6115157802365</v>
      </c>
      <c r="I1046" s="189">
        <f t="shared" si="49"/>
        <v>1414415</v>
      </c>
      <c r="J1046" s="233">
        <v>2016</v>
      </c>
      <c r="K1046" s="106">
        <f t="shared" si="50"/>
        <v>1765167</v>
      </c>
    </row>
    <row r="1047" spans="2:11" s="58" customFormat="1">
      <c r="B1047" s="175" t="s">
        <v>1479</v>
      </c>
      <c r="C1047" s="174" t="s">
        <v>1282</v>
      </c>
      <c r="D1047" s="181">
        <v>5344.8900240000003</v>
      </c>
      <c r="E1047" s="97">
        <v>222.858321621474</v>
      </c>
      <c r="F1047" s="227">
        <f t="shared" si="48"/>
        <v>1191153.22</v>
      </c>
      <c r="G1047" s="81">
        <v>2672.4449669999999</v>
      </c>
      <c r="H1047" s="106">
        <v>1300.6112540838712</v>
      </c>
      <c r="I1047" s="189">
        <f t="shared" si="49"/>
        <v>3475812</v>
      </c>
      <c r="J1047" s="233">
        <v>2016</v>
      </c>
      <c r="K1047" s="106">
        <f t="shared" si="50"/>
        <v>4666965</v>
      </c>
    </row>
    <row r="1048" spans="2:11" s="58" customFormat="1">
      <c r="B1048" s="175" t="s">
        <v>1480</v>
      </c>
      <c r="C1048" s="174" t="s">
        <v>1282</v>
      </c>
      <c r="D1048" s="181">
        <v>2312.9164569999998</v>
      </c>
      <c r="E1048" s="97">
        <v>182.72391928421479</v>
      </c>
      <c r="F1048" s="227">
        <f t="shared" si="48"/>
        <v>422625.16000000003</v>
      </c>
      <c r="G1048" s="81">
        <v>1156.4581949999999</v>
      </c>
      <c r="H1048" s="106">
        <v>1300.6107842921206</v>
      </c>
      <c r="I1048" s="189">
        <f t="shared" si="49"/>
        <v>1504102</v>
      </c>
      <c r="J1048" s="233">
        <v>2016</v>
      </c>
      <c r="K1048" s="106">
        <f t="shared" si="50"/>
        <v>1926727</v>
      </c>
    </row>
    <row r="1049" spans="2:11" s="58" customFormat="1">
      <c r="B1049" s="175" t="s">
        <v>1481</v>
      </c>
      <c r="C1049" s="174" t="s">
        <v>1265</v>
      </c>
      <c r="D1049" s="181">
        <v>4448.0249999999996</v>
      </c>
      <c r="E1049" s="97">
        <v>198.5708803345305</v>
      </c>
      <c r="F1049" s="227">
        <f t="shared" si="48"/>
        <v>883248.24</v>
      </c>
      <c r="G1049" s="81">
        <v>2224.0125349999998</v>
      </c>
      <c r="H1049" s="106">
        <v>1300.6109248390546</v>
      </c>
      <c r="I1049" s="189">
        <f t="shared" si="49"/>
        <v>2892575</v>
      </c>
      <c r="J1049" s="233">
        <v>2016</v>
      </c>
      <c r="K1049" s="106">
        <f t="shared" si="50"/>
        <v>3775823</v>
      </c>
    </row>
    <row r="1050" spans="2:11" s="58" customFormat="1">
      <c r="B1050" s="175" t="s">
        <v>1482</v>
      </c>
      <c r="C1050" s="174" t="s">
        <v>1265</v>
      </c>
      <c r="D1050" s="181">
        <v>3279.7</v>
      </c>
      <c r="E1050" s="97">
        <v>251.60206726224962</v>
      </c>
      <c r="F1050" s="227">
        <f t="shared" si="48"/>
        <v>825179.3</v>
      </c>
      <c r="G1050" s="81">
        <v>1639.8500260000001</v>
      </c>
      <c r="H1050" s="106">
        <v>1300.6110108754542</v>
      </c>
      <c r="I1050" s="189">
        <f t="shared" si="49"/>
        <v>2132807</v>
      </c>
      <c r="J1050" s="233">
        <v>2016</v>
      </c>
      <c r="K1050" s="106">
        <f t="shared" si="50"/>
        <v>2957986</v>
      </c>
    </row>
    <row r="1051" spans="2:11" s="58" customFormat="1">
      <c r="B1051" s="175" t="s">
        <v>1483</v>
      </c>
      <c r="C1051" s="174" t="s">
        <v>1252</v>
      </c>
      <c r="D1051" s="181">
        <v>4490.6000000000004</v>
      </c>
      <c r="E1051" s="97">
        <v>120.14691577962854</v>
      </c>
      <c r="F1051" s="227">
        <f t="shared" si="48"/>
        <v>539531.74</v>
      </c>
      <c r="G1051" s="81">
        <v>2245.2999340000001</v>
      </c>
      <c r="H1051" s="106">
        <v>1217.839077351525</v>
      </c>
      <c r="I1051" s="189">
        <f t="shared" si="49"/>
        <v>2734414</v>
      </c>
      <c r="J1051" s="233">
        <v>2016</v>
      </c>
      <c r="K1051" s="106">
        <f t="shared" si="50"/>
        <v>3273946</v>
      </c>
    </row>
    <row r="1052" spans="2:11" s="58" customFormat="1">
      <c r="B1052" s="175" t="s">
        <v>1484</v>
      </c>
      <c r="C1052" s="174" t="s">
        <v>1252</v>
      </c>
      <c r="D1052" s="181">
        <v>5821</v>
      </c>
      <c r="E1052" s="97">
        <v>410.26385844356639</v>
      </c>
      <c r="F1052" s="227">
        <f t="shared" si="48"/>
        <v>2388145.92</v>
      </c>
      <c r="G1052" s="81">
        <v>2910.499949</v>
      </c>
      <c r="H1052" s="106">
        <v>1217.8388806424266</v>
      </c>
      <c r="I1052" s="189">
        <f t="shared" si="49"/>
        <v>3544519.9999999995</v>
      </c>
      <c r="J1052" s="233">
        <v>2016</v>
      </c>
      <c r="K1052" s="106">
        <f t="shared" si="50"/>
        <v>5932666</v>
      </c>
    </row>
    <row r="1053" spans="2:11" s="58" customFormat="1">
      <c r="B1053" s="175" t="s">
        <v>1485</v>
      </c>
      <c r="C1053" s="174" t="s">
        <v>1486</v>
      </c>
      <c r="D1053" s="181">
        <v>13732.03</v>
      </c>
      <c r="E1053" s="97">
        <v>127.36825509411207</v>
      </c>
      <c r="F1053" s="227">
        <f t="shared" si="48"/>
        <v>1749024.7</v>
      </c>
      <c r="G1053" s="81"/>
      <c r="H1053" s="106" t="s">
        <v>11235</v>
      </c>
      <c r="I1053" s="189" t="str">
        <f t="shared" si="49"/>
        <v/>
      </c>
      <c r="J1053" s="233">
        <v>2016</v>
      </c>
      <c r="K1053" s="106">
        <f t="shared" si="50"/>
        <v>0</v>
      </c>
    </row>
    <row r="1054" spans="2:11" s="58" customFormat="1">
      <c r="B1054" s="175" t="s">
        <v>1487</v>
      </c>
      <c r="C1054" s="174" t="s">
        <v>1486</v>
      </c>
      <c r="D1054" s="181">
        <v>11439.6</v>
      </c>
      <c r="E1054" s="97">
        <v>80.163188398195743</v>
      </c>
      <c r="F1054" s="227">
        <f t="shared" si="48"/>
        <v>917034.81</v>
      </c>
      <c r="G1054" s="81"/>
      <c r="H1054" s="106" t="s">
        <v>11235</v>
      </c>
      <c r="I1054" s="189" t="str">
        <f t="shared" si="49"/>
        <v/>
      </c>
      <c r="J1054" s="233">
        <v>2016</v>
      </c>
      <c r="K1054" s="106">
        <f t="shared" si="50"/>
        <v>0</v>
      </c>
    </row>
    <row r="1055" spans="2:11" s="58" customFormat="1">
      <c r="B1055" s="175" t="s">
        <v>1488</v>
      </c>
      <c r="C1055" s="174" t="s">
        <v>752</v>
      </c>
      <c r="D1055" s="181">
        <v>12814.945449999999</v>
      </c>
      <c r="E1055" s="97">
        <v>310.90577135464906</v>
      </c>
      <c r="F1055" s="227">
        <f t="shared" si="48"/>
        <v>3984240.5</v>
      </c>
      <c r="G1055" s="81">
        <v>6407.4728299999997</v>
      </c>
      <c r="H1055" s="106">
        <v>316.57910284108067</v>
      </c>
      <c r="I1055" s="189">
        <f t="shared" si="49"/>
        <v>2028472</v>
      </c>
      <c r="J1055" s="233">
        <v>2016</v>
      </c>
      <c r="K1055" s="106">
        <f t="shared" si="50"/>
        <v>6012713</v>
      </c>
    </row>
    <row r="1056" spans="2:11" s="58" customFormat="1">
      <c r="B1056" s="175" t="s">
        <v>1489</v>
      </c>
      <c r="C1056" s="174" t="s">
        <v>752</v>
      </c>
      <c r="D1056" s="181">
        <v>9530.7204550000006</v>
      </c>
      <c r="E1056" s="97">
        <v>1076.8216336274863</v>
      </c>
      <c r="F1056" s="227">
        <f t="shared" si="48"/>
        <v>10262885.970000001</v>
      </c>
      <c r="G1056" s="81">
        <v>4765.3600900000001</v>
      </c>
      <c r="H1056" s="106">
        <v>576.16107663335049</v>
      </c>
      <c r="I1056" s="189">
        <f t="shared" si="49"/>
        <v>2745615</v>
      </c>
      <c r="J1056" s="233">
        <v>2016</v>
      </c>
      <c r="K1056" s="106">
        <f t="shared" si="50"/>
        <v>13008501</v>
      </c>
    </row>
    <row r="1057" spans="2:11" s="58" customFormat="1">
      <c r="B1057" s="175" t="s">
        <v>1490</v>
      </c>
      <c r="C1057" s="174" t="s">
        <v>1265</v>
      </c>
      <c r="D1057" s="181">
        <v>7283.3333329999996</v>
      </c>
      <c r="E1057" s="97">
        <v>402.2296915515895</v>
      </c>
      <c r="F1057" s="227">
        <f t="shared" si="48"/>
        <v>2929572.92</v>
      </c>
      <c r="G1057" s="81">
        <v>3641.6667470000002</v>
      </c>
      <c r="H1057" s="106">
        <v>1300.6110468240493</v>
      </c>
      <c r="I1057" s="189">
        <f t="shared" si="49"/>
        <v>4736392</v>
      </c>
      <c r="J1057" s="233">
        <v>2016</v>
      </c>
      <c r="K1057" s="106">
        <f t="shared" si="50"/>
        <v>7665965</v>
      </c>
    </row>
    <row r="1058" spans="2:11" s="58" customFormat="1">
      <c r="B1058" s="175" t="s">
        <v>1491</v>
      </c>
      <c r="C1058" s="174" t="s">
        <v>1265</v>
      </c>
      <c r="D1058" s="181">
        <v>4780.6333329999998</v>
      </c>
      <c r="E1058" s="97">
        <v>80.521799767152316</v>
      </c>
      <c r="F1058" s="227">
        <f t="shared" si="48"/>
        <v>384945.2</v>
      </c>
      <c r="G1058" s="81">
        <v>2390.3166679999999</v>
      </c>
      <c r="H1058" s="106">
        <v>1300.6109364585664</v>
      </c>
      <c r="I1058" s="189">
        <f t="shared" si="49"/>
        <v>3108872</v>
      </c>
      <c r="J1058" s="233">
        <v>2016</v>
      </c>
      <c r="K1058" s="106">
        <f t="shared" si="50"/>
        <v>3493817</v>
      </c>
    </row>
    <row r="1059" spans="2:11" s="58" customFormat="1">
      <c r="B1059" s="175" t="s">
        <v>1492</v>
      </c>
      <c r="C1059" s="174" t="s">
        <v>771</v>
      </c>
      <c r="D1059" s="181">
        <v>5229.8363639999998</v>
      </c>
      <c r="E1059" s="97">
        <v>768.94717733084326</v>
      </c>
      <c r="F1059" s="227">
        <f t="shared" si="48"/>
        <v>4021467.91</v>
      </c>
      <c r="G1059" s="81">
        <v>2614.9181960000001</v>
      </c>
      <c r="H1059" s="106">
        <v>162.69457325692952</v>
      </c>
      <c r="I1059" s="189">
        <f t="shared" si="49"/>
        <v>425433</v>
      </c>
      <c r="J1059" s="233">
        <v>2016</v>
      </c>
      <c r="K1059" s="106">
        <f t="shared" si="50"/>
        <v>4446901</v>
      </c>
    </row>
    <row r="1060" spans="2:11" s="58" customFormat="1">
      <c r="B1060" s="175" t="s">
        <v>1493</v>
      </c>
      <c r="C1060" s="174" t="s">
        <v>771</v>
      </c>
      <c r="D1060" s="181">
        <v>17893.94628</v>
      </c>
      <c r="E1060" s="97">
        <v>1106.6661814075815</v>
      </c>
      <c r="F1060" s="227">
        <f t="shared" si="48"/>
        <v>19802625.199999999</v>
      </c>
      <c r="G1060" s="81">
        <v>8946.9730749999999</v>
      </c>
      <c r="H1060" s="106">
        <v>162.69446524516337</v>
      </c>
      <c r="I1060" s="189">
        <f t="shared" si="49"/>
        <v>1455623</v>
      </c>
      <c r="J1060" s="233">
        <v>2016</v>
      </c>
      <c r="K1060" s="106">
        <f t="shared" si="50"/>
        <v>21258248</v>
      </c>
    </row>
    <row r="1061" spans="2:11" s="58" customFormat="1">
      <c r="B1061" s="175" t="s">
        <v>1494</v>
      </c>
      <c r="C1061" s="174" t="s">
        <v>1282</v>
      </c>
      <c r="D1061" s="181">
        <v>6006.0481479999999</v>
      </c>
      <c r="E1061" s="97">
        <v>386.69465558203854</v>
      </c>
      <c r="F1061" s="227">
        <f t="shared" si="48"/>
        <v>2322506.7200000002</v>
      </c>
      <c r="G1061" s="81">
        <v>3003.0239799999999</v>
      </c>
      <c r="H1061" s="106">
        <v>1300.6109927900077</v>
      </c>
      <c r="I1061" s="189">
        <f t="shared" si="49"/>
        <v>3905766</v>
      </c>
      <c r="J1061" s="233">
        <v>2016</v>
      </c>
      <c r="K1061" s="106">
        <f t="shared" si="50"/>
        <v>6228273</v>
      </c>
    </row>
    <row r="1062" spans="2:11" s="58" customFormat="1">
      <c r="B1062" s="175" t="s">
        <v>1495</v>
      </c>
      <c r="C1062" s="174" t="s">
        <v>1282</v>
      </c>
      <c r="D1062" s="181">
        <v>2321.02</v>
      </c>
      <c r="E1062" s="97">
        <v>136.81047987522726</v>
      </c>
      <c r="F1062" s="227">
        <f t="shared" si="48"/>
        <v>317539.86</v>
      </c>
      <c r="G1062" s="81">
        <v>1160.50998</v>
      </c>
      <c r="H1062" s="106">
        <v>1300.6109607088429</v>
      </c>
      <c r="I1062" s="189">
        <f t="shared" si="49"/>
        <v>1509372</v>
      </c>
      <c r="J1062" s="233">
        <v>2016</v>
      </c>
      <c r="K1062" s="106">
        <f t="shared" si="50"/>
        <v>1826912</v>
      </c>
    </row>
    <row r="1063" spans="2:11" s="58" customFormat="1">
      <c r="B1063" s="175" t="s">
        <v>1496</v>
      </c>
      <c r="C1063" s="174" t="s">
        <v>292</v>
      </c>
      <c r="D1063" s="181">
        <v>9224.114286</v>
      </c>
      <c r="E1063" s="97">
        <v>491.41997588645222</v>
      </c>
      <c r="F1063" s="227">
        <f t="shared" si="48"/>
        <v>4532914.0199999996</v>
      </c>
      <c r="G1063" s="81">
        <v>4612.0572899999997</v>
      </c>
      <c r="H1063" s="106">
        <v>1300.6111205526679</v>
      </c>
      <c r="I1063" s="189">
        <f t="shared" si="49"/>
        <v>5998493.0000000009</v>
      </c>
      <c r="J1063" s="233">
        <v>2016</v>
      </c>
      <c r="K1063" s="106">
        <f t="shared" si="50"/>
        <v>10531407</v>
      </c>
    </row>
    <row r="1064" spans="2:11" s="58" customFormat="1">
      <c r="B1064" s="175" t="s">
        <v>1497</v>
      </c>
      <c r="C1064" s="174" t="s">
        <v>292</v>
      </c>
      <c r="D1064" s="181">
        <v>3389.5642859999998</v>
      </c>
      <c r="E1064" s="97">
        <v>326.3805689035986</v>
      </c>
      <c r="F1064" s="227">
        <f t="shared" si="48"/>
        <v>1106287.92</v>
      </c>
      <c r="G1064" s="81">
        <v>1694.7821759999999</v>
      </c>
      <c r="H1064" s="106">
        <v>1300.6113890119175</v>
      </c>
      <c r="I1064" s="189">
        <f t="shared" si="49"/>
        <v>2204253</v>
      </c>
      <c r="J1064" s="233">
        <v>2016</v>
      </c>
      <c r="K1064" s="106">
        <f t="shared" si="50"/>
        <v>3310541</v>
      </c>
    </row>
    <row r="1065" spans="2:11" s="58" customFormat="1">
      <c r="B1065" s="175" t="s">
        <v>1498</v>
      </c>
      <c r="C1065" s="174" t="s">
        <v>1486</v>
      </c>
      <c r="D1065" s="181">
        <v>9161.4227269999992</v>
      </c>
      <c r="E1065" s="97">
        <v>58.279964358203998</v>
      </c>
      <c r="F1065" s="227">
        <f t="shared" si="48"/>
        <v>533927.39</v>
      </c>
      <c r="G1065" s="81"/>
      <c r="H1065" s="106" t="s">
        <v>11235</v>
      </c>
      <c r="I1065" s="189" t="str">
        <f t="shared" si="49"/>
        <v/>
      </c>
      <c r="J1065" s="233">
        <v>2016</v>
      </c>
      <c r="K1065" s="106">
        <f t="shared" si="50"/>
        <v>0</v>
      </c>
    </row>
    <row r="1066" spans="2:11" s="58" customFormat="1">
      <c r="B1066" s="175" t="s">
        <v>1499</v>
      </c>
      <c r="C1066" s="174" t="s">
        <v>1500</v>
      </c>
      <c r="D1066" s="181">
        <v>3320.8</v>
      </c>
      <c r="E1066" s="97">
        <v>415.95731149120695</v>
      </c>
      <c r="F1066" s="227">
        <f t="shared" si="48"/>
        <v>1381311.04</v>
      </c>
      <c r="G1066" s="81">
        <v>1660.3999699999999</v>
      </c>
      <c r="H1066" s="106">
        <v>1300.6113219816548</v>
      </c>
      <c r="I1066" s="189">
        <f t="shared" si="49"/>
        <v>2159535</v>
      </c>
      <c r="J1066" s="233">
        <v>2016</v>
      </c>
      <c r="K1066" s="106">
        <f t="shared" si="50"/>
        <v>3540846</v>
      </c>
    </row>
    <row r="1067" spans="2:11" s="58" customFormat="1">
      <c r="B1067" s="175" t="s">
        <v>1501</v>
      </c>
      <c r="C1067" s="174" t="s">
        <v>1500</v>
      </c>
      <c r="D1067" s="181">
        <v>3141.1285710000002</v>
      </c>
      <c r="E1067" s="97">
        <v>265.32059772856712</v>
      </c>
      <c r="F1067" s="227">
        <f t="shared" si="48"/>
        <v>833406.11</v>
      </c>
      <c r="G1067" s="81">
        <v>1570.564302</v>
      </c>
      <c r="H1067" s="106">
        <v>1300.6108679528616</v>
      </c>
      <c r="I1067" s="189">
        <f t="shared" si="49"/>
        <v>2042693.0000000002</v>
      </c>
      <c r="J1067" s="233">
        <v>2016</v>
      </c>
      <c r="K1067" s="106">
        <f t="shared" si="50"/>
        <v>2876099</v>
      </c>
    </row>
    <row r="1068" spans="2:11" s="58" customFormat="1">
      <c r="B1068" s="175" t="s">
        <v>1502</v>
      </c>
      <c r="C1068" s="174" t="s">
        <v>1274</v>
      </c>
      <c r="D1068" s="181">
        <v>13591.03988</v>
      </c>
      <c r="E1068" s="97">
        <v>196.70458431470661</v>
      </c>
      <c r="F1068" s="227">
        <f t="shared" si="48"/>
        <v>2673419.85</v>
      </c>
      <c r="G1068" s="81">
        <v>6795.5197459999999</v>
      </c>
      <c r="H1068" s="106">
        <v>1300.6111865398441</v>
      </c>
      <c r="I1068" s="189">
        <f t="shared" si="49"/>
        <v>8838329</v>
      </c>
      <c r="J1068" s="233">
        <v>2016</v>
      </c>
      <c r="K1068" s="106">
        <f t="shared" si="50"/>
        <v>11511749</v>
      </c>
    </row>
    <row r="1069" spans="2:11" s="58" customFormat="1">
      <c r="B1069" s="175" t="s">
        <v>1503</v>
      </c>
      <c r="C1069" s="174" t="s">
        <v>1274</v>
      </c>
      <c r="D1069" s="181">
        <v>5682.2857139999996</v>
      </c>
      <c r="E1069" s="97">
        <v>162.75972144824817</v>
      </c>
      <c r="F1069" s="227">
        <f t="shared" si="48"/>
        <v>924847.23999999987</v>
      </c>
      <c r="G1069" s="81">
        <v>2841.1428030000002</v>
      </c>
      <c r="H1069" s="106">
        <v>1300.6111470701742</v>
      </c>
      <c r="I1069" s="189">
        <f t="shared" si="49"/>
        <v>3695222</v>
      </c>
      <c r="J1069" s="233">
        <v>2016</v>
      </c>
      <c r="K1069" s="106">
        <f t="shared" si="50"/>
        <v>4620069</v>
      </c>
    </row>
    <row r="1070" spans="2:11" s="58" customFormat="1">
      <c r="B1070" s="175" t="s">
        <v>1504</v>
      </c>
      <c r="C1070" s="174" t="s">
        <v>771</v>
      </c>
      <c r="D1070" s="181">
        <v>5051.2241990000002</v>
      </c>
      <c r="E1070" s="97">
        <v>453.88289049887806</v>
      </c>
      <c r="F1070" s="227">
        <f t="shared" si="48"/>
        <v>2292664.2400000002</v>
      </c>
      <c r="G1070" s="81">
        <v>2525.6121269999999</v>
      </c>
      <c r="H1070" s="106">
        <v>162.69441994170469</v>
      </c>
      <c r="I1070" s="189">
        <f t="shared" si="49"/>
        <v>410903</v>
      </c>
      <c r="J1070" s="233">
        <v>2016</v>
      </c>
      <c r="K1070" s="106">
        <f t="shared" si="50"/>
        <v>2703567</v>
      </c>
    </row>
    <row r="1071" spans="2:11" s="58" customFormat="1">
      <c r="B1071" s="175" t="s">
        <v>1505</v>
      </c>
      <c r="C1071" s="174" t="s">
        <v>771</v>
      </c>
      <c r="D1071" s="181">
        <v>8895.2062499999993</v>
      </c>
      <c r="E1071" s="97">
        <v>1097.4594568844316</v>
      </c>
      <c r="F1071" s="227">
        <f t="shared" si="48"/>
        <v>9762128.2200000007</v>
      </c>
      <c r="G1071" s="81">
        <v>4447.6030710000005</v>
      </c>
      <c r="H1071" s="106">
        <v>162.69459941651343</v>
      </c>
      <c r="I1071" s="189">
        <f t="shared" si="49"/>
        <v>723601</v>
      </c>
      <c r="J1071" s="233">
        <v>2016</v>
      </c>
      <c r="K1071" s="106">
        <f t="shared" si="50"/>
        <v>10485729</v>
      </c>
    </row>
    <row r="1072" spans="2:11" s="58" customFormat="1">
      <c r="B1072" s="175" t="s">
        <v>1506</v>
      </c>
      <c r="C1072" s="174" t="s">
        <v>1507</v>
      </c>
      <c r="D1072" s="181">
        <v>13972.17375</v>
      </c>
      <c r="E1072" s="97">
        <v>139.18399633414236</v>
      </c>
      <c r="F1072" s="227">
        <f t="shared" si="48"/>
        <v>1944702.9800000002</v>
      </c>
      <c r="G1072" s="81">
        <v>6986.0867900000003</v>
      </c>
      <c r="H1072" s="106">
        <v>576.16117878203454</v>
      </c>
      <c r="I1072" s="189">
        <f t="shared" si="49"/>
        <v>4025112</v>
      </c>
      <c r="J1072" s="233">
        <v>2016</v>
      </c>
      <c r="K1072" s="106">
        <f t="shared" si="50"/>
        <v>5969815</v>
      </c>
    </row>
    <row r="1073" spans="2:11" s="58" customFormat="1">
      <c r="B1073" s="175" t="s">
        <v>1508</v>
      </c>
      <c r="C1073" s="174" t="s">
        <v>1507</v>
      </c>
      <c r="D1073" s="181">
        <v>8876.3245360000001</v>
      </c>
      <c r="E1073" s="97">
        <v>131.45175632861739</v>
      </c>
      <c r="F1073" s="227">
        <f t="shared" si="48"/>
        <v>1166808.45</v>
      </c>
      <c r="G1073" s="81">
        <v>4438.1624350000002</v>
      </c>
      <c r="H1073" s="106">
        <v>576.16120127428371</v>
      </c>
      <c r="I1073" s="189">
        <f t="shared" si="49"/>
        <v>2557097</v>
      </c>
      <c r="J1073" s="233">
        <v>2016</v>
      </c>
      <c r="K1073" s="106">
        <f t="shared" si="50"/>
        <v>3723905</v>
      </c>
    </row>
    <row r="1074" spans="2:11" s="58" customFormat="1">
      <c r="B1074" s="175" t="s">
        <v>1509</v>
      </c>
      <c r="C1074" s="174" t="s">
        <v>1274</v>
      </c>
      <c r="D1074" s="181">
        <v>6356.05</v>
      </c>
      <c r="E1074" s="97">
        <v>154.62546078146019</v>
      </c>
      <c r="F1074" s="227">
        <f t="shared" si="48"/>
        <v>982807.16</v>
      </c>
      <c r="G1074" s="81">
        <v>3178.0250059999998</v>
      </c>
      <c r="H1074" s="106">
        <v>1300.611226216387</v>
      </c>
      <c r="I1074" s="189">
        <f t="shared" si="49"/>
        <v>4133375.0000000005</v>
      </c>
      <c r="J1074" s="233">
        <v>2016</v>
      </c>
      <c r="K1074" s="106">
        <f t="shared" si="50"/>
        <v>5116182</v>
      </c>
    </row>
    <row r="1075" spans="2:11" s="58" customFormat="1">
      <c r="B1075" s="175" t="s">
        <v>1510</v>
      </c>
      <c r="C1075" s="174" t="s">
        <v>1274</v>
      </c>
      <c r="D1075" s="181">
        <v>8795.5595240000002</v>
      </c>
      <c r="E1075" s="97">
        <v>298.83448379014123</v>
      </c>
      <c r="F1075" s="227">
        <f t="shared" si="48"/>
        <v>2628416.4900000002</v>
      </c>
      <c r="G1075" s="81">
        <v>4397.7797350000001</v>
      </c>
      <c r="H1075" s="106">
        <v>1300.6110684622545</v>
      </c>
      <c r="I1075" s="189">
        <f t="shared" si="49"/>
        <v>5719801</v>
      </c>
      <c r="J1075" s="233">
        <v>2016</v>
      </c>
      <c r="K1075" s="106">
        <f t="shared" si="50"/>
        <v>8348217</v>
      </c>
    </row>
    <row r="1076" spans="2:11" s="58" customFormat="1">
      <c r="B1076" s="175" t="s">
        <v>1511</v>
      </c>
      <c r="C1076" s="174" t="s">
        <v>188</v>
      </c>
      <c r="D1076" s="181">
        <v>7725.5450000000001</v>
      </c>
      <c r="E1076" s="97">
        <v>133.15307463745276</v>
      </c>
      <c r="F1076" s="227">
        <f t="shared" si="48"/>
        <v>1028680.07</v>
      </c>
      <c r="G1076" s="81">
        <v>3862.7724119999998</v>
      </c>
      <c r="H1076" s="106">
        <v>1300.6111839239263</v>
      </c>
      <c r="I1076" s="189">
        <f t="shared" si="49"/>
        <v>5023965</v>
      </c>
      <c r="J1076" s="233">
        <v>2016</v>
      </c>
      <c r="K1076" s="106">
        <f t="shared" si="50"/>
        <v>6052645</v>
      </c>
    </row>
    <row r="1077" spans="2:11" s="58" customFormat="1">
      <c r="B1077" s="175" t="s">
        <v>1512</v>
      </c>
      <c r="C1077" s="174" t="s">
        <v>1274</v>
      </c>
      <c r="D1077" s="181">
        <v>6604.6333329999998</v>
      </c>
      <c r="E1077" s="97">
        <v>256.37916060222267</v>
      </c>
      <c r="F1077" s="227">
        <f t="shared" si="48"/>
        <v>1693290.35</v>
      </c>
      <c r="G1077" s="81">
        <v>3302.316589</v>
      </c>
      <c r="H1077" s="106">
        <v>1300.6112176847985</v>
      </c>
      <c r="I1077" s="189">
        <f t="shared" si="49"/>
        <v>4295030</v>
      </c>
      <c r="J1077" s="233">
        <v>2016</v>
      </c>
      <c r="K1077" s="106">
        <f t="shared" si="50"/>
        <v>5988320</v>
      </c>
    </row>
    <row r="1078" spans="2:11" s="58" customFormat="1">
      <c r="B1078" s="175" t="s">
        <v>1513</v>
      </c>
      <c r="C1078" s="174" t="s">
        <v>1507</v>
      </c>
      <c r="D1078" s="181">
        <v>13972.17375</v>
      </c>
      <c r="E1078" s="97">
        <v>139.18399633414236</v>
      </c>
      <c r="F1078" s="227">
        <f t="shared" si="48"/>
        <v>1944702.9800000002</v>
      </c>
      <c r="G1078" s="81">
        <v>6986.0867900000003</v>
      </c>
      <c r="H1078" s="106">
        <v>576.16117878203454</v>
      </c>
      <c r="I1078" s="189">
        <f t="shared" si="49"/>
        <v>4025112</v>
      </c>
      <c r="J1078" s="233">
        <v>2016</v>
      </c>
      <c r="K1078" s="106">
        <f t="shared" si="50"/>
        <v>5969815</v>
      </c>
    </row>
    <row r="1079" spans="2:11" s="58" customFormat="1">
      <c r="B1079" s="175" t="s">
        <v>1514</v>
      </c>
      <c r="C1079" s="174" t="s">
        <v>1507</v>
      </c>
      <c r="D1079" s="181">
        <v>8873.6616570000006</v>
      </c>
      <c r="E1079" s="97">
        <v>217.84663138187983</v>
      </c>
      <c r="F1079" s="227">
        <f t="shared" si="48"/>
        <v>1933097.3</v>
      </c>
      <c r="G1079" s="81">
        <v>4436.830653</v>
      </c>
      <c r="H1079" s="106">
        <v>576.16104826347544</v>
      </c>
      <c r="I1079" s="189">
        <f t="shared" si="49"/>
        <v>2556329</v>
      </c>
      <c r="J1079" s="233">
        <v>2016</v>
      </c>
      <c r="K1079" s="106">
        <f t="shared" si="50"/>
        <v>4489426</v>
      </c>
    </row>
    <row r="1080" spans="2:11" s="58" customFormat="1">
      <c r="B1080" s="175" t="s">
        <v>1515</v>
      </c>
      <c r="C1080" s="174" t="s">
        <v>1516</v>
      </c>
      <c r="D1080" s="181">
        <v>3466.8</v>
      </c>
      <c r="E1080" s="97">
        <v>54.790437867774308</v>
      </c>
      <c r="F1080" s="227">
        <f t="shared" si="48"/>
        <v>189947.49</v>
      </c>
      <c r="G1080" s="81">
        <v>1733.40004</v>
      </c>
      <c r="H1080" s="106">
        <v>1300.6109080279011</v>
      </c>
      <c r="I1080" s="189">
        <f t="shared" si="49"/>
        <v>2254479</v>
      </c>
      <c r="J1080" s="233">
        <v>2016</v>
      </c>
      <c r="K1080" s="106">
        <f t="shared" si="50"/>
        <v>2444426</v>
      </c>
    </row>
    <row r="1081" spans="2:11" s="58" customFormat="1">
      <c r="B1081" s="175" t="s">
        <v>1517</v>
      </c>
      <c r="C1081" s="174" t="s">
        <v>1516</v>
      </c>
      <c r="D1081" s="181">
        <v>9021.5</v>
      </c>
      <c r="E1081" s="97">
        <v>144.90416449592638</v>
      </c>
      <c r="F1081" s="227">
        <f t="shared" si="48"/>
        <v>1307252.92</v>
      </c>
      <c r="G1081" s="81">
        <v>4510.7498390000001</v>
      </c>
      <c r="H1081" s="106">
        <v>1300.6110312915537</v>
      </c>
      <c r="I1081" s="189">
        <f t="shared" si="49"/>
        <v>5866731</v>
      </c>
      <c r="J1081" s="233">
        <v>2016</v>
      </c>
      <c r="K1081" s="106">
        <f t="shared" si="50"/>
        <v>7173984</v>
      </c>
    </row>
    <row r="1082" spans="2:11" s="58" customFormat="1">
      <c r="B1082" s="175" t="s">
        <v>1518</v>
      </c>
      <c r="C1082" s="174" t="s">
        <v>1519</v>
      </c>
      <c r="D1082" s="181">
        <v>4781.3</v>
      </c>
      <c r="E1082" s="97">
        <v>297.79896889967159</v>
      </c>
      <c r="F1082" s="227">
        <f t="shared" si="48"/>
        <v>1423866.2099999997</v>
      </c>
      <c r="G1082" s="81">
        <v>2390.6499899999999</v>
      </c>
      <c r="H1082" s="106">
        <v>1300.611136304399</v>
      </c>
      <c r="I1082" s="189">
        <f t="shared" si="49"/>
        <v>3109306</v>
      </c>
      <c r="J1082" s="233">
        <v>2016</v>
      </c>
      <c r="K1082" s="106">
        <f t="shared" si="50"/>
        <v>4533172</v>
      </c>
    </row>
    <row r="1083" spans="2:11" s="58" customFormat="1">
      <c r="B1083" s="175" t="s">
        <v>1520</v>
      </c>
      <c r="C1083" s="174" t="s">
        <v>1521</v>
      </c>
      <c r="D1083" s="181">
        <v>7208.68</v>
      </c>
      <c r="E1083" s="97">
        <v>234.72721358140464</v>
      </c>
      <c r="F1083" s="227">
        <f t="shared" si="48"/>
        <v>1692073.37</v>
      </c>
      <c r="G1083" s="81">
        <v>3604.3398379999999</v>
      </c>
      <c r="H1083" s="106">
        <v>1300.6112660567608</v>
      </c>
      <c r="I1083" s="189">
        <f t="shared" si="49"/>
        <v>4687845</v>
      </c>
      <c r="J1083" s="233">
        <v>2016</v>
      </c>
      <c r="K1083" s="106">
        <f t="shared" si="50"/>
        <v>6379918</v>
      </c>
    </row>
    <row r="1084" spans="2:11" s="58" customFormat="1">
      <c r="B1084" s="175" t="s">
        <v>1522</v>
      </c>
      <c r="C1084" s="174" t="s">
        <v>1521</v>
      </c>
      <c r="D1084" s="181">
        <v>6444.48</v>
      </c>
      <c r="E1084" s="97">
        <v>51.760984594567759</v>
      </c>
      <c r="F1084" s="227">
        <f t="shared" si="48"/>
        <v>333572.63</v>
      </c>
      <c r="G1084" s="81">
        <v>3222.2399359999999</v>
      </c>
      <c r="H1084" s="106">
        <v>1300.6110914268056</v>
      </c>
      <c r="I1084" s="189">
        <f t="shared" si="49"/>
        <v>4190881</v>
      </c>
      <c r="J1084" s="233">
        <v>2016</v>
      </c>
      <c r="K1084" s="106">
        <f t="shared" si="50"/>
        <v>4524454</v>
      </c>
    </row>
    <row r="1085" spans="2:11" s="58" customFormat="1">
      <c r="B1085" s="175" t="s">
        <v>1523</v>
      </c>
      <c r="C1085" s="174" t="s">
        <v>1524</v>
      </c>
      <c r="D1085" s="181">
        <v>4800.6195959999995</v>
      </c>
      <c r="E1085" s="97">
        <v>308.31072331439111</v>
      </c>
      <c r="F1085" s="227">
        <f t="shared" si="48"/>
        <v>1480082.5</v>
      </c>
      <c r="G1085" s="81"/>
      <c r="H1085" s="106" t="s">
        <v>11235</v>
      </c>
      <c r="I1085" s="189" t="str">
        <f t="shared" si="49"/>
        <v/>
      </c>
      <c r="J1085" s="233">
        <v>2016</v>
      </c>
      <c r="K1085" s="106">
        <f t="shared" si="50"/>
        <v>0</v>
      </c>
    </row>
    <row r="1086" spans="2:11" s="58" customFormat="1">
      <c r="B1086" s="175" t="s">
        <v>1525</v>
      </c>
      <c r="C1086" s="174" t="s">
        <v>771</v>
      </c>
      <c r="D1086" s="181">
        <v>6107.5363639999996</v>
      </c>
      <c r="E1086" s="97">
        <v>416.71496628358022</v>
      </c>
      <c r="F1086" s="227">
        <f t="shared" si="48"/>
        <v>2545101.81</v>
      </c>
      <c r="G1086" s="81">
        <v>3053.7682669999999</v>
      </c>
      <c r="H1086" s="106">
        <v>162.69440132996183</v>
      </c>
      <c r="I1086" s="189">
        <f t="shared" si="49"/>
        <v>496831.00000000006</v>
      </c>
      <c r="J1086" s="233">
        <v>2016</v>
      </c>
      <c r="K1086" s="106">
        <f t="shared" si="50"/>
        <v>3041933</v>
      </c>
    </row>
    <row r="1087" spans="2:11" s="58" customFormat="1">
      <c r="B1087" s="175" t="s">
        <v>1526</v>
      </c>
      <c r="C1087" s="174" t="s">
        <v>771</v>
      </c>
      <c r="D1087" s="181">
        <v>5229.8363639999998</v>
      </c>
      <c r="E1087" s="97">
        <v>746.38018636102788</v>
      </c>
      <c r="F1087" s="227">
        <f t="shared" si="48"/>
        <v>3903446.24</v>
      </c>
      <c r="G1087" s="81">
        <v>2614.918275</v>
      </c>
      <c r="H1087" s="106">
        <v>162.69456834171999</v>
      </c>
      <c r="I1087" s="189">
        <f t="shared" si="49"/>
        <v>425433.00000000006</v>
      </c>
      <c r="J1087" s="233">
        <v>2016</v>
      </c>
      <c r="K1087" s="106">
        <f t="shared" si="50"/>
        <v>4328879</v>
      </c>
    </row>
    <row r="1088" spans="2:11" s="58" customFormat="1">
      <c r="B1088" s="175" t="s">
        <v>1527</v>
      </c>
      <c r="C1088" s="174" t="s">
        <v>1521</v>
      </c>
      <c r="D1088" s="181">
        <v>7208.68</v>
      </c>
      <c r="E1088" s="97">
        <v>234.72721358140464</v>
      </c>
      <c r="F1088" s="227">
        <f t="shared" si="48"/>
        <v>1692073.37</v>
      </c>
      <c r="G1088" s="81">
        <v>3604.3398379999999</v>
      </c>
      <c r="H1088" s="106">
        <v>1300.6112660567608</v>
      </c>
      <c r="I1088" s="189">
        <f t="shared" si="49"/>
        <v>4687845</v>
      </c>
      <c r="J1088" s="233">
        <v>2016</v>
      </c>
      <c r="K1088" s="106">
        <f t="shared" si="50"/>
        <v>6379918</v>
      </c>
    </row>
    <row r="1089" spans="2:11" s="58" customFormat="1">
      <c r="B1089" s="175" t="s">
        <v>1528</v>
      </c>
      <c r="C1089" s="174" t="s">
        <v>1521</v>
      </c>
      <c r="D1089" s="181">
        <v>6027.15</v>
      </c>
      <c r="E1089" s="97">
        <v>165.64051334378604</v>
      </c>
      <c r="F1089" s="227">
        <f t="shared" si="48"/>
        <v>998340.22</v>
      </c>
      <c r="G1089" s="81">
        <v>3013.5749000000001</v>
      </c>
      <c r="H1089" s="106">
        <v>1300.6111114079163</v>
      </c>
      <c r="I1089" s="189">
        <f t="shared" si="49"/>
        <v>3919489</v>
      </c>
      <c r="J1089" s="233">
        <v>2016</v>
      </c>
      <c r="K1089" s="106">
        <f t="shared" si="50"/>
        <v>4917829</v>
      </c>
    </row>
    <row r="1090" spans="2:11" s="58" customFormat="1">
      <c r="B1090" s="175" t="s">
        <v>1529</v>
      </c>
      <c r="C1090" s="174" t="s">
        <v>1530</v>
      </c>
      <c r="D1090" s="181">
        <v>4338.95</v>
      </c>
      <c r="E1090" s="97">
        <v>766.71434563661717</v>
      </c>
      <c r="F1090" s="227">
        <f t="shared" si="48"/>
        <v>3326735.21</v>
      </c>
      <c r="G1090" s="81"/>
      <c r="H1090" s="106" t="s">
        <v>11235</v>
      </c>
      <c r="I1090" s="189" t="str">
        <f t="shared" si="49"/>
        <v/>
      </c>
      <c r="J1090" s="233">
        <v>2016</v>
      </c>
      <c r="K1090" s="106">
        <f t="shared" si="50"/>
        <v>0</v>
      </c>
    </row>
    <row r="1091" spans="2:11" s="58" customFormat="1">
      <c r="B1091" s="175" t="s">
        <v>1531</v>
      </c>
      <c r="C1091" s="174" t="s">
        <v>1532</v>
      </c>
      <c r="D1091" s="181">
        <v>17075.743589999998</v>
      </c>
      <c r="E1091" s="97">
        <v>143.13287834980898</v>
      </c>
      <c r="F1091" s="227">
        <f t="shared" si="48"/>
        <v>2444100.33</v>
      </c>
      <c r="G1091" s="81"/>
      <c r="H1091" s="106" t="s">
        <v>11235</v>
      </c>
      <c r="I1091" s="189" t="str">
        <f t="shared" si="49"/>
        <v/>
      </c>
      <c r="J1091" s="233">
        <v>2016</v>
      </c>
      <c r="K1091" s="106">
        <f t="shared" si="50"/>
        <v>0</v>
      </c>
    </row>
    <row r="1092" spans="2:11" s="58" customFormat="1">
      <c r="B1092" s="175" t="s">
        <v>1533</v>
      </c>
      <c r="C1092" s="174" t="s">
        <v>1534</v>
      </c>
      <c r="D1092" s="181">
        <v>12291.516670000001</v>
      </c>
      <c r="E1092" s="97">
        <v>90.846049350881273</v>
      </c>
      <c r="F1092" s="227">
        <f t="shared" si="48"/>
        <v>1116635.73</v>
      </c>
      <c r="G1092" s="81">
        <v>6145.7583510000004</v>
      </c>
      <c r="H1092" s="106">
        <v>552.41498381523331</v>
      </c>
      <c r="I1092" s="189">
        <f t="shared" si="49"/>
        <v>3395009</v>
      </c>
      <c r="J1092" s="233">
        <v>2016</v>
      </c>
      <c r="K1092" s="106">
        <f t="shared" si="50"/>
        <v>4511645</v>
      </c>
    </row>
    <row r="1093" spans="2:11" s="58" customFormat="1">
      <c r="B1093" s="175" t="s">
        <v>1535</v>
      </c>
      <c r="C1093" s="174" t="s">
        <v>1534</v>
      </c>
      <c r="D1093" s="181">
        <v>13138.65</v>
      </c>
      <c r="E1093" s="97">
        <v>66.894660410316135</v>
      </c>
      <c r="F1093" s="227">
        <f t="shared" si="48"/>
        <v>878905.53</v>
      </c>
      <c r="G1093" s="81">
        <v>6569.3249770000002</v>
      </c>
      <c r="H1093" s="106">
        <v>576.16117534932539</v>
      </c>
      <c r="I1093" s="189">
        <f t="shared" si="49"/>
        <v>3784990</v>
      </c>
      <c r="J1093" s="233">
        <v>2016</v>
      </c>
      <c r="K1093" s="106">
        <f t="shared" si="50"/>
        <v>4663896</v>
      </c>
    </row>
    <row r="1094" spans="2:11" s="58" customFormat="1">
      <c r="B1094" s="175" t="s">
        <v>1536</v>
      </c>
      <c r="C1094" s="174" t="s">
        <v>1521</v>
      </c>
      <c r="D1094" s="181">
        <v>6027.15</v>
      </c>
      <c r="E1094" s="97">
        <v>165.64051334378604</v>
      </c>
      <c r="F1094" s="227">
        <f t="shared" si="48"/>
        <v>998340.22</v>
      </c>
      <c r="G1094" s="81">
        <v>3013.5749000000001</v>
      </c>
      <c r="H1094" s="106">
        <v>1300.6111114079163</v>
      </c>
      <c r="I1094" s="189">
        <f t="shared" si="49"/>
        <v>3919489</v>
      </c>
      <c r="J1094" s="233">
        <v>2016</v>
      </c>
      <c r="K1094" s="106">
        <f t="shared" si="50"/>
        <v>4917829</v>
      </c>
    </row>
    <row r="1095" spans="2:11" s="58" customFormat="1">
      <c r="B1095" s="175" t="s">
        <v>1537</v>
      </c>
      <c r="C1095" s="174" t="s">
        <v>1521</v>
      </c>
      <c r="D1095" s="181">
        <v>8261.9500000000007</v>
      </c>
      <c r="E1095" s="97">
        <v>191.48238490913158</v>
      </c>
      <c r="F1095" s="227">
        <f t="shared" si="48"/>
        <v>1582017.89</v>
      </c>
      <c r="G1095" s="81">
        <v>4130.9749780000002</v>
      </c>
      <c r="H1095" s="106">
        <v>1300.6111217360174</v>
      </c>
      <c r="I1095" s="189">
        <f t="shared" si="49"/>
        <v>5372792</v>
      </c>
      <c r="J1095" s="233">
        <v>2016</v>
      </c>
      <c r="K1095" s="106">
        <f t="shared" si="50"/>
        <v>6954810</v>
      </c>
    </row>
    <row r="1096" spans="2:11" s="58" customFormat="1">
      <c r="B1096" s="175" t="s">
        <v>1538</v>
      </c>
      <c r="C1096" s="174" t="s">
        <v>1539</v>
      </c>
      <c r="D1096" s="181">
        <v>4418.3714289999998</v>
      </c>
      <c r="E1096" s="97">
        <v>384.90505547762541</v>
      </c>
      <c r="F1096" s="227">
        <f t="shared" si="48"/>
        <v>1700653.5</v>
      </c>
      <c r="G1096" s="81">
        <v>2209.1857399999999</v>
      </c>
      <c r="H1096" s="106">
        <v>162.69433279974007</v>
      </c>
      <c r="I1096" s="189">
        <f t="shared" si="49"/>
        <v>359422</v>
      </c>
      <c r="J1096" s="233">
        <v>2016</v>
      </c>
      <c r="K1096" s="106">
        <f t="shared" si="50"/>
        <v>2060076</v>
      </c>
    </row>
    <row r="1097" spans="2:11" s="58" customFormat="1">
      <c r="B1097" s="175" t="s">
        <v>1540</v>
      </c>
      <c r="C1097" s="174" t="s">
        <v>1532</v>
      </c>
      <c r="D1097" s="181">
        <v>6075.9</v>
      </c>
      <c r="E1097" s="97">
        <v>88.037772181898973</v>
      </c>
      <c r="F1097" s="227">
        <f t="shared" si="48"/>
        <v>534908.69999999995</v>
      </c>
      <c r="G1097" s="81"/>
      <c r="H1097" s="106" t="s">
        <v>11235</v>
      </c>
      <c r="I1097" s="189" t="str">
        <f t="shared" si="49"/>
        <v/>
      </c>
      <c r="J1097" s="233">
        <v>2016</v>
      </c>
      <c r="K1097" s="106">
        <f t="shared" si="50"/>
        <v>0</v>
      </c>
    </row>
    <row r="1098" spans="2:11" s="58" customFormat="1">
      <c r="B1098" s="175" t="s">
        <v>1541</v>
      </c>
      <c r="C1098" s="174" t="s">
        <v>1539</v>
      </c>
      <c r="D1098" s="181">
        <v>9908.5285710000007</v>
      </c>
      <c r="E1098" s="97">
        <v>313.17131174067237</v>
      </c>
      <c r="F1098" s="227">
        <f t="shared" si="48"/>
        <v>3103066.89</v>
      </c>
      <c r="G1098" s="81">
        <v>4954.2643150000004</v>
      </c>
      <c r="H1098" s="106">
        <v>162.69458970115525</v>
      </c>
      <c r="I1098" s="189">
        <f t="shared" si="49"/>
        <v>806032</v>
      </c>
      <c r="J1098" s="233">
        <v>2016</v>
      </c>
      <c r="K1098" s="106">
        <f t="shared" si="50"/>
        <v>3909099</v>
      </c>
    </row>
    <row r="1099" spans="2:11" s="58" customFormat="1">
      <c r="B1099" s="175" t="s">
        <v>1542</v>
      </c>
      <c r="C1099" s="174" t="s">
        <v>1530</v>
      </c>
      <c r="D1099" s="181">
        <v>8632.8535709999996</v>
      </c>
      <c r="E1099" s="97">
        <v>874.31733990661019</v>
      </c>
      <c r="F1099" s="227">
        <f t="shared" si="48"/>
        <v>7547853.5700000003</v>
      </c>
      <c r="G1099" s="81"/>
      <c r="H1099" s="106" t="s">
        <v>11235</v>
      </c>
      <c r="I1099" s="189" t="str">
        <f t="shared" si="49"/>
        <v/>
      </c>
      <c r="J1099" s="233">
        <v>2016</v>
      </c>
      <c r="K1099" s="106">
        <f t="shared" si="50"/>
        <v>0</v>
      </c>
    </row>
    <row r="1100" spans="2:11" s="58" customFormat="1">
      <c r="B1100" s="175" t="s">
        <v>1543</v>
      </c>
      <c r="C1100" s="174" t="s">
        <v>1530</v>
      </c>
      <c r="D1100" s="181">
        <v>3306.0749999999998</v>
      </c>
      <c r="E1100" s="97">
        <v>348.35161634264199</v>
      </c>
      <c r="F1100" s="227">
        <f t="shared" si="48"/>
        <v>1151676.57</v>
      </c>
      <c r="G1100" s="81">
        <v>1653.0375079999999</v>
      </c>
      <c r="H1100" s="106">
        <v>1217.8386698772961</v>
      </c>
      <c r="I1100" s="189">
        <f t="shared" si="49"/>
        <v>2013133</v>
      </c>
      <c r="J1100" s="233">
        <v>2016</v>
      </c>
      <c r="K1100" s="106">
        <f t="shared" si="50"/>
        <v>3164810</v>
      </c>
    </row>
    <row r="1101" spans="2:11" s="58" customFormat="1">
      <c r="B1101" s="175" t="s">
        <v>1544</v>
      </c>
      <c r="C1101" s="174" t="s">
        <v>1256</v>
      </c>
      <c r="D1101" s="181">
        <v>3788.7624999999998</v>
      </c>
      <c r="E1101" s="97">
        <v>298.18999475422385</v>
      </c>
      <c r="F1101" s="227">
        <f t="shared" si="48"/>
        <v>1129771.07</v>
      </c>
      <c r="G1101" s="81"/>
      <c r="H1101" s="106" t="s">
        <v>11235</v>
      </c>
      <c r="I1101" s="189" t="str">
        <f t="shared" si="49"/>
        <v/>
      </c>
      <c r="J1101" s="233">
        <v>2016</v>
      </c>
      <c r="K1101" s="106">
        <f t="shared" si="50"/>
        <v>0</v>
      </c>
    </row>
    <row r="1102" spans="2:11" s="58" customFormat="1">
      <c r="B1102" s="175" t="s">
        <v>1545</v>
      </c>
      <c r="C1102" s="174" t="s">
        <v>1256</v>
      </c>
      <c r="D1102" s="181">
        <v>8882.8571429999993</v>
      </c>
      <c r="E1102" s="97">
        <v>311.59486023944044</v>
      </c>
      <c r="F1102" s="227">
        <f t="shared" ref="F1102:F1165" si="51">IFERROR(D1102*E1102,0)</f>
        <v>2767852.63</v>
      </c>
      <c r="G1102" s="81">
        <v>4441.4287569999997</v>
      </c>
      <c r="H1102" s="106">
        <v>1232.9777870171069</v>
      </c>
      <c r="I1102" s="189">
        <f t="shared" ref="I1102:I1165" si="52">IFERROR(G1102*H1102,"")</f>
        <v>5476183</v>
      </c>
      <c r="J1102" s="233">
        <v>2016</v>
      </c>
      <c r="K1102" s="106">
        <f t="shared" ref="K1102:K1165" si="53">IFERROR(ROUND((F1102+I1102),0),0)</f>
        <v>8244036</v>
      </c>
    </row>
    <row r="1103" spans="2:11" s="58" customFormat="1">
      <c r="B1103" s="175" t="s">
        <v>1546</v>
      </c>
      <c r="C1103" s="174" t="s">
        <v>1532</v>
      </c>
      <c r="D1103" s="181">
        <v>17075.743589999998</v>
      </c>
      <c r="E1103" s="97">
        <v>143.13287834980898</v>
      </c>
      <c r="F1103" s="227">
        <f t="shared" si="51"/>
        <v>2444100.33</v>
      </c>
      <c r="G1103" s="81"/>
      <c r="H1103" s="106" t="s">
        <v>11235</v>
      </c>
      <c r="I1103" s="189" t="str">
        <f t="shared" si="52"/>
        <v/>
      </c>
      <c r="J1103" s="233">
        <v>2016</v>
      </c>
      <c r="K1103" s="106">
        <f t="shared" si="53"/>
        <v>0</v>
      </c>
    </row>
    <row r="1104" spans="2:11" s="58" customFormat="1">
      <c r="B1104" s="175" t="s">
        <v>1547</v>
      </c>
      <c r="C1104" s="174" t="s">
        <v>1532</v>
      </c>
      <c r="D1104" s="181">
        <v>7313.9102560000001</v>
      </c>
      <c r="E1104" s="97">
        <v>288.73846356913788</v>
      </c>
      <c r="F1104" s="227">
        <f t="shared" si="51"/>
        <v>2111807.21</v>
      </c>
      <c r="G1104" s="81"/>
      <c r="H1104" s="106" t="s">
        <v>11235</v>
      </c>
      <c r="I1104" s="189" t="str">
        <f t="shared" si="52"/>
        <v/>
      </c>
      <c r="J1104" s="233">
        <v>2016</v>
      </c>
      <c r="K1104" s="106">
        <f t="shared" si="53"/>
        <v>0</v>
      </c>
    </row>
    <row r="1105" spans="2:11" s="58" customFormat="1">
      <c r="B1105" s="175" t="s">
        <v>1548</v>
      </c>
      <c r="C1105" s="174" t="s">
        <v>1144</v>
      </c>
      <c r="D1105" s="181">
        <v>7337.0023810000002</v>
      </c>
      <c r="E1105" s="97">
        <v>436.79912634336648</v>
      </c>
      <c r="F1105" s="227">
        <f t="shared" si="51"/>
        <v>3204796.23</v>
      </c>
      <c r="G1105" s="81">
        <v>3668.5012219999999</v>
      </c>
      <c r="H1105" s="106">
        <v>1300.6112609112824</v>
      </c>
      <c r="I1105" s="189">
        <f t="shared" si="52"/>
        <v>4771294</v>
      </c>
      <c r="J1105" s="233">
        <v>2016</v>
      </c>
      <c r="K1105" s="106">
        <f t="shared" si="53"/>
        <v>7976090</v>
      </c>
    </row>
    <row r="1106" spans="2:11" s="58" customFormat="1">
      <c r="B1106" s="175" t="s">
        <v>1549</v>
      </c>
      <c r="C1106" s="174" t="s">
        <v>1144</v>
      </c>
      <c r="D1106" s="181">
        <v>10449.237499999999</v>
      </c>
      <c r="E1106" s="97">
        <v>298.80370601204157</v>
      </c>
      <c r="F1106" s="227">
        <f t="shared" si="51"/>
        <v>3122270.89</v>
      </c>
      <c r="G1106" s="81">
        <v>5224.6188190000003</v>
      </c>
      <c r="H1106" s="106">
        <v>1300.6110561192311</v>
      </c>
      <c r="I1106" s="189">
        <f t="shared" si="52"/>
        <v>6795197</v>
      </c>
      <c r="J1106" s="233">
        <v>2016</v>
      </c>
      <c r="K1106" s="106">
        <f t="shared" si="53"/>
        <v>9917468</v>
      </c>
    </row>
    <row r="1107" spans="2:11" s="58" customFormat="1">
      <c r="B1107" s="175" t="s">
        <v>1550</v>
      </c>
      <c r="C1107" s="174" t="s">
        <v>1551</v>
      </c>
      <c r="D1107" s="181">
        <v>6397</v>
      </c>
      <c r="E1107" s="97">
        <v>189.01049710801936</v>
      </c>
      <c r="F1107" s="227">
        <f t="shared" si="51"/>
        <v>1209100.1499999999</v>
      </c>
      <c r="G1107" s="81">
        <v>3198.4999459999999</v>
      </c>
      <c r="H1107" s="106">
        <v>1300.6112459693629</v>
      </c>
      <c r="I1107" s="189">
        <f t="shared" si="52"/>
        <v>4160005</v>
      </c>
      <c r="J1107" s="233">
        <v>2016</v>
      </c>
      <c r="K1107" s="106">
        <f t="shared" si="53"/>
        <v>5369105</v>
      </c>
    </row>
    <row r="1108" spans="2:11" s="58" customFormat="1">
      <c r="B1108" s="175" t="s">
        <v>1552</v>
      </c>
      <c r="C1108" s="174" t="s">
        <v>1551</v>
      </c>
      <c r="D1108" s="181">
        <v>6716.9</v>
      </c>
      <c r="E1108" s="97">
        <v>318.80009379326776</v>
      </c>
      <c r="F1108" s="227">
        <f t="shared" si="51"/>
        <v>2141348.35</v>
      </c>
      <c r="G1108" s="81">
        <v>3358.4499489999998</v>
      </c>
      <c r="H1108" s="106">
        <v>1300.611015894583</v>
      </c>
      <c r="I1108" s="189">
        <f t="shared" si="52"/>
        <v>4368037</v>
      </c>
      <c r="J1108" s="233">
        <v>2016</v>
      </c>
      <c r="K1108" s="106">
        <f t="shared" si="53"/>
        <v>6509385</v>
      </c>
    </row>
    <row r="1109" spans="2:11" s="58" customFormat="1">
      <c r="B1109" s="175" t="s">
        <v>1553</v>
      </c>
      <c r="C1109" s="174" t="s">
        <v>1203</v>
      </c>
      <c r="D1109" s="181">
        <v>2792.4</v>
      </c>
      <c r="E1109" s="97">
        <v>173.2394069617533</v>
      </c>
      <c r="F1109" s="227">
        <f t="shared" si="51"/>
        <v>483753.71999999991</v>
      </c>
      <c r="G1109" s="81">
        <v>1396.1999960000001</v>
      </c>
      <c r="H1109" s="106">
        <v>1300.6109477169773</v>
      </c>
      <c r="I1109" s="189">
        <f t="shared" si="52"/>
        <v>1815913</v>
      </c>
      <c r="J1109" s="233">
        <v>2016</v>
      </c>
      <c r="K1109" s="106">
        <f t="shared" si="53"/>
        <v>2299667</v>
      </c>
    </row>
    <row r="1110" spans="2:11" s="58" customFormat="1">
      <c r="B1110" s="175" t="s">
        <v>1554</v>
      </c>
      <c r="C1110" s="174" t="s">
        <v>1203</v>
      </c>
      <c r="D1110" s="104">
        <v>4125.5</v>
      </c>
      <c r="E1110" s="97">
        <v>451.45235729002542</v>
      </c>
      <c r="F1110" s="227">
        <f t="shared" si="51"/>
        <v>1862466.7</v>
      </c>
      <c r="G1110" s="81">
        <v>2062.750074</v>
      </c>
      <c r="H1110" s="106">
        <v>1300.6112731813189</v>
      </c>
      <c r="I1110" s="189">
        <f t="shared" si="52"/>
        <v>2682836</v>
      </c>
      <c r="J1110" s="232">
        <v>2016</v>
      </c>
      <c r="K1110" s="106">
        <f t="shared" si="53"/>
        <v>4545303</v>
      </c>
    </row>
    <row r="1111" spans="2:11" s="58" customFormat="1">
      <c r="B1111" s="175" t="s">
        <v>1555</v>
      </c>
      <c r="C1111" s="174" t="s">
        <v>1556</v>
      </c>
      <c r="D1111" s="181">
        <v>3053.8833330000002</v>
      </c>
      <c r="E1111" s="97">
        <v>142.91708372868609</v>
      </c>
      <c r="F1111" s="227">
        <f t="shared" si="51"/>
        <v>436452.1</v>
      </c>
      <c r="G1111" s="81">
        <v>1526.9416220000001</v>
      </c>
      <c r="H1111" s="106">
        <v>576.16086124345622</v>
      </c>
      <c r="I1111" s="189">
        <f t="shared" si="52"/>
        <v>879764</v>
      </c>
      <c r="J1111" s="233">
        <v>2016</v>
      </c>
      <c r="K1111" s="106">
        <f t="shared" si="53"/>
        <v>1316216</v>
      </c>
    </row>
    <row r="1112" spans="2:11" s="58" customFormat="1">
      <c r="B1112" s="175" t="s">
        <v>1557</v>
      </c>
      <c r="C1112" s="174" t="s">
        <v>1556</v>
      </c>
      <c r="D1112" s="181">
        <v>3243.6333330000002</v>
      </c>
      <c r="E1112" s="97">
        <v>229.30292472734308</v>
      </c>
      <c r="F1112" s="227">
        <f t="shared" si="51"/>
        <v>743774.61</v>
      </c>
      <c r="G1112" s="81">
        <v>1621.8167149999999</v>
      </c>
      <c r="H1112" s="106">
        <v>576.16128342838056</v>
      </c>
      <c r="I1112" s="189">
        <f t="shared" si="52"/>
        <v>934428</v>
      </c>
      <c r="J1112" s="233">
        <v>2016</v>
      </c>
      <c r="K1112" s="106">
        <f t="shared" si="53"/>
        <v>1678203</v>
      </c>
    </row>
    <row r="1113" spans="2:11" s="58" customFormat="1">
      <c r="B1113" s="175" t="s">
        <v>1558</v>
      </c>
      <c r="C1113" s="174" t="s">
        <v>1551</v>
      </c>
      <c r="D1113" s="181">
        <v>6397</v>
      </c>
      <c r="E1113" s="97">
        <v>189.01049710801936</v>
      </c>
      <c r="F1113" s="227">
        <f t="shared" si="51"/>
        <v>1209100.1499999999</v>
      </c>
      <c r="G1113" s="81">
        <v>3198.4999459999999</v>
      </c>
      <c r="H1113" s="106">
        <v>1300.6112459693629</v>
      </c>
      <c r="I1113" s="189">
        <f t="shared" si="52"/>
        <v>4160005</v>
      </c>
      <c r="J1113" s="233">
        <v>2016</v>
      </c>
      <c r="K1113" s="106">
        <f t="shared" si="53"/>
        <v>5369105</v>
      </c>
    </row>
    <row r="1114" spans="2:11" s="58" customFormat="1">
      <c r="B1114" s="175" t="s">
        <v>1559</v>
      </c>
      <c r="C1114" s="174" t="s">
        <v>1551</v>
      </c>
      <c r="D1114" s="181">
        <v>5836.8155559999996</v>
      </c>
      <c r="E1114" s="97">
        <v>261.69282296916907</v>
      </c>
      <c r="F1114" s="227">
        <f t="shared" si="51"/>
        <v>1527452.74</v>
      </c>
      <c r="G1114" s="81">
        <v>2918.4077320000001</v>
      </c>
      <c r="H1114" s="106">
        <v>1300.6112745592191</v>
      </c>
      <c r="I1114" s="189">
        <f t="shared" si="52"/>
        <v>3795714</v>
      </c>
      <c r="J1114" s="233">
        <v>2016</v>
      </c>
      <c r="K1114" s="106">
        <f t="shared" si="53"/>
        <v>5323167</v>
      </c>
    </row>
    <row r="1115" spans="2:11" s="58" customFormat="1">
      <c r="B1115" s="175" t="s">
        <v>1560</v>
      </c>
      <c r="C1115" s="174" t="s">
        <v>1532</v>
      </c>
      <c r="D1115" s="181">
        <v>7313.9102560000001</v>
      </c>
      <c r="E1115" s="97">
        <v>288.73846356913788</v>
      </c>
      <c r="F1115" s="227">
        <f t="shared" si="51"/>
        <v>2111807.21</v>
      </c>
      <c r="G1115" s="81"/>
      <c r="H1115" s="106" t="s">
        <v>11235</v>
      </c>
      <c r="I1115" s="189" t="str">
        <f t="shared" si="52"/>
        <v/>
      </c>
      <c r="J1115" s="233">
        <v>2016</v>
      </c>
      <c r="K1115" s="106">
        <f t="shared" si="53"/>
        <v>0</v>
      </c>
    </row>
    <row r="1116" spans="2:11" s="58" customFormat="1">
      <c r="B1116" s="175" t="s">
        <v>1561</v>
      </c>
      <c r="C1116" s="174" t="s">
        <v>1532</v>
      </c>
      <c r="D1116" s="181">
        <v>9947.5102559999996</v>
      </c>
      <c r="E1116" s="97">
        <v>86.517280993090338</v>
      </c>
      <c r="F1116" s="227">
        <f t="shared" si="51"/>
        <v>860631.53999999992</v>
      </c>
      <c r="G1116" s="81"/>
      <c r="H1116" s="106" t="s">
        <v>11235</v>
      </c>
      <c r="I1116" s="189" t="str">
        <f t="shared" si="52"/>
        <v/>
      </c>
      <c r="J1116" s="233">
        <v>2016</v>
      </c>
      <c r="K1116" s="106">
        <f t="shared" si="53"/>
        <v>0</v>
      </c>
    </row>
    <row r="1117" spans="2:11" s="58" customFormat="1">
      <c r="B1117" s="175" t="s">
        <v>1562</v>
      </c>
      <c r="C1117" s="174" t="s">
        <v>1368</v>
      </c>
      <c r="D1117" s="181">
        <v>1927.3</v>
      </c>
      <c r="E1117" s="97">
        <v>122.55654542624397</v>
      </c>
      <c r="F1117" s="227">
        <f t="shared" si="51"/>
        <v>236203.23</v>
      </c>
      <c r="G1117" s="81">
        <v>1927.2999970000001</v>
      </c>
      <c r="H1117" s="106">
        <v>0</v>
      </c>
      <c r="I1117" s="189">
        <f t="shared" si="52"/>
        <v>0</v>
      </c>
      <c r="J1117" s="233">
        <v>2016</v>
      </c>
      <c r="K1117" s="106">
        <f t="shared" si="53"/>
        <v>236203</v>
      </c>
    </row>
    <row r="1118" spans="2:11" s="58" customFormat="1">
      <c r="B1118" s="175" t="s">
        <v>1563</v>
      </c>
      <c r="C1118" s="174" t="s">
        <v>1368</v>
      </c>
      <c r="D1118" s="181">
        <v>1331.65</v>
      </c>
      <c r="E1118" s="97">
        <v>117.21485375286298</v>
      </c>
      <c r="F1118" s="227">
        <f t="shared" si="51"/>
        <v>156089.16</v>
      </c>
      <c r="G1118" s="81">
        <v>1331.650026</v>
      </c>
      <c r="H1118" s="106">
        <v>0</v>
      </c>
      <c r="I1118" s="189">
        <f t="shared" si="52"/>
        <v>0</v>
      </c>
      <c r="J1118" s="233">
        <v>2016</v>
      </c>
      <c r="K1118" s="106">
        <f t="shared" si="53"/>
        <v>156089</v>
      </c>
    </row>
    <row r="1119" spans="2:11" s="58" customFormat="1">
      <c r="B1119" s="175" t="s">
        <v>1564</v>
      </c>
      <c r="C1119" s="174" t="s">
        <v>1565</v>
      </c>
      <c r="D1119" s="181">
        <v>9348.7833329999994</v>
      </c>
      <c r="E1119" s="97">
        <v>287.36768243594508</v>
      </c>
      <c r="F1119" s="227">
        <f t="shared" si="51"/>
        <v>2686538.2</v>
      </c>
      <c r="G1119" s="81">
        <v>4674.3917140000003</v>
      </c>
      <c r="H1119" s="106">
        <v>1300.6111537018696</v>
      </c>
      <c r="I1119" s="189">
        <f t="shared" si="52"/>
        <v>6079566</v>
      </c>
      <c r="J1119" s="233">
        <v>2016</v>
      </c>
      <c r="K1119" s="106">
        <f t="shared" si="53"/>
        <v>8766104</v>
      </c>
    </row>
    <row r="1120" spans="2:11" s="58" customFormat="1">
      <c r="B1120" s="175" t="s">
        <v>1566</v>
      </c>
      <c r="C1120" s="174" t="s">
        <v>1565</v>
      </c>
      <c r="D1120" s="181">
        <v>1730.6</v>
      </c>
      <c r="E1120" s="97">
        <v>201.65073962787474</v>
      </c>
      <c r="F1120" s="227">
        <f t="shared" si="51"/>
        <v>348976.77</v>
      </c>
      <c r="G1120" s="81">
        <v>865.30000580000001</v>
      </c>
      <c r="H1120" s="106">
        <v>1300.6113399473641</v>
      </c>
      <c r="I1120" s="189">
        <f t="shared" si="52"/>
        <v>1125419</v>
      </c>
      <c r="J1120" s="233">
        <v>2016</v>
      </c>
      <c r="K1120" s="106">
        <f t="shared" si="53"/>
        <v>1474396</v>
      </c>
    </row>
    <row r="1121" spans="2:11" s="58" customFormat="1">
      <c r="B1121" s="175" t="s">
        <v>1567</v>
      </c>
      <c r="C1121" s="174" t="s">
        <v>1539</v>
      </c>
      <c r="D1121" s="181">
        <v>4418.3714289999998</v>
      </c>
      <c r="E1121" s="97">
        <v>384.90505547762541</v>
      </c>
      <c r="F1121" s="227">
        <f t="shared" si="51"/>
        <v>1700653.5</v>
      </c>
      <c r="G1121" s="81">
        <v>2209.1857399999999</v>
      </c>
      <c r="H1121" s="106">
        <v>162.69433279974007</v>
      </c>
      <c r="I1121" s="189">
        <f t="shared" si="52"/>
        <v>359422</v>
      </c>
      <c r="J1121" s="233">
        <v>2016</v>
      </c>
      <c r="K1121" s="106">
        <f t="shared" si="53"/>
        <v>2060076</v>
      </c>
    </row>
    <row r="1122" spans="2:11" s="58" customFormat="1">
      <c r="B1122" s="175" t="s">
        <v>1568</v>
      </c>
      <c r="C1122" s="174" t="s">
        <v>1539</v>
      </c>
      <c r="D1122" s="181">
        <v>7829.4666669999997</v>
      </c>
      <c r="E1122" s="97">
        <v>405.17533631898408</v>
      </c>
      <c r="F1122" s="227">
        <f t="shared" si="51"/>
        <v>3172306.79</v>
      </c>
      <c r="G1122" s="81">
        <v>3914.7333290000001</v>
      </c>
      <c r="H1122" s="106">
        <v>162.69460687956862</v>
      </c>
      <c r="I1122" s="189">
        <f t="shared" si="52"/>
        <v>636906</v>
      </c>
      <c r="J1122" s="233">
        <v>2016</v>
      </c>
      <c r="K1122" s="106">
        <f t="shared" si="53"/>
        <v>3809213</v>
      </c>
    </row>
    <row r="1123" spans="2:11" s="58" customFormat="1">
      <c r="B1123" s="175" t="s">
        <v>1569</v>
      </c>
      <c r="C1123" s="174" t="s">
        <v>1570</v>
      </c>
      <c r="D1123" s="181">
        <v>11007.7</v>
      </c>
      <c r="E1123" s="97">
        <v>164.06816319485452</v>
      </c>
      <c r="F1123" s="227">
        <f t="shared" si="51"/>
        <v>1806013.12</v>
      </c>
      <c r="G1123" s="81">
        <v>5503.8502209999997</v>
      </c>
      <c r="H1123" s="106">
        <v>623.65160063827989</v>
      </c>
      <c r="I1123" s="189">
        <f t="shared" si="52"/>
        <v>3432485.0000000005</v>
      </c>
      <c r="J1123" s="233">
        <v>2016</v>
      </c>
      <c r="K1123" s="106">
        <f t="shared" si="53"/>
        <v>5238498</v>
      </c>
    </row>
    <row r="1124" spans="2:11" s="58" customFormat="1">
      <c r="B1124" s="175" t="s">
        <v>1571</v>
      </c>
      <c r="C1124" s="174" t="s">
        <v>1572</v>
      </c>
      <c r="D1124" s="181">
        <v>3664.2</v>
      </c>
      <c r="E1124" s="97">
        <v>190.25309480923531</v>
      </c>
      <c r="F1124" s="227">
        <f t="shared" si="51"/>
        <v>697125.39</v>
      </c>
      <c r="G1124" s="81">
        <v>1832.100005</v>
      </c>
      <c r="H1124" s="106">
        <v>623.65154570260484</v>
      </c>
      <c r="I1124" s="189">
        <f t="shared" si="52"/>
        <v>1142592</v>
      </c>
      <c r="J1124" s="233">
        <v>2016</v>
      </c>
      <c r="K1124" s="106">
        <f t="shared" si="53"/>
        <v>1839717</v>
      </c>
    </row>
    <row r="1125" spans="2:11" s="58" customFormat="1">
      <c r="B1125" s="175" t="s">
        <v>1573</v>
      </c>
      <c r="C1125" s="174" t="s">
        <v>1574</v>
      </c>
      <c r="D1125" s="181">
        <v>7319.2182499999999</v>
      </c>
      <c r="E1125" s="97">
        <v>205.22980032737786</v>
      </c>
      <c r="F1125" s="227">
        <f t="shared" si="51"/>
        <v>1502121.7</v>
      </c>
      <c r="G1125" s="81"/>
      <c r="H1125" s="106" t="s">
        <v>11235</v>
      </c>
      <c r="I1125" s="189" t="str">
        <f t="shared" si="52"/>
        <v/>
      </c>
      <c r="J1125" s="233">
        <v>2016</v>
      </c>
      <c r="K1125" s="106">
        <f t="shared" si="53"/>
        <v>0</v>
      </c>
    </row>
    <row r="1126" spans="2:11" s="58" customFormat="1">
      <c r="B1126" s="175" t="s">
        <v>1575</v>
      </c>
      <c r="C1126" s="174" t="s">
        <v>1574</v>
      </c>
      <c r="D1126" s="181">
        <v>4151.3424269999996</v>
      </c>
      <c r="E1126" s="97">
        <v>172.05658231286159</v>
      </c>
      <c r="F1126" s="227">
        <f t="shared" si="51"/>
        <v>714265.79</v>
      </c>
      <c r="G1126" s="81"/>
      <c r="H1126" s="106" t="s">
        <v>11235</v>
      </c>
      <c r="I1126" s="189" t="str">
        <f t="shared" si="52"/>
        <v/>
      </c>
      <c r="J1126" s="233">
        <v>2016</v>
      </c>
      <c r="K1126" s="106">
        <f t="shared" si="53"/>
        <v>0</v>
      </c>
    </row>
    <row r="1127" spans="2:11" s="58" customFormat="1">
      <c r="B1127" s="175" t="s">
        <v>1576</v>
      </c>
      <c r="C1127" s="174" t="s">
        <v>1577</v>
      </c>
      <c r="D1127" s="181">
        <v>15254.12</v>
      </c>
      <c r="E1127" s="97">
        <v>401.13842030874275</v>
      </c>
      <c r="F1127" s="227">
        <f t="shared" si="51"/>
        <v>6119013.5999999996</v>
      </c>
      <c r="G1127" s="81">
        <v>7627.059937</v>
      </c>
      <c r="H1127" s="106">
        <v>532.61361960633042</v>
      </c>
      <c r="I1127" s="189">
        <f t="shared" si="52"/>
        <v>4062276.0000000005</v>
      </c>
      <c r="J1127" s="233">
        <v>2016</v>
      </c>
      <c r="K1127" s="106">
        <f t="shared" si="53"/>
        <v>10181290</v>
      </c>
    </row>
    <row r="1128" spans="2:11" s="58" customFormat="1">
      <c r="B1128" s="175" t="s">
        <v>1578</v>
      </c>
      <c r="C1128" s="174" t="s">
        <v>1539</v>
      </c>
      <c r="D1128" s="181">
        <v>8527.6477780000005</v>
      </c>
      <c r="E1128" s="97">
        <v>148.44104176836464</v>
      </c>
      <c r="F1128" s="227">
        <f t="shared" si="51"/>
        <v>1265852.92</v>
      </c>
      <c r="G1128" s="81">
        <v>4263.8239080000003</v>
      </c>
      <c r="H1128" s="106">
        <v>162.69457064079108</v>
      </c>
      <c r="I1128" s="189">
        <f t="shared" si="52"/>
        <v>693701</v>
      </c>
      <c r="J1128" s="233">
        <v>2016</v>
      </c>
      <c r="K1128" s="106">
        <f t="shared" si="53"/>
        <v>1959554</v>
      </c>
    </row>
    <row r="1129" spans="2:11" s="58" customFormat="1">
      <c r="B1129" s="175" t="s">
        <v>1579</v>
      </c>
      <c r="C1129" s="174" t="s">
        <v>1580</v>
      </c>
      <c r="D1129" s="181">
        <v>8460.0666669999991</v>
      </c>
      <c r="E1129" s="97">
        <v>478.71665666627075</v>
      </c>
      <c r="F1129" s="227">
        <f t="shared" si="51"/>
        <v>4049974.83</v>
      </c>
      <c r="G1129" s="81">
        <v>4230.0334460000004</v>
      </c>
      <c r="H1129" s="106">
        <v>623.65157005900414</v>
      </c>
      <c r="I1129" s="189">
        <f t="shared" si="52"/>
        <v>2638067</v>
      </c>
      <c r="J1129" s="233">
        <v>2016</v>
      </c>
      <c r="K1129" s="106">
        <f t="shared" si="53"/>
        <v>6688042</v>
      </c>
    </row>
    <row r="1130" spans="2:11" s="58" customFormat="1">
      <c r="B1130" s="175" t="s">
        <v>1581</v>
      </c>
      <c r="C1130" s="174" t="s">
        <v>1580</v>
      </c>
      <c r="D1130" s="181">
        <v>5466.15</v>
      </c>
      <c r="E1130" s="97">
        <v>114.52620765987031</v>
      </c>
      <c r="F1130" s="227">
        <f t="shared" si="51"/>
        <v>626017.43000000005</v>
      </c>
      <c r="G1130" s="81">
        <v>2733.0750469999998</v>
      </c>
      <c r="H1130" s="106">
        <v>623.65173684892238</v>
      </c>
      <c r="I1130" s="189">
        <f t="shared" si="52"/>
        <v>1704487</v>
      </c>
      <c r="J1130" s="233">
        <v>2016</v>
      </c>
      <c r="K1130" s="106">
        <f t="shared" si="53"/>
        <v>2330504</v>
      </c>
    </row>
    <row r="1131" spans="2:11" s="58" customFormat="1">
      <c r="B1131" s="175" t="s">
        <v>1582</v>
      </c>
      <c r="C1131" s="174" t="s">
        <v>1583</v>
      </c>
      <c r="D1131" s="181">
        <v>4501.6499999999996</v>
      </c>
      <c r="E1131" s="97">
        <v>3582.0710428398479</v>
      </c>
      <c r="F1131" s="227">
        <f t="shared" si="51"/>
        <v>16125230.109999999</v>
      </c>
      <c r="G1131" s="81"/>
      <c r="H1131" s="106" t="s">
        <v>11235</v>
      </c>
      <c r="I1131" s="189" t="str">
        <f t="shared" si="52"/>
        <v/>
      </c>
      <c r="J1131" s="233">
        <v>2016</v>
      </c>
      <c r="K1131" s="106">
        <f t="shared" si="53"/>
        <v>0</v>
      </c>
    </row>
    <row r="1132" spans="2:11" s="58" customFormat="1">
      <c r="B1132" s="175" t="s">
        <v>1584</v>
      </c>
      <c r="C1132" s="174" t="s">
        <v>1585</v>
      </c>
      <c r="D1132" s="104">
        <v>4389.1374999999998</v>
      </c>
      <c r="E1132" s="97">
        <v>105.05071440573462</v>
      </c>
      <c r="F1132" s="227">
        <f t="shared" si="51"/>
        <v>461082.03</v>
      </c>
      <c r="G1132" s="81">
        <v>2194.568769</v>
      </c>
      <c r="H1132" s="106">
        <v>576.16102892786591</v>
      </c>
      <c r="I1132" s="189">
        <f t="shared" si="52"/>
        <v>1264425</v>
      </c>
      <c r="J1132" s="232">
        <v>2016</v>
      </c>
      <c r="K1132" s="106">
        <f t="shared" si="53"/>
        <v>1725507</v>
      </c>
    </row>
    <row r="1133" spans="2:11" s="58" customFormat="1">
      <c r="B1133" s="175" t="s">
        <v>1586</v>
      </c>
      <c r="C1133" s="174" t="s">
        <v>1585</v>
      </c>
      <c r="D1133" s="181">
        <v>10474.604170000001</v>
      </c>
      <c r="E1133" s="97">
        <v>267.64095086564021</v>
      </c>
      <c r="F1133" s="227">
        <f t="shared" si="51"/>
        <v>2803433.02</v>
      </c>
      <c r="G1133" s="81">
        <v>5237.3021959999996</v>
      </c>
      <c r="H1133" s="106">
        <v>576.16113927980803</v>
      </c>
      <c r="I1133" s="189">
        <f t="shared" si="52"/>
        <v>3017530</v>
      </c>
      <c r="J1133" s="233">
        <v>2016</v>
      </c>
      <c r="K1133" s="106">
        <f t="shared" si="53"/>
        <v>5820963</v>
      </c>
    </row>
    <row r="1134" spans="2:11" s="58" customFormat="1">
      <c r="B1134" s="175" t="s">
        <v>1587</v>
      </c>
      <c r="C1134" s="174" t="s">
        <v>1588</v>
      </c>
      <c r="D1134" s="181">
        <v>9164.7816669999993</v>
      </c>
      <c r="E1134" s="97">
        <v>411.73633558421795</v>
      </c>
      <c r="F1134" s="227">
        <f t="shared" si="51"/>
        <v>3773473.62</v>
      </c>
      <c r="G1134" s="81">
        <v>4582.3906950000001</v>
      </c>
      <c r="H1134" s="106">
        <v>623.65175521115179</v>
      </c>
      <c r="I1134" s="189">
        <f t="shared" si="52"/>
        <v>2857816</v>
      </c>
      <c r="J1134" s="233">
        <v>2016</v>
      </c>
      <c r="K1134" s="106">
        <f t="shared" si="53"/>
        <v>6631290</v>
      </c>
    </row>
    <row r="1135" spans="2:11" s="58" customFormat="1">
      <c r="B1135" s="175" t="s">
        <v>1589</v>
      </c>
      <c r="C1135" s="174" t="s">
        <v>1588</v>
      </c>
      <c r="D1135" s="181">
        <v>8316.1333329999998</v>
      </c>
      <c r="E1135" s="97">
        <v>684.03207743518749</v>
      </c>
      <c r="F1135" s="227">
        <f t="shared" si="51"/>
        <v>5688501.96</v>
      </c>
      <c r="G1135" s="81">
        <v>4158.0665090000002</v>
      </c>
      <c r="H1135" s="106">
        <v>616.82731491873778</v>
      </c>
      <c r="I1135" s="189">
        <f t="shared" si="52"/>
        <v>2564809</v>
      </c>
      <c r="J1135" s="233">
        <v>2016</v>
      </c>
      <c r="K1135" s="106">
        <f t="shared" si="53"/>
        <v>8253311</v>
      </c>
    </row>
    <row r="1136" spans="2:11" s="58" customFormat="1">
      <c r="B1136" s="175" t="s">
        <v>1590</v>
      </c>
      <c r="C1136" s="174" t="s">
        <v>1588</v>
      </c>
      <c r="D1136" s="181">
        <v>9164.7816669999993</v>
      </c>
      <c r="E1136" s="97">
        <v>411.73633558421795</v>
      </c>
      <c r="F1136" s="227">
        <f t="shared" si="51"/>
        <v>3773473.62</v>
      </c>
      <c r="G1136" s="81">
        <v>4582.3906950000001</v>
      </c>
      <c r="H1136" s="106">
        <v>623.65175521115179</v>
      </c>
      <c r="I1136" s="189">
        <f t="shared" si="52"/>
        <v>2857816</v>
      </c>
      <c r="J1136" s="233">
        <v>2016</v>
      </c>
      <c r="K1136" s="106">
        <f t="shared" si="53"/>
        <v>6631290</v>
      </c>
    </row>
    <row r="1137" spans="2:11" s="58" customFormat="1">
      <c r="B1137" s="175" t="s">
        <v>1591</v>
      </c>
      <c r="C1137" s="174" t="s">
        <v>1592</v>
      </c>
      <c r="D1137" s="181">
        <v>21397.30528</v>
      </c>
      <c r="E1137" s="97">
        <v>273.60455549849502</v>
      </c>
      <c r="F1137" s="227">
        <f t="shared" si="51"/>
        <v>5854400.2000000002</v>
      </c>
      <c r="G1137" s="81">
        <v>10698.652400000001</v>
      </c>
      <c r="H1137" s="106">
        <v>623.65162924631511</v>
      </c>
      <c r="I1137" s="189">
        <f t="shared" si="52"/>
        <v>6672232</v>
      </c>
      <c r="J1137" s="233">
        <v>2016</v>
      </c>
      <c r="K1137" s="106">
        <f t="shared" si="53"/>
        <v>12526632</v>
      </c>
    </row>
    <row r="1138" spans="2:11" s="58" customFormat="1">
      <c r="B1138" s="175" t="s">
        <v>1593</v>
      </c>
      <c r="C1138" s="174" t="s">
        <v>1592</v>
      </c>
      <c r="D1138" s="181">
        <v>21397.30528</v>
      </c>
      <c r="E1138" s="97">
        <v>273.60455549849502</v>
      </c>
      <c r="F1138" s="227">
        <f t="shared" si="51"/>
        <v>5854400.2000000002</v>
      </c>
      <c r="G1138" s="81">
        <v>10698.652400000001</v>
      </c>
      <c r="H1138" s="106">
        <v>623.65162924631511</v>
      </c>
      <c r="I1138" s="189">
        <f t="shared" si="52"/>
        <v>6672232</v>
      </c>
      <c r="J1138" s="233">
        <v>2016</v>
      </c>
      <c r="K1138" s="106">
        <f t="shared" si="53"/>
        <v>12526632</v>
      </c>
    </row>
    <row r="1139" spans="2:11" s="58" customFormat="1">
      <c r="B1139" s="175" t="s">
        <v>1594</v>
      </c>
      <c r="C1139" s="174" t="s">
        <v>1592</v>
      </c>
      <c r="D1139" s="181">
        <v>9188.3533329999991</v>
      </c>
      <c r="E1139" s="97">
        <v>148.46818146408782</v>
      </c>
      <c r="F1139" s="227">
        <f t="shared" si="51"/>
        <v>1364178.11</v>
      </c>
      <c r="G1139" s="81">
        <v>4594.1765919999998</v>
      </c>
      <c r="H1139" s="106">
        <v>623.65169092307281</v>
      </c>
      <c r="I1139" s="189">
        <f t="shared" si="52"/>
        <v>2865166</v>
      </c>
      <c r="J1139" s="233">
        <v>2016</v>
      </c>
      <c r="K1139" s="106">
        <f t="shared" si="53"/>
        <v>4229344</v>
      </c>
    </row>
    <row r="1140" spans="2:11" s="58" customFormat="1">
      <c r="B1140" s="175" t="s">
        <v>1595</v>
      </c>
      <c r="C1140" s="174" t="s">
        <v>1596</v>
      </c>
      <c r="D1140" s="181">
        <v>3941</v>
      </c>
      <c r="E1140" s="97">
        <v>647.41643745242334</v>
      </c>
      <c r="F1140" s="227">
        <f t="shared" si="51"/>
        <v>2551468.1800000002</v>
      </c>
      <c r="G1140" s="81">
        <v>1970.499906</v>
      </c>
      <c r="H1140" s="106">
        <v>0</v>
      </c>
      <c r="I1140" s="189">
        <f t="shared" si="52"/>
        <v>0</v>
      </c>
      <c r="J1140" s="233">
        <v>2016</v>
      </c>
      <c r="K1140" s="106">
        <f t="shared" si="53"/>
        <v>2551468</v>
      </c>
    </row>
    <row r="1141" spans="2:11" s="58" customFormat="1">
      <c r="B1141" s="175" t="s">
        <v>1597</v>
      </c>
      <c r="C1141" s="174" t="s">
        <v>1596</v>
      </c>
      <c r="D1141" s="181">
        <v>2893.9</v>
      </c>
      <c r="E1141" s="97">
        <v>704.4642904039531</v>
      </c>
      <c r="F1141" s="227">
        <f t="shared" si="51"/>
        <v>2038649.21</v>
      </c>
      <c r="G1141" s="81">
        <v>1446.950006</v>
      </c>
      <c r="H1141" s="106">
        <v>0</v>
      </c>
      <c r="I1141" s="189">
        <f t="shared" si="52"/>
        <v>0</v>
      </c>
      <c r="J1141" s="233">
        <v>2016</v>
      </c>
      <c r="K1141" s="106">
        <f t="shared" si="53"/>
        <v>2038649</v>
      </c>
    </row>
    <row r="1142" spans="2:11" s="58" customFormat="1">
      <c r="B1142" s="175" t="s">
        <v>1598</v>
      </c>
      <c r="C1142" s="174" t="s">
        <v>1599</v>
      </c>
      <c r="D1142" s="181">
        <v>10115.46667</v>
      </c>
      <c r="E1142" s="97">
        <v>127.11680359874094</v>
      </c>
      <c r="F1142" s="227">
        <f t="shared" si="51"/>
        <v>1285845.79</v>
      </c>
      <c r="G1142" s="81">
        <v>5057.7332809999998</v>
      </c>
      <c r="H1142" s="106">
        <v>576.16106625216094</v>
      </c>
      <c r="I1142" s="189">
        <f t="shared" si="52"/>
        <v>2914069</v>
      </c>
      <c r="J1142" s="233">
        <v>2016</v>
      </c>
      <c r="K1142" s="106">
        <f t="shared" si="53"/>
        <v>4199915</v>
      </c>
    </row>
    <row r="1143" spans="2:11" s="58" customFormat="1">
      <c r="B1143" s="175" t="s">
        <v>1600</v>
      </c>
      <c r="C1143" s="174" t="s">
        <v>1599</v>
      </c>
      <c r="D1143" s="181">
        <v>7786.0249999999996</v>
      </c>
      <c r="E1143" s="97">
        <v>491.9660956649895</v>
      </c>
      <c r="F1143" s="227">
        <f t="shared" si="51"/>
        <v>3830460.32</v>
      </c>
      <c r="G1143" s="81">
        <v>3893.0123699999999</v>
      </c>
      <c r="H1143" s="106">
        <v>585.76335836302519</v>
      </c>
      <c r="I1143" s="189">
        <f t="shared" si="52"/>
        <v>2280384</v>
      </c>
      <c r="J1143" s="233">
        <v>2016</v>
      </c>
      <c r="K1143" s="106">
        <f t="shared" si="53"/>
        <v>6110844</v>
      </c>
    </row>
    <row r="1144" spans="2:11" s="58" customFormat="1">
      <c r="B1144" s="175" t="s">
        <v>1601</v>
      </c>
      <c r="C1144" s="174" t="s">
        <v>1599</v>
      </c>
      <c r="D1144" s="181">
        <v>10115.46667</v>
      </c>
      <c r="E1144" s="97">
        <v>127.11680359874094</v>
      </c>
      <c r="F1144" s="227">
        <f t="shared" si="51"/>
        <v>1285845.79</v>
      </c>
      <c r="G1144" s="81">
        <v>5057.7332809999998</v>
      </c>
      <c r="H1144" s="106">
        <v>576.16106625216094</v>
      </c>
      <c r="I1144" s="189">
        <f t="shared" si="52"/>
        <v>2914069</v>
      </c>
      <c r="J1144" s="233">
        <v>2016</v>
      </c>
      <c r="K1144" s="106">
        <f t="shared" si="53"/>
        <v>4199915</v>
      </c>
    </row>
    <row r="1145" spans="2:11" s="58" customFormat="1">
      <c r="B1145" s="175" t="s">
        <v>1602</v>
      </c>
      <c r="C1145" s="174" t="s">
        <v>1599</v>
      </c>
      <c r="D1145" s="181">
        <v>6892.25</v>
      </c>
      <c r="E1145" s="97">
        <v>131.02208277413035</v>
      </c>
      <c r="F1145" s="227">
        <f t="shared" si="51"/>
        <v>903036.95</v>
      </c>
      <c r="G1145" s="81">
        <v>3446.125137</v>
      </c>
      <c r="H1145" s="106">
        <v>576.1610275500567</v>
      </c>
      <c r="I1145" s="189">
        <f t="shared" si="52"/>
        <v>1985523</v>
      </c>
      <c r="J1145" s="233">
        <v>2016</v>
      </c>
      <c r="K1145" s="106">
        <f t="shared" si="53"/>
        <v>2888560</v>
      </c>
    </row>
    <row r="1146" spans="2:11" s="58" customFormat="1">
      <c r="B1146" s="175" t="s">
        <v>1603</v>
      </c>
      <c r="C1146" s="174" t="s">
        <v>1604</v>
      </c>
      <c r="D1146" s="181">
        <v>17924.042860000001</v>
      </c>
      <c r="E1146" s="97">
        <v>213.08122279283592</v>
      </c>
      <c r="F1146" s="227">
        <f t="shared" si="51"/>
        <v>3819276.97</v>
      </c>
      <c r="G1146" s="81"/>
      <c r="H1146" s="106" t="s">
        <v>11235</v>
      </c>
      <c r="I1146" s="189" t="str">
        <f t="shared" si="52"/>
        <v/>
      </c>
      <c r="J1146" s="233">
        <v>2016</v>
      </c>
      <c r="K1146" s="106">
        <f t="shared" si="53"/>
        <v>0</v>
      </c>
    </row>
    <row r="1147" spans="2:11" s="58" customFormat="1">
      <c r="B1147" s="175" t="s">
        <v>1605</v>
      </c>
      <c r="C1147" s="174" t="s">
        <v>1580</v>
      </c>
      <c r="D1147" s="181">
        <v>8460.0666669999991</v>
      </c>
      <c r="E1147" s="97">
        <v>478.71665666627075</v>
      </c>
      <c r="F1147" s="227">
        <f t="shared" si="51"/>
        <v>4049974.83</v>
      </c>
      <c r="G1147" s="81">
        <v>4230.0334460000004</v>
      </c>
      <c r="H1147" s="106">
        <v>623.65157005900414</v>
      </c>
      <c r="I1147" s="189">
        <f t="shared" si="52"/>
        <v>2638067</v>
      </c>
      <c r="J1147" s="233">
        <v>2016</v>
      </c>
      <c r="K1147" s="106">
        <f t="shared" si="53"/>
        <v>6688042</v>
      </c>
    </row>
    <row r="1148" spans="2:11" s="58" customFormat="1">
      <c r="B1148" s="175" t="s">
        <v>1606</v>
      </c>
      <c r="C1148" s="174" t="s">
        <v>1570</v>
      </c>
      <c r="D1148" s="181">
        <v>14108.5</v>
      </c>
      <c r="E1148" s="97">
        <v>194.80036431938194</v>
      </c>
      <c r="F1148" s="227">
        <f t="shared" si="51"/>
        <v>2748340.94</v>
      </c>
      <c r="G1148" s="81">
        <v>7054.2498969999997</v>
      </c>
      <c r="H1148" s="106">
        <v>623.65170843620888</v>
      </c>
      <c r="I1148" s="189">
        <f t="shared" si="52"/>
        <v>4399395</v>
      </c>
      <c r="J1148" s="233">
        <v>2016</v>
      </c>
      <c r="K1148" s="106">
        <f t="shared" si="53"/>
        <v>7147736</v>
      </c>
    </row>
    <row r="1149" spans="2:11" s="58" customFormat="1">
      <c r="B1149" s="175" t="s">
        <v>1607</v>
      </c>
      <c r="C1149" s="174" t="s">
        <v>1608</v>
      </c>
      <c r="D1149" s="181">
        <v>2757.400666</v>
      </c>
      <c r="E1149" s="97">
        <v>0.70299903235027361</v>
      </c>
      <c r="F1149" s="227">
        <f t="shared" si="51"/>
        <v>1938.45</v>
      </c>
      <c r="G1149" s="81"/>
      <c r="H1149" s="106" t="s">
        <v>11235</v>
      </c>
      <c r="I1149" s="189" t="str">
        <f t="shared" si="52"/>
        <v/>
      </c>
      <c r="J1149" s="233">
        <v>2016</v>
      </c>
      <c r="K1149" s="106">
        <f t="shared" si="53"/>
        <v>0</v>
      </c>
    </row>
    <row r="1150" spans="2:11" s="58" customFormat="1">
      <c r="B1150" s="175" t="s">
        <v>1609</v>
      </c>
      <c r="C1150" s="174" t="s">
        <v>1570</v>
      </c>
      <c r="D1150" s="181">
        <v>11007.7</v>
      </c>
      <c r="E1150" s="97">
        <v>164.06816319485452</v>
      </c>
      <c r="F1150" s="227">
        <f t="shared" si="51"/>
        <v>1806013.12</v>
      </c>
      <c r="G1150" s="81">
        <v>5503.8502209999997</v>
      </c>
      <c r="H1150" s="106">
        <v>623.65160063827989</v>
      </c>
      <c r="I1150" s="189">
        <f t="shared" si="52"/>
        <v>3432485.0000000005</v>
      </c>
      <c r="J1150" s="233">
        <v>2016</v>
      </c>
      <c r="K1150" s="106">
        <f t="shared" si="53"/>
        <v>5238498</v>
      </c>
    </row>
    <row r="1151" spans="2:11" s="58" customFormat="1">
      <c r="B1151" s="175" t="s">
        <v>1610</v>
      </c>
      <c r="C1151" s="174" t="s">
        <v>1570</v>
      </c>
      <c r="D1151" s="181">
        <v>5798.8</v>
      </c>
      <c r="E1151" s="97">
        <v>213.23845450782918</v>
      </c>
      <c r="F1151" s="227">
        <f t="shared" si="51"/>
        <v>1236527.1499999999</v>
      </c>
      <c r="G1151" s="81">
        <v>2899.399919</v>
      </c>
      <c r="H1151" s="106">
        <v>623.65180744836744</v>
      </c>
      <c r="I1151" s="189">
        <f t="shared" si="52"/>
        <v>1808216</v>
      </c>
      <c r="J1151" s="233">
        <v>2016</v>
      </c>
      <c r="K1151" s="106">
        <f t="shared" si="53"/>
        <v>3044743</v>
      </c>
    </row>
    <row r="1152" spans="2:11" s="58" customFormat="1">
      <c r="B1152" s="175" t="s">
        <v>1611</v>
      </c>
      <c r="C1152" s="174" t="s">
        <v>1612</v>
      </c>
      <c r="D1152" s="181">
        <v>3918.35</v>
      </c>
      <c r="E1152" s="97">
        <v>226.59594982581953</v>
      </c>
      <c r="F1152" s="227">
        <f t="shared" si="51"/>
        <v>887882.23999999999</v>
      </c>
      <c r="G1152" s="81">
        <v>1959.1750010000001</v>
      </c>
      <c r="H1152" s="106">
        <v>623.65179189013134</v>
      </c>
      <c r="I1152" s="189">
        <f t="shared" si="52"/>
        <v>1221843</v>
      </c>
      <c r="J1152" s="233">
        <v>2016</v>
      </c>
      <c r="K1152" s="106">
        <f t="shared" si="53"/>
        <v>2109725</v>
      </c>
    </row>
    <row r="1153" spans="2:11" s="58" customFormat="1">
      <c r="B1153" s="175" t="s">
        <v>1613</v>
      </c>
      <c r="C1153" s="174" t="s">
        <v>1592</v>
      </c>
      <c r="D1153" s="181">
        <v>3787.3090910000001</v>
      </c>
      <c r="E1153" s="97">
        <v>292.47465770149887</v>
      </c>
      <c r="F1153" s="227">
        <f t="shared" si="51"/>
        <v>1107691.93</v>
      </c>
      <c r="G1153" s="81">
        <v>1893.6544759999999</v>
      </c>
      <c r="H1153" s="106">
        <v>623.65178809948861</v>
      </c>
      <c r="I1153" s="189">
        <f t="shared" si="52"/>
        <v>1180981</v>
      </c>
      <c r="J1153" s="233">
        <v>2016</v>
      </c>
      <c r="K1153" s="106">
        <f t="shared" si="53"/>
        <v>2288673</v>
      </c>
    </row>
    <row r="1154" spans="2:11" s="58" customFormat="1">
      <c r="B1154" s="175" t="s">
        <v>1614</v>
      </c>
      <c r="C1154" s="174" t="s">
        <v>1592</v>
      </c>
      <c r="D1154" s="181">
        <v>5603.8714289999998</v>
      </c>
      <c r="E1154" s="97">
        <v>503.64418701584026</v>
      </c>
      <c r="F1154" s="227">
        <f t="shared" si="51"/>
        <v>2822357.27</v>
      </c>
      <c r="G1154" s="81">
        <v>2801.9357359999999</v>
      </c>
      <c r="H1154" s="106">
        <v>623.65170533661376</v>
      </c>
      <c r="I1154" s="189">
        <f t="shared" si="52"/>
        <v>1747432</v>
      </c>
      <c r="J1154" s="233">
        <v>2016</v>
      </c>
      <c r="K1154" s="106">
        <f t="shared" si="53"/>
        <v>4569789</v>
      </c>
    </row>
    <row r="1155" spans="2:11" s="58" customFormat="1">
      <c r="B1155" s="175" t="s">
        <v>1615</v>
      </c>
      <c r="C1155" s="174" t="s">
        <v>1580</v>
      </c>
      <c r="D1155" s="181">
        <v>9937.2823530000005</v>
      </c>
      <c r="E1155" s="97">
        <v>904.13398762767349</v>
      </c>
      <c r="F1155" s="227">
        <f t="shared" si="51"/>
        <v>8984634.7200000007</v>
      </c>
      <c r="G1155" s="81">
        <v>4968.6409379999996</v>
      </c>
      <c r="H1155" s="106">
        <v>589.19532252986482</v>
      </c>
      <c r="I1155" s="189">
        <f t="shared" si="52"/>
        <v>2927500</v>
      </c>
      <c r="J1155" s="233">
        <v>2016</v>
      </c>
      <c r="K1155" s="106">
        <f t="shared" si="53"/>
        <v>11912135</v>
      </c>
    </row>
    <row r="1156" spans="2:11" s="58" customFormat="1">
      <c r="B1156" s="175" t="s">
        <v>1616</v>
      </c>
      <c r="C1156" s="174" t="s">
        <v>1580</v>
      </c>
      <c r="D1156" s="181">
        <v>5041.6823530000001</v>
      </c>
      <c r="E1156" s="97">
        <v>755.89807591355009</v>
      </c>
      <c r="F1156" s="227">
        <f t="shared" si="51"/>
        <v>3810997.9899999998</v>
      </c>
      <c r="G1156" s="81">
        <v>2520.8411820000001</v>
      </c>
      <c r="H1156" s="106">
        <v>576.16124743236594</v>
      </c>
      <c r="I1156" s="189">
        <f t="shared" si="52"/>
        <v>1452411</v>
      </c>
      <c r="J1156" s="233">
        <v>2016</v>
      </c>
      <c r="K1156" s="106">
        <f t="shared" si="53"/>
        <v>5263409</v>
      </c>
    </row>
    <row r="1157" spans="2:11" s="58" customFormat="1">
      <c r="B1157" s="175" t="s">
        <v>1617</v>
      </c>
      <c r="C1157" s="174" t="s">
        <v>1618</v>
      </c>
      <c r="D1157" s="181">
        <v>6514.2452380000004</v>
      </c>
      <c r="E1157" s="97">
        <v>432.76261899920814</v>
      </c>
      <c r="F1157" s="227">
        <f t="shared" si="51"/>
        <v>2819121.83</v>
      </c>
      <c r="G1157" s="81">
        <v>3257.122562</v>
      </c>
      <c r="H1157" s="106">
        <v>162.69452251579105</v>
      </c>
      <c r="I1157" s="189">
        <f t="shared" si="52"/>
        <v>529916</v>
      </c>
      <c r="J1157" s="233">
        <v>2016</v>
      </c>
      <c r="K1157" s="106">
        <f t="shared" si="53"/>
        <v>3349038</v>
      </c>
    </row>
    <row r="1158" spans="2:11" s="58" customFormat="1">
      <c r="B1158" s="175" t="s">
        <v>1619</v>
      </c>
      <c r="C1158" s="174" t="s">
        <v>1618</v>
      </c>
      <c r="D1158" s="181">
        <v>9246.0214290000004</v>
      </c>
      <c r="E1158" s="97">
        <v>350.15999528676844</v>
      </c>
      <c r="F1158" s="227">
        <f t="shared" si="51"/>
        <v>3237586.8200000003</v>
      </c>
      <c r="G1158" s="81">
        <v>4623.0108389999996</v>
      </c>
      <c r="H1158" s="106">
        <v>269.34827612676514</v>
      </c>
      <c r="I1158" s="189">
        <f t="shared" si="52"/>
        <v>1245200</v>
      </c>
      <c r="J1158" s="233">
        <v>2016</v>
      </c>
      <c r="K1158" s="106">
        <f t="shared" si="53"/>
        <v>4482787</v>
      </c>
    </row>
    <row r="1159" spans="2:11" s="58" customFormat="1">
      <c r="B1159" s="175" t="s">
        <v>1620</v>
      </c>
      <c r="C1159" s="174" t="s">
        <v>1592</v>
      </c>
      <c r="D1159" s="181">
        <v>9188.3533329999991</v>
      </c>
      <c r="E1159" s="97">
        <v>148.46818146408782</v>
      </c>
      <c r="F1159" s="227">
        <f t="shared" si="51"/>
        <v>1364178.11</v>
      </c>
      <c r="G1159" s="81">
        <v>4594.1765919999998</v>
      </c>
      <c r="H1159" s="106">
        <v>623.65169092307281</v>
      </c>
      <c r="I1159" s="189">
        <f t="shared" si="52"/>
        <v>2865166</v>
      </c>
      <c r="J1159" s="233">
        <v>2016</v>
      </c>
      <c r="K1159" s="106">
        <f t="shared" si="53"/>
        <v>4229344</v>
      </c>
    </row>
    <row r="1160" spans="2:11" s="58" customFormat="1">
      <c r="B1160" s="175" t="s">
        <v>1621</v>
      </c>
      <c r="C1160" s="174" t="s">
        <v>1592</v>
      </c>
      <c r="D1160" s="181">
        <v>2412.5</v>
      </c>
      <c r="E1160" s="97">
        <v>66.497558549222788</v>
      </c>
      <c r="F1160" s="227">
        <f t="shared" si="51"/>
        <v>160425.35999999999</v>
      </c>
      <c r="G1160" s="81">
        <v>1206.250012</v>
      </c>
      <c r="H1160" s="106">
        <v>623.65180726729807</v>
      </c>
      <c r="I1160" s="189">
        <f t="shared" si="52"/>
        <v>752280</v>
      </c>
      <c r="J1160" s="233">
        <v>2016</v>
      </c>
      <c r="K1160" s="106">
        <f t="shared" si="53"/>
        <v>912705</v>
      </c>
    </row>
    <row r="1161" spans="2:11" s="58" customFormat="1">
      <c r="B1161" s="175" t="s">
        <v>1622</v>
      </c>
      <c r="C1161" s="174" t="s">
        <v>1623</v>
      </c>
      <c r="D1161" s="181">
        <v>2428.52</v>
      </c>
      <c r="E1161" s="97">
        <v>191.78827845766145</v>
      </c>
      <c r="F1161" s="227">
        <f t="shared" si="51"/>
        <v>465761.67</v>
      </c>
      <c r="G1161" s="81">
        <v>1214.2599479999999</v>
      </c>
      <c r="H1161" s="106">
        <v>1300.6111274618111</v>
      </c>
      <c r="I1161" s="189">
        <f t="shared" si="52"/>
        <v>1579280</v>
      </c>
      <c r="J1161" s="233">
        <v>2016</v>
      </c>
      <c r="K1161" s="106">
        <f t="shared" si="53"/>
        <v>2045042</v>
      </c>
    </row>
    <row r="1162" spans="2:11" s="58" customFormat="1">
      <c r="B1162" s="175" t="s">
        <v>1624</v>
      </c>
      <c r="C1162" s="174" t="s">
        <v>1623</v>
      </c>
      <c r="D1162" s="181">
        <v>14539.490239999999</v>
      </c>
      <c r="E1162" s="97">
        <v>419.87381051400604</v>
      </c>
      <c r="F1162" s="227">
        <f t="shared" si="51"/>
        <v>6104751.1699999999</v>
      </c>
      <c r="G1162" s="81">
        <v>7269.7449989999996</v>
      </c>
      <c r="H1162" s="106">
        <v>763.5196283725935</v>
      </c>
      <c r="I1162" s="189">
        <f t="shared" si="52"/>
        <v>5550593</v>
      </c>
      <c r="J1162" s="233">
        <v>2016</v>
      </c>
      <c r="K1162" s="106">
        <f t="shared" si="53"/>
        <v>11655344</v>
      </c>
    </row>
    <row r="1163" spans="2:11" s="58" customFormat="1">
      <c r="B1163" s="175" t="s">
        <v>1625</v>
      </c>
      <c r="C1163" s="174" t="s">
        <v>1626</v>
      </c>
      <c r="D1163" s="181">
        <v>25272.48071</v>
      </c>
      <c r="E1163" s="97">
        <v>132.01725458948823</v>
      </c>
      <c r="F1163" s="227">
        <f t="shared" si="51"/>
        <v>3336403.5200000005</v>
      </c>
      <c r="G1163" s="81">
        <v>12636.2407</v>
      </c>
      <c r="H1163" s="106">
        <v>596.81800774814303</v>
      </c>
      <c r="I1163" s="189">
        <f t="shared" si="52"/>
        <v>7541536.0000000009</v>
      </c>
      <c r="J1163" s="233">
        <v>2016</v>
      </c>
      <c r="K1163" s="106">
        <f t="shared" si="53"/>
        <v>10877940</v>
      </c>
    </row>
    <row r="1164" spans="2:11" s="58" customFormat="1">
      <c r="B1164" s="175" t="s">
        <v>1627</v>
      </c>
      <c r="C1164" s="174" t="s">
        <v>1626</v>
      </c>
      <c r="D1164" s="181">
        <v>23474.231390000001</v>
      </c>
      <c r="E1164" s="97">
        <v>239.26870220733559</v>
      </c>
      <c r="F1164" s="227">
        <f t="shared" si="51"/>
        <v>5616648.8799999999</v>
      </c>
      <c r="G1164" s="81">
        <v>11737.11601</v>
      </c>
      <c r="H1164" s="106">
        <v>576.16112801802319</v>
      </c>
      <c r="I1164" s="189">
        <f t="shared" si="52"/>
        <v>6762469.9999999991</v>
      </c>
      <c r="J1164" s="233">
        <v>2016</v>
      </c>
      <c r="K1164" s="106">
        <f t="shared" si="53"/>
        <v>12379119</v>
      </c>
    </row>
    <row r="1165" spans="2:11" s="58" customFormat="1">
      <c r="B1165" s="175" t="s">
        <v>1628</v>
      </c>
      <c r="C1165" s="174" t="s">
        <v>1629</v>
      </c>
      <c r="D1165" s="181">
        <v>12568.733329999999</v>
      </c>
      <c r="E1165" s="97">
        <v>350.58407910385671</v>
      </c>
      <c r="F1165" s="227">
        <f t="shared" si="51"/>
        <v>4406397.8</v>
      </c>
      <c r="G1165" s="81">
        <v>6284.3666400000002</v>
      </c>
      <c r="H1165" s="106">
        <v>576.16116426969006</v>
      </c>
      <c r="I1165" s="189">
        <f t="shared" si="52"/>
        <v>3620808.0000000005</v>
      </c>
      <c r="J1165" s="233">
        <v>2016</v>
      </c>
      <c r="K1165" s="106">
        <f t="shared" si="53"/>
        <v>8027206</v>
      </c>
    </row>
    <row r="1166" spans="2:11" s="58" customFormat="1">
      <c r="B1166" s="175" t="s">
        <v>1630</v>
      </c>
      <c r="C1166" s="174" t="s">
        <v>1629</v>
      </c>
      <c r="D1166" s="181">
        <v>14185.18571</v>
      </c>
      <c r="E1166" s="97">
        <v>377.65988190224402</v>
      </c>
      <c r="F1166" s="227">
        <f t="shared" ref="F1166:F1229" si="54">IFERROR(D1166*E1166,0)</f>
        <v>5357175.5599999996</v>
      </c>
      <c r="G1166" s="81">
        <v>7092.5930449999996</v>
      </c>
      <c r="H1166" s="106">
        <v>576.16121129081364</v>
      </c>
      <c r="I1166" s="189">
        <f t="shared" ref="I1166:I1229" si="55">IFERROR(G1166*H1166,"")</f>
        <v>4086477</v>
      </c>
      <c r="J1166" s="233">
        <v>2016</v>
      </c>
      <c r="K1166" s="106">
        <f t="shared" ref="K1166:K1229" si="56">IFERROR(ROUND((F1166+I1166),0),0)</f>
        <v>9443653</v>
      </c>
    </row>
    <row r="1167" spans="2:11" s="58" customFormat="1">
      <c r="B1167" s="175" t="s">
        <v>1631</v>
      </c>
      <c r="C1167" s="174" t="s">
        <v>1632</v>
      </c>
      <c r="D1167" s="181">
        <v>4149.1000000000004</v>
      </c>
      <c r="E1167" s="97">
        <v>216.19593887831093</v>
      </c>
      <c r="F1167" s="227">
        <f t="shared" si="54"/>
        <v>897018.57</v>
      </c>
      <c r="G1167" s="81">
        <v>2074.5499909999999</v>
      </c>
      <c r="H1167" s="106">
        <v>576.16109767682144</v>
      </c>
      <c r="I1167" s="189">
        <f t="shared" si="55"/>
        <v>1195275</v>
      </c>
      <c r="J1167" s="233">
        <v>2016</v>
      </c>
      <c r="K1167" s="106">
        <f t="shared" si="56"/>
        <v>2092294</v>
      </c>
    </row>
    <row r="1168" spans="2:11" s="58" customFormat="1">
      <c r="B1168" s="175" t="s">
        <v>1633</v>
      </c>
      <c r="C1168" s="174" t="s">
        <v>1632</v>
      </c>
      <c r="D1168" s="181">
        <v>8879.8666670000002</v>
      </c>
      <c r="E1168" s="97">
        <v>425.92604166631907</v>
      </c>
      <c r="F1168" s="227">
        <f t="shared" si="54"/>
        <v>3782166.46</v>
      </c>
      <c r="G1168" s="81">
        <v>4439.9333489999999</v>
      </c>
      <c r="H1168" s="106">
        <v>576.16112651244214</v>
      </c>
      <c r="I1168" s="189">
        <f t="shared" si="55"/>
        <v>2558117</v>
      </c>
      <c r="J1168" s="233">
        <v>2016</v>
      </c>
      <c r="K1168" s="106">
        <f t="shared" si="56"/>
        <v>6340283</v>
      </c>
    </row>
    <row r="1169" spans="2:11" s="58" customFormat="1">
      <c r="B1169" s="175" t="s">
        <v>1634</v>
      </c>
      <c r="C1169" s="174" t="s">
        <v>1635</v>
      </c>
      <c r="D1169" s="181">
        <v>4310.9750000000004</v>
      </c>
      <c r="E1169" s="97">
        <v>147.82518107852633</v>
      </c>
      <c r="F1169" s="227">
        <f t="shared" si="54"/>
        <v>637270.66</v>
      </c>
      <c r="G1169" s="81">
        <v>2155.4875710000001</v>
      </c>
      <c r="H1169" s="106">
        <v>162.69451270243488</v>
      </c>
      <c r="I1169" s="189">
        <f t="shared" si="55"/>
        <v>350686</v>
      </c>
      <c r="J1169" s="233">
        <v>2016</v>
      </c>
      <c r="K1169" s="106">
        <f t="shared" si="56"/>
        <v>987957</v>
      </c>
    </row>
    <row r="1170" spans="2:11" s="58" customFormat="1">
      <c r="B1170" s="175" t="s">
        <v>1636</v>
      </c>
      <c r="C1170" s="174" t="s">
        <v>1635</v>
      </c>
      <c r="D1170" s="181">
        <v>3399.05</v>
      </c>
      <c r="E1170" s="97">
        <v>472.08196407819827</v>
      </c>
      <c r="F1170" s="227">
        <f t="shared" si="54"/>
        <v>1604630.2</v>
      </c>
      <c r="G1170" s="81">
        <v>1699.5250619999999</v>
      </c>
      <c r="H1170" s="106">
        <v>232.22899669131212</v>
      </c>
      <c r="I1170" s="189">
        <f t="shared" si="55"/>
        <v>394679</v>
      </c>
      <c r="J1170" s="233">
        <v>2016</v>
      </c>
      <c r="K1170" s="106">
        <f t="shared" si="56"/>
        <v>1999309</v>
      </c>
    </row>
    <row r="1171" spans="2:11" s="58" customFormat="1">
      <c r="B1171" s="175" t="s">
        <v>1637</v>
      </c>
      <c r="C1171" s="174" t="s">
        <v>1638</v>
      </c>
      <c r="D1171" s="181">
        <v>6625.6544599999997</v>
      </c>
      <c r="E1171" s="97">
        <v>101.36063147488679</v>
      </c>
      <c r="F1171" s="227">
        <f t="shared" si="54"/>
        <v>671580.52</v>
      </c>
      <c r="G1171" s="81"/>
      <c r="H1171" s="106" t="s">
        <v>11235</v>
      </c>
      <c r="I1171" s="189" t="str">
        <f t="shared" si="55"/>
        <v/>
      </c>
      <c r="J1171" s="233">
        <v>2016</v>
      </c>
      <c r="K1171" s="106">
        <f t="shared" si="56"/>
        <v>0</v>
      </c>
    </row>
    <row r="1172" spans="2:11" s="58" customFormat="1">
      <c r="B1172" s="175" t="s">
        <v>1639</v>
      </c>
      <c r="C1172" s="174" t="s">
        <v>1640</v>
      </c>
      <c r="D1172" s="181">
        <v>13400.10794</v>
      </c>
      <c r="E1172" s="97">
        <v>584.77051939329374</v>
      </c>
      <c r="F1172" s="227">
        <f t="shared" si="54"/>
        <v>7835988.0799999991</v>
      </c>
      <c r="G1172" s="81"/>
      <c r="H1172" s="106" t="s">
        <v>11235</v>
      </c>
      <c r="I1172" s="189" t="str">
        <f t="shared" si="55"/>
        <v/>
      </c>
      <c r="J1172" s="233">
        <v>2016</v>
      </c>
      <c r="K1172" s="106">
        <f t="shared" si="56"/>
        <v>0</v>
      </c>
    </row>
    <row r="1173" spans="2:11" s="58" customFormat="1">
      <c r="B1173" s="175" t="s">
        <v>1641</v>
      </c>
      <c r="C1173" s="174" t="s">
        <v>1532</v>
      </c>
      <c r="D1173" s="181">
        <v>6075.9</v>
      </c>
      <c r="E1173" s="97">
        <v>88.037772181898973</v>
      </c>
      <c r="F1173" s="227">
        <f t="shared" si="54"/>
        <v>534908.69999999995</v>
      </c>
      <c r="G1173" s="81"/>
      <c r="H1173" s="106" t="s">
        <v>11235</v>
      </c>
      <c r="I1173" s="189" t="str">
        <f t="shared" si="55"/>
        <v/>
      </c>
      <c r="J1173" s="233">
        <v>2016</v>
      </c>
      <c r="K1173" s="106">
        <f t="shared" si="56"/>
        <v>0</v>
      </c>
    </row>
    <row r="1174" spans="2:11" s="58" customFormat="1">
      <c r="B1174" s="175" t="s">
        <v>1642</v>
      </c>
      <c r="C1174" s="174" t="s">
        <v>1532</v>
      </c>
      <c r="D1174" s="181">
        <v>9947.5102559999996</v>
      </c>
      <c r="E1174" s="97">
        <v>86.517280993090338</v>
      </c>
      <c r="F1174" s="227">
        <f t="shared" si="54"/>
        <v>860631.53999999992</v>
      </c>
      <c r="G1174" s="81"/>
      <c r="H1174" s="106" t="s">
        <v>11235</v>
      </c>
      <c r="I1174" s="189" t="str">
        <f t="shared" si="55"/>
        <v/>
      </c>
      <c r="J1174" s="233">
        <v>2016</v>
      </c>
      <c r="K1174" s="106">
        <f t="shared" si="56"/>
        <v>0</v>
      </c>
    </row>
    <row r="1175" spans="2:11" s="58" customFormat="1">
      <c r="B1175" s="175" t="s">
        <v>1643</v>
      </c>
      <c r="C1175" s="174" t="s">
        <v>1632</v>
      </c>
      <c r="D1175" s="181">
        <v>25993.166669999999</v>
      </c>
      <c r="E1175" s="97">
        <v>191.73601059358731</v>
      </c>
      <c r="F1175" s="227">
        <f t="shared" si="54"/>
        <v>4983826.08</v>
      </c>
      <c r="G1175" s="81">
        <v>12996.583570000001</v>
      </c>
      <c r="H1175" s="106">
        <v>576.16118571997913</v>
      </c>
      <c r="I1175" s="189">
        <f t="shared" si="55"/>
        <v>7488127</v>
      </c>
      <c r="J1175" s="233">
        <v>2016</v>
      </c>
      <c r="K1175" s="106">
        <f t="shared" si="56"/>
        <v>12471953</v>
      </c>
    </row>
    <row r="1176" spans="2:11" s="58" customFormat="1">
      <c r="B1176" s="175" t="s">
        <v>1644</v>
      </c>
      <c r="C1176" s="174" t="s">
        <v>1635</v>
      </c>
      <c r="D1176" s="181">
        <v>4627.6083330000001</v>
      </c>
      <c r="E1176" s="97">
        <v>326.42578872285901</v>
      </c>
      <c r="F1176" s="227">
        <f t="shared" si="54"/>
        <v>1510570.6999999997</v>
      </c>
      <c r="G1176" s="81">
        <v>2313.8042620000001</v>
      </c>
      <c r="H1176" s="106">
        <v>576.1610962059849</v>
      </c>
      <c r="I1176" s="189">
        <f t="shared" si="55"/>
        <v>1333124</v>
      </c>
      <c r="J1176" s="233">
        <v>2016</v>
      </c>
      <c r="K1176" s="106">
        <f t="shared" si="56"/>
        <v>2843695</v>
      </c>
    </row>
    <row r="1177" spans="2:11" s="58" customFormat="1">
      <c r="B1177" s="175" t="s">
        <v>1645</v>
      </c>
      <c r="C1177" s="174" t="s">
        <v>1556</v>
      </c>
      <c r="D1177" s="181">
        <v>11718.63</v>
      </c>
      <c r="E1177" s="97">
        <v>436.55247328399315</v>
      </c>
      <c r="F1177" s="227">
        <f t="shared" si="54"/>
        <v>5115796.91</v>
      </c>
      <c r="G1177" s="81">
        <v>5859.3149229999999</v>
      </c>
      <c r="H1177" s="106">
        <v>396.88633066497493</v>
      </c>
      <c r="I1177" s="189">
        <f t="shared" si="55"/>
        <v>2325482</v>
      </c>
      <c r="J1177" s="233">
        <v>2016</v>
      </c>
      <c r="K1177" s="106">
        <f t="shared" si="56"/>
        <v>7441279</v>
      </c>
    </row>
    <row r="1178" spans="2:11" s="58" customFormat="1">
      <c r="B1178" s="175" t="s">
        <v>1646</v>
      </c>
      <c r="C1178" s="174" t="s">
        <v>1647</v>
      </c>
      <c r="D1178" s="181">
        <v>4968.9851120000003</v>
      </c>
      <c r="E1178" s="97">
        <v>223.02823917174979</v>
      </c>
      <c r="F1178" s="227">
        <f t="shared" si="54"/>
        <v>1108224</v>
      </c>
      <c r="G1178" s="81">
        <v>2484.4925050000002</v>
      </c>
      <c r="H1178" s="106">
        <v>408.6746077746771</v>
      </c>
      <c r="I1178" s="189">
        <f t="shared" si="55"/>
        <v>1015349</v>
      </c>
      <c r="J1178" s="233">
        <v>2016</v>
      </c>
      <c r="K1178" s="106">
        <f t="shared" si="56"/>
        <v>2123573</v>
      </c>
    </row>
    <row r="1179" spans="2:11" s="58" customFormat="1">
      <c r="B1179" s="175" t="s">
        <v>1648</v>
      </c>
      <c r="C1179" s="174" t="s">
        <v>1632</v>
      </c>
      <c r="D1179" s="181">
        <v>25993.166669999999</v>
      </c>
      <c r="E1179" s="97">
        <v>191.73601059358731</v>
      </c>
      <c r="F1179" s="227">
        <f t="shared" si="54"/>
        <v>4983826.08</v>
      </c>
      <c r="G1179" s="81">
        <v>12996.583570000001</v>
      </c>
      <c r="H1179" s="106">
        <v>576.16118571997913</v>
      </c>
      <c r="I1179" s="189">
        <f t="shared" si="55"/>
        <v>7488127</v>
      </c>
      <c r="J1179" s="233">
        <v>2016</v>
      </c>
      <c r="K1179" s="106">
        <f t="shared" si="56"/>
        <v>12471953</v>
      </c>
    </row>
    <row r="1180" spans="2:11" s="58" customFormat="1">
      <c r="B1180" s="175" t="s">
        <v>1649</v>
      </c>
      <c r="C1180" s="174" t="s">
        <v>1632</v>
      </c>
      <c r="D1180" s="181">
        <v>10022.9</v>
      </c>
      <c r="E1180" s="97">
        <v>275.70125213261633</v>
      </c>
      <c r="F1180" s="227">
        <f t="shared" si="54"/>
        <v>2763326.08</v>
      </c>
      <c r="G1180" s="81">
        <v>5011.4498579999999</v>
      </c>
      <c r="H1180" s="106">
        <v>576.16120719849368</v>
      </c>
      <c r="I1180" s="189">
        <f t="shared" si="55"/>
        <v>2887402.9999999995</v>
      </c>
      <c r="J1180" s="233">
        <v>2016</v>
      </c>
      <c r="K1180" s="106">
        <f t="shared" si="56"/>
        <v>5650729</v>
      </c>
    </row>
    <row r="1181" spans="2:11" s="58" customFormat="1">
      <c r="B1181" s="175" t="s">
        <v>1650</v>
      </c>
      <c r="C1181" s="174" t="s">
        <v>1651</v>
      </c>
      <c r="D1181" s="181">
        <v>4492.8</v>
      </c>
      <c r="E1181" s="97">
        <v>154.02607282763532</v>
      </c>
      <c r="F1181" s="227">
        <f t="shared" si="54"/>
        <v>692008.34</v>
      </c>
      <c r="G1181" s="81">
        <v>2246.39993</v>
      </c>
      <c r="H1181" s="106">
        <v>576.16098661470312</v>
      </c>
      <c r="I1181" s="189">
        <f t="shared" si="55"/>
        <v>1294288</v>
      </c>
      <c r="J1181" s="233">
        <v>2016</v>
      </c>
      <c r="K1181" s="106">
        <f t="shared" si="56"/>
        <v>1986296</v>
      </c>
    </row>
    <row r="1182" spans="2:11" s="58" customFormat="1">
      <c r="B1182" s="175" t="s">
        <v>1652</v>
      </c>
      <c r="C1182" s="174" t="s">
        <v>1651</v>
      </c>
      <c r="D1182" s="181">
        <v>7611.8333329999996</v>
      </c>
      <c r="E1182" s="97">
        <v>103.07832629472</v>
      </c>
      <c r="F1182" s="227">
        <f t="shared" si="54"/>
        <v>784615.04</v>
      </c>
      <c r="G1182" s="81">
        <v>3805.9165400000002</v>
      </c>
      <c r="H1182" s="106">
        <v>576.16108418394265</v>
      </c>
      <c r="I1182" s="189">
        <f t="shared" si="55"/>
        <v>2192821</v>
      </c>
      <c r="J1182" s="233">
        <v>2016</v>
      </c>
      <c r="K1182" s="106">
        <f t="shared" si="56"/>
        <v>2977436</v>
      </c>
    </row>
    <row r="1183" spans="2:11" s="58" customFormat="1">
      <c r="B1183" s="175" t="s">
        <v>1653</v>
      </c>
      <c r="C1183" s="174" t="s">
        <v>1556</v>
      </c>
      <c r="D1183" s="181">
        <v>11718.63</v>
      </c>
      <c r="E1183" s="97">
        <v>436.55247328399315</v>
      </c>
      <c r="F1183" s="227">
        <f t="shared" si="54"/>
        <v>5115796.91</v>
      </c>
      <c r="G1183" s="81">
        <v>5859.3149229999999</v>
      </c>
      <c r="H1183" s="106">
        <v>396.88633066497493</v>
      </c>
      <c r="I1183" s="189">
        <f t="shared" si="55"/>
        <v>2325482</v>
      </c>
      <c r="J1183" s="233">
        <v>2016</v>
      </c>
      <c r="K1183" s="106">
        <f t="shared" si="56"/>
        <v>7441279</v>
      </c>
    </row>
    <row r="1184" spans="2:11" s="58" customFormat="1">
      <c r="B1184" s="175" t="s">
        <v>1654</v>
      </c>
      <c r="C1184" s="174" t="s">
        <v>1556</v>
      </c>
      <c r="D1184" s="181">
        <v>7114.05</v>
      </c>
      <c r="E1184" s="97">
        <v>306.07166663152498</v>
      </c>
      <c r="F1184" s="227">
        <f t="shared" si="54"/>
        <v>2177409.14</v>
      </c>
      <c r="G1184" s="81">
        <v>3557.025087</v>
      </c>
      <c r="H1184" s="106">
        <v>162.69438248131198</v>
      </c>
      <c r="I1184" s="189">
        <f t="shared" si="55"/>
        <v>578708</v>
      </c>
      <c r="J1184" s="233">
        <v>2016</v>
      </c>
      <c r="K1184" s="106">
        <f t="shared" si="56"/>
        <v>2756117</v>
      </c>
    </row>
    <row r="1185" spans="2:11" s="58" customFormat="1">
      <c r="B1185" s="175" t="s">
        <v>1655</v>
      </c>
      <c r="C1185" s="174" t="s">
        <v>1632</v>
      </c>
      <c r="D1185" s="181">
        <v>4149.1000000000004</v>
      </c>
      <c r="E1185" s="97">
        <v>216.19593887831093</v>
      </c>
      <c r="F1185" s="227">
        <f t="shared" si="54"/>
        <v>897018.57</v>
      </c>
      <c r="G1185" s="81">
        <v>2074.5499909999999</v>
      </c>
      <c r="H1185" s="106">
        <v>576.16109767682144</v>
      </c>
      <c r="I1185" s="189">
        <f t="shared" si="55"/>
        <v>1195275</v>
      </c>
      <c r="J1185" s="233">
        <v>2016</v>
      </c>
      <c r="K1185" s="106">
        <f t="shared" si="56"/>
        <v>2092294</v>
      </c>
    </row>
    <row r="1186" spans="2:11" s="58" customFormat="1">
      <c r="B1186" s="175" t="s">
        <v>1656</v>
      </c>
      <c r="C1186" s="174" t="s">
        <v>1580</v>
      </c>
      <c r="D1186" s="181">
        <v>20352.499019999999</v>
      </c>
      <c r="E1186" s="97">
        <v>467.33261112816405</v>
      </c>
      <c r="F1186" s="227">
        <f t="shared" si="54"/>
        <v>9511386.5099999998</v>
      </c>
      <c r="G1186" s="81">
        <v>10176.249680000001</v>
      </c>
      <c r="H1186" s="106">
        <v>576.16117768053812</v>
      </c>
      <c r="I1186" s="189">
        <f t="shared" si="55"/>
        <v>5863160</v>
      </c>
      <c r="J1186" s="233">
        <v>2016</v>
      </c>
      <c r="K1186" s="106">
        <f t="shared" si="56"/>
        <v>15374547</v>
      </c>
    </row>
    <row r="1187" spans="2:11" s="58" customFormat="1">
      <c r="B1187" s="175" t="s">
        <v>1657</v>
      </c>
      <c r="C1187" s="174" t="s">
        <v>1635</v>
      </c>
      <c r="D1187" s="181">
        <v>9810.7000000000007</v>
      </c>
      <c r="E1187" s="97">
        <v>409.90033330954975</v>
      </c>
      <c r="F1187" s="227">
        <f t="shared" si="54"/>
        <v>4021409.2</v>
      </c>
      <c r="G1187" s="81">
        <v>4905.3497649999999</v>
      </c>
      <c r="H1187" s="106">
        <v>162.6944128825032</v>
      </c>
      <c r="I1187" s="189">
        <f t="shared" si="55"/>
        <v>798073</v>
      </c>
      <c r="J1187" s="233">
        <v>2016</v>
      </c>
      <c r="K1187" s="106">
        <f t="shared" si="56"/>
        <v>4819482</v>
      </c>
    </row>
    <row r="1188" spans="2:11" s="58" customFormat="1">
      <c r="B1188" s="175" t="s">
        <v>1658</v>
      </c>
      <c r="C1188" s="174" t="s">
        <v>1635</v>
      </c>
      <c r="D1188" s="181">
        <v>10745.30357</v>
      </c>
      <c r="E1188" s="97">
        <v>422.2403853407373</v>
      </c>
      <c r="F1188" s="227">
        <f t="shared" si="54"/>
        <v>4537101.12</v>
      </c>
      <c r="G1188" s="81">
        <v>5372.6519930000004</v>
      </c>
      <c r="H1188" s="106">
        <v>162.69451308941311</v>
      </c>
      <c r="I1188" s="189">
        <f t="shared" si="55"/>
        <v>874101</v>
      </c>
      <c r="J1188" s="233">
        <v>2016</v>
      </c>
      <c r="K1188" s="106">
        <f t="shared" si="56"/>
        <v>5411202</v>
      </c>
    </row>
    <row r="1189" spans="2:11" s="58" customFormat="1">
      <c r="B1189" s="175" t="s">
        <v>1659</v>
      </c>
      <c r="C1189" s="174" t="s">
        <v>1635</v>
      </c>
      <c r="D1189" s="181">
        <v>4310.9750000000004</v>
      </c>
      <c r="E1189" s="97">
        <v>147.82518107852633</v>
      </c>
      <c r="F1189" s="227">
        <f t="shared" si="54"/>
        <v>637270.66</v>
      </c>
      <c r="G1189" s="81">
        <v>2155.4875710000001</v>
      </c>
      <c r="H1189" s="106">
        <v>162.69451270243488</v>
      </c>
      <c r="I1189" s="189">
        <f t="shared" si="55"/>
        <v>350686</v>
      </c>
      <c r="J1189" s="233">
        <v>2016</v>
      </c>
      <c r="K1189" s="106">
        <f t="shared" si="56"/>
        <v>987957</v>
      </c>
    </row>
    <row r="1190" spans="2:11" s="58" customFormat="1">
      <c r="B1190" s="175" t="s">
        <v>1660</v>
      </c>
      <c r="C1190" s="174" t="s">
        <v>1635</v>
      </c>
      <c r="D1190" s="104">
        <v>6379.2749999999996</v>
      </c>
      <c r="E1190" s="97">
        <v>292.0003636776907</v>
      </c>
      <c r="F1190" s="227">
        <f t="shared" si="54"/>
        <v>1862750.6200000003</v>
      </c>
      <c r="G1190" s="81">
        <v>3189.637557</v>
      </c>
      <c r="H1190" s="106">
        <v>162.69466067112779</v>
      </c>
      <c r="I1190" s="189">
        <f t="shared" si="55"/>
        <v>518937.00000000006</v>
      </c>
      <c r="J1190" s="232">
        <v>2016</v>
      </c>
      <c r="K1190" s="106">
        <f t="shared" si="56"/>
        <v>2381688</v>
      </c>
    </row>
    <row r="1191" spans="2:11" s="58" customFormat="1">
      <c r="B1191" s="175" t="s">
        <v>1661</v>
      </c>
      <c r="C1191" s="174" t="s">
        <v>1662</v>
      </c>
      <c r="D1191" s="181">
        <v>6622.8602650000003</v>
      </c>
      <c r="E1191" s="97">
        <v>63.029356395457633</v>
      </c>
      <c r="F1191" s="227">
        <f t="shared" si="54"/>
        <v>417434.62</v>
      </c>
      <c r="G1191" s="81"/>
      <c r="H1191" s="106" t="s">
        <v>11235</v>
      </c>
      <c r="I1191" s="189" t="str">
        <f t="shared" si="55"/>
        <v/>
      </c>
      <c r="J1191" s="233">
        <v>2016</v>
      </c>
      <c r="K1191" s="106">
        <f t="shared" si="56"/>
        <v>0</v>
      </c>
    </row>
    <row r="1192" spans="2:11" s="58" customFormat="1">
      <c r="B1192" s="175" t="s">
        <v>1663</v>
      </c>
      <c r="C1192" s="174" t="s">
        <v>1662</v>
      </c>
      <c r="D1192" s="181">
        <v>7123.3186820000001</v>
      </c>
      <c r="E1192" s="97">
        <v>333.09251149968412</v>
      </c>
      <c r="F1192" s="227">
        <f t="shared" si="54"/>
        <v>2372724.11</v>
      </c>
      <c r="G1192" s="81"/>
      <c r="H1192" s="106" t="s">
        <v>11235</v>
      </c>
      <c r="I1192" s="189" t="str">
        <f t="shared" si="55"/>
        <v/>
      </c>
      <c r="J1192" s="233">
        <v>2016</v>
      </c>
      <c r="K1192" s="106">
        <f t="shared" si="56"/>
        <v>0</v>
      </c>
    </row>
    <row r="1193" spans="2:11" s="58" customFormat="1">
      <c r="B1193" s="175" t="s">
        <v>1664</v>
      </c>
      <c r="C1193" s="174" t="s">
        <v>1665</v>
      </c>
      <c r="D1193" s="181">
        <v>7811.1470589999999</v>
      </c>
      <c r="E1193" s="97">
        <v>198.06911690612429</v>
      </c>
      <c r="F1193" s="227">
        <f t="shared" si="54"/>
        <v>1547147</v>
      </c>
      <c r="G1193" s="81">
        <v>3905.5736740000002</v>
      </c>
      <c r="H1193" s="106">
        <v>162.69440882143758</v>
      </c>
      <c r="I1193" s="189">
        <f t="shared" si="55"/>
        <v>635415</v>
      </c>
      <c r="J1193" s="233">
        <v>2016</v>
      </c>
      <c r="K1193" s="106">
        <f t="shared" si="56"/>
        <v>2182562</v>
      </c>
    </row>
    <row r="1194" spans="2:11" s="58" customFormat="1">
      <c r="B1194" s="175" t="s">
        <v>1666</v>
      </c>
      <c r="C1194" s="174" t="s">
        <v>1665</v>
      </c>
      <c r="D1194" s="181">
        <v>10413.797060000001</v>
      </c>
      <c r="E1194" s="97">
        <v>758.95006830486477</v>
      </c>
      <c r="F1194" s="227">
        <f t="shared" si="54"/>
        <v>7903551.9900000002</v>
      </c>
      <c r="G1194" s="81">
        <v>5206.8986370000002</v>
      </c>
      <c r="H1194" s="106">
        <v>162.69454411505188</v>
      </c>
      <c r="I1194" s="189">
        <f t="shared" si="55"/>
        <v>847134.00000000012</v>
      </c>
      <c r="J1194" s="233">
        <v>2016</v>
      </c>
      <c r="K1194" s="106">
        <f t="shared" si="56"/>
        <v>8750686</v>
      </c>
    </row>
    <row r="1195" spans="2:11" s="58" customFormat="1">
      <c r="B1195" s="175" t="s">
        <v>1667</v>
      </c>
      <c r="C1195" s="174" t="s">
        <v>1212</v>
      </c>
      <c r="D1195" s="181">
        <v>5816.7416670000002</v>
      </c>
      <c r="E1195" s="97">
        <v>139.15994835945324</v>
      </c>
      <c r="F1195" s="227">
        <f t="shared" si="54"/>
        <v>809457.47</v>
      </c>
      <c r="G1195" s="81">
        <v>2908.3707909999998</v>
      </c>
      <c r="H1195" s="106">
        <v>623.65156657908415</v>
      </c>
      <c r="I1195" s="189">
        <f t="shared" si="55"/>
        <v>1813810</v>
      </c>
      <c r="J1195" s="233">
        <v>2016</v>
      </c>
      <c r="K1195" s="106">
        <f t="shared" si="56"/>
        <v>2623267</v>
      </c>
    </row>
    <row r="1196" spans="2:11" s="58" customFormat="1">
      <c r="B1196" s="175" t="s">
        <v>1668</v>
      </c>
      <c r="C1196" s="174" t="s">
        <v>1212</v>
      </c>
      <c r="D1196" s="181">
        <v>11804.31667</v>
      </c>
      <c r="E1196" s="97">
        <v>411.29543418119772</v>
      </c>
      <c r="F1196" s="227">
        <f t="shared" si="54"/>
        <v>4855061.55</v>
      </c>
      <c r="G1196" s="81">
        <v>5902.158531</v>
      </c>
      <c r="H1196" s="106">
        <v>622.54190237371654</v>
      </c>
      <c r="I1196" s="189">
        <f t="shared" si="55"/>
        <v>3674341.0000000005</v>
      </c>
      <c r="J1196" s="233">
        <v>2016</v>
      </c>
      <c r="K1196" s="106">
        <f t="shared" si="56"/>
        <v>8529403</v>
      </c>
    </row>
    <row r="1197" spans="2:11" s="58" customFormat="1">
      <c r="B1197" s="175" t="s">
        <v>1669</v>
      </c>
      <c r="C1197" s="174" t="s">
        <v>1670</v>
      </c>
      <c r="D1197" s="181">
        <v>12241.581819999999</v>
      </c>
      <c r="E1197" s="97">
        <v>218.14522904524441</v>
      </c>
      <c r="F1197" s="227">
        <f t="shared" si="54"/>
        <v>2670442.67</v>
      </c>
      <c r="G1197" s="81">
        <v>6120.7908880000005</v>
      </c>
      <c r="H1197" s="106">
        <v>162.69449785522553</v>
      </c>
      <c r="I1197" s="189">
        <f t="shared" si="55"/>
        <v>995819.00000000012</v>
      </c>
      <c r="J1197" s="233">
        <v>2016</v>
      </c>
      <c r="K1197" s="106">
        <f t="shared" si="56"/>
        <v>3666262</v>
      </c>
    </row>
    <row r="1198" spans="2:11" s="58" customFormat="1">
      <c r="B1198" s="175" t="s">
        <v>1671</v>
      </c>
      <c r="C1198" s="174" t="s">
        <v>1647</v>
      </c>
      <c r="D1198" s="181">
        <v>1867.758695</v>
      </c>
      <c r="E1198" s="97">
        <v>350.70989188996919</v>
      </c>
      <c r="F1198" s="227">
        <f t="shared" si="54"/>
        <v>655041.44999999995</v>
      </c>
      <c r="G1198" s="81">
        <v>933.87931030000004</v>
      </c>
      <c r="H1198" s="106">
        <v>162.69447060690493</v>
      </c>
      <c r="I1198" s="189">
        <f t="shared" si="55"/>
        <v>151937</v>
      </c>
      <c r="J1198" s="233">
        <v>2016</v>
      </c>
      <c r="K1198" s="106">
        <f t="shared" si="56"/>
        <v>806978</v>
      </c>
    </row>
    <row r="1199" spans="2:11" s="58" customFormat="1">
      <c r="B1199" s="175" t="s">
        <v>1672</v>
      </c>
      <c r="C1199" s="174" t="s">
        <v>1647</v>
      </c>
      <c r="D1199" s="181">
        <v>494.67841829999998</v>
      </c>
      <c r="E1199" s="97">
        <v>1274.6501498223943</v>
      </c>
      <c r="F1199" s="227">
        <f t="shared" si="54"/>
        <v>630541.92000000004</v>
      </c>
      <c r="G1199" s="81">
        <v>247.33920639999999</v>
      </c>
      <c r="H1199" s="106">
        <v>162.6955976195774</v>
      </c>
      <c r="I1199" s="189">
        <f t="shared" si="55"/>
        <v>40241</v>
      </c>
      <c r="J1199" s="233">
        <v>2016</v>
      </c>
      <c r="K1199" s="106">
        <f t="shared" si="56"/>
        <v>670783</v>
      </c>
    </row>
    <row r="1200" spans="2:11" s="58" customFormat="1">
      <c r="B1200" s="175" t="s">
        <v>1673</v>
      </c>
      <c r="C1200" s="174" t="s">
        <v>1670</v>
      </c>
      <c r="D1200" s="181">
        <v>7314.2071429999996</v>
      </c>
      <c r="E1200" s="97">
        <v>178.41722205651786</v>
      </c>
      <c r="F1200" s="227">
        <f t="shared" si="54"/>
        <v>1304980.52</v>
      </c>
      <c r="G1200" s="81">
        <v>3657.1034730000001</v>
      </c>
      <c r="H1200" s="106">
        <v>449.04827334646211</v>
      </c>
      <c r="I1200" s="189">
        <f t="shared" si="55"/>
        <v>1642216</v>
      </c>
      <c r="J1200" s="233">
        <v>2016</v>
      </c>
      <c r="K1200" s="106">
        <f t="shared" si="56"/>
        <v>2947197</v>
      </c>
    </row>
    <row r="1201" spans="2:11" s="58" customFormat="1">
      <c r="B1201" s="175" t="s">
        <v>1674</v>
      </c>
      <c r="C1201" s="174" t="s">
        <v>1675</v>
      </c>
      <c r="D1201" s="181">
        <v>21173.02</v>
      </c>
      <c r="E1201" s="97">
        <v>136.3308049583857</v>
      </c>
      <c r="F1201" s="227">
        <f t="shared" si="54"/>
        <v>2886534.8599999994</v>
      </c>
      <c r="G1201" s="81"/>
      <c r="H1201" s="106" t="s">
        <v>11235</v>
      </c>
      <c r="I1201" s="189" t="str">
        <f t="shared" si="55"/>
        <v/>
      </c>
      <c r="J1201" s="233">
        <v>2016</v>
      </c>
      <c r="K1201" s="106">
        <f t="shared" si="56"/>
        <v>0</v>
      </c>
    </row>
    <row r="1202" spans="2:11" s="58" customFormat="1">
      <c r="B1202" s="175" t="s">
        <v>1676</v>
      </c>
      <c r="C1202" s="174" t="s">
        <v>1675</v>
      </c>
      <c r="D1202" s="181">
        <v>29498.582859999999</v>
      </c>
      <c r="E1202" s="97">
        <v>172.86441773155741</v>
      </c>
      <c r="F1202" s="227">
        <f t="shared" si="54"/>
        <v>5099255.3499999996</v>
      </c>
      <c r="G1202" s="81"/>
      <c r="H1202" s="106" t="s">
        <v>11235</v>
      </c>
      <c r="I1202" s="189" t="str">
        <f t="shared" si="55"/>
        <v/>
      </c>
      <c r="J1202" s="233">
        <v>2016</v>
      </c>
      <c r="K1202" s="106">
        <f t="shared" si="56"/>
        <v>0</v>
      </c>
    </row>
    <row r="1203" spans="2:11" s="58" customFormat="1">
      <c r="B1203" s="175" t="s">
        <v>1677</v>
      </c>
      <c r="C1203" s="174" t="s">
        <v>1678</v>
      </c>
      <c r="D1203" s="181">
        <v>6970.724123</v>
      </c>
      <c r="E1203" s="97">
        <v>199.49445788732731</v>
      </c>
      <c r="F1203" s="227">
        <f t="shared" si="54"/>
        <v>1390620.83</v>
      </c>
      <c r="G1203" s="81">
        <v>3485.3621629999998</v>
      </c>
      <c r="H1203" s="106">
        <v>162.69442700092802</v>
      </c>
      <c r="I1203" s="189">
        <f t="shared" si="55"/>
        <v>567049</v>
      </c>
      <c r="J1203" s="233">
        <v>2016</v>
      </c>
      <c r="K1203" s="106">
        <f t="shared" si="56"/>
        <v>1957670</v>
      </c>
    </row>
    <row r="1204" spans="2:11" s="58" customFormat="1">
      <c r="B1204" s="175" t="s">
        <v>1679</v>
      </c>
      <c r="C1204" s="174" t="s">
        <v>1678</v>
      </c>
      <c r="D1204" s="181">
        <v>7205.1039289999999</v>
      </c>
      <c r="E1204" s="97">
        <v>336.57284112716093</v>
      </c>
      <c r="F1204" s="227">
        <f t="shared" si="54"/>
        <v>2425042.2999999998</v>
      </c>
      <c r="G1204" s="81">
        <v>3602.551837</v>
      </c>
      <c r="H1204" s="106">
        <v>162.69439733810555</v>
      </c>
      <c r="I1204" s="189">
        <f t="shared" si="55"/>
        <v>586115</v>
      </c>
      <c r="J1204" s="233">
        <v>2016</v>
      </c>
      <c r="K1204" s="106">
        <f t="shared" si="56"/>
        <v>3011157</v>
      </c>
    </row>
    <row r="1205" spans="2:11" s="58" customFormat="1">
      <c r="B1205" s="175" t="s">
        <v>1680</v>
      </c>
      <c r="C1205" s="174" t="s">
        <v>1626</v>
      </c>
      <c r="D1205" s="181">
        <v>25272.48071</v>
      </c>
      <c r="E1205" s="97">
        <v>132.01725458948823</v>
      </c>
      <c r="F1205" s="227">
        <f t="shared" si="54"/>
        <v>3336403.5200000005</v>
      </c>
      <c r="G1205" s="81">
        <v>12636.2407</v>
      </c>
      <c r="H1205" s="106">
        <v>596.81800774814303</v>
      </c>
      <c r="I1205" s="189">
        <f t="shared" si="55"/>
        <v>7541536.0000000009</v>
      </c>
      <c r="J1205" s="233">
        <v>2016</v>
      </c>
      <c r="K1205" s="106">
        <f t="shared" si="56"/>
        <v>10877940</v>
      </c>
    </row>
    <row r="1206" spans="2:11" s="58" customFormat="1">
      <c r="B1206" s="175" t="s">
        <v>1681</v>
      </c>
      <c r="C1206" s="174" t="s">
        <v>1626</v>
      </c>
      <c r="D1206" s="181">
        <v>6654.125</v>
      </c>
      <c r="E1206" s="97">
        <v>182.15158116206112</v>
      </c>
      <c r="F1206" s="227">
        <f t="shared" si="54"/>
        <v>1212059.3899999999</v>
      </c>
      <c r="G1206" s="81">
        <v>3327.0624440000001</v>
      </c>
      <c r="H1206" s="106">
        <v>623.65165515360547</v>
      </c>
      <c r="I1206" s="189">
        <f t="shared" si="55"/>
        <v>2074928</v>
      </c>
      <c r="J1206" s="233">
        <v>2016</v>
      </c>
      <c r="K1206" s="106">
        <f t="shared" si="56"/>
        <v>3286987</v>
      </c>
    </row>
    <row r="1207" spans="2:11" s="58" customFormat="1">
      <c r="B1207" s="175" t="s">
        <v>1682</v>
      </c>
      <c r="C1207" s="174" t="s">
        <v>1683</v>
      </c>
      <c r="D1207" s="181">
        <v>7587.061111</v>
      </c>
      <c r="E1207" s="97">
        <v>631.19586885320393</v>
      </c>
      <c r="F1207" s="227">
        <f t="shared" si="54"/>
        <v>4788921.63</v>
      </c>
      <c r="G1207" s="81">
        <v>3793.5307160000002</v>
      </c>
      <c r="H1207" s="106">
        <v>162.69460990440547</v>
      </c>
      <c r="I1207" s="189">
        <f t="shared" si="55"/>
        <v>617187</v>
      </c>
      <c r="J1207" s="233">
        <v>2016</v>
      </c>
      <c r="K1207" s="106">
        <f t="shared" si="56"/>
        <v>5406109</v>
      </c>
    </row>
    <row r="1208" spans="2:11" s="58" customFormat="1">
      <c r="B1208" s="175" t="s">
        <v>1684</v>
      </c>
      <c r="C1208" s="174" t="s">
        <v>1683</v>
      </c>
      <c r="D1208" s="181">
        <v>3408.51</v>
      </c>
      <c r="E1208" s="97">
        <v>213.45768678982898</v>
      </c>
      <c r="F1208" s="227">
        <f t="shared" si="54"/>
        <v>727572.66</v>
      </c>
      <c r="G1208" s="81">
        <v>1704.254952</v>
      </c>
      <c r="H1208" s="106">
        <v>162.69455440021511</v>
      </c>
      <c r="I1208" s="189">
        <f t="shared" si="55"/>
        <v>277273</v>
      </c>
      <c r="J1208" s="233">
        <v>2016</v>
      </c>
      <c r="K1208" s="106">
        <f t="shared" si="56"/>
        <v>1004846</v>
      </c>
    </row>
    <row r="1209" spans="2:11" s="58" customFormat="1">
      <c r="B1209" s="175" t="s">
        <v>1685</v>
      </c>
      <c r="C1209" s="174" t="s">
        <v>1686</v>
      </c>
      <c r="D1209" s="181">
        <v>14700.68</v>
      </c>
      <c r="E1209" s="97">
        <v>66.821798719515016</v>
      </c>
      <c r="F1209" s="227">
        <f t="shared" si="54"/>
        <v>982325.88</v>
      </c>
      <c r="G1209" s="81">
        <v>7350.3396430000003</v>
      </c>
      <c r="H1209" s="106">
        <v>162.69452271349959</v>
      </c>
      <c r="I1209" s="189">
        <f t="shared" si="55"/>
        <v>1195860</v>
      </c>
      <c r="J1209" s="233">
        <v>2016</v>
      </c>
      <c r="K1209" s="106">
        <f t="shared" si="56"/>
        <v>2178186</v>
      </c>
    </row>
    <row r="1210" spans="2:11" s="58" customFormat="1">
      <c r="B1210" s="175" t="s">
        <v>1687</v>
      </c>
      <c r="C1210" s="174" t="s">
        <v>1688</v>
      </c>
      <c r="D1210" s="181">
        <v>11297.118329999999</v>
      </c>
      <c r="E1210" s="97">
        <v>167.76904380712105</v>
      </c>
      <c r="F1210" s="227">
        <f t="shared" si="54"/>
        <v>1895306.74</v>
      </c>
      <c r="G1210" s="81">
        <v>5648.5591379999996</v>
      </c>
      <c r="H1210" s="106">
        <v>1300.6111506519915</v>
      </c>
      <c r="I1210" s="189">
        <f t="shared" si="55"/>
        <v>7346579.0000000009</v>
      </c>
      <c r="J1210" s="233">
        <v>2016</v>
      </c>
      <c r="K1210" s="106">
        <f t="shared" si="56"/>
        <v>9241886</v>
      </c>
    </row>
    <row r="1211" spans="2:11" s="58" customFormat="1">
      <c r="B1211" s="175" t="s">
        <v>1689</v>
      </c>
      <c r="C1211" s="174" t="s">
        <v>1688</v>
      </c>
      <c r="D1211" s="104">
        <v>7720.0583329999999</v>
      </c>
      <c r="E1211" s="97">
        <v>127.40215132775992</v>
      </c>
      <c r="F1211" s="227">
        <f t="shared" si="54"/>
        <v>983552.04</v>
      </c>
      <c r="G1211" s="81">
        <v>3860.029282</v>
      </c>
      <c r="H1211" s="106">
        <v>1300.6111180065395</v>
      </c>
      <c r="I1211" s="189">
        <f t="shared" si="55"/>
        <v>5020397</v>
      </c>
      <c r="J1211" s="232">
        <v>2016</v>
      </c>
      <c r="K1211" s="106">
        <f t="shared" si="56"/>
        <v>6003949</v>
      </c>
    </row>
    <row r="1212" spans="2:11" s="58" customFormat="1">
      <c r="B1212" s="175" t="s">
        <v>1690</v>
      </c>
      <c r="C1212" s="174" t="s">
        <v>1683</v>
      </c>
      <c r="D1212" s="181">
        <v>7587.061111</v>
      </c>
      <c r="E1212" s="97">
        <v>631.19586885320393</v>
      </c>
      <c r="F1212" s="227">
        <f t="shared" si="54"/>
        <v>4788921.63</v>
      </c>
      <c r="G1212" s="81">
        <v>3793.5307160000002</v>
      </c>
      <c r="H1212" s="106">
        <v>162.69460990440547</v>
      </c>
      <c r="I1212" s="189">
        <f t="shared" si="55"/>
        <v>617187</v>
      </c>
      <c r="J1212" s="233">
        <v>2016</v>
      </c>
      <c r="K1212" s="106">
        <f t="shared" si="56"/>
        <v>5406109</v>
      </c>
    </row>
    <row r="1213" spans="2:11" s="58" customFormat="1">
      <c r="B1213" s="175" t="s">
        <v>1691</v>
      </c>
      <c r="C1213" s="174" t="s">
        <v>1683</v>
      </c>
      <c r="D1213" s="181">
        <v>6178.5833329999996</v>
      </c>
      <c r="E1213" s="97">
        <v>667.19557669191681</v>
      </c>
      <c r="F1213" s="227">
        <f t="shared" si="54"/>
        <v>4122323.47</v>
      </c>
      <c r="G1213" s="81">
        <v>3089.2918089999998</v>
      </c>
      <c r="H1213" s="106">
        <v>162.69456920053616</v>
      </c>
      <c r="I1213" s="189">
        <f t="shared" si="55"/>
        <v>502611</v>
      </c>
      <c r="J1213" s="233">
        <v>2016</v>
      </c>
      <c r="K1213" s="106">
        <f t="shared" si="56"/>
        <v>4624934</v>
      </c>
    </row>
    <row r="1214" spans="2:11" s="58" customFormat="1">
      <c r="B1214" s="175" t="s">
        <v>1692</v>
      </c>
      <c r="C1214" s="174" t="s">
        <v>1693</v>
      </c>
      <c r="D1214" s="181">
        <v>6436.9750000000004</v>
      </c>
      <c r="E1214" s="97">
        <v>117.3279716015675</v>
      </c>
      <c r="F1214" s="227">
        <f t="shared" si="54"/>
        <v>755237.22</v>
      </c>
      <c r="G1214" s="81">
        <v>3218.4876380000001</v>
      </c>
      <c r="H1214" s="106">
        <v>576.16129330616991</v>
      </c>
      <c r="I1214" s="189">
        <f t="shared" si="55"/>
        <v>1854368</v>
      </c>
      <c r="J1214" s="233">
        <v>2016</v>
      </c>
      <c r="K1214" s="106">
        <f t="shared" si="56"/>
        <v>2609605</v>
      </c>
    </row>
    <row r="1215" spans="2:11" s="58" customFormat="1">
      <c r="B1215" s="175" t="s">
        <v>1694</v>
      </c>
      <c r="C1215" s="174" t="s">
        <v>1693</v>
      </c>
      <c r="D1215" s="181">
        <v>8315.2041669999999</v>
      </c>
      <c r="E1215" s="97">
        <v>634.17030707768072</v>
      </c>
      <c r="F1215" s="227">
        <f t="shared" si="54"/>
        <v>5273255.58</v>
      </c>
      <c r="G1215" s="81">
        <v>4157.6019649999998</v>
      </c>
      <c r="H1215" s="106">
        <v>576.16121508639901</v>
      </c>
      <c r="I1215" s="189">
        <f t="shared" si="55"/>
        <v>2395449</v>
      </c>
      <c r="J1215" s="233">
        <v>2016</v>
      </c>
      <c r="K1215" s="106">
        <f t="shared" si="56"/>
        <v>7668705</v>
      </c>
    </row>
    <row r="1216" spans="2:11" s="58" customFormat="1">
      <c r="B1216" s="175" t="s">
        <v>1695</v>
      </c>
      <c r="C1216" s="174" t="s">
        <v>1218</v>
      </c>
      <c r="D1216" s="181">
        <v>13953.37667</v>
      </c>
      <c r="E1216" s="97">
        <v>381.46820772380107</v>
      </c>
      <c r="F1216" s="227">
        <f t="shared" si="54"/>
        <v>5322769.59</v>
      </c>
      <c r="G1216" s="81">
        <v>6976.6885080000002</v>
      </c>
      <c r="H1216" s="106">
        <v>623.65160706412314</v>
      </c>
      <c r="I1216" s="189">
        <f t="shared" si="55"/>
        <v>4351023</v>
      </c>
      <c r="J1216" s="233">
        <v>2016</v>
      </c>
      <c r="K1216" s="106">
        <f t="shared" si="56"/>
        <v>9673793</v>
      </c>
    </row>
    <row r="1217" spans="2:11" s="58" customFormat="1">
      <c r="B1217" s="175" t="s">
        <v>1696</v>
      </c>
      <c r="C1217" s="174" t="s">
        <v>1218</v>
      </c>
      <c r="D1217" s="181">
        <v>11437.31061</v>
      </c>
      <c r="E1217" s="97">
        <v>122.76205376221743</v>
      </c>
      <c r="F1217" s="227">
        <f t="shared" si="54"/>
        <v>1404067.74</v>
      </c>
      <c r="G1217" s="81">
        <v>5718.6554169999999</v>
      </c>
      <c r="H1217" s="106">
        <v>623.65166983097492</v>
      </c>
      <c r="I1217" s="189">
        <f t="shared" si="55"/>
        <v>3566449</v>
      </c>
      <c r="J1217" s="233">
        <v>2016</v>
      </c>
      <c r="K1217" s="106">
        <f t="shared" si="56"/>
        <v>4970517</v>
      </c>
    </row>
    <row r="1218" spans="2:11" s="58" customFormat="1">
      <c r="B1218" s="175" t="s">
        <v>1697</v>
      </c>
      <c r="C1218" s="174" t="s">
        <v>1191</v>
      </c>
      <c r="D1218" s="104">
        <v>17941.262030000002</v>
      </c>
      <c r="E1218" s="97">
        <v>351.31883863356069</v>
      </c>
      <c r="F1218" s="227">
        <f t="shared" si="54"/>
        <v>6303103.3399999999</v>
      </c>
      <c r="G1218" s="81">
        <v>8970.6309120000005</v>
      </c>
      <c r="H1218" s="106">
        <v>623.65167566042419</v>
      </c>
      <c r="I1218" s="189">
        <f t="shared" si="55"/>
        <v>5594549</v>
      </c>
      <c r="J1218" s="232">
        <v>2016</v>
      </c>
      <c r="K1218" s="106">
        <f t="shared" si="56"/>
        <v>11897652</v>
      </c>
    </row>
    <row r="1219" spans="2:11" s="58" customFormat="1">
      <c r="B1219" s="175" t="s">
        <v>1698</v>
      </c>
      <c r="C1219" s="174" t="s">
        <v>1191</v>
      </c>
      <c r="D1219" s="181">
        <v>15014.9506</v>
      </c>
      <c r="E1219" s="97">
        <v>264.45799228936522</v>
      </c>
      <c r="F1219" s="227">
        <f t="shared" si="54"/>
        <v>3970823.69</v>
      </c>
      <c r="G1219" s="81">
        <v>7507.4754489999996</v>
      </c>
      <c r="H1219" s="106">
        <v>623.65158991277849</v>
      </c>
      <c r="I1219" s="189">
        <f t="shared" si="55"/>
        <v>4682049</v>
      </c>
      <c r="J1219" s="233">
        <v>2016</v>
      </c>
      <c r="K1219" s="106">
        <f t="shared" si="56"/>
        <v>8652873</v>
      </c>
    </row>
    <row r="1220" spans="2:11" s="58" customFormat="1">
      <c r="B1220" s="175" t="s">
        <v>1699</v>
      </c>
      <c r="C1220" s="174" t="s">
        <v>1191</v>
      </c>
      <c r="D1220" s="181">
        <v>15014.9506</v>
      </c>
      <c r="E1220" s="97">
        <v>264.45799228936522</v>
      </c>
      <c r="F1220" s="227">
        <f t="shared" si="54"/>
        <v>3970823.69</v>
      </c>
      <c r="G1220" s="81">
        <v>7507.4754489999996</v>
      </c>
      <c r="H1220" s="106">
        <v>623.65158991277849</v>
      </c>
      <c r="I1220" s="189">
        <f t="shared" si="55"/>
        <v>4682049</v>
      </c>
      <c r="J1220" s="233">
        <v>2016</v>
      </c>
      <c r="K1220" s="106">
        <f t="shared" si="56"/>
        <v>8652873</v>
      </c>
    </row>
    <row r="1221" spans="2:11" s="58" customFormat="1">
      <c r="B1221" s="175" t="s">
        <v>1700</v>
      </c>
      <c r="C1221" s="174" t="s">
        <v>1191</v>
      </c>
      <c r="D1221" s="181">
        <v>12917.75417</v>
      </c>
      <c r="E1221" s="97">
        <v>244.97420746318474</v>
      </c>
      <c r="F1221" s="227">
        <f t="shared" si="54"/>
        <v>3164516.59</v>
      </c>
      <c r="G1221" s="81">
        <v>6458.8772950000002</v>
      </c>
      <c r="H1221" s="106">
        <v>623.65173017271263</v>
      </c>
      <c r="I1221" s="189">
        <f t="shared" si="55"/>
        <v>4028090</v>
      </c>
      <c r="J1221" s="233">
        <v>2016</v>
      </c>
      <c r="K1221" s="106">
        <f t="shared" si="56"/>
        <v>7192607</v>
      </c>
    </row>
    <row r="1222" spans="2:11" s="58" customFormat="1">
      <c r="B1222" s="175" t="s">
        <v>1701</v>
      </c>
      <c r="C1222" s="174" t="s">
        <v>1702</v>
      </c>
      <c r="D1222" s="181">
        <v>2688</v>
      </c>
      <c r="E1222" s="97">
        <v>71.450219494047616</v>
      </c>
      <c r="F1222" s="227">
        <f t="shared" si="54"/>
        <v>192058.19</v>
      </c>
      <c r="G1222" s="81"/>
      <c r="H1222" s="106" t="s">
        <v>11235</v>
      </c>
      <c r="I1222" s="189" t="str">
        <f t="shared" si="55"/>
        <v/>
      </c>
      <c r="J1222" s="233">
        <v>2016</v>
      </c>
      <c r="K1222" s="106">
        <f t="shared" si="56"/>
        <v>0</v>
      </c>
    </row>
    <row r="1223" spans="2:11" s="58" customFormat="1">
      <c r="B1223" s="175" t="s">
        <v>1703</v>
      </c>
      <c r="C1223" s="174" t="s">
        <v>1702</v>
      </c>
      <c r="D1223" s="181">
        <v>4958.32</v>
      </c>
      <c r="E1223" s="97">
        <v>144.68151510995662</v>
      </c>
      <c r="F1223" s="227">
        <f t="shared" si="54"/>
        <v>717377.25000000012</v>
      </c>
      <c r="G1223" s="81"/>
      <c r="H1223" s="106" t="s">
        <v>11235</v>
      </c>
      <c r="I1223" s="189" t="str">
        <f t="shared" si="55"/>
        <v/>
      </c>
      <c r="J1223" s="233">
        <v>2016</v>
      </c>
      <c r="K1223" s="106">
        <f t="shared" si="56"/>
        <v>0</v>
      </c>
    </row>
    <row r="1224" spans="2:11" s="58" customFormat="1">
      <c r="B1224" s="175" t="s">
        <v>1704</v>
      </c>
      <c r="C1224" s="174" t="s">
        <v>1705</v>
      </c>
      <c r="D1224" s="181">
        <v>14999.594440000001</v>
      </c>
      <c r="E1224" s="97">
        <v>167.97677897749881</v>
      </c>
      <c r="F1224" s="227">
        <f t="shared" si="54"/>
        <v>2519583.56</v>
      </c>
      <c r="G1224" s="81">
        <v>7499.7971399999997</v>
      </c>
      <c r="H1224" s="106">
        <v>588.63952152177819</v>
      </c>
      <c r="I1224" s="189">
        <f t="shared" si="55"/>
        <v>4414677</v>
      </c>
      <c r="J1224" s="233">
        <v>2016</v>
      </c>
      <c r="K1224" s="106">
        <f t="shared" si="56"/>
        <v>6934261</v>
      </c>
    </row>
    <row r="1225" spans="2:11" s="58" customFormat="1">
      <c r="B1225" s="175" t="s">
        <v>1706</v>
      </c>
      <c r="C1225" s="174" t="s">
        <v>1705</v>
      </c>
      <c r="D1225" s="181">
        <v>10371.633330000001</v>
      </c>
      <c r="E1225" s="97">
        <v>123.14844435403887</v>
      </c>
      <c r="F1225" s="227">
        <f t="shared" si="54"/>
        <v>1277250.51</v>
      </c>
      <c r="G1225" s="81">
        <v>5185.8167020000001</v>
      </c>
      <c r="H1225" s="106">
        <v>623.65162246338105</v>
      </c>
      <c r="I1225" s="189">
        <f t="shared" si="55"/>
        <v>3234143</v>
      </c>
      <c r="J1225" s="233">
        <v>2016</v>
      </c>
      <c r="K1225" s="106">
        <f t="shared" si="56"/>
        <v>4511394</v>
      </c>
    </row>
    <row r="1226" spans="2:11" s="58" customFormat="1">
      <c r="B1226" s="175" t="s">
        <v>1707</v>
      </c>
      <c r="C1226" s="174" t="s">
        <v>1705</v>
      </c>
      <c r="D1226" s="181">
        <v>14999.594440000001</v>
      </c>
      <c r="E1226" s="97">
        <v>167.97677897749881</v>
      </c>
      <c r="F1226" s="227">
        <f t="shared" si="54"/>
        <v>2519583.56</v>
      </c>
      <c r="G1226" s="81">
        <v>7499.7971399999997</v>
      </c>
      <c r="H1226" s="106">
        <v>588.63952152177819</v>
      </c>
      <c r="I1226" s="189">
        <f t="shared" si="55"/>
        <v>4414677</v>
      </c>
      <c r="J1226" s="233">
        <v>2016</v>
      </c>
      <c r="K1226" s="106">
        <f t="shared" si="56"/>
        <v>6934261</v>
      </c>
    </row>
    <row r="1227" spans="2:11" s="58" customFormat="1">
      <c r="B1227" s="175" t="s">
        <v>1708</v>
      </c>
      <c r="C1227" s="174" t="s">
        <v>1705</v>
      </c>
      <c r="D1227" s="181">
        <v>6460.9</v>
      </c>
      <c r="E1227" s="97">
        <v>128.75303440697118</v>
      </c>
      <c r="F1227" s="227">
        <f t="shared" si="54"/>
        <v>831860.4800000001</v>
      </c>
      <c r="G1227" s="81">
        <v>3230.4499919999998</v>
      </c>
      <c r="H1227" s="106">
        <v>576.16121735649517</v>
      </c>
      <c r="I1227" s="189">
        <f t="shared" si="55"/>
        <v>1861260</v>
      </c>
      <c r="J1227" s="233">
        <v>2016</v>
      </c>
      <c r="K1227" s="106">
        <f t="shared" si="56"/>
        <v>2693120</v>
      </c>
    </row>
    <row r="1228" spans="2:11" s="58" customFormat="1">
      <c r="B1228" s="175" t="s">
        <v>1709</v>
      </c>
      <c r="C1228" s="174" t="s">
        <v>1710</v>
      </c>
      <c r="D1228" s="181">
        <v>13879.58</v>
      </c>
      <c r="E1228" s="97">
        <v>417.80202066633143</v>
      </c>
      <c r="F1228" s="227">
        <f t="shared" si="54"/>
        <v>5798916.5700000003</v>
      </c>
      <c r="G1228" s="81">
        <v>6939.7901019999999</v>
      </c>
      <c r="H1228" s="106">
        <v>576.16108574345469</v>
      </c>
      <c r="I1228" s="189">
        <f t="shared" si="55"/>
        <v>3998437</v>
      </c>
      <c r="J1228" s="233">
        <v>2016</v>
      </c>
      <c r="K1228" s="106">
        <f t="shared" si="56"/>
        <v>9797354</v>
      </c>
    </row>
    <row r="1229" spans="2:11" s="58" customFormat="1">
      <c r="B1229" s="175" t="s">
        <v>1711</v>
      </c>
      <c r="C1229" s="174" t="s">
        <v>1710</v>
      </c>
      <c r="D1229" s="181">
        <v>5339.2</v>
      </c>
      <c r="E1229" s="97">
        <v>326.5839489062032</v>
      </c>
      <c r="F1229" s="227">
        <f t="shared" si="54"/>
        <v>1743697.02</v>
      </c>
      <c r="G1229" s="81">
        <v>2669.6000920000001</v>
      </c>
      <c r="H1229" s="106">
        <v>576.16120279935922</v>
      </c>
      <c r="I1229" s="189">
        <f t="shared" si="55"/>
        <v>1538120</v>
      </c>
      <c r="J1229" s="233">
        <v>2016</v>
      </c>
      <c r="K1229" s="106">
        <f t="shared" si="56"/>
        <v>3281817</v>
      </c>
    </row>
    <row r="1230" spans="2:11" s="58" customFormat="1">
      <c r="B1230" s="175" t="s">
        <v>1712</v>
      </c>
      <c r="C1230" s="174" t="s">
        <v>1710</v>
      </c>
      <c r="D1230" s="181">
        <v>13879.58</v>
      </c>
      <c r="E1230" s="97">
        <v>417.80202066633143</v>
      </c>
      <c r="F1230" s="227">
        <f t="shared" ref="F1230:F1293" si="57">IFERROR(D1230*E1230,0)</f>
        <v>5798916.5700000003</v>
      </c>
      <c r="G1230" s="81">
        <v>6939.7901019999999</v>
      </c>
      <c r="H1230" s="106">
        <v>576.16108574345469</v>
      </c>
      <c r="I1230" s="189">
        <f t="shared" ref="I1230:I1293" si="58">IFERROR(G1230*H1230,"")</f>
        <v>3998437</v>
      </c>
      <c r="J1230" s="233">
        <v>2016</v>
      </c>
      <c r="K1230" s="106">
        <f t="shared" ref="K1230:K1293" si="59">IFERROR(ROUND((F1230+I1230),0),0)</f>
        <v>9797354</v>
      </c>
    </row>
    <row r="1231" spans="2:11" s="58" customFormat="1">
      <c r="B1231" s="175" t="s">
        <v>1713</v>
      </c>
      <c r="C1231" s="174" t="s">
        <v>1710</v>
      </c>
      <c r="D1231" s="181">
        <v>7899.8</v>
      </c>
      <c r="E1231" s="97">
        <v>147.21943973265144</v>
      </c>
      <c r="F1231" s="227">
        <f t="shared" si="57"/>
        <v>1163004.1299999999</v>
      </c>
      <c r="G1231" s="81">
        <v>3949.900005</v>
      </c>
      <c r="H1231" s="106">
        <v>576.16116790784429</v>
      </c>
      <c r="I1231" s="189">
        <f t="shared" si="58"/>
        <v>2275779</v>
      </c>
      <c r="J1231" s="233">
        <v>2016</v>
      </c>
      <c r="K1231" s="106">
        <f t="shared" si="59"/>
        <v>3438783</v>
      </c>
    </row>
    <row r="1232" spans="2:11" s="58" customFormat="1">
      <c r="B1232" s="175" t="s">
        <v>1714</v>
      </c>
      <c r="C1232" s="174" t="s">
        <v>1715</v>
      </c>
      <c r="D1232" s="181">
        <v>6319.8666670000002</v>
      </c>
      <c r="E1232" s="97">
        <v>77.706579248628316</v>
      </c>
      <c r="F1232" s="227">
        <f t="shared" si="57"/>
        <v>491095.22000000003</v>
      </c>
      <c r="G1232" s="81">
        <v>3159.9332890000001</v>
      </c>
      <c r="H1232" s="106">
        <v>576.1612140160596</v>
      </c>
      <c r="I1232" s="189">
        <f t="shared" si="58"/>
        <v>1820631.0000000002</v>
      </c>
      <c r="J1232" s="233">
        <v>2016</v>
      </c>
      <c r="K1232" s="106">
        <f t="shared" si="59"/>
        <v>2311726</v>
      </c>
    </row>
    <row r="1233" spans="2:11" s="58" customFormat="1">
      <c r="B1233" s="175" t="s">
        <v>1716</v>
      </c>
      <c r="C1233" s="174" t="s">
        <v>1717</v>
      </c>
      <c r="D1233" s="181">
        <v>6601.4012650000004</v>
      </c>
      <c r="E1233" s="97">
        <v>176.04347067364645</v>
      </c>
      <c r="F1233" s="227">
        <f t="shared" si="57"/>
        <v>1162133.5900000001</v>
      </c>
      <c r="G1233" s="81">
        <v>3300.7007549999998</v>
      </c>
      <c r="H1233" s="106">
        <v>576.16128851402038</v>
      </c>
      <c r="I1233" s="189">
        <f t="shared" si="58"/>
        <v>1901735.9999999998</v>
      </c>
      <c r="J1233" s="233">
        <v>2016</v>
      </c>
      <c r="K1233" s="106">
        <f t="shared" si="59"/>
        <v>3063870</v>
      </c>
    </row>
    <row r="1234" spans="2:11" s="58" customFormat="1">
      <c r="B1234" s="175" t="s">
        <v>1718</v>
      </c>
      <c r="C1234" s="174" t="s">
        <v>1715</v>
      </c>
      <c r="D1234" s="181">
        <v>6319.8666670000002</v>
      </c>
      <c r="E1234" s="97">
        <v>77.706579248628316</v>
      </c>
      <c r="F1234" s="227">
        <f t="shared" si="57"/>
        <v>491095.22000000003</v>
      </c>
      <c r="G1234" s="81">
        <v>3159.9332890000001</v>
      </c>
      <c r="H1234" s="106">
        <v>576.1612140160596</v>
      </c>
      <c r="I1234" s="189">
        <f t="shared" si="58"/>
        <v>1820631.0000000002</v>
      </c>
      <c r="J1234" s="233">
        <v>2016</v>
      </c>
      <c r="K1234" s="106">
        <f t="shared" si="59"/>
        <v>2311726</v>
      </c>
    </row>
    <row r="1235" spans="2:11" s="58" customFormat="1">
      <c r="B1235" s="175" t="s">
        <v>1719</v>
      </c>
      <c r="C1235" s="174" t="s">
        <v>1715</v>
      </c>
      <c r="D1235" s="181">
        <v>6319.8666670000002</v>
      </c>
      <c r="E1235" s="97">
        <v>128.82806123922299</v>
      </c>
      <c r="F1235" s="227">
        <f t="shared" si="57"/>
        <v>814176.17000000016</v>
      </c>
      <c r="G1235" s="81">
        <v>3159.933329</v>
      </c>
      <c r="H1235" s="106">
        <v>576.16120672272575</v>
      </c>
      <c r="I1235" s="189">
        <f t="shared" si="58"/>
        <v>1820631</v>
      </c>
      <c r="J1235" s="233">
        <v>2016</v>
      </c>
      <c r="K1235" s="106">
        <f t="shared" si="59"/>
        <v>2634807</v>
      </c>
    </row>
    <row r="1236" spans="2:11" s="58" customFormat="1">
      <c r="B1236" s="175" t="s">
        <v>1720</v>
      </c>
      <c r="C1236" s="174" t="s">
        <v>1705</v>
      </c>
      <c r="D1236" s="181">
        <v>11726.133330000001</v>
      </c>
      <c r="E1236" s="97">
        <v>342.25401562954937</v>
      </c>
      <c r="F1236" s="227">
        <f t="shared" si="57"/>
        <v>4013316.22</v>
      </c>
      <c r="G1236" s="81">
        <v>5863.0665909999998</v>
      </c>
      <c r="H1236" s="106">
        <v>576.16111766246183</v>
      </c>
      <c r="I1236" s="189">
        <f t="shared" si="58"/>
        <v>3378071</v>
      </c>
      <c r="J1236" s="233">
        <v>2016</v>
      </c>
      <c r="K1236" s="106">
        <f t="shared" si="59"/>
        <v>7391387</v>
      </c>
    </row>
    <row r="1237" spans="2:11" s="58" customFormat="1">
      <c r="B1237" s="175" t="s">
        <v>1721</v>
      </c>
      <c r="C1237" s="174" t="s">
        <v>1705</v>
      </c>
      <c r="D1237" s="181">
        <v>9048.6</v>
      </c>
      <c r="E1237" s="97">
        <v>366.62622836681913</v>
      </c>
      <c r="F1237" s="227">
        <f t="shared" si="57"/>
        <v>3317454.09</v>
      </c>
      <c r="G1237" s="81"/>
      <c r="H1237" s="106" t="s">
        <v>11235</v>
      </c>
      <c r="I1237" s="189" t="str">
        <f t="shared" si="58"/>
        <v/>
      </c>
      <c r="J1237" s="233">
        <v>2016</v>
      </c>
      <c r="K1237" s="106">
        <f t="shared" si="59"/>
        <v>0</v>
      </c>
    </row>
    <row r="1238" spans="2:11" s="58" customFormat="1">
      <c r="B1238" s="175" t="s">
        <v>1722</v>
      </c>
      <c r="C1238" s="174" t="s">
        <v>1723</v>
      </c>
      <c r="D1238" s="181">
        <v>9754.85</v>
      </c>
      <c r="E1238" s="97">
        <v>103.48991527291552</v>
      </c>
      <c r="F1238" s="227">
        <f t="shared" si="57"/>
        <v>1009528.6000000001</v>
      </c>
      <c r="G1238" s="81">
        <v>4877.4248289999996</v>
      </c>
      <c r="H1238" s="106">
        <v>576.16121181229187</v>
      </c>
      <c r="I1238" s="189">
        <f t="shared" si="58"/>
        <v>2810183</v>
      </c>
      <c r="J1238" s="233">
        <v>2016</v>
      </c>
      <c r="K1238" s="106">
        <f t="shared" si="59"/>
        <v>3819712</v>
      </c>
    </row>
    <row r="1239" spans="2:11" s="58" customFormat="1">
      <c r="B1239" s="175" t="s">
        <v>1724</v>
      </c>
      <c r="C1239" s="174" t="s">
        <v>1723</v>
      </c>
      <c r="D1239" s="181">
        <v>12921.2</v>
      </c>
      <c r="E1239" s="97">
        <v>73.73392564158128</v>
      </c>
      <c r="F1239" s="227">
        <f t="shared" si="57"/>
        <v>952730.8</v>
      </c>
      <c r="G1239" s="81">
        <v>6460.5999840000004</v>
      </c>
      <c r="H1239" s="106">
        <v>576.16119388579682</v>
      </c>
      <c r="I1239" s="189">
        <f t="shared" si="58"/>
        <v>3722347</v>
      </c>
      <c r="J1239" s="233">
        <v>2016</v>
      </c>
      <c r="K1239" s="106">
        <f t="shared" si="59"/>
        <v>4675078</v>
      </c>
    </row>
    <row r="1240" spans="2:11" s="58" customFormat="1">
      <c r="B1240" s="175" t="s">
        <v>1725</v>
      </c>
      <c r="C1240" s="174" t="s">
        <v>1726</v>
      </c>
      <c r="D1240" s="181">
        <v>12053.15</v>
      </c>
      <c r="E1240" s="97">
        <v>33.778476995640141</v>
      </c>
      <c r="F1240" s="227">
        <f t="shared" si="57"/>
        <v>407137.04999999993</v>
      </c>
      <c r="G1240" s="81">
        <v>6026.575108</v>
      </c>
      <c r="H1240" s="106">
        <v>576.16107619578349</v>
      </c>
      <c r="I1240" s="189">
        <f t="shared" si="58"/>
        <v>3472278</v>
      </c>
      <c r="J1240" s="233">
        <v>2016</v>
      </c>
      <c r="K1240" s="106">
        <f t="shared" si="59"/>
        <v>3879415</v>
      </c>
    </row>
    <row r="1241" spans="2:11" s="58" customFormat="1">
      <c r="B1241" s="175" t="s">
        <v>1727</v>
      </c>
      <c r="C1241" s="174" t="s">
        <v>1710</v>
      </c>
      <c r="D1241" s="181">
        <v>10067.26</v>
      </c>
      <c r="E1241" s="97">
        <v>320.98473467457876</v>
      </c>
      <c r="F1241" s="227">
        <f t="shared" si="57"/>
        <v>3231436.78</v>
      </c>
      <c r="G1241" s="81">
        <v>5033.6300549999996</v>
      </c>
      <c r="H1241" s="106">
        <v>402.28462915914469</v>
      </c>
      <c r="I1241" s="189">
        <f t="shared" si="58"/>
        <v>2024952</v>
      </c>
      <c r="J1241" s="233">
        <v>2016</v>
      </c>
      <c r="K1241" s="106">
        <f t="shared" si="59"/>
        <v>5256389</v>
      </c>
    </row>
    <row r="1242" spans="2:11" s="58" customFormat="1">
      <c r="B1242" s="175" t="s">
        <v>1728</v>
      </c>
      <c r="C1242" s="174" t="s">
        <v>1710</v>
      </c>
      <c r="D1242" s="181">
        <v>8201.85</v>
      </c>
      <c r="E1242" s="97">
        <v>296.19049970433497</v>
      </c>
      <c r="F1242" s="227">
        <f t="shared" si="57"/>
        <v>2429310.0499999998</v>
      </c>
      <c r="G1242" s="81">
        <v>4100.925131</v>
      </c>
      <c r="H1242" s="106">
        <v>260.68922641835962</v>
      </c>
      <c r="I1242" s="189">
        <f t="shared" si="58"/>
        <v>1069067</v>
      </c>
      <c r="J1242" s="233">
        <v>2016</v>
      </c>
      <c r="K1242" s="106">
        <f t="shared" si="59"/>
        <v>3498377</v>
      </c>
    </row>
    <row r="1243" spans="2:11" s="58" customFormat="1">
      <c r="B1243" s="175" t="s">
        <v>1729</v>
      </c>
      <c r="C1243" s="174" t="s">
        <v>1730</v>
      </c>
      <c r="D1243" s="181">
        <v>8983.7999999999993</v>
      </c>
      <c r="E1243" s="97">
        <v>43.058668937420691</v>
      </c>
      <c r="F1243" s="227">
        <f t="shared" si="57"/>
        <v>386830.47</v>
      </c>
      <c r="G1243" s="81"/>
      <c r="H1243" s="106" t="s">
        <v>11235</v>
      </c>
      <c r="I1243" s="189" t="str">
        <f t="shared" si="58"/>
        <v/>
      </c>
      <c r="J1243" s="233">
        <v>2016</v>
      </c>
      <c r="K1243" s="106">
        <f t="shared" si="59"/>
        <v>0</v>
      </c>
    </row>
    <row r="1244" spans="2:11" s="58" customFormat="1">
      <c r="B1244" s="175" t="s">
        <v>1731</v>
      </c>
      <c r="C1244" s="174" t="s">
        <v>1730</v>
      </c>
      <c r="D1244" s="181">
        <v>19761.766670000001</v>
      </c>
      <c r="E1244" s="97">
        <v>86.747485112372289</v>
      </c>
      <c r="F1244" s="227">
        <f t="shared" si="57"/>
        <v>1714283.56</v>
      </c>
      <c r="G1244" s="81"/>
      <c r="H1244" s="106" t="s">
        <v>11235</v>
      </c>
      <c r="I1244" s="189" t="str">
        <f t="shared" si="58"/>
        <v/>
      </c>
      <c r="J1244" s="233">
        <v>2016</v>
      </c>
      <c r="K1244" s="106">
        <f t="shared" si="59"/>
        <v>0</v>
      </c>
    </row>
    <row r="1245" spans="2:11" s="58" customFormat="1">
      <c r="B1245" s="175" t="s">
        <v>1732</v>
      </c>
      <c r="C1245" s="174" t="s">
        <v>1723</v>
      </c>
      <c r="D1245" s="181">
        <v>8055.6</v>
      </c>
      <c r="E1245" s="97">
        <v>392.58407319132027</v>
      </c>
      <c r="F1245" s="227">
        <f t="shared" si="57"/>
        <v>3162500.26</v>
      </c>
      <c r="G1245" s="81">
        <v>4027.7999399999999</v>
      </c>
      <c r="H1245" s="106">
        <v>287.67491366515094</v>
      </c>
      <c r="I1245" s="189">
        <f t="shared" si="58"/>
        <v>1158697</v>
      </c>
      <c r="J1245" s="233">
        <v>2016</v>
      </c>
      <c r="K1245" s="106">
        <f t="shared" si="59"/>
        <v>4321197</v>
      </c>
    </row>
    <row r="1246" spans="2:11" s="58" customFormat="1">
      <c r="B1246" s="175" t="s">
        <v>1733</v>
      </c>
      <c r="C1246" s="174" t="s">
        <v>1723</v>
      </c>
      <c r="D1246" s="181">
        <v>4020</v>
      </c>
      <c r="E1246" s="97">
        <v>245.96855970149252</v>
      </c>
      <c r="F1246" s="227">
        <f t="shared" si="57"/>
        <v>988793.61</v>
      </c>
      <c r="G1246" s="81">
        <v>2010.0000520000001</v>
      </c>
      <c r="H1246" s="106">
        <v>162.69452315417152</v>
      </c>
      <c r="I1246" s="189">
        <f t="shared" si="58"/>
        <v>327016</v>
      </c>
      <c r="J1246" s="233">
        <v>2016</v>
      </c>
      <c r="K1246" s="106">
        <f t="shared" si="59"/>
        <v>1315810</v>
      </c>
    </row>
    <row r="1247" spans="2:11" s="58" customFormat="1">
      <c r="B1247" s="175" t="s">
        <v>1734</v>
      </c>
      <c r="C1247" s="174" t="s">
        <v>1730</v>
      </c>
      <c r="D1247" s="181">
        <v>14034.78</v>
      </c>
      <c r="E1247" s="97">
        <v>44.223656516169115</v>
      </c>
      <c r="F1247" s="227">
        <f t="shared" si="57"/>
        <v>620669.29</v>
      </c>
      <c r="G1247" s="81"/>
      <c r="H1247" s="106" t="s">
        <v>11235</v>
      </c>
      <c r="I1247" s="189" t="str">
        <f t="shared" si="58"/>
        <v/>
      </c>
      <c r="J1247" s="233">
        <v>2016</v>
      </c>
      <c r="K1247" s="106">
        <f t="shared" si="59"/>
        <v>0</v>
      </c>
    </row>
    <row r="1248" spans="2:11" s="58" customFormat="1">
      <c r="B1248" s="175" t="s">
        <v>1735</v>
      </c>
      <c r="C1248" s="174" t="s">
        <v>1730</v>
      </c>
      <c r="D1248" s="181">
        <v>6290.43</v>
      </c>
      <c r="E1248" s="97">
        <v>120.32138343483672</v>
      </c>
      <c r="F1248" s="227">
        <f t="shared" si="57"/>
        <v>756873.24</v>
      </c>
      <c r="G1248" s="81"/>
      <c r="H1248" s="106" t="s">
        <v>11235</v>
      </c>
      <c r="I1248" s="189" t="str">
        <f t="shared" si="58"/>
        <v/>
      </c>
      <c r="J1248" s="233">
        <v>2016</v>
      </c>
      <c r="K1248" s="106">
        <f t="shared" si="59"/>
        <v>0</v>
      </c>
    </row>
    <row r="1249" spans="2:11" s="58" customFormat="1">
      <c r="B1249" s="175" t="s">
        <v>1736</v>
      </c>
      <c r="C1249" s="174" t="s">
        <v>1723</v>
      </c>
      <c r="D1249" s="181">
        <v>4765.8</v>
      </c>
      <c r="E1249" s="97">
        <v>62.300780561500687</v>
      </c>
      <c r="F1249" s="227">
        <f t="shared" si="57"/>
        <v>296913.06</v>
      </c>
      <c r="G1249" s="81">
        <v>2382.8999950000002</v>
      </c>
      <c r="H1249" s="106">
        <v>162.69461614565154</v>
      </c>
      <c r="I1249" s="189">
        <f t="shared" si="58"/>
        <v>387685</v>
      </c>
      <c r="J1249" s="233">
        <v>2016</v>
      </c>
      <c r="K1249" s="106">
        <f t="shared" si="59"/>
        <v>684598</v>
      </c>
    </row>
    <row r="1250" spans="2:11" s="58" customFormat="1">
      <c r="B1250" s="175" t="s">
        <v>1737</v>
      </c>
      <c r="C1250" s="174" t="s">
        <v>1723</v>
      </c>
      <c r="D1250" s="181">
        <v>3143.68</v>
      </c>
      <c r="E1250" s="97">
        <v>219.72175603114823</v>
      </c>
      <c r="F1250" s="227">
        <f t="shared" si="57"/>
        <v>690734.89</v>
      </c>
      <c r="G1250" s="81">
        <v>1571.8399919999999</v>
      </c>
      <c r="H1250" s="106">
        <v>162.69467713097862</v>
      </c>
      <c r="I1250" s="189">
        <f t="shared" si="58"/>
        <v>255730</v>
      </c>
      <c r="J1250" s="233">
        <v>2016</v>
      </c>
      <c r="K1250" s="106">
        <f t="shared" si="59"/>
        <v>946465</v>
      </c>
    </row>
    <row r="1251" spans="2:11" s="58" customFormat="1">
      <c r="B1251" s="175" t="s">
        <v>1738</v>
      </c>
      <c r="C1251" s="174" t="s">
        <v>1723</v>
      </c>
      <c r="D1251" s="181">
        <v>3007.5333329999999</v>
      </c>
      <c r="E1251" s="97">
        <v>107.09654867855126</v>
      </c>
      <c r="F1251" s="227">
        <f t="shared" si="57"/>
        <v>322096.44</v>
      </c>
      <c r="G1251" s="81">
        <v>1503.7666830000001</v>
      </c>
      <c r="H1251" s="106">
        <v>576.16118896284922</v>
      </c>
      <c r="I1251" s="189">
        <f t="shared" si="58"/>
        <v>866412</v>
      </c>
      <c r="J1251" s="233">
        <v>2016</v>
      </c>
      <c r="K1251" s="106">
        <f t="shared" si="59"/>
        <v>1188508</v>
      </c>
    </row>
    <row r="1252" spans="2:11" s="58" customFormat="1">
      <c r="B1252" s="175" t="s">
        <v>1739</v>
      </c>
      <c r="C1252" s="174" t="s">
        <v>1723</v>
      </c>
      <c r="D1252" s="181">
        <v>12629.758330000001</v>
      </c>
      <c r="E1252" s="97">
        <v>108.20341880603506</v>
      </c>
      <c r="F1252" s="227">
        <f t="shared" si="57"/>
        <v>1366583.03</v>
      </c>
      <c r="G1252" s="81">
        <v>6314.8792579999999</v>
      </c>
      <c r="H1252" s="106">
        <v>576.16113489275517</v>
      </c>
      <c r="I1252" s="189">
        <f t="shared" si="58"/>
        <v>3638387.9999999995</v>
      </c>
      <c r="J1252" s="233">
        <v>2016</v>
      </c>
      <c r="K1252" s="106">
        <f t="shared" si="59"/>
        <v>5004971</v>
      </c>
    </row>
    <row r="1253" spans="2:11" s="58" customFormat="1">
      <c r="B1253" s="175" t="s">
        <v>1740</v>
      </c>
      <c r="C1253" s="174" t="s">
        <v>1726</v>
      </c>
      <c r="D1253" s="181">
        <v>3949.7</v>
      </c>
      <c r="E1253" s="97">
        <v>54.966901283641796</v>
      </c>
      <c r="F1253" s="227">
        <f t="shared" si="57"/>
        <v>217102.77</v>
      </c>
      <c r="G1253" s="81">
        <v>1974.8500630000001</v>
      </c>
      <c r="H1253" s="106">
        <v>576.16120905478579</v>
      </c>
      <c r="I1253" s="189">
        <f t="shared" si="58"/>
        <v>1137832</v>
      </c>
      <c r="J1253" s="233">
        <v>2016</v>
      </c>
      <c r="K1253" s="106">
        <f t="shared" si="59"/>
        <v>1354935</v>
      </c>
    </row>
    <row r="1254" spans="2:11" s="58" customFormat="1">
      <c r="B1254" s="175" t="s">
        <v>1741</v>
      </c>
      <c r="C1254" s="174" t="s">
        <v>1218</v>
      </c>
      <c r="D1254" s="181">
        <v>10248.33</v>
      </c>
      <c r="E1254" s="97">
        <v>128.29534665647964</v>
      </c>
      <c r="F1254" s="227">
        <f t="shared" si="57"/>
        <v>1314813.05</v>
      </c>
      <c r="G1254" s="81">
        <v>5124.1649209999996</v>
      </c>
      <c r="H1254" s="106">
        <v>623.6516679826824</v>
      </c>
      <c r="I1254" s="189">
        <f t="shared" si="58"/>
        <v>3195693.9999999995</v>
      </c>
      <c r="J1254" s="233">
        <v>2016</v>
      </c>
      <c r="K1254" s="106">
        <f t="shared" si="59"/>
        <v>4510507</v>
      </c>
    </row>
    <row r="1255" spans="2:11" s="58" customFormat="1">
      <c r="B1255" s="175" t="s">
        <v>1742</v>
      </c>
      <c r="C1255" s="174" t="s">
        <v>1218</v>
      </c>
      <c r="D1255" s="181">
        <v>18645.028569999999</v>
      </c>
      <c r="E1255" s="97">
        <v>122.13840603409706</v>
      </c>
      <c r="F1255" s="227">
        <f t="shared" si="57"/>
        <v>2277274.0699999998</v>
      </c>
      <c r="G1255" s="81">
        <v>9322.5140210000009</v>
      </c>
      <c r="H1255" s="106">
        <v>623.65162303894806</v>
      </c>
      <c r="I1255" s="189">
        <f t="shared" si="58"/>
        <v>5814001</v>
      </c>
      <c r="J1255" s="233">
        <v>2016</v>
      </c>
      <c r="K1255" s="106">
        <f t="shared" si="59"/>
        <v>8091275</v>
      </c>
    </row>
    <row r="1256" spans="2:11" s="58" customFormat="1">
      <c r="B1256" s="175" t="s">
        <v>1743</v>
      </c>
      <c r="C1256" s="174" t="s">
        <v>1744</v>
      </c>
      <c r="D1256" s="181">
        <v>8294.010139</v>
      </c>
      <c r="E1256" s="97">
        <v>117.4999154410848</v>
      </c>
      <c r="F1256" s="227">
        <f t="shared" si="57"/>
        <v>974545.49</v>
      </c>
      <c r="G1256" s="81"/>
      <c r="H1256" s="106" t="s">
        <v>11235</v>
      </c>
      <c r="I1256" s="189" t="str">
        <f t="shared" si="58"/>
        <v/>
      </c>
      <c r="J1256" s="233">
        <v>2016</v>
      </c>
      <c r="K1256" s="106">
        <f t="shared" si="59"/>
        <v>0</v>
      </c>
    </row>
    <row r="1257" spans="2:11" s="58" customFormat="1">
      <c r="B1257" s="175" t="s">
        <v>1745</v>
      </c>
      <c r="C1257" s="174" t="s">
        <v>1744</v>
      </c>
      <c r="D1257" s="181">
        <v>8294.010139</v>
      </c>
      <c r="E1257" s="97">
        <v>117.4999154410848</v>
      </c>
      <c r="F1257" s="227">
        <f t="shared" si="57"/>
        <v>974545.49</v>
      </c>
      <c r="G1257" s="81"/>
      <c r="H1257" s="106" t="s">
        <v>11235</v>
      </c>
      <c r="I1257" s="189" t="str">
        <f t="shared" si="58"/>
        <v/>
      </c>
      <c r="J1257" s="233">
        <v>2016</v>
      </c>
      <c r="K1257" s="106">
        <f t="shared" si="59"/>
        <v>0</v>
      </c>
    </row>
    <row r="1258" spans="2:11" s="58" customFormat="1">
      <c r="B1258" s="175" t="s">
        <v>1746</v>
      </c>
      <c r="C1258" s="174" t="s">
        <v>1747</v>
      </c>
      <c r="D1258" s="181">
        <v>4599.2</v>
      </c>
      <c r="E1258" s="97">
        <v>92.810908418855462</v>
      </c>
      <c r="F1258" s="227">
        <f t="shared" si="57"/>
        <v>426855.93000000005</v>
      </c>
      <c r="G1258" s="81"/>
      <c r="H1258" s="106" t="s">
        <v>11235</v>
      </c>
      <c r="I1258" s="189" t="str">
        <f t="shared" si="58"/>
        <v/>
      </c>
      <c r="J1258" s="233">
        <v>2016</v>
      </c>
      <c r="K1258" s="106">
        <f t="shared" si="59"/>
        <v>0</v>
      </c>
    </row>
    <row r="1259" spans="2:11" s="58" customFormat="1">
      <c r="B1259" s="175" t="s">
        <v>1748</v>
      </c>
      <c r="C1259" s="174" t="s">
        <v>1749</v>
      </c>
      <c r="D1259" s="181">
        <v>8661.603701</v>
      </c>
      <c r="E1259" s="97">
        <v>136.02770695500331</v>
      </c>
      <c r="F1259" s="227">
        <f t="shared" si="57"/>
        <v>1178218.0900000001</v>
      </c>
      <c r="G1259" s="81"/>
      <c r="H1259" s="106" t="s">
        <v>11235</v>
      </c>
      <c r="I1259" s="189" t="str">
        <f t="shared" si="58"/>
        <v/>
      </c>
      <c r="J1259" s="233">
        <v>2016</v>
      </c>
      <c r="K1259" s="106">
        <f t="shared" si="59"/>
        <v>0</v>
      </c>
    </row>
    <row r="1260" spans="2:11" s="58" customFormat="1">
      <c r="B1260" s="175" t="s">
        <v>1750</v>
      </c>
      <c r="C1260" s="174" t="s">
        <v>1678</v>
      </c>
      <c r="D1260" s="181">
        <v>7874.423659</v>
      </c>
      <c r="E1260" s="97">
        <v>201.23810054198154</v>
      </c>
      <c r="F1260" s="227">
        <f t="shared" si="57"/>
        <v>1584634.06</v>
      </c>
      <c r="G1260" s="81">
        <v>3937.2117290000001</v>
      </c>
      <c r="H1260" s="106">
        <v>162.69457781044824</v>
      </c>
      <c r="I1260" s="189">
        <f t="shared" si="58"/>
        <v>640563</v>
      </c>
      <c r="J1260" s="233">
        <v>2016</v>
      </c>
      <c r="K1260" s="106">
        <f t="shared" si="59"/>
        <v>2225197</v>
      </c>
    </row>
    <row r="1261" spans="2:11" s="58" customFormat="1">
      <c r="B1261" s="175" t="s">
        <v>1751</v>
      </c>
      <c r="C1261" s="174" t="s">
        <v>1678</v>
      </c>
      <c r="D1261" s="181">
        <v>9755.8797350000004</v>
      </c>
      <c r="E1261" s="97">
        <v>181.00263820031603</v>
      </c>
      <c r="F1261" s="227">
        <f t="shared" si="57"/>
        <v>1765839.97</v>
      </c>
      <c r="G1261" s="81">
        <v>4877.9399249999997</v>
      </c>
      <c r="H1261" s="106">
        <v>162.6945005887911</v>
      </c>
      <c r="I1261" s="189">
        <f t="shared" si="58"/>
        <v>793614.00000000012</v>
      </c>
      <c r="J1261" s="233">
        <v>2016</v>
      </c>
      <c r="K1261" s="106">
        <f t="shared" si="59"/>
        <v>2559454</v>
      </c>
    </row>
    <row r="1262" spans="2:11" s="58" customFormat="1">
      <c r="B1262" s="175" t="s">
        <v>1752</v>
      </c>
      <c r="C1262" s="174" t="s">
        <v>1753</v>
      </c>
      <c r="D1262" s="181">
        <v>18869.916669999999</v>
      </c>
      <c r="E1262" s="97">
        <v>221.94247400457655</v>
      </c>
      <c r="F1262" s="227">
        <f t="shared" si="57"/>
        <v>4188035.9900000007</v>
      </c>
      <c r="G1262" s="81">
        <v>9434.9586839999993</v>
      </c>
      <c r="H1262" s="106">
        <v>162.69451212363148</v>
      </c>
      <c r="I1262" s="189">
        <f t="shared" si="58"/>
        <v>1535016</v>
      </c>
      <c r="J1262" s="233">
        <v>2016</v>
      </c>
      <c r="K1262" s="106">
        <f t="shared" si="59"/>
        <v>5723052</v>
      </c>
    </row>
    <row r="1263" spans="2:11" s="58" customFormat="1">
      <c r="B1263" s="175" t="s">
        <v>1754</v>
      </c>
      <c r="C1263" s="174" t="s">
        <v>1753</v>
      </c>
      <c r="D1263" s="181">
        <v>22127.53</v>
      </c>
      <c r="E1263" s="97">
        <v>276.73506939093517</v>
      </c>
      <c r="F1263" s="227">
        <f t="shared" si="57"/>
        <v>6123463.5499999989</v>
      </c>
      <c r="G1263" s="81">
        <v>11063.76542</v>
      </c>
      <c r="H1263" s="106">
        <v>162.69451960235071</v>
      </c>
      <c r="I1263" s="189">
        <f t="shared" si="58"/>
        <v>1800014</v>
      </c>
      <c r="J1263" s="233">
        <v>2016</v>
      </c>
      <c r="K1263" s="106">
        <f t="shared" si="59"/>
        <v>7923478</v>
      </c>
    </row>
    <row r="1264" spans="2:11" s="58" customFormat="1">
      <c r="B1264" s="175" t="s">
        <v>1755</v>
      </c>
      <c r="C1264" s="174" t="s">
        <v>1756</v>
      </c>
      <c r="D1264" s="181">
        <v>8620.3416670000006</v>
      </c>
      <c r="E1264" s="97">
        <v>525.73467561607731</v>
      </c>
      <c r="F1264" s="227">
        <f t="shared" si="57"/>
        <v>4532012.53</v>
      </c>
      <c r="G1264" s="81">
        <v>4310.1710700000003</v>
      </c>
      <c r="H1264" s="106">
        <v>576.16112206887408</v>
      </c>
      <c r="I1264" s="189">
        <f t="shared" si="58"/>
        <v>2483353</v>
      </c>
      <c r="J1264" s="233">
        <v>2016</v>
      </c>
      <c r="K1264" s="106">
        <f t="shared" si="59"/>
        <v>7015366</v>
      </c>
    </row>
    <row r="1265" spans="2:11" s="58" customFormat="1">
      <c r="B1265" s="175" t="s">
        <v>1757</v>
      </c>
      <c r="C1265" s="174" t="s">
        <v>1756</v>
      </c>
      <c r="D1265" s="181">
        <v>4369.9166670000004</v>
      </c>
      <c r="E1265" s="97">
        <v>197.83483665227521</v>
      </c>
      <c r="F1265" s="227">
        <f t="shared" si="57"/>
        <v>864521.75</v>
      </c>
      <c r="G1265" s="81">
        <v>2184.9582959999998</v>
      </c>
      <c r="H1265" s="106">
        <v>576.16111131486787</v>
      </c>
      <c r="I1265" s="189">
        <f t="shared" si="58"/>
        <v>1258888</v>
      </c>
      <c r="J1265" s="233">
        <v>2016</v>
      </c>
      <c r="K1265" s="106">
        <f t="shared" si="59"/>
        <v>2123410</v>
      </c>
    </row>
    <row r="1266" spans="2:11" s="58" customFormat="1">
      <c r="B1266" s="175" t="s">
        <v>1758</v>
      </c>
      <c r="C1266" s="174" t="s">
        <v>1759</v>
      </c>
      <c r="D1266" s="181">
        <v>9155.6583329999994</v>
      </c>
      <c r="E1266" s="97">
        <v>477.08771571959011</v>
      </c>
      <c r="F1266" s="227">
        <f t="shared" si="57"/>
        <v>4368052.12</v>
      </c>
      <c r="G1266" s="81">
        <v>4577.8292600000004</v>
      </c>
      <c r="H1266" s="106">
        <v>576.16106896918211</v>
      </c>
      <c r="I1266" s="189">
        <f t="shared" si="58"/>
        <v>2637567</v>
      </c>
      <c r="J1266" s="233">
        <v>2016</v>
      </c>
      <c r="K1266" s="106">
        <f t="shared" si="59"/>
        <v>7005619</v>
      </c>
    </row>
    <row r="1267" spans="2:11" s="58" customFormat="1">
      <c r="B1267" s="175" t="s">
        <v>1760</v>
      </c>
      <c r="C1267" s="174" t="s">
        <v>1759</v>
      </c>
      <c r="D1267" s="181">
        <v>7824.1333329999998</v>
      </c>
      <c r="E1267" s="97">
        <v>385.66171633005837</v>
      </c>
      <c r="F1267" s="227">
        <f t="shared" si="57"/>
        <v>3017468.69</v>
      </c>
      <c r="G1267" s="81">
        <v>3912.0667539999999</v>
      </c>
      <c r="H1267" s="106">
        <v>576.16118070975028</v>
      </c>
      <c r="I1267" s="189">
        <f t="shared" si="58"/>
        <v>2253981</v>
      </c>
      <c r="J1267" s="233">
        <v>2016</v>
      </c>
      <c r="K1267" s="106">
        <f t="shared" si="59"/>
        <v>5271450</v>
      </c>
    </row>
    <row r="1268" spans="2:11" s="58" customFormat="1">
      <c r="B1268" s="175" t="s">
        <v>1761</v>
      </c>
      <c r="C1268" s="174" t="s">
        <v>1762</v>
      </c>
      <c r="D1268" s="181">
        <v>12922.95</v>
      </c>
      <c r="E1268" s="97">
        <v>92.167354203181162</v>
      </c>
      <c r="F1268" s="227">
        <f t="shared" si="57"/>
        <v>1191074.1100000001</v>
      </c>
      <c r="G1268" s="81">
        <v>6461.4752559999997</v>
      </c>
      <c r="H1268" s="106">
        <v>449.82467390880311</v>
      </c>
      <c r="I1268" s="189">
        <f t="shared" si="58"/>
        <v>2906531</v>
      </c>
      <c r="J1268" s="233">
        <v>2016</v>
      </c>
      <c r="K1268" s="106">
        <f t="shared" si="59"/>
        <v>4097605</v>
      </c>
    </row>
    <row r="1269" spans="2:11" s="58" customFormat="1">
      <c r="B1269" s="175" t="s">
        <v>1763</v>
      </c>
      <c r="C1269" s="174" t="s">
        <v>1764</v>
      </c>
      <c r="D1269" s="181">
        <v>10637.133330000001</v>
      </c>
      <c r="E1269" s="97">
        <v>591.4954250178605</v>
      </c>
      <c r="F1269" s="227">
        <f t="shared" si="57"/>
        <v>6291815.7000000002</v>
      </c>
      <c r="G1269" s="81">
        <v>5318.5664530000004</v>
      </c>
      <c r="H1269" s="106">
        <v>576.16108157706981</v>
      </c>
      <c r="I1269" s="189">
        <f t="shared" si="58"/>
        <v>3064351</v>
      </c>
      <c r="J1269" s="233">
        <v>2016</v>
      </c>
      <c r="K1269" s="106">
        <f t="shared" si="59"/>
        <v>9356167</v>
      </c>
    </row>
    <row r="1270" spans="2:11" s="58" customFormat="1">
      <c r="B1270" s="175" t="s">
        <v>1765</v>
      </c>
      <c r="C1270" s="174" t="s">
        <v>1764</v>
      </c>
      <c r="D1270" s="181">
        <v>11351.7</v>
      </c>
      <c r="E1270" s="97">
        <v>267.74903670815826</v>
      </c>
      <c r="F1270" s="227">
        <f t="shared" si="57"/>
        <v>3039406.74</v>
      </c>
      <c r="G1270" s="81">
        <v>5675.8498069999996</v>
      </c>
      <c r="H1270" s="106">
        <v>576.16112321486594</v>
      </c>
      <c r="I1270" s="189">
        <f t="shared" si="58"/>
        <v>3270204</v>
      </c>
      <c r="J1270" s="233">
        <v>2016</v>
      </c>
      <c r="K1270" s="106">
        <f t="shared" si="59"/>
        <v>6309611</v>
      </c>
    </row>
    <row r="1271" spans="2:11" s="58" customFormat="1">
      <c r="B1271" s="175" t="s">
        <v>1766</v>
      </c>
      <c r="C1271" s="174" t="s">
        <v>1767</v>
      </c>
      <c r="D1271" s="181">
        <v>26197.708330000001</v>
      </c>
      <c r="E1271" s="97">
        <v>116.35801962529902</v>
      </c>
      <c r="F1271" s="227">
        <f t="shared" si="57"/>
        <v>3048313.46</v>
      </c>
      <c r="G1271" s="81"/>
      <c r="H1271" s="106" t="s">
        <v>11235</v>
      </c>
      <c r="I1271" s="189" t="str">
        <f t="shared" si="58"/>
        <v/>
      </c>
      <c r="J1271" s="233">
        <v>2016</v>
      </c>
      <c r="K1271" s="106">
        <f t="shared" si="59"/>
        <v>0</v>
      </c>
    </row>
    <row r="1272" spans="2:11" s="58" customFormat="1">
      <c r="B1272" s="175" t="s">
        <v>1768</v>
      </c>
      <c r="C1272" s="174" t="s">
        <v>1767</v>
      </c>
      <c r="D1272" s="181">
        <v>30226.34476</v>
      </c>
      <c r="E1272" s="97">
        <v>187.09726514745148</v>
      </c>
      <c r="F1272" s="227">
        <f t="shared" si="57"/>
        <v>5655266.4400000004</v>
      </c>
      <c r="G1272" s="81"/>
      <c r="H1272" s="106" t="s">
        <v>11235</v>
      </c>
      <c r="I1272" s="189" t="str">
        <f t="shared" si="58"/>
        <v/>
      </c>
      <c r="J1272" s="233">
        <v>2016</v>
      </c>
      <c r="K1272" s="106">
        <f t="shared" si="59"/>
        <v>0</v>
      </c>
    </row>
    <row r="1273" spans="2:11" s="58" customFormat="1">
      <c r="B1273" s="175" t="s">
        <v>1769</v>
      </c>
      <c r="C1273" s="174" t="s">
        <v>1762</v>
      </c>
      <c r="D1273" s="181">
        <v>12922.95</v>
      </c>
      <c r="E1273" s="97">
        <v>92.167354203181162</v>
      </c>
      <c r="F1273" s="227">
        <f t="shared" si="57"/>
        <v>1191074.1100000001</v>
      </c>
      <c r="G1273" s="81">
        <v>6461.4752559999997</v>
      </c>
      <c r="H1273" s="106">
        <v>449.82467390880311</v>
      </c>
      <c r="I1273" s="189">
        <f t="shared" si="58"/>
        <v>2906531</v>
      </c>
      <c r="J1273" s="233">
        <v>2016</v>
      </c>
      <c r="K1273" s="106">
        <f t="shared" si="59"/>
        <v>4097605</v>
      </c>
    </row>
    <row r="1274" spans="2:11" s="58" customFormat="1">
      <c r="B1274" s="175" t="s">
        <v>1770</v>
      </c>
      <c r="C1274" s="174" t="s">
        <v>1771</v>
      </c>
      <c r="D1274" s="181">
        <v>9668.9249999999993</v>
      </c>
      <c r="E1274" s="97">
        <v>411.26385818485511</v>
      </c>
      <c r="F1274" s="227">
        <f t="shared" si="57"/>
        <v>3976479.4</v>
      </c>
      <c r="G1274" s="81">
        <v>4834.4623789999996</v>
      </c>
      <c r="H1274" s="106">
        <v>162.69440908602013</v>
      </c>
      <c r="I1274" s="189">
        <f t="shared" si="58"/>
        <v>786540</v>
      </c>
      <c r="J1274" s="233">
        <v>2016</v>
      </c>
      <c r="K1274" s="106">
        <f t="shared" si="59"/>
        <v>4763019</v>
      </c>
    </row>
    <row r="1275" spans="2:11" s="58" customFormat="1">
      <c r="B1275" s="175" t="s">
        <v>1772</v>
      </c>
      <c r="C1275" s="174" t="s">
        <v>1723</v>
      </c>
      <c r="D1275" s="181">
        <v>6394.9022219999997</v>
      </c>
      <c r="E1275" s="97">
        <v>268.73341301261257</v>
      </c>
      <c r="F1275" s="227">
        <f t="shared" si="57"/>
        <v>1718523.8999999997</v>
      </c>
      <c r="G1275" s="81">
        <v>3197.4510930000001</v>
      </c>
      <c r="H1275" s="106">
        <v>162.6945916823754</v>
      </c>
      <c r="I1275" s="189">
        <f t="shared" si="58"/>
        <v>520207.99999999994</v>
      </c>
      <c r="J1275" s="233">
        <v>2016</v>
      </c>
      <c r="K1275" s="106">
        <f t="shared" si="59"/>
        <v>2238732</v>
      </c>
    </row>
    <row r="1276" spans="2:11" s="58" customFormat="1">
      <c r="B1276" s="175" t="s">
        <v>1773</v>
      </c>
      <c r="C1276" s="174" t="s">
        <v>1723</v>
      </c>
      <c r="D1276" s="181">
        <v>4576.2</v>
      </c>
      <c r="E1276" s="97">
        <v>273.54222936060489</v>
      </c>
      <c r="F1276" s="227">
        <f t="shared" si="57"/>
        <v>1251783.95</v>
      </c>
      <c r="G1276" s="81">
        <v>2288.100054</v>
      </c>
      <c r="H1276" s="106">
        <v>162.69437140619027</v>
      </c>
      <c r="I1276" s="189">
        <f t="shared" si="58"/>
        <v>372261</v>
      </c>
      <c r="J1276" s="233">
        <v>2016</v>
      </c>
      <c r="K1276" s="106">
        <f t="shared" si="59"/>
        <v>1624045</v>
      </c>
    </row>
    <row r="1277" spans="2:11" s="58" customFormat="1">
      <c r="B1277" s="175" t="s">
        <v>1774</v>
      </c>
      <c r="C1277" s="174" t="s">
        <v>1775</v>
      </c>
      <c r="D1277" s="181">
        <v>7380.1833329999999</v>
      </c>
      <c r="E1277" s="97">
        <v>373.80488065444644</v>
      </c>
      <c r="F1277" s="227">
        <f t="shared" si="57"/>
        <v>2758748.55</v>
      </c>
      <c r="G1277" s="81">
        <v>3690.0917920000002</v>
      </c>
      <c r="H1277" s="106">
        <v>162.69459781503451</v>
      </c>
      <c r="I1277" s="189">
        <f t="shared" si="58"/>
        <v>600358</v>
      </c>
      <c r="J1277" s="233">
        <v>2016</v>
      </c>
      <c r="K1277" s="106">
        <f t="shared" si="59"/>
        <v>3359107</v>
      </c>
    </row>
    <row r="1278" spans="2:11" s="58" customFormat="1">
      <c r="B1278" s="175" t="s">
        <v>1776</v>
      </c>
      <c r="C1278" s="174" t="s">
        <v>1775</v>
      </c>
      <c r="D1278" s="181">
        <v>5770.5333330000003</v>
      </c>
      <c r="E1278" s="97">
        <v>145.74041799404677</v>
      </c>
      <c r="F1278" s="227">
        <f t="shared" si="57"/>
        <v>840999.94</v>
      </c>
      <c r="G1278" s="81">
        <v>2885.2667780000002</v>
      </c>
      <c r="H1278" s="106">
        <v>162.69448758751832</v>
      </c>
      <c r="I1278" s="189">
        <f t="shared" si="58"/>
        <v>469417</v>
      </c>
      <c r="J1278" s="233">
        <v>2016</v>
      </c>
      <c r="K1278" s="106">
        <f t="shared" si="59"/>
        <v>1310417</v>
      </c>
    </row>
    <row r="1279" spans="2:11" s="58" customFormat="1">
      <c r="B1279" s="175" t="s">
        <v>1777</v>
      </c>
      <c r="C1279" s="174" t="s">
        <v>1775</v>
      </c>
      <c r="D1279" s="181">
        <v>5770.5333330000003</v>
      </c>
      <c r="E1279" s="97">
        <v>296.17581623282513</v>
      </c>
      <c r="F1279" s="227">
        <f t="shared" si="57"/>
        <v>1709092.42</v>
      </c>
      <c r="G1279" s="81">
        <v>2885.2667879999999</v>
      </c>
      <c r="H1279" s="106">
        <v>162.69448702363812</v>
      </c>
      <c r="I1279" s="189">
        <f t="shared" si="58"/>
        <v>469417</v>
      </c>
      <c r="J1279" s="233">
        <v>2016</v>
      </c>
      <c r="K1279" s="106">
        <f t="shared" si="59"/>
        <v>2178509</v>
      </c>
    </row>
    <row r="1280" spans="2:11" s="58" customFormat="1">
      <c r="B1280" s="175" t="s">
        <v>1778</v>
      </c>
      <c r="C1280" s="174" t="s">
        <v>1775</v>
      </c>
      <c r="D1280" s="181">
        <v>5770.5333330000003</v>
      </c>
      <c r="E1280" s="97">
        <v>219.36132016794295</v>
      </c>
      <c r="F1280" s="227">
        <f t="shared" si="57"/>
        <v>1265831.81</v>
      </c>
      <c r="G1280" s="81">
        <v>2885.2666730000001</v>
      </c>
      <c r="H1280" s="106">
        <v>162.69449350826088</v>
      </c>
      <c r="I1280" s="189">
        <f t="shared" si="58"/>
        <v>469416.99999999994</v>
      </c>
      <c r="J1280" s="233">
        <v>2016</v>
      </c>
      <c r="K1280" s="106">
        <f t="shared" si="59"/>
        <v>1735249</v>
      </c>
    </row>
    <row r="1281" spans="2:11" s="58" customFormat="1">
      <c r="B1281" s="175" t="s">
        <v>1779</v>
      </c>
      <c r="C1281" s="174" t="s">
        <v>1780</v>
      </c>
      <c r="D1281" s="181">
        <v>13695.975</v>
      </c>
      <c r="E1281" s="97">
        <v>522.6412387581023</v>
      </c>
      <c r="F1281" s="227">
        <f t="shared" si="57"/>
        <v>7158081.3400000008</v>
      </c>
      <c r="G1281" s="81">
        <v>6847.987881</v>
      </c>
      <c r="H1281" s="106">
        <v>162.69450521242825</v>
      </c>
      <c r="I1281" s="189">
        <f t="shared" si="58"/>
        <v>1114130</v>
      </c>
      <c r="J1281" s="233">
        <v>2016</v>
      </c>
      <c r="K1281" s="106">
        <f t="shared" si="59"/>
        <v>8272211</v>
      </c>
    </row>
    <row r="1282" spans="2:11" s="58" customFormat="1">
      <c r="B1282" s="175" t="s">
        <v>1781</v>
      </c>
      <c r="C1282" s="174" t="s">
        <v>1780</v>
      </c>
      <c r="D1282" s="181">
        <v>13178.442859999999</v>
      </c>
      <c r="E1282" s="97">
        <v>478.34058977738744</v>
      </c>
      <c r="F1282" s="227">
        <f t="shared" si="57"/>
        <v>6303784.1299999999</v>
      </c>
      <c r="G1282" s="81">
        <v>6589.2214830000003</v>
      </c>
      <c r="H1282" s="106">
        <v>162.69448564838899</v>
      </c>
      <c r="I1282" s="189">
        <f t="shared" si="58"/>
        <v>1072030</v>
      </c>
      <c r="J1282" s="233">
        <v>2016</v>
      </c>
      <c r="K1282" s="106">
        <f t="shared" si="59"/>
        <v>7375814</v>
      </c>
    </row>
    <row r="1283" spans="2:11" s="58" customFormat="1">
      <c r="B1283" s="175" t="s">
        <v>1782</v>
      </c>
      <c r="C1283" s="174" t="s">
        <v>1693</v>
      </c>
      <c r="D1283" s="181">
        <v>4055.85</v>
      </c>
      <c r="E1283" s="97">
        <v>332.28450263200074</v>
      </c>
      <c r="F1283" s="227">
        <f t="shared" si="57"/>
        <v>1347696.1</v>
      </c>
      <c r="G1283" s="81"/>
      <c r="H1283" s="106" t="s">
        <v>11235</v>
      </c>
      <c r="I1283" s="189" t="str">
        <f t="shared" si="58"/>
        <v/>
      </c>
      <c r="J1283" s="233">
        <v>2016</v>
      </c>
      <c r="K1283" s="106">
        <f t="shared" si="59"/>
        <v>0</v>
      </c>
    </row>
    <row r="1284" spans="2:11" s="58" customFormat="1">
      <c r="B1284" s="175" t="s">
        <v>1783</v>
      </c>
      <c r="C1284" s="174" t="s">
        <v>1675</v>
      </c>
      <c r="D1284" s="181">
        <v>2089.58</v>
      </c>
      <c r="E1284" s="97">
        <v>88.332167229778236</v>
      </c>
      <c r="F1284" s="227">
        <f t="shared" si="57"/>
        <v>184577.13</v>
      </c>
      <c r="G1284" s="81"/>
      <c r="H1284" s="106" t="s">
        <v>11235</v>
      </c>
      <c r="I1284" s="189" t="str">
        <f t="shared" si="58"/>
        <v/>
      </c>
      <c r="J1284" s="233">
        <v>2016</v>
      </c>
      <c r="K1284" s="106">
        <f t="shared" si="59"/>
        <v>0</v>
      </c>
    </row>
    <row r="1285" spans="2:11" s="58" customFormat="1">
      <c r="B1285" s="175" t="s">
        <v>1784</v>
      </c>
      <c r="C1285" s="174" t="s">
        <v>1675</v>
      </c>
      <c r="D1285" s="181">
        <v>7856.96</v>
      </c>
      <c r="E1285" s="97">
        <v>239.6828798924775</v>
      </c>
      <c r="F1285" s="227">
        <f t="shared" si="57"/>
        <v>1883178.8</v>
      </c>
      <c r="G1285" s="81"/>
      <c r="H1285" s="106" t="s">
        <v>11235</v>
      </c>
      <c r="I1285" s="189" t="str">
        <f t="shared" si="58"/>
        <v/>
      </c>
      <c r="J1285" s="233">
        <v>2016</v>
      </c>
      <c r="K1285" s="106">
        <f t="shared" si="59"/>
        <v>0</v>
      </c>
    </row>
    <row r="1286" spans="2:11" s="58" customFormat="1">
      <c r="B1286" s="175" t="s">
        <v>1785</v>
      </c>
      <c r="C1286" s="174" t="s">
        <v>1780</v>
      </c>
      <c r="D1286" s="181">
        <v>13695.975</v>
      </c>
      <c r="E1286" s="97">
        <v>522.6412387581023</v>
      </c>
      <c r="F1286" s="227">
        <f t="shared" si="57"/>
        <v>7158081.3400000008</v>
      </c>
      <c r="G1286" s="81">
        <v>6847.987881</v>
      </c>
      <c r="H1286" s="106">
        <v>162.69450521242825</v>
      </c>
      <c r="I1286" s="189">
        <f t="shared" si="58"/>
        <v>1114130</v>
      </c>
      <c r="J1286" s="233">
        <v>2016</v>
      </c>
      <c r="K1286" s="106">
        <f t="shared" si="59"/>
        <v>8272211</v>
      </c>
    </row>
    <row r="1287" spans="2:11" s="58" customFormat="1">
      <c r="B1287" s="175" t="s">
        <v>1786</v>
      </c>
      <c r="C1287" s="174" t="s">
        <v>1780</v>
      </c>
      <c r="D1287" s="181">
        <v>12982.594999999999</v>
      </c>
      <c r="E1287" s="97">
        <v>760.54192016311072</v>
      </c>
      <c r="F1287" s="227">
        <f t="shared" si="57"/>
        <v>9873807.7300000004</v>
      </c>
      <c r="G1287" s="81">
        <v>6491.2974160000003</v>
      </c>
      <c r="H1287" s="106">
        <v>162.69444031279309</v>
      </c>
      <c r="I1287" s="189">
        <f t="shared" si="58"/>
        <v>1056098</v>
      </c>
      <c r="J1287" s="233">
        <v>2016</v>
      </c>
      <c r="K1287" s="106">
        <f t="shared" si="59"/>
        <v>10929906</v>
      </c>
    </row>
    <row r="1288" spans="2:11" s="58" customFormat="1">
      <c r="B1288" s="175" t="s">
        <v>1787</v>
      </c>
      <c r="C1288" s="174" t="s">
        <v>1788</v>
      </c>
      <c r="D1288" s="181">
        <v>8858.02</v>
      </c>
      <c r="E1288" s="97">
        <v>70.20814583846051</v>
      </c>
      <c r="F1288" s="227">
        <f t="shared" si="57"/>
        <v>621905.16</v>
      </c>
      <c r="G1288" s="81">
        <v>4429.0101599999998</v>
      </c>
      <c r="H1288" s="106">
        <v>162.69459178662169</v>
      </c>
      <c r="I1288" s="189">
        <f t="shared" si="58"/>
        <v>720576</v>
      </c>
      <c r="J1288" s="233">
        <v>2016</v>
      </c>
      <c r="K1288" s="106">
        <f t="shared" si="59"/>
        <v>1342481</v>
      </c>
    </row>
    <row r="1289" spans="2:11" s="58" customFormat="1">
      <c r="B1289" s="175" t="s">
        <v>1789</v>
      </c>
      <c r="C1289" s="174" t="s">
        <v>1788</v>
      </c>
      <c r="D1289" s="181">
        <v>14445.553330000001</v>
      </c>
      <c r="E1289" s="97">
        <v>105.63986128733498</v>
      </c>
      <c r="F1289" s="227">
        <f t="shared" si="57"/>
        <v>1526026.25</v>
      </c>
      <c r="G1289" s="81">
        <v>7222.7767450000001</v>
      </c>
      <c r="H1289" s="106">
        <v>162.69449291970326</v>
      </c>
      <c r="I1289" s="189">
        <f t="shared" si="58"/>
        <v>1175106</v>
      </c>
      <c r="J1289" s="233">
        <v>2016</v>
      </c>
      <c r="K1289" s="106">
        <f t="shared" si="59"/>
        <v>2701132</v>
      </c>
    </row>
    <row r="1290" spans="2:11" s="58" customFormat="1">
      <c r="B1290" s="175" t="s">
        <v>1790</v>
      </c>
      <c r="C1290" s="174" t="s">
        <v>1791</v>
      </c>
      <c r="D1290" s="181">
        <v>7826.7666669999999</v>
      </c>
      <c r="E1290" s="97">
        <v>345.51375619793981</v>
      </c>
      <c r="F1290" s="227">
        <f t="shared" si="57"/>
        <v>2704255.55</v>
      </c>
      <c r="G1290" s="81">
        <v>3913.3831989999999</v>
      </c>
      <c r="H1290" s="106">
        <v>576.16105690241659</v>
      </c>
      <c r="I1290" s="189">
        <f t="shared" si="58"/>
        <v>2254739</v>
      </c>
      <c r="J1290" s="233">
        <v>2016</v>
      </c>
      <c r="K1290" s="106">
        <f t="shared" si="59"/>
        <v>4958995</v>
      </c>
    </row>
    <row r="1291" spans="2:11" s="58" customFormat="1">
      <c r="B1291" s="175" t="s">
        <v>1792</v>
      </c>
      <c r="C1291" s="174" t="s">
        <v>1791</v>
      </c>
      <c r="D1291" s="181">
        <v>8987.9444440000007</v>
      </c>
      <c r="E1291" s="97">
        <v>304.19847575105905</v>
      </c>
      <c r="F1291" s="227">
        <f t="shared" si="57"/>
        <v>2734119</v>
      </c>
      <c r="G1291" s="81">
        <v>4493.9723560000002</v>
      </c>
      <c r="H1291" s="106">
        <v>576.16108753829633</v>
      </c>
      <c r="I1291" s="189">
        <f t="shared" si="58"/>
        <v>2589252</v>
      </c>
      <c r="J1291" s="233">
        <v>2016</v>
      </c>
      <c r="K1291" s="106">
        <f t="shared" si="59"/>
        <v>5323371</v>
      </c>
    </row>
    <row r="1292" spans="2:11" s="58" customFormat="1">
      <c r="B1292" s="175" t="s">
        <v>1793</v>
      </c>
      <c r="C1292" s="174" t="s">
        <v>1788</v>
      </c>
      <c r="D1292" s="181">
        <v>8858.02</v>
      </c>
      <c r="E1292" s="97">
        <v>70.20814583846051</v>
      </c>
      <c r="F1292" s="227">
        <f t="shared" si="57"/>
        <v>621905.16</v>
      </c>
      <c r="G1292" s="81">
        <v>4429.0101599999998</v>
      </c>
      <c r="H1292" s="106">
        <v>162.69459178662169</v>
      </c>
      <c r="I1292" s="189">
        <f t="shared" si="58"/>
        <v>720576</v>
      </c>
      <c r="J1292" s="233">
        <v>2016</v>
      </c>
      <c r="K1292" s="106">
        <f t="shared" si="59"/>
        <v>1342481</v>
      </c>
    </row>
    <row r="1293" spans="2:11" s="58" customFormat="1">
      <c r="B1293" s="175" t="s">
        <v>1794</v>
      </c>
      <c r="C1293" s="174" t="s">
        <v>1788</v>
      </c>
      <c r="D1293" s="181">
        <v>7228.9</v>
      </c>
      <c r="E1293" s="97">
        <v>89.445297348144251</v>
      </c>
      <c r="F1293" s="227">
        <f t="shared" si="57"/>
        <v>646591.11</v>
      </c>
      <c r="G1293" s="81">
        <v>3614.4499759999999</v>
      </c>
      <c r="H1293" s="106">
        <v>162.69446358496234</v>
      </c>
      <c r="I1293" s="189">
        <f t="shared" si="58"/>
        <v>588051</v>
      </c>
      <c r="J1293" s="233">
        <v>2016</v>
      </c>
      <c r="K1293" s="106">
        <f t="shared" si="59"/>
        <v>1234642</v>
      </c>
    </row>
    <row r="1294" spans="2:11" s="58" customFormat="1">
      <c r="B1294" s="175" t="s">
        <v>1795</v>
      </c>
      <c r="C1294" s="174" t="s">
        <v>1796</v>
      </c>
      <c r="D1294" s="181">
        <v>8711.2392049999999</v>
      </c>
      <c r="E1294" s="97">
        <v>219.41998779035939</v>
      </c>
      <c r="F1294" s="227">
        <f t="shared" ref="F1294:F1357" si="60">IFERROR(D1294*E1294,0)</f>
        <v>1911420</v>
      </c>
      <c r="G1294" s="81">
        <v>4355.6194230000001</v>
      </c>
      <c r="H1294" s="106">
        <v>162.69442556391135</v>
      </c>
      <c r="I1294" s="189">
        <f t="shared" ref="I1294:I1357" si="61">IFERROR(G1294*H1294,"")</f>
        <v>708635</v>
      </c>
      <c r="J1294" s="233">
        <v>2016</v>
      </c>
      <c r="K1294" s="106">
        <f t="shared" ref="K1294:K1357" si="62">IFERROR(ROUND((F1294+I1294),0),0)</f>
        <v>2620055</v>
      </c>
    </row>
    <row r="1295" spans="2:11" s="58" customFormat="1">
      <c r="B1295" s="175" t="s">
        <v>1797</v>
      </c>
      <c r="C1295" s="174" t="s">
        <v>1796</v>
      </c>
      <c r="D1295" s="104">
        <v>9342.8247300000003</v>
      </c>
      <c r="E1295" s="97">
        <v>455.1244300180723</v>
      </c>
      <c r="F1295" s="227">
        <f t="shared" si="60"/>
        <v>4252147.78</v>
      </c>
      <c r="G1295" s="81">
        <v>4671.4122980000002</v>
      </c>
      <c r="H1295" s="106">
        <v>162.69448113697626</v>
      </c>
      <c r="I1295" s="189">
        <f t="shared" si="61"/>
        <v>760013</v>
      </c>
      <c r="J1295" s="232">
        <v>2016</v>
      </c>
      <c r="K1295" s="106">
        <f t="shared" si="62"/>
        <v>5012161</v>
      </c>
    </row>
    <row r="1296" spans="2:11" s="58" customFormat="1">
      <c r="B1296" s="175" t="s">
        <v>1798</v>
      </c>
      <c r="C1296" s="174" t="s">
        <v>1799</v>
      </c>
      <c r="D1296" s="104">
        <v>11599.46667</v>
      </c>
      <c r="E1296" s="97">
        <v>417.5733900358714</v>
      </c>
      <c r="F1296" s="227">
        <f t="shared" si="60"/>
        <v>4843628.62</v>
      </c>
      <c r="G1296" s="81">
        <v>5799.7332379999998</v>
      </c>
      <c r="H1296" s="106">
        <v>162.69455184897248</v>
      </c>
      <c r="I1296" s="189">
        <f t="shared" si="61"/>
        <v>943585</v>
      </c>
      <c r="J1296" s="232">
        <v>2016</v>
      </c>
      <c r="K1296" s="106">
        <f t="shared" si="62"/>
        <v>5787214</v>
      </c>
    </row>
    <row r="1297" spans="2:11" s="58" customFormat="1">
      <c r="B1297" s="175" t="s">
        <v>1800</v>
      </c>
      <c r="C1297" s="174" t="s">
        <v>1799</v>
      </c>
      <c r="D1297" s="104">
        <v>8774.2999999999993</v>
      </c>
      <c r="E1297" s="97">
        <v>220.80767012753157</v>
      </c>
      <c r="F1297" s="227">
        <f t="shared" si="60"/>
        <v>1937432.74</v>
      </c>
      <c r="G1297" s="81">
        <v>4387.1501779999999</v>
      </c>
      <c r="H1297" s="106">
        <v>162.69445335591155</v>
      </c>
      <c r="I1297" s="189">
        <f t="shared" si="61"/>
        <v>713765</v>
      </c>
      <c r="J1297" s="232">
        <v>2016</v>
      </c>
      <c r="K1297" s="106">
        <f t="shared" si="62"/>
        <v>2651198</v>
      </c>
    </row>
    <row r="1298" spans="2:11" s="58" customFormat="1">
      <c r="B1298" s="175" t="s">
        <v>1801</v>
      </c>
      <c r="C1298" s="174" t="s">
        <v>1775</v>
      </c>
      <c r="D1298" s="181">
        <v>7380.1833329999999</v>
      </c>
      <c r="E1298" s="97">
        <v>373.80488065444644</v>
      </c>
      <c r="F1298" s="227">
        <f t="shared" si="60"/>
        <v>2758748.55</v>
      </c>
      <c r="G1298" s="81">
        <v>3690.0917920000002</v>
      </c>
      <c r="H1298" s="106">
        <v>162.69459781503451</v>
      </c>
      <c r="I1298" s="189">
        <f t="shared" si="61"/>
        <v>600358</v>
      </c>
      <c r="J1298" s="233">
        <v>2016</v>
      </c>
      <c r="K1298" s="106">
        <f t="shared" si="62"/>
        <v>3359107</v>
      </c>
    </row>
    <row r="1299" spans="2:11" s="58" customFormat="1">
      <c r="B1299" s="175" t="s">
        <v>1802</v>
      </c>
      <c r="C1299" s="174" t="s">
        <v>1775</v>
      </c>
      <c r="D1299" s="181">
        <v>9566.2999999999993</v>
      </c>
      <c r="E1299" s="97">
        <v>235.95080438623086</v>
      </c>
      <c r="F1299" s="227">
        <f t="shared" si="60"/>
        <v>2257176.1800000002</v>
      </c>
      <c r="G1299" s="81">
        <v>4783.1501369999996</v>
      </c>
      <c r="H1299" s="106">
        <v>162.69445401270289</v>
      </c>
      <c r="I1299" s="189">
        <f t="shared" si="61"/>
        <v>778192</v>
      </c>
      <c r="J1299" s="233">
        <v>2016</v>
      </c>
      <c r="K1299" s="106">
        <f t="shared" si="62"/>
        <v>3035368</v>
      </c>
    </row>
    <row r="1300" spans="2:11" s="58" customFormat="1">
      <c r="B1300" s="175" t="s">
        <v>1803</v>
      </c>
      <c r="C1300" s="174" t="s">
        <v>1791</v>
      </c>
      <c r="D1300" s="181">
        <v>7826.7666669999999</v>
      </c>
      <c r="E1300" s="97">
        <v>345.51375619793981</v>
      </c>
      <c r="F1300" s="227">
        <f t="shared" si="60"/>
        <v>2704255.55</v>
      </c>
      <c r="G1300" s="81">
        <v>3913.3831989999999</v>
      </c>
      <c r="H1300" s="106">
        <v>576.16105690241659</v>
      </c>
      <c r="I1300" s="189">
        <f t="shared" si="61"/>
        <v>2254739</v>
      </c>
      <c r="J1300" s="233">
        <v>2016</v>
      </c>
      <c r="K1300" s="106">
        <f t="shared" si="62"/>
        <v>4958995</v>
      </c>
    </row>
    <row r="1301" spans="2:11" s="58" customFormat="1">
      <c r="B1301" s="175" t="s">
        <v>1804</v>
      </c>
      <c r="C1301" s="174" t="s">
        <v>1791</v>
      </c>
      <c r="D1301" s="181">
        <v>3261.65</v>
      </c>
      <c r="E1301" s="97">
        <v>140.08482823111001</v>
      </c>
      <c r="F1301" s="227">
        <f t="shared" si="60"/>
        <v>456907.68</v>
      </c>
      <c r="G1301" s="81">
        <v>1630.824969</v>
      </c>
      <c r="H1301" s="106">
        <v>576.16115638464942</v>
      </c>
      <c r="I1301" s="189">
        <f t="shared" si="61"/>
        <v>939618</v>
      </c>
      <c r="J1301" s="233">
        <v>2016</v>
      </c>
      <c r="K1301" s="106">
        <f t="shared" si="62"/>
        <v>1396526</v>
      </c>
    </row>
    <row r="1302" spans="2:11" s="58" customFormat="1">
      <c r="B1302" s="175" t="s">
        <v>1805</v>
      </c>
      <c r="C1302" s="174" t="s">
        <v>1767</v>
      </c>
      <c r="D1302" s="181">
        <v>26197.708330000001</v>
      </c>
      <c r="E1302" s="97">
        <v>116.35801962529902</v>
      </c>
      <c r="F1302" s="227">
        <f t="shared" si="60"/>
        <v>3048313.46</v>
      </c>
      <c r="G1302" s="81"/>
      <c r="H1302" s="106" t="s">
        <v>11235</v>
      </c>
      <c r="I1302" s="189" t="str">
        <f t="shared" si="61"/>
        <v/>
      </c>
      <c r="J1302" s="233">
        <v>2016</v>
      </c>
      <c r="K1302" s="106">
        <f t="shared" si="62"/>
        <v>0</v>
      </c>
    </row>
    <row r="1303" spans="2:11" s="58" customFormat="1">
      <c r="B1303" s="175" t="s">
        <v>1806</v>
      </c>
      <c r="C1303" s="174" t="s">
        <v>1767</v>
      </c>
      <c r="D1303" s="181">
        <v>24521.52778</v>
      </c>
      <c r="E1303" s="97">
        <v>85.698586925483966</v>
      </c>
      <c r="F1303" s="227">
        <f t="shared" si="60"/>
        <v>2101460.2799999998</v>
      </c>
      <c r="G1303" s="81"/>
      <c r="H1303" s="106" t="s">
        <v>11235</v>
      </c>
      <c r="I1303" s="189" t="str">
        <f t="shared" si="61"/>
        <v/>
      </c>
      <c r="J1303" s="233">
        <v>2016</v>
      </c>
      <c r="K1303" s="106">
        <f t="shared" si="62"/>
        <v>0</v>
      </c>
    </row>
    <row r="1304" spans="2:11" s="58" customFormat="1">
      <c r="B1304" s="175" t="s">
        <v>1807</v>
      </c>
      <c r="C1304" s="174" t="s">
        <v>1808</v>
      </c>
      <c r="D1304" s="181">
        <v>6015.6</v>
      </c>
      <c r="E1304" s="97">
        <v>167.53516856173948</v>
      </c>
      <c r="F1304" s="227">
        <f t="shared" si="60"/>
        <v>1007824.56</v>
      </c>
      <c r="G1304" s="81">
        <v>3007.7999159999999</v>
      </c>
      <c r="H1304" s="106">
        <v>162.69466509287582</v>
      </c>
      <c r="I1304" s="189">
        <f t="shared" si="61"/>
        <v>489353</v>
      </c>
      <c r="J1304" s="233">
        <v>2016</v>
      </c>
      <c r="K1304" s="106">
        <f t="shared" si="62"/>
        <v>1497178</v>
      </c>
    </row>
    <row r="1305" spans="2:11" s="58" customFormat="1">
      <c r="B1305" s="175" t="s">
        <v>1809</v>
      </c>
      <c r="C1305" s="174" t="s">
        <v>1808</v>
      </c>
      <c r="D1305" s="181">
        <v>9279.08</v>
      </c>
      <c r="E1305" s="97">
        <v>140.57800342275311</v>
      </c>
      <c r="F1305" s="227">
        <f t="shared" si="60"/>
        <v>1304434.54</v>
      </c>
      <c r="G1305" s="81">
        <v>4639.5398919999998</v>
      </c>
      <c r="H1305" s="106">
        <v>162.69458126689602</v>
      </c>
      <c r="I1305" s="189">
        <f t="shared" si="61"/>
        <v>754828</v>
      </c>
      <c r="J1305" s="233">
        <v>2016</v>
      </c>
      <c r="K1305" s="106">
        <f t="shared" si="62"/>
        <v>2059263</v>
      </c>
    </row>
    <row r="1306" spans="2:11" s="58" customFormat="1">
      <c r="B1306" s="175" t="s">
        <v>1810</v>
      </c>
      <c r="C1306" s="174" t="s">
        <v>1811</v>
      </c>
      <c r="D1306" s="181">
        <v>16563.8</v>
      </c>
      <c r="E1306" s="97">
        <v>70.912093239474032</v>
      </c>
      <c r="F1306" s="227">
        <f t="shared" si="60"/>
        <v>1174573.73</v>
      </c>
      <c r="G1306" s="81">
        <v>8281.8998100000008</v>
      </c>
      <c r="H1306" s="106">
        <v>162.69455449980865</v>
      </c>
      <c r="I1306" s="189">
        <f t="shared" si="61"/>
        <v>1347420</v>
      </c>
      <c r="J1306" s="233">
        <v>2016</v>
      </c>
      <c r="K1306" s="106">
        <f t="shared" si="62"/>
        <v>2521994</v>
      </c>
    </row>
    <row r="1307" spans="2:11" s="58" customFormat="1">
      <c r="B1307" s="175" t="s">
        <v>1812</v>
      </c>
      <c r="C1307" s="174" t="s">
        <v>1811</v>
      </c>
      <c r="D1307" s="181">
        <v>8471.4666670000006</v>
      </c>
      <c r="E1307" s="97">
        <v>25.615093410601268</v>
      </c>
      <c r="F1307" s="227">
        <f t="shared" si="60"/>
        <v>216997.41</v>
      </c>
      <c r="G1307" s="81">
        <v>8471.4666899999993</v>
      </c>
      <c r="H1307" s="106">
        <v>162.69449558562806</v>
      </c>
      <c r="I1307" s="189">
        <f t="shared" si="61"/>
        <v>1378261</v>
      </c>
      <c r="J1307" s="233">
        <v>2016</v>
      </c>
      <c r="K1307" s="106">
        <f t="shared" si="62"/>
        <v>1595258</v>
      </c>
    </row>
    <row r="1308" spans="2:11" s="58" customFormat="1">
      <c r="B1308" s="175" t="s">
        <v>1813</v>
      </c>
      <c r="C1308" s="174" t="s">
        <v>1796</v>
      </c>
      <c r="D1308" s="181">
        <v>13617.6456</v>
      </c>
      <c r="E1308" s="97">
        <v>863.47418602228856</v>
      </c>
      <c r="F1308" s="227">
        <f t="shared" si="60"/>
        <v>11758485.449999999</v>
      </c>
      <c r="G1308" s="81"/>
      <c r="H1308" s="106" t="s">
        <v>11235</v>
      </c>
      <c r="I1308" s="189" t="str">
        <f t="shared" si="61"/>
        <v/>
      </c>
      <c r="J1308" s="233">
        <v>2016</v>
      </c>
      <c r="K1308" s="106">
        <f t="shared" si="62"/>
        <v>0</v>
      </c>
    </row>
    <row r="1309" spans="2:11" s="58" customFormat="1">
      <c r="B1309" s="175" t="s">
        <v>1814</v>
      </c>
      <c r="C1309" s="174" t="s">
        <v>1815</v>
      </c>
      <c r="D1309" s="181">
        <v>6341.353333</v>
      </c>
      <c r="E1309" s="97">
        <v>53.062816772711123</v>
      </c>
      <c r="F1309" s="227">
        <f t="shared" si="60"/>
        <v>336490.07</v>
      </c>
      <c r="G1309" s="81"/>
      <c r="H1309" s="106" t="s">
        <v>11235</v>
      </c>
      <c r="I1309" s="189" t="str">
        <f t="shared" si="61"/>
        <v/>
      </c>
      <c r="J1309" s="233">
        <v>2016</v>
      </c>
      <c r="K1309" s="106">
        <f t="shared" si="62"/>
        <v>0</v>
      </c>
    </row>
    <row r="1310" spans="2:11" s="58" customFormat="1">
      <c r="B1310" s="175" t="s">
        <v>1816</v>
      </c>
      <c r="C1310" s="174" t="s">
        <v>1815</v>
      </c>
      <c r="D1310" s="181">
        <v>7656.0666670000001</v>
      </c>
      <c r="E1310" s="97">
        <v>123.98896996177371</v>
      </c>
      <c r="F1310" s="227">
        <f t="shared" si="60"/>
        <v>949267.82</v>
      </c>
      <c r="G1310" s="81"/>
      <c r="H1310" s="106" t="s">
        <v>11235</v>
      </c>
      <c r="I1310" s="189" t="str">
        <f t="shared" si="61"/>
        <v/>
      </c>
      <c r="J1310" s="233">
        <v>2016</v>
      </c>
      <c r="K1310" s="106">
        <f t="shared" si="62"/>
        <v>0</v>
      </c>
    </row>
    <row r="1311" spans="2:11" s="58" customFormat="1">
      <c r="B1311" s="175" t="s">
        <v>1817</v>
      </c>
      <c r="C1311" s="174" t="s">
        <v>1818</v>
      </c>
      <c r="D1311" s="181">
        <v>5342.3870340000003</v>
      </c>
      <c r="E1311" s="97">
        <v>203.0972771337405</v>
      </c>
      <c r="F1311" s="227">
        <f t="shared" si="60"/>
        <v>1085024.26</v>
      </c>
      <c r="G1311" s="81">
        <v>2671.1933949999998</v>
      </c>
      <c r="H1311" s="106">
        <v>576.16120303412185</v>
      </c>
      <c r="I1311" s="189">
        <f t="shared" si="61"/>
        <v>1539038.0000000002</v>
      </c>
      <c r="J1311" s="233">
        <v>2016</v>
      </c>
      <c r="K1311" s="106">
        <f t="shared" si="62"/>
        <v>2624062</v>
      </c>
    </row>
    <row r="1312" spans="2:11" s="58" customFormat="1">
      <c r="B1312" s="175" t="s">
        <v>1819</v>
      </c>
      <c r="C1312" s="174" t="s">
        <v>1820</v>
      </c>
      <c r="D1312" s="181">
        <v>2044.9582989999999</v>
      </c>
      <c r="E1312" s="97">
        <v>61.803661258913529</v>
      </c>
      <c r="F1312" s="227">
        <f t="shared" si="60"/>
        <v>126385.91</v>
      </c>
      <c r="G1312" s="81">
        <v>1022.479137</v>
      </c>
      <c r="H1312" s="106">
        <v>576.16138919810544</v>
      </c>
      <c r="I1312" s="189">
        <f t="shared" si="61"/>
        <v>589113</v>
      </c>
      <c r="J1312" s="233">
        <v>2016</v>
      </c>
      <c r="K1312" s="106">
        <f t="shared" si="62"/>
        <v>715499</v>
      </c>
    </row>
    <row r="1313" spans="2:11" s="58" customFormat="1">
      <c r="B1313" s="175" t="s">
        <v>1821</v>
      </c>
      <c r="C1313" s="174" t="s">
        <v>1822</v>
      </c>
      <c r="D1313" s="181">
        <v>4271.5</v>
      </c>
      <c r="E1313" s="97">
        <v>167.22112372702799</v>
      </c>
      <c r="F1313" s="227">
        <f t="shared" si="60"/>
        <v>714285.03</v>
      </c>
      <c r="G1313" s="81">
        <v>2135.7500289999998</v>
      </c>
      <c r="H1313" s="106">
        <v>576.16105971734953</v>
      </c>
      <c r="I1313" s="189">
        <f t="shared" si="61"/>
        <v>1230536</v>
      </c>
      <c r="J1313" s="233">
        <v>2016</v>
      </c>
      <c r="K1313" s="106">
        <f t="shared" si="62"/>
        <v>1944821</v>
      </c>
    </row>
    <row r="1314" spans="2:11" s="58" customFormat="1">
      <c r="B1314" s="175" t="s">
        <v>1823</v>
      </c>
      <c r="C1314" s="174" t="s">
        <v>1822</v>
      </c>
      <c r="D1314" s="181">
        <v>5525.3</v>
      </c>
      <c r="E1314" s="97">
        <v>246.23496099759288</v>
      </c>
      <c r="F1314" s="227">
        <f t="shared" si="60"/>
        <v>1360522.03</v>
      </c>
      <c r="G1314" s="81">
        <v>2762.6500409999999</v>
      </c>
      <c r="H1314" s="106">
        <v>576.16128585864567</v>
      </c>
      <c r="I1314" s="189">
        <f t="shared" si="61"/>
        <v>1591732</v>
      </c>
      <c r="J1314" s="233">
        <v>2016</v>
      </c>
      <c r="K1314" s="106">
        <f t="shared" si="62"/>
        <v>2952254</v>
      </c>
    </row>
    <row r="1315" spans="2:11" s="58" customFormat="1">
      <c r="B1315" s="175" t="s">
        <v>1824</v>
      </c>
      <c r="C1315" s="174" t="s">
        <v>1764</v>
      </c>
      <c r="D1315" s="181">
        <v>3547.2833329999999</v>
      </c>
      <c r="E1315" s="97">
        <v>98.64850003511124</v>
      </c>
      <c r="F1315" s="227">
        <f t="shared" si="60"/>
        <v>349934.18</v>
      </c>
      <c r="G1315" s="81">
        <v>1773.641613</v>
      </c>
      <c r="H1315" s="106">
        <v>576.16092930494403</v>
      </c>
      <c r="I1315" s="189">
        <f t="shared" si="61"/>
        <v>1021902.9999999999</v>
      </c>
      <c r="J1315" s="233">
        <v>2016</v>
      </c>
      <c r="K1315" s="106">
        <f t="shared" si="62"/>
        <v>1371837</v>
      </c>
    </row>
    <row r="1316" spans="2:11" s="58" customFormat="1">
      <c r="B1316" s="175" t="s">
        <v>1825</v>
      </c>
      <c r="C1316" s="174" t="s">
        <v>1764</v>
      </c>
      <c r="D1316" s="181">
        <v>7607.28</v>
      </c>
      <c r="E1316" s="97">
        <v>244.74285552786279</v>
      </c>
      <c r="F1316" s="227">
        <f t="shared" si="60"/>
        <v>1861827.43</v>
      </c>
      <c r="G1316" s="81">
        <v>3803.6400619999999</v>
      </c>
      <c r="H1316" s="106">
        <v>576.16124666845519</v>
      </c>
      <c r="I1316" s="189">
        <f t="shared" si="61"/>
        <v>2191510</v>
      </c>
      <c r="J1316" s="233">
        <v>2016</v>
      </c>
      <c r="K1316" s="106">
        <f t="shared" si="62"/>
        <v>4053337</v>
      </c>
    </row>
    <row r="1317" spans="2:11" s="58" customFormat="1">
      <c r="B1317" s="175" t="s">
        <v>1826</v>
      </c>
      <c r="C1317" s="174" t="s">
        <v>1827</v>
      </c>
      <c r="D1317" s="181">
        <v>5167.8</v>
      </c>
      <c r="E1317" s="97">
        <v>172.90998684159604</v>
      </c>
      <c r="F1317" s="227">
        <f t="shared" si="60"/>
        <v>893564.23</v>
      </c>
      <c r="G1317" s="81">
        <v>2583.9000230000001</v>
      </c>
      <c r="H1317" s="106">
        <v>623.65183856031877</v>
      </c>
      <c r="I1317" s="189">
        <f t="shared" si="61"/>
        <v>1611454</v>
      </c>
      <c r="J1317" s="233">
        <v>2016</v>
      </c>
      <c r="K1317" s="106">
        <f t="shared" si="62"/>
        <v>2505018</v>
      </c>
    </row>
    <row r="1318" spans="2:11" s="58" customFormat="1">
      <c r="B1318" s="175" t="s">
        <v>1828</v>
      </c>
      <c r="C1318" s="174" t="s">
        <v>1827</v>
      </c>
      <c r="D1318" s="181">
        <v>21019.87556</v>
      </c>
      <c r="E1318" s="97">
        <v>372.42124948145982</v>
      </c>
      <c r="F1318" s="227">
        <f t="shared" si="60"/>
        <v>7828248.3200000003</v>
      </c>
      <c r="G1318" s="81">
        <v>10509.93734</v>
      </c>
      <c r="H1318" s="106">
        <v>620.17991060639372</v>
      </c>
      <c r="I1318" s="189">
        <f t="shared" si="61"/>
        <v>6518052</v>
      </c>
      <c r="J1318" s="233">
        <v>2016</v>
      </c>
      <c r="K1318" s="106">
        <f t="shared" si="62"/>
        <v>14346300</v>
      </c>
    </row>
    <row r="1319" spans="2:11" s="58" customFormat="1">
      <c r="B1319" s="175" t="s">
        <v>1829</v>
      </c>
      <c r="C1319" s="174" t="s">
        <v>1830</v>
      </c>
      <c r="D1319" s="181">
        <v>10025.059639999999</v>
      </c>
      <c r="E1319" s="97">
        <v>337.96719238270788</v>
      </c>
      <c r="F1319" s="227">
        <f t="shared" si="60"/>
        <v>3388141.2600000002</v>
      </c>
      <c r="G1319" s="81">
        <v>5012.5295749999996</v>
      </c>
      <c r="H1319" s="106">
        <v>623.65158214552787</v>
      </c>
      <c r="I1319" s="189">
        <f t="shared" si="61"/>
        <v>3126072</v>
      </c>
      <c r="J1319" s="233">
        <v>2016</v>
      </c>
      <c r="K1319" s="106">
        <f t="shared" si="62"/>
        <v>6514213</v>
      </c>
    </row>
    <row r="1320" spans="2:11" s="58" customFormat="1">
      <c r="B1320" s="175" t="s">
        <v>1831</v>
      </c>
      <c r="C1320" s="174" t="s">
        <v>1830</v>
      </c>
      <c r="D1320" s="181">
        <v>6119.7400399999997</v>
      </c>
      <c r="E1320" s="97">
        <v>375.31917940749656</v>
      </c>
      <c r="F1320" s="227">
        <f t="shared" si="60"/>
        <v>2296855.81</v>
      </c>
      <c r="G1320" s="81">
        <v>3059.8701080000001</v>
      </c>
      <c r="H1320" s="106">
        <v>623.65163639161904</v>
      </c>
      <c r="I1320" s="189">
        <f t="shared" si="61"/>
        <v>1908293</v>
      </c>
      <c r="J1320" s="233">
        <v>2016</v>
      </c>
      <c r="K1320" s="106">
        <f t="shared" si="62"/>
        <v>4205149</v>
      </c>
    </row>
    <row r="1321" spans="2:11" s="58" customFormat="1">
      <c r="B1321" s="175" t="s">
        <v>1832</v>
      </c>
      <c r="C1321" s="174" t="s">
        <v>1833</v>
      </c>
      <c r="D1321" s="181">
        <v>5315.3833329999998</v>
      </c>
      <c r="E1321" s="97">
        <v>311.95668235354344</v>
      </c>
      <c r="F1321" s="227">
        <f t="shared" si="60"/>
        <v>1658169.3499999999</v>
      </c>
      <c r="G1321" s="81">
        <v>2657.6917960000001</v>
      </c>
      <c r="H1321" s="106">
        <v>623.65169749728193</v>
      </c>
      <c r="I1321" s="189">
        <f t="shared" si="61"/>
        <v>1657474</v>
      </c>
      <c r="J1321" s="233">
        <v>2016</v>
      </c>
      <c r="K1321" s="106">
        <f t="shared" si="62"/>
        <v>3315643</v>
      </c>
    </row>
    <row r="1322" spans="2:11" s="58" customFormat="1">
      <c r="B1322" s="175" t="s">
        <v>1834</v>
      </c>
      <c r="C1322" s="174" t="s">
        <v>1833</v>
      </c>
      <c r="D1322" s="181">
        <v>7879.3555560000004</v>
      </c>
      <c r="E1322" s="97">
        <v>241.61951272147923</v>
      </c>
      <c r="F1322" s="227">
        <f t="shared" si="60"/>
        <v>1903806.05</v>
      </c>
      <c r="G1322" s="81">
        <v>3939.6779099999999</v>
      </c>
      <c r="H1322" s="106">
        <v>623.65174415996864</v>
      </c>
      <c r="I1322" s="189">
        <f t="shared" si="61"/>
        <v>2456987</v>
      </c>
      <c r="J1322" s="233">
        <v>2016</v>
      </c>
      <c r="K1322" s="106">
        <f t="shared" si="62"/>
        <v>4360793</v>
      </c>
    </row>
    <row r="1323" spans="2:11" s="58" customFormat="1">
      <c r="B1323" s="175" t="s">
        <v>1835</v>
      </c>
      <c r="C1323" s="174" t="s">
        <v>1836</v>
      </c>
      <c r="D1323" s="181">
        <v>3083.8666669999998</v>
      </c>
      <c r="E1323" s="97">
        <v>142.92371804413037</v>
      </c>
      <c r="F1323" s="227">
        <f t="shared" si="60"/>
        <v>440757.69000000006</v>
      </c>
      <c r="G1323" s="81">
        <v>1541.933364</v>
      </c>
      <c r="H1323" s="106">
        <v>608.73447706265472</v>
      </c>
      <c r="I1323" s="189">
        <f t="shared" si="61"/>
        <v>938628</v>
      </c>
      <c r="J1323" s="233">
        <v>2016</v>
      </c>
      <c r="K1323" s="106">
        <f t="shared" si="62"/>
        <v>1379386</v>
      </c>
    </row>
    <row r="1324" spans="2:11" s="58" customFormat="1">
      <c r="B1324" s="175" t="s">
        <v>1837</v>
      </c>
      <c r="C1324" s="174" t="s">
        <v>1836</v>
      </c>
      <c r="D1324" s="181">
        <v>4487.7</v>
      </c>
      <c r="E1324" s="97">
        <v>119.50038104151348</v>
      </c>
      <c r="F1324" s="227">
        <f t="shared" si="60"/>
        <v>536281.86</v>
      </c>
      <c r="G1324" s="81">
        <v>2243.8499710000001</v>
      </c>
      <c r="H1324" s="106">
        <v>576.16106990604135</v>
      </c>
      <c r="I1324" s="189">
        <f t="shared" si="61"/>
        <v>1292819</v>
      </c>
      <c r="J1324" s="233">
        <v>2016</v>
      </c>
      <c r="K1324" s="106">
        <f t="shared" si="62"/>
        <v>1829101</v>
      </c>
    </row>
    <row r="1325" spans="2:11" s="58" customFormat="1">
      <c r="B1325" s="175" t="s">
        <v>1838</v>
      </c>
      <c r="C1325" s="174" t="s">
        <v>1827</v>
      </c>
      <c r="D1325" s="181">
        <v>5284.688889</v>
      </c>
      <c r="E1325" s="97">
        <v>526.0312760863452</v>
      </c>
      <c r="F1325" s="227">
        <f t="shared" si="60"/>
        <v>2779911.64</v>
      </c>
      <c r="G1325" s="81">
        <v>2642.3445320000001</v>
      </c>
      <c r="H1325" s="106">
        <v>623.65182891297536</v>
      </c>
      <c r="I1325" s="189">
        <f t="shared" si="61"/>
        <v>1647903</v>
      </c>
      <c r="J1325" s="233">
        <v>2016</v>
      </c>
      <c r="K1325" s="106">
        <f t="shared" si="62"/>
        <v>4427815</v>
      </c>
    </row>
    <row r="1326" spans="2:11" s="58" customFormat="1">
      <c r="B1326" s="175" t="s">
        <v>1839</v>
      </c>
      <c r="C1326" s="174" t="s">
        <v>1827</v>
      </c>
      <c r="D1326" s="181">
        <v>7568.6555559999997</v>
      </c>
      <c r="E1326" s="97">
        <v>573.2103684597904</v>
      </c>
      <c r="F1326" s="227">
        <f t="shared" si="60"/>
        <v>4338431.84</v>
      </c>
      <c r="G1326" s="81">
        <v>3784.3276190000001</v>
      </c>
      <c r="H1326" s="106">
        <v>623.65160673473918</v>
      </c>
      <c r="I1326" s="189">
        <f t="shared" si="61"/>
        <v>2360102</v>
      </c>
      <c r="J1326" s="233">
        <v>2016</v>
      </c>
      <c r="K1326" s="106">
        <f t="shared" si="62"/>
        <v>6698534</v>
      </c>
    </row>
    <row r="1327" spans="2:11" s="58" customFormat="1">
      <c r="B1327" s="175" t="s">
        <v>1840</v>
      </c>
      <c r="C1327" s="174" t="s">
        <v>1815</v>
      </c>
      <c r="D1327" s="181">
        <v>7705.65</v>
      </c>
      <c r="E1327" s="97">
        <v>68.591327143070345</v>
      </c>
      <c r="F1327" s="227">
        <f t="shared" si="60"/>
        <v>528540.76</v>
      </c>
      <c r="G1327" s="81"/>
      <c r="H1327" s="106" t="s">
        <v>11235</v>
      </c>
      <c r="I1327" s="189" t="str">
        <f t="shared" si="61"/>
        <v/>
      </c>
      <c r="J1327" s="233">
        <v>2016</v>
      </c>
      <c r="K1327" s="106">
        <f t="shared" si="62"/>
        <v>0</v>
      </c>
    </row>
    <row r="1328" spans="2:11" s="58" customFormat="1">
      <c r="B1328" s="175" t="s">
        <v>1841</v>
      </c>
      <c r="C1328" s="174" t="s">
        <v>1815</v>
      </c>
      <c r="D1328" s="181">
        <v>6916.4750000000004</v>
      </c>
      <c r="E1328" s="97">
        <v>76.183577617211085</v>
      </c>
      <c r="F1328" s="227">
        <f t="shared" si="60"/>
        <v>526921.81000000006</v>
      </c>
      <c r="G1328" s="81"/>
      <c r="H1328" s="106" t="s">
        <v>11235</v>
      </c>
      <c r="I1328" s="189" t="str">
        <f t="shared" si="61"/>
        <v/>
      </c>
      <c r="J1328" s="233">
        <v>2016</v>
      </c>
      <c r="K1328" s="106">
        <f t="shared" si="62"/>
        <v>0</v>
      </c>
    </row>
    <row r="1329" spans="2:11" s="58" customFormat="1">
      <c r="B1329" s="175" t="s">
        <v>1842</v>
      </c>
      <c r="C1329" s="174" t="s">
        <v>1827</v>
      </c>
      <c r="D1329" s="181">
        <v>5284.688889</v>
      </c>
      <c r="E1329" s="97">
        <v>526.0312760863452</v>
      </c>
      <c r="F1329" s="227">
        <f t="shared" si="60"/>
        <v>2779911.64</v>
      </c>
      <c r="G1329" s="81">
        <v>2642.3445320000001</v>
      </c>
      <c r="H1329" s="106">
        <v>623.65182891297536</v>
      </c>
      <c r="I1329" s="189">
        <f t="shared" si="61"/>
        <v>1647903</v>
      </c>
      <c r="J1329" s="233">
        <v>2016</v>
      </c>
      <c r="K1329" s="106">
        <f t="shared" si="62"/>
        <v>4427815</v>
      </c>
    </row>
    <row r="1330" spans="2:11" s="58" customFormat="1">
      <c r="B1330" s="175" t="s">
        <v>1843</v>
      </c>
      <c r="C1330" s="174" t="s">
        <v>1844</v>
      </c>
      <c r="D1330" s="181">
        <v>5877.7194440000003</v>
      </c>
      <c r="E1330" s="97">
        <v>613.71790953416587</v>
      </c>
      <c r="F1330" s="227">
        <f t="shared" si="60"/>
        <v>3607261.69</v>
      </c>
      <c r="G1330" s="81">
        <v>2938.8596769999999</v>
      </c>
      <c r="H1330" s="106">
        <v>623.65175661294427</v>
      </c>
      <c r="I1330" s="189">
        <f t="shared" si="61"/>
        <v>1832825</v>
      </c>
      <c r="J1330" s="233">
        <v>2016</v>
      </c>
      <c r="K1330" s="106">
        <f t="shared" si="62"/>
        <v>5440087</v>
      </c>
    </row>
    <row r="1331" spans="2:11" s="58" customFormat="1">
      <c r="B1331" s="175" t="s">
        <v>1845</v>
      </c>
      <c r="C1331" s="174" t="s">
        <v>1830</v>
      </c>
      <c r="D1331" s="181">
        <v>1790.245324</v>
      </c>
      <c r="E1331" s="97">
        <v>193.30803737376499</v>
      </c>
      <c r="F1331" s="227">
        <f t="shared" si="60"/>
        <v>346068.81</v>
      </c>
      <c r="G1331" s="81">
        <v>895.12265539999999</v>
      </c>
      <c r="H1331" s="106">
        <v>623.65196169740477</v>
      </c>
      <c r="I1331" s="189">
        <f t="shared" si="61"/>
        <v>558245</v>
      </c>
      <c r="J1331" s="233">
        <v>2016</v>
      </c>
      <c r="K1331" s="106">
        <f t="shared" si="62"/>
        <v>904314</v>
      </c>
    </row>
    <row r="1332" spans="2:11" s="58" customFormat="1">
      <c r="B1332" s="175" t="s">
        <v>1846</v>
      </c>
      <c r="C1332" s="174" t="s">
        <v>1830</v>
      </c>
      <c r="D1332" s="181">
        <v>4678.1321690000004</v>
      </c>
      <c r="E1332" s="97">
        <v>129.30411073214805</v>
      </c>
      <c r="F1332" s="227">
        <f t="shared" si="60"/>
        <v>604901.72</v>
      </c>
      <c r="G1332" s="81">
        <v>2339.0661540000001</v>
      </c>
      <c r="H1332" s="106">
        <v>623.65145060364978</v>
      </c>
      <c r="I1332" s="189">
        <f t="shared" si="61"/>
        <v>1458762.0000000002</v>
      </c>
      <c r="J1332" s="233">
        <v>2016</v>
      </c>
      <c r="K1332" s="106">
        <f t="shared" si="62"/>
        <v>2063664</v>
      </c>
    </row>
    <row r="1333" spans="2:11" s="58" customFormat="1">
      <c r="B1333" s="175" t="s">
        <v>1847</v>
      </c>
      <c r="C1333" s="174" t="s">
        <v>1848</v>
      </c>
      <c r="D1333" s="181">
        <v>11773.97143</v>
      </c>
      <c r="E1333" s="97">
        <v>496.64665017791708</v>
      </c>
      <c r="F1333" s="227">
        <f t="shared" si="60"/>
        <v>5847503.4699999997</v>
      </c>
      <c r="G1333" s="81">
        <v>5886.9858610000001</v>
      </c>
      <c r="H1333" s="106">
        <v>162.69446243196947</v>
      </c>
      <c r="I1333" s="189">
        <f t="shared" si="61"/>
        <v>957780</v>
      </c>
      <c r="J1333" s="233">
        <v>2016</v>
      </c>
      <c r="K1333" s="106">
        <f t="shared" si="62"/>
        <v>6805283</v>
      </c>
    </row>
    <row r="1334" spans="2:11" s="58" customFormat="1">
      <c r="B1334" s="175" t="s">
        <v>1849</v>
      </c>
      <c r="C1334" s="174" t="s">
        <v>1848</v>
      </c>
      <c r="D1334" s="181">
        <v>11650.36</v>
      </c>
      <c r="E1334" s="97">
        <v>382.92694217174409</v>
      </c>
      <c r="F1334" s="227">
        <f t="shared" si="60"/>
        <v>4461236.7300000004</v>
      </c>
      <c r="G1334" s="81">
        <v>5825.1798179999996</v>
      </c>
      <c r="H1334" s="106">
        <v>162.69454842775809</v>
      </c>
      <c r="I1334" s="189">
        <f t="shared" si="61"/>
        <v>947725</v>
      </c>
      <c r="J1334" s="233">
        <v>2016</v>
      </c>
      <c r="K1334" s="106">
        <f t="shared" si="62"/>
        <v>5408962</v>
      </c>
    </row>
    <row r="1335" spans="2:11" s="58" customFormat="1">
      <c r="B1335" s="175" t="s">
        <v>1850</v>
      </c>
      <c r="C1335" s="174" t="s">
        <v>1818</v>
      </c>
      <c r="D1335" s="181">
        <v>6673.5631030000004</v>
      </c>
      <c r="E1335" s="97">
        <v>233.2796417704001</v>
      </c>
      <c r="F1335" s="227">
        <f t="shared" si="60"/>
        <v>1556806.41</v>
      </c>
      <c r="G1335" s="81">
        <v>3336.7816830000002</v>
      </c>
      <c r="H1335" s="106">
        <v>576.1611584583851</v>
      </c>
      <c r="I1335" s="189">
        <f t="shared" si="61"/>
        <v>1922524</v>
      </c>
      <c r="J1335" s="233">
        <v>2016</v>
      </c>
      <c r="K1335" s="106">
        <f t="shared" si="62"/>
        <v>3479330</v>
      </c>
    </row>
    <row r="1336" spans="2:11" s="58" customFormat="1">
      <c r="B1336" s="175" t="s">
        <v>1851</v>
      </c>
      <c r="C1336" s="174" t="s">
        <v>1818</v>
      </c>
      <c r="D1336" s="181">
        <v>10418.735199999999</v>
      </c>
      <c r="E1336" s="97">
        <v>381.66026045080793</v>
      </c>
      <c r="F1336" s="227">
        <f t="shared" si="60"/>
        <v>3976417.19</v>
      </c>
      <c r="G1336" s="81">
        <v>5209.367808</v>
      </c>
      <c r="H1336" s="106">
        <v>576.16108338342156</v>
      </c>
      <c r="I1336" s="189">
        <f t="shared" si="61"/>
        <v>3001435</v>
      </c>
      <c r="J1336" s="233">
        <v>2016</v>
      </c>
      <c r="K1336" s="106">
        <f t="shared" si="62"/>
        <v>6977852</v>
      </c>
    </row>
    <row r="1337" spans="2:11" s="58" customFormat="1">
      <c r="B1337" s="175" t="s">
        <v>1852</v>
      </c>
      <c r="C1337" s="174" t="s">
        <v>1853</v>
      </c>
      <c r="D1337" s="181">
        <v>9195.6235290000004</v>
      </c>
      <c r="E1337" s="97">
        <v>108.44913744619654</v>
      </c>
      <c r="F1337" s="227">
        <f t="shared" si="60"/>
        <v>997257.44</v>
      </c>
      <c r="G1337" s="81">
        <v>4597.811608</v>
      </c>
      <c r="H1337" s="106">
        <v>162.69457380516491</v>
      </c>
      <c r="I1337" s="189">
        <f t="shared" si="61"/>
        <v>748038.99999999988</v>
      </c>
      <c r="J1337" s="233">
        <v>2016</v>
      </c>
      <c r="K1337" s="106">
        <f t="shared" si="62"/>
        <v>1745296</v>
      </c>
    </row>
    <row r="1338" spans="2:11" s="58" customFormat="1">
      <c r="B1338" s="175" t="s">
        <v>1854</v>
      </c>
      <c r="C1338" s="174" t="s">
        <v>1853</v>
      </c>
      <c r="D1338" s="181">
        <v>14018.02133</v>
      </c>
      <c r="E1338" s="97">
        <v>849.16038931437402</v>
      </c>
      <c r="F1338" s="227">
        <f t="shared" si="60"/>
        <v>11903548.449999999</v>
      </c>
      <c r="G1338" s="81">
        <v>7009.0108319999999</v>
      </c>
      <c r="H1338" s="106">
        <v>162.69456950954816</v>
      </c>
      <c r="I1338" s="189">
        <f t="shared" si="61"/>
        <v>1140328</v>
      </c>
      <c r="J1338" s="233">
        <v>2016</v>
      </c>
      <c r="K1338" s="106">
        <f t="shared" si="62"/>
        <v>13043876</v>
      </c>
    </row>
    <row r="1339" spans="2:11" s="58" customFormat="1">
      <c r="B1339" s="175" t="s">
        <v>1855</v>
      </c>
      <c r="C1339" s="174" t="s">
        <v>1856</v>
      </c>
      <c r="D1339" s="181">
        <v>8811.6428570000007</v>
      </c>
      <c r="E1339" s="97">
        <v>359.60310028711365</v>
      </c>
      <c r="F1339" s="227">
        <f t="shared" si="60"/>
        <v>3168694.09</v>
      </c>
      <c r="G1339" s="81">
        <v>4405.8215540000001</v>
      </c>
      <c r="H1339" s="106">
        <v>576.16110159871448</v>
      </c>
      <c r="I1339" s="189">
        <f t="shared" si="61"/>
        <v>2538463</v>
      </c>
      <c r="J1339" s="233">
        <v>2016</v>
      </c>
      <c r="K1339" s="106">
        <f t="shared" si="62"/>
        <v>5707157</v>
      </c>
    </row>
    <row r="1340" spans="2:11" s="58" customFormat="1">
      <c r="B1340" s="175" t="s">
        <v>1857</v>
      </c>
      <c r="C1340" s="174" t="s">
        <v>1856</v>
      </c>
      <c r="D1340" s="181">
        <v>7147.5028570000004</v>
      </c>
      <c r="E1340" s="97">
        <v>171.7197690656341</v>
      </c>
      <c r="F1340" s="227">
        <f t="shared" si="60"/>
        <v>1227367.54</v>
      </c>
      <c r="G1340" s="81">
        <v>3573.751452</v>
      </c>
      <c r="H1340" s="106">
        <v>607.0139541422144</v>
      </c>
      <c r="I1340" s="189">
        <f t="shared" si="61"/>
        <v>2169317</v>
      </c>
      <c r="J1340" s="233">
        <v>2016</v>
      </c>
      <c r="K1340" s="106">
        <f t="shared" si="62"/>
        <v>3396685</v>
      </c>
    </row>
    <row r="1341" spans="2:11" s="58" customFormat="1">
      <c r="B1341" s="175" t="s">
        <v>1858</v>
      </c>
      <c r="C1341" s="174" t="s">
        <v>1859</v>
      </c>
      <c r="D1341" s="181">
        <v>9945.2308329999996</v>
      </c>
      <c r="E1341" s="97">
        <v>119.21014704516109</v>
      </c>
      <c r="F1341" s="227">
        <f t="shared" si="60"/>
        <v>1185572.43</v>
      </c>
      <c r="G1341" s="81">
        <v>4972.615264</v>
      </c>
      <c r="H1341" s="106">
        <v>162.69446901653561</v>
      </c>
      <c r="I1341" s="189">
        <f t="shared" si="61"/>
        <v>809017</v>
      </c>
      <c r="J1341" s="233">
        <v>2016</v>
      </c>
      <c r="K1341" s="106">
        <f t="shared" si="62"/>
        <v>1994589</v>
      </c>
    </row>
    <row r="1342" spans="2:11" s="58" customFormat="1">
      <c r="B1342" s="175" t="s">
        <v>1860</v>
      </c>
      <c r="C1342" s="174" t="s">
        <v>1859</v>
      </c>
      <c r="D1342" s="181">
        <v>7054.26</v>
      </c>
      <c r="E1342" s="97">
        <v>407.08609124132084</v>
      </c>
      <c r="F1342" s="227">
        <f t="shared" si="60"/>
        <v>2871691.13</v>
      </c>
      <c r="G1342" s="81">
        <v>3527.13006</v>
      </c>
      <c r="H1342" s="106">
        <v>162.69459595714483</v>
      </c>
      <c r="I1342" s="189">
        <f t="shared" si="61"/>
        <v>573845</v>
      </c>
      <c r="J1342" s="233">
        <v>2016</v>
      </c>
      <c r="K1342" s="106">
        <f t="shared" si="62"/>
        <v>3445536</v>
      </c>
    </row>
    <row r="1343" spans="2:11" s="58" customFormat="1">
      <c r="B1343" s="175" t="s">
        <v>1861</v>
      </c>
      <c r="C1343" s="174" t="s">
        <v>1862</v>
      </c>
      <c r="D1343" s="181">
        <v>13981.435020000001</v>
      </c>
      <c r="E1343" s="97">
        <v>85.462633720411901</v>
      </c>
      <c r="F1343" s="227">
        <f t="shared" si="60"/>
        <v>1194890.26</v>
      </c>
      <c r="G1343" s="81">
        <v>6990.7172730000002</v>
      </c>
      <c r="H1343" s="106">
        <v>162.69446404201619</v>
      </c>
      <c r="I1343" s="189">
        <f t="shared" si="61"/>
        <v>1137351</v>
      </c>
      <c r="J1343" s="233">
        <v>2016</v>
      </c>
      <c r="K1343" s="106">
        <f t="shared" si="62"/>
        <v>2332241</v>
      </c>
    </row>
    <row r="1344" spans="2:11" s="58" customFormat="1">
      <c r="B1344" s="175" t="s">
        <v>1863</v>
      </c>
      <c r="C1344" s="174" t="s">
        <v>1864</v>
      </c>
      <c r="D1344" s="181">
        <v>11416.14545</v>
      </c>
      <c r="E1344" s="97">
        <v>200.98340898415935</v>
      </c>
      <c r="F1344" s="227">
        <f t="shared" si="60"/>
        <v>2294455.83</v>
      </c>
      <c r="G1344" s="81">
        <v>5708.0727489999999</v>
      </c>
      <c r="H1344" s="106">
        <v>162.69449266614455</v>
      </c>
      <c r="I1344" s="189">
        <f t="shared" si="61"/>
        <v>928672.00000000012</v>
      </c>
      <c r="J1344" s="233">
        <v>2016</v>
      </c>
      <c r="K1344" s="106">
        <f t="shared" si="62"/>
        <v>3223128</v>
      </c>
    </row>
    <row r="1345" spans="2:11" s="58" customFormat="1">
      <c r="B1345" s="175" t="s">
        <v>1865</v>
      </c>
      <c r="C1345" s="174" t="s">
        <v>1856</v>
      </c>
      <c r="D1345" s="181">
        <v>4925.8999999999996</v>
      </c>
      <c r="E1345" s="97">
        <v>126.17382610284416</v>
      </c>
      <c r="F1345" s="227">
        <f t="shared" si="60"/>
        <v>621519.65</v>
      </c>
      <c r="G1345" s="81">
        <v>2462.950065</v>
      </c>
      <c r="H1345" s="106">
        <v>576.16109240931769</v>
      </c>
      <c r="I1345" s="189">
        <f t="shared" si="61"/>
        <v>1419056</v>
      </c>
      <c r="J1345" s="233">
        <v>2016</v>
      </c>
      <c r="K1345" s="106">
        <f t="shared" si="62"/>
        <v>2040576</v>
      </c>
    </row>
    <row r="1346" spans="2:11" s="58" customFormat="1">
      <c r="B1346" s="175" t="s">
        <v>1866</v>
      </c>
      <c r="C1346" s="174" t="s">
        <v>1856</v>
      </c>
      <c r="D1346" s="181">
        <v>8132.8</v>
      </c>
      <c r="E1346" s="97">
        <v>249.01808110367892</v>
      </c>
      <c r="F1346" s="227">
        <f t="shared" si="60"/>
        <v>2025214.25</v>
      </c>
      <c r="G1346" s="81">
        <v>4066.3999279999998</v>
      </c>
      <c r="H1346" s="106">
        <v>576.16123388835558</v>
      </c>
      <c r="I1346" s="189">
        <f t="shared" si="61"/>
        <v>2342902</v>
      </c>
      <c r="J1346" s="233">
        <v>2016</v>
      </c>
      <c r="K1346" s="106">
        <f t="shared" si="62"/>
        <v>4368116</v>
      </c>
    </row>
    <row r="1347" spans="2:11" s="58" customFormat="1">
      <c r="B1347" s="175" t="s">
        <v>1867</v>
      </c>
      <c r="C1347" s="174" t="s">
        <v>1577</v>
      </c>
      <c r="D1347" s="181">
        <v>4784.62</v>
      </c>
      <c r="E1347" s="97">
        <v>341.52625077853622</v>
      </c>
      <c r="F1347" s="227">
        <f t="shared" si="60"/>
        <v>1634073.3299999998</v>
      </c>
      <c r="G1347" s="81">
        <v>2392.30996</v>
      </c>
      <c r="H1347" s="106">
        <v>576.16112587684916</v>
      </c>
      <c r="I1347" s="189">
        <f t="shared" si="61"/>
        <v>1378356</v>
      </c>
      <c r="J1347" s="233">
        <v>2016</v>
      </c>
      <c r="K1347" s="106">
        <f t="shared" si="62"/>
        <v>3012429</v>
      </c>
    </row>
    <row r="1348" spans="2:11" s="58" customFormat="1">
      <c r="B1348" s="175" t="s">
        <v>1868</v>
      </c>
      <c r="C1348" s="174" t="s">
        <v>1577</v>
      </c>
      <c r="D1348" s="181">
        <v>4221</v>
      </c>
      <c r="E1348" s="97">
        <v>306.43729211087424</v>
      </c>
      <c r="F1348" s="227">
        <f t="shared" si="60"/>
        <v>1293471.81</v>
      </c>
      <c r="G1348" s="81">
        <v>2110.499898</v>
      </c>
      <c r="H1348" s="106">
        <v>576.16112711131723</v>
      </c>
      <c r="I1348" s="189">
        <f t="shared" si="61"/>
        <v>1215988</v>
      </c>
      <c r="J1348" s="233">
        <v>2016</v>
      </c>
      <c r="K1348" s="106">
        <f t="shared" si="62"/>
        <v>2509460</v>
      </c>
    </row>
    <row r="1349" spans="2:11" s="58" customFormat="1">
      <c r="B1349" s="175" t="s">
        <v>1869</v>
      </c>
      <c r="C1349" s="174" t="s">
        <v>1870</v>
      </c>
      <c r="D1349" s="181">
        <v>13066.825000000001</v>
      </c>
      <c r="E1349" s="97">
        <v>351.0038567134709</v>
      </c>
      <c r="F1349" s="227">
        <f t="shared" si="60"/>
        <v>4586505.97</v>
      </c>
      <c r="G1349" s="81">
        <v>6533.4126809999998</v>
      </c>
      <c r="H1349" s="106">
        <v>576.16121677834053</v>
      </c>
      <c r="I1349" s="189">
        <f t="shared" si="61"/>
        <v>3764299</v>
      </c>
      <c r="J1349" s="233">
        <v>2016</v>
      </c>
      <c r="K1349" s="106">
        <f t="shared" si="62"/>
        <v>8350805</v>
      </c>
    </row>
    <row r="1350" spans="2:11" s="58" customFormat="1">
      <c r="B1350" s="175" t="s">
        <v>1871</v>
      </c>
      <c r="C1350" s="174" t="s">
        <v>1429</v>
      </c>
      <c r="D1350" s="181">
        <v>11930.1</v>
      </c>
      <c r="E1350" s="97">
        <v>376.16746883932234</v>
      </c>
      <c r="F1350" s="227">
        <f t="shared" si="60"/>
        <v>4487715.5199999996</v>
      </c>
      <c r="G1350" s="81">
        <v>5965.0499140000002</v>
      </c>
      <c r="H1350" s="106">
        <v>580.20905942078923</v>
      </c>
      <c r="I1350" s="189">
        <f t="shared" si="61"/>
        <v>3460976</v>
      </c>
      <c r="J1350" s="233">
        <v>2016</v>
      </c>
      <c r="K1350" s="106">
        <f t="shared" si="62"/>
        <v>7948692</v>
      </c>
    </row>
    <row r="1351" spans="2:11" s="58" customFormat="1">
      <c r="B1351" s="175" t="s">
        <v>1872</v>
      </c>
      <c r="C1351" s="174" t="s">
        <v>1429</v>
      </c>
      <c r="D1351" s="181">
        <v>7220.9</v>
      </c>
      <c r="E1351" s="97">
        <v>565.96306554584612</v>
      </c>
      <c r="F1351" s="227">
        <f t="shared" si="60"/>
        <v>4086762.7</v>
      </c>
      <c r="G1351" s="81">
        <v>3610.4501220000002</v>
      </c>
      <c r="H1351" s="106">
        <v>576.16112387883584</v>
      </c>
      <c r="I1351" s="189">
        <f t="shared" si="61"/>
        <v>2080201</v>
      </c>
      <c r="J1351" s="233">
        <v>2016</v>
      </c>
      <c r="K1351" s="106">
        <f t="shared" si="62"/>
        <v>6166964</v>
      </c>
    </row>
    <row r="1352" spans="2:11" s="58" customFormat="1">
      <c r="B1352" s="175" t="s">
        <v>1873</v>
      </c>
      <c r="C1352" s="174" t="s">
        <v>1577</v>
      </c>
      <c r="D1352" s="181">
        <v>15254.12</v>
      </c>
      <c r="E1352" s="97">
        <v>401.13842030874275</v>
      </c>
      <c r="F1352" s="227">
        <f t="shared" si="60"/>
        <v>6119013.5999999996</v>
      </c>
      <c r="G1352" s="81">
        <v>7627.059937</v>
      </c>
      <c r="H1352" s="106">
        <v>532.61361960633042</v>
      </c>
      <c r="I1352" s="189">
        <f t="shared" si="61"/>
        <v>4062276.0000000005</v>
      </c>
      <c r="J1352" s="233">
        <v>2016</v>
      </c>
      <c r="K1352" s="106">
        <f t="shared" si="62"/>
        <v>10181290</v>
      </c>
    </row>
    <row r="1353" spans="2:11" s="58" customFormat="1">
      <c r="B1353" s="175" t="s">
        <v>1874</v>
      </c>
      <c r="C1353" s="174" t="s">
        <v>1577</v>
      </c>
      <c r="D1353" s="181">
        <v>4784.62</v>
      </c>
      <c r="E1353" s="97">
        <v>341.52625077853622</v>
      </c>
      <c r="F1353" s="227">
        <f t="shared" si="60"/>
        <v>1634073.3299999998</v>
      </c>
      <c r="G1353" s="81">
        <v>2392.30996</v>
      </c>
      <c r="H1353" s="106">
        <v>576.16112587684916</v>
      </c>
      <c r="I1353" s="189">
        <f t="shared" si="61"/>
        <v>1378356</v>
      </c>
      <c r="J1353" s="233">
        <v>2016</v>
      </c>
      <c r="K1353" s="106">
        <f t="shared" si="62"/>
        <v>3012429</v>
      </c>
    </row>
    <row r="1354" spans="2:11" s="58" customFormat="1">
      <c r="B1354" s="175" t="s">
        <v>1875</v>
      </c>
      <c r="C1354" s="174" t="s">
        <v>1405</v>
      </c>
      <c r="D1354" s="181">
        <v>5815.5666670000001</v>
      </c>
      <c r="E1354" s="97">
        <v>380.18079176118232</v>
      </c>
      <c r="F1354" s="227">
        <f t="shared" si="60"/>
        <v>2210966.7400000002</v>
      </c>
      <c r="G1354" s="81">
        <v>2907.7832910000002</v>
      </c>
      <c r="H1354" s="106">
        <v>576.16123085425625</v>
      </c>
      <c r="I1354" s="189">
        <f t="shared" si="61"/>
        <v>1675352</v>
      </c>
      <c r="J1354" s="233">
        <v>2016</v>
      </c>
      <c r="K1354" s="106">
        <f t="shared" si="62"/>
        <v>3886319</v>
      </c>
    </row>
    <row r="1355" spans="2:11" s="58" customFormat="1">
      <c r="B1355" s="175" t="s">
        <v>1876</v>
      </c>
      <c r="C1355" s="174" t="s">
        <v>1405</v>
      </c>
      <c r="D1355" s="181">
        <v>7672.3666670000002</v>
      </c>
      <c r="E1355" s="97">
        <v>124.4668368246014</v>
      </c>
      <c r="F1355" s="227">
        <f t="shared" si="60"/>
        <v>954955.21</v>
      </c>
      <c r="G1355" s="81">
        <v>3836.183219</v>
      </c>
      <c r="H1355" s="106">
        <v>576.16121906089802</v>
      </c>
      <c r="I1355" s="189">
        <f t="shared" si="61"/>
        <v>2210260</v>
      </c>
      <c r="J1355" s="233">
        <v>2016</v>
      </c>
      <c r="K1355" s="106">
        <f t="shared" si="62"/>
        <v>3165215</v>
      </c>
    </row>
    <row r="1356" spans="2:11" s="58" customFormat="1">
      <c r="B1356" s="175" t="s">
        <v>1877</v>
      </c>
      <c r="C1356" s="174" t="s">
        <v>1438</v>
      </c>
      <c r="D1356" s="181">
        <v>6886.2785709999998</v>
      </c>
      <c r="E1356" s="97">
        <v>74.965499097582182</v>
      </c>
      <c r="F1356" s="227">
        <f t="shared" si="60"/>
        <v>516233.31</v>
      </c>
      <c r="G1356" s="81"/>
      <c r="H1356" s="106" t="s">
        <v>11235</v>
      </c>
      <c r="I1356" s="189" t="str">
        <f t="shared" si="61"/>
        <v/>
      </c>
      <c r="J1356" s="233">
        <v>2016</v>
      </c>
      <c r="K1356" s="106">
        <f t="shared" si="62"/>
        <v>0</v>
      </c>
    </row>
    <row r="1357" spans="2:11" s="58" customFormat="1">
      <c r="B1357" s="175" t="s">
        <v>1878</v>
      </c>
      <c r="C1357" s="174" t="s">
        <v>1438</v>
      </c>
      <c r="D1357" s="181">
        <v>36675.853130000003</v>
      </c>
      <c r="E1357" s="97">
        <v>199.04529893617229</v>
      </c>
      <c r="F1357" s="227">
        <f t="shared" si="60"/>
        <v>7300156.1500000004</v>
      </c>
      <c r="G1357" s="81"/>
      <c r="H1357" s="106" t="s">
        <v>11235</v>
      </c>
      <c r="I1357" s="189" t="str">
        <f t="shared" si="61"/>
        <v/>
      </c>
      <c r="J1357" s="233">
        <v>2016</v>
      </c>
      <c r="K1357" s="106">
        <f t="shared" si="62"/>
        <v>0</v>
      </c>
    </row>
    <row r="1358" spans="2:11" s="58" customFormat="1">
      <c r="B1358" s="175" t="s">
        <v>1879</v>
      </c>
      <c r="C1358" s="174" t="s">
        <v>1880</v>
      </c>
      <c r="D1358" s="181">
        <v>19224.55</v>
      </c>
      <c r="E1358" s="97">
        <v>520.15814986566659</v>
      </c>
      <c r="F1358" s="227">
        <f t="shared" ref="F1358:F1421" si="63">IFERROR(D1358*E1358,0)</f>
        <v>9999806.3599999994</v>
      </c>
      <c r="G1358" s="81">
        <v>9612.2747159999999</v>
      </c>
      <c r="H1358" s="106">
        <v>576.16112352484288</v>
      </c>
      <c r="I1358" s="189">
        <f t="shared" ref="I1358:I1421" si="64">IFERROR(G1358*H1358,"")</f>
        <v>5538219</v>
      </c>
      <c r="J1358" s="233">
        <v>2016</v>
      </c>
      <c r="K1358" s="106">
        <f t="shared" ref="K1358:K1421" si="65">IFERROR(ROUND((F1358+I1358),0),0)</f>
        <v>15538025</v>
      </c>
    </row>
    <row r="1359" spans="2:11" s="58" customFormat="1">
      <c r="B1359" s="175" t="s">
        <v>1881</v>
      </c>
      <c r="C1359" s="174" t="s">
        <v>1880</v>
      </c>
      <c r="D1359" s="181">
        <v>14782.145710000001</v>
      </c>
      <c r="E1359" s="97">
        <v>106.67528388204475</v>
      </c>
      <c r="F1359" s="227">
        <f t="shared" si="63"/>
        <v>1576889.59</v>
      </c>
      <c r="G1359" s="81">
        <v>7391.0726370000002</v>
      </c>
      <c r="H1359" s="106">
        <v>576.16116214066642</v>
      </c>
      <c r="I1359" s="189">
        <f t="shared" si="64"/>
        <v>4258449</v>
      </c>
      <c r="J1359" s="233">
        <v>2016</v>
      </c>
      <c r="K1359" s="106">
        <f t="shared" si="65"/>
        <v>5835339</v>
      </c>
    </row>
    <row r="1360" spans="2:11" s="58" customFormat="1">
      <c r="B1360" s="175" t="s">
        <v>1882</v>
      </c>
      <c r="C1360" s="174" t="s">
        <v>1883</v>
      </c>
      <c r="D1360" s="181">
        <v>13337.16641</v>
      </c>
      <c r="E1360" s="97">
        <v>480.71222648859487</v>
      </c>
      <c r="F1360" s="227">
        <f t="shared" si="63"/>
        <v>6411338.96</v>
      </c>
      <c r="G1360" s="81">
        <v>6668.5830859999996</v>
      </c>
      <c r="H1360" s="106">
        <v>162.69453135820163</v>
      </c>
      <c r="I1360" s="189">
        <f t="shared" si="64"/>
        <v>1084942</v>
      </c>
      <c r="J1360" s="233">
        <v>2016</v>
      </c>
      <c r="K1360" s="106">
        <f t="shared" si="65"/>
        <v>7496281</v>
      </c>
    </row>
    <row r="1361" spans="2:11" s="58" customFormat="1">
      <c r="B1361" s="175" t="s">
        <v>1884</v>
      </c>
      <c r="C1361" s="174" t="s">
        <v>1883</v>
      </c>
      <c r="D1361" s="181">
        <v>18667.166669999999</v>
      </c>
      <c r="E1361" s="97">
        <v>364.67039483501867</v>
      </c>
      <c r="F1361" s="227">
        <f t="shared" si="63"/>
        <v>6807363.04</v>
      </c>
      <c r="G1361" s="81">
        <v>9333.5831409999992</v>
      </c>
      <c r="H1361" s="106">
        <v>162.69453832039318</v>
      </c>
      <c r="I1361" s="189">
        <f t="shared" si="64"/>
        <v>1518523</v>
      </c>
      <c r="J1361" s="233">
        <v>2016</v>
      </c>
      <c r="K1361" s="106">
        <f t="shared" si="65"/>
        <v>8325886</v>
      </c>
    </row>
    <row r="1362" spans="2:11" s="58" customFormat="1">
      <c r="B1362" s="175" t="s">
        <v>1885</v>
      </c>
      <c r="C1362" s="174" t="s">
        <v>1808</v>
      </c>
      <c r="D1362" s="181">
        <v>6015.6</v>
      </c>
      <c r="E1362" s="97">
        <v>167.53516856173948</v>
      </c>
      <c r="F1362" s="227">
        <f t="shared" si="63"/>
        <v>1007824.56</v>
      </c>
      <c r="G1362" s="81">
        <v>3007.7999159999999</v>
      </c>
      <c r="H1362" s="106">
        <v>162.69466509287582</v>
      </c>
      <c r="I1362" s="189">
        <f t="shared" si="64"/>
        <v>489353</v>
      </c>
      <c r="J1362" s="233">
        <v>2016</v>
      </c>
      <c r="K1362" s="106">
        <f t="shared" si="65"/>
        <v>1497178</v>
      </c>
    </row>
    <row r="1363" spans="2:11" s="58" customFormat="1">
      <c r="B1363" s="175" t="s">
        <v>1886</v>
      </c>
      <c r="C1363" s="174" t="s">
        <v>1808</v>
      </c>
      <c r="D1363" s="181">
        <v>18236.855759999999</v>
      </c>
      <c r="E1363" s="97">
        <v>190.55709634016429</v>
      </c>
      <c r="F1363" s="227">
        <f t="shared" si="63"/>
        <v>3475162.28</v>
      </c>
      <c r="G1363" s="81">
        <v>9118.4276339999997</v>
      </c>
      <c r="H1363" s="106">
        <v>162.69449729122016</v>
      </c>
      <c r="I1363" s="189">
        <f t="shared" si="64"/>
        <v>1483518</v>
      </c>
      <c r="J1363" s="233">
        <v>2016</v>
      </c>
      <c r="K1363" s="106">
        <f t="shared" si="65"/>
        <v>4958680</v>
      </c>
    </row>
    <row r="1364" spans="2:11" s="58" customFormat="1">
      <c r="B1364" s="175" t="s">
        <v>1887</v>
      </c>
      <c r="C1364" s="174" t="s">
        <v>1405</v>
      </c>
      <c r="D1364" s="181">
        <v>5815.5666670000001</v>
      </c>
      <c r="E1364" s="97">
        <v>380.18079176118232</v>
      </c>
      <c r="F1364" s="227">
        <f t="shared" si="63"/>
        <v>2210966.7400000002</v>
      </c>
      <c r="G1364" s="81">
        <v>2907.7832910000002</v>
      </c>
      <c r="H1364" s="106">
        <v>576.16123085425625</v>
      </c>
      <c r="I1364" s="189">
        <f t="shared" si="64"/>
        <v>1675352</v>
      </c>
      <c r="J1364" s="233">
        <v>2016</v>
      </c>
      <c r="K1364" s="106">
        <f t="shared" si="65"/>
        <v>3886319</v>
      </c>
    </row>
    <row r="1365" spans="2:11" s="58" customFormat="1">
      <c r="B1365" s="175" t="s">
        <v>1888</v>
      </c>
      <c r="C1365" s="174" t="s">
        <v>1405</v>
      </c>
      <c r="D1365" s="181">
        <v>36814</v>
      </c>
      <c r="E1365" s="97">
        <v>73.668536697995322</v>
      </c>
      <c r="F1365" s="227">
        <f t="shared" si="63"/>
        <v>2712033.51</v>
      </c>
      <c r="G1365" s="81">
        <v>18407.00045</v>
      </c>
      <c r="H1365" s="106">
        <v>576.1611745926806</v>
      </c>
      <c r="I1365" s="189">
        <f t="shared" si="64"/>
        <v>10605399</v>
      </c>
      <c r="J1365" s="233">
        <v>2016</v>
      </c>
      <c r="K1365" s="106">
        <f t="shared" si="65"/>
        <v>13317433</v>
      </c>
    </row>
    <row r="1366" spans="2:11" s="58" customFormat="1">
      <c r="B1366" s="175" t="s">
        <v>1889</v>
      </c>
      <c r="C1366" s="174" t="s">
        <v>1585</v>
      </c>
      <c r="D1366" s="181">
        <v>4389.1374999999998</v>
      </c>
      <c r="E1366" s="97">
        <v>105.05071440573462</v>
      </c>
      <c r="F1366" s="227">
        <f t="shared" si="63"/>
        <v>461082.03</v>
      </c>
      <c r="G1366" s="81">
        <v>2194.568769</v>
      </c>
      <c r="H1366" s="106">
        <v>576.16102892786591</v>
      </c>
      <c r="I1366" s="189">
        <f t="shared" si="64"/>
        <v>1264425</v>
      </c>
      <c r="J1366" s="233">
        <v>2016</v>
      </c>
      <c r="K1366" s="106">
        <f t="shared" si="65"/>
        <v>1725507</v>
      </c>
    </row>
    <row r="1367" spans="2:11" s="58" customFormat="1">
      <c r="B1367" s="175" t="s">
        <v>1890</v>
      </c>
      <c r="C1367" s="174" t="s">
        <v>1585</v>
      </c>
      <c r="D1367" s="181">
        <v>11639.8678</v>
      </c>
      <c r="E1367" s="97">
        <v>234.57796745767163</v>
      </c>
      <c r="F1367" s="227">
        <f t="shared" si="63"/>
        <v>2730456.53</v>
      </c>
      <c r="G1367" s="81">
        <v>5819.9338539999999</v>
      </c>
      <c r="H1367" s="106">
        <v>576.16118741544722</v>
      </c>
      <c r="I1367" s="189">
        <f t="shared" si="64"/>
        <v>3353220</v>
      </c>
      <c r="J1367" s="233">
        <v>2016</v>
      </c>
      <c r="K1367" s="106">
        <f t="shared" si="65"/>
        <v>6083677</v>
      </c>
    </row>
    <row r="1368" spans="2:11" s="58" customFormat="1">
      <c r="B1368" s="175" t="s">
        <v>1891</v>
      </c>
      <c r="C1368" s="174" t="s">
        <v>1892</v>
      </c>
      <c r="D1368" s="181">
        <v>12637.225</v>
      </c>
      <c r="E1368" s="97">
        <v>319.43327352326162</v>
      </c>
      <c r="F1368" s="227">
        <f t="shared" si="63"/>
        <v>4036750.15</v>
      </c>
      <c r="G1368" s="81">
        <v>6318.6125169999996</v>
      </c>
      <c r="H1368" s="106">
        <v>162.6945784749725</v>
      </c>
      <c r="I1368" s="189">
        <f t="shared" si="64"/>
        <v>1028004</v>
      </c>
      <c r="J1368" s="233">
        <v>2016</v>
      </c>
      <c r="K1368" s="106">
        <f t="shared" si="65"/>
        <v>5064754</v>
      </c>
    </row>
    <row r="1369" spans="2:11" s="58" customFormat="1">
      <c r="B1369" s="175" t="s">
        <v>1893</v>
      </c>
      <c r="C1369" s="174" t="s">
        <v>1894</v>
      </c>
      <c r="D1369" s="181">
        <v>11425.78788</v>
      </c>
      <c r="E1369" s="97">
        <v>384.54924125547478</v>
      </c>
      <c r="F1369" s="227">
        <f t="shared" si="63"/>
        <v>4393778.0599999996</v>
      </c>
      <c r="G1369" s="81">
        <v>5712.8941029999996</v>
      </c>
      <c r="H1369" s="106">
        <v>162.69442129373917</v>
      </c>
      <c r="I1369" s="189">
        <f t="shared" si="64"/>
        <v>929456.00000000012</v>
      </c>
      <c r="J1369" s="233">
        <v>2016</v>
      </c>
      <c r="K1369" s="106">
        <f t="shared" si="65"/>
        <v>5323234</v>
      </c>
    </row>
    <row r="1370" spans="2:11" s="58" customFormat="1">
      <c r="B1370" s="175" t="s">
        <v>1895</v>
      </c>
      <c r="C1370" s="174" t="s">
        <v>1892</v>
      </c>
      <c r="D1370" s="181">
        <v>16537.900000000001</v>
      </c>
      <c r="E1370" s="97">
        <v>124.54350068630237</v>
      </c>
      <c r="F1370" s="227">
        <f t="shared" si="63"/>
        <v>2059687.96</v>
      </c>
      <c r="G1370" s="81">
        <v>8268.9498700000004</v>
      </c>
      <c r="H1370" s="106">
        <v>162.69454055838895</v>
      </c>
      <c r="I1370" s="189">
        <f t="shared" si="64"/>
        <v>1345313</v>
      </c>
      <c r="J1370" s="233">
        <v>2016</v>
      </c>
      <c r="K1370" s="106">
        <f t="shared" si="65"/>
        <v>3405001</v>
      </c>
    </row>
    <row r="1371" spans="2:11" s="58" customFormat="1">
      <c r="B1371" s="175" t="s">
        <v>1896</v>
      </c>
      <c r="C1371" s="174" t="s">
        <v>1897</v>
      </c>
      <c r="D1371" s="181">
        <v>9040.8125</v>
      </c>
      <c r="E1371" s="97">
        <v>158.81713065059139</v>
      </c>
      <c r="F1371" s="227">
        <f t="shared" si="63"/>
        <v>1435835.9</v>
      </c>
      <c r="G1371" s="81">
        <v>4520.4063260000003</v>
      </c>
      <c r="H1371" s="106">
        <v>162.69444535769813</v>
      </c>
      <c r="I1371" s="189">
        <f t="shared" si="64"/>
        <v>735445</v>
      </c>
      <c r="J1371" s="233">
        <v>2016</v>
      </c>
      <c r="K1371" s="106">
        <f t="shared" si="65"/>
        <v>2171281</v>
      </c>
    </row>
    <row r="1372" spans="2:11" s="58" customFormat="1">
      <c r="B1372" s="175" t="s">
        <v>1898</v>
      </c>
      <c r="C1372" s="174" t="s">
        <v>1897</v>
      </c>
      <c r="D1372" s="181">
        <v>7896.1</v>
      </c>
      <c r="E1372" s="97">
        <v>264.62757817150236</v>
      </c>
      <c r="F1372" s="227">
        <f t="shared" si="63"/>
        <v>2089525.8199999998</v>
      </c>
      <c r="G1372" s="81">
        <v>3948.0499909999999</v>
      </c>
      <c r="H1372" s="106">
        <v>162.69449512145249</v>
      </c>
      <c r="I1372" s="189">
        <f t="shared" si="64"/>
        <v>642326</v>
      </c>
      <c r="J1372" s="233">
        <v>2016</v>
      </c>
      <c r="K1372" s="106">
        <f t="shared" si="65"/>
        <v>2731852</v>
      </c>
    </row>
    <row r="1373" spans="2:11" s="58" customFormat="1">
      <c r="B1373" s="175" t="s">
        <v>1899</v>
      </c>
      <c r="C1373" s="174" t="s">
        <v>1883</v>
      </c>
      <c r="D1373" s="181">
        <v>29124.59391</v>
      </c>
      <c r="E1373" s="97">
        <v>347.88312796083892</v>
      </c>
      <c r="F1373" s="227">
        <f t="shared" si="63"/>
        <v>10131954.83</v>
      </c>
      <c r="G1373" s="81">
        <v>14562.29659</v>
      </c>
      <c r="H1373" s="106">
        <v>162.69453003909734</v>
      </c>
      <c r="I1373" s="189">
        <f t="shared" si="64"/>
        <v>2369206</v>
      </c>
      <c r="J1373" s="233">
        <v>2016</v>
      </c>
      <c r="K1373" s="106">
        <f t="shared" si="65"/>
        <v>12501161</v>
      </c>
    </row>
    <row r="1374" spans="2:11" s="58" customFormat="1">
      <c r="B1374" s="175" t="s">
        <v>1900</v>
      </c>
      <c r="C1374" s="174" t="s">
        <v>1883</v>
      </c>
      <c r="D1374" s="181">
        <v>14684</v>
      </c>
      <c r="E1374" s="97">
        <v>433.62237401253066</v>
      </c>
      <c r="F1374" s="227">
        <f t="shared" si="63"/>
        <v>6367310.9400000004</v>
      </c>
      <c r="G1374" s="81">
        <v>7341.9999509999998</v>
      </c>
      <c r="H1374" s="106">
        <v>162.69449849796112</v>
      </c>
      <c r="I1374" s="189">
        <f t="shared" si="64"/>
        <v>1194503</v>
      </c>
      <c r="J1374" s="233">
        <v>2016</v>
      </c>
      <c r="K1374" s="106">
        <f t="shared" si="65"/>
        <v>7561814</v>
      </c>
    </row>
    <row r="1375" spans="2:11" s="58" customFormat="1">
      <c r="B1375" s="175" t="s">
        <v>1901</v>
      </c>
      <c r="C1375" s="174" t="s">
        <v>1897</v>
      </c>
      <c r="D1375" s="181">
        <v>13571.42</v>
      </c>
      <c r="E1375" s="97">
        <v>139.91231278672387</v>
      </c>
      <c r="F1375" s="227">
        <f t="shared" si="63"/>
        <v>1898808.76</v>
      </c>
      <c r="G1375" s="81">
        <v>6785.709871</v>
      </c>
      <c r="H1375" s="106">
        <v>162.69454795262348</v>
      </c>
      <c r="I1375" s="189">
        <f t="shared" si="64"/>
        <v>1103998</v>
      </c>
      <c r="J1375" s="233">
        <v>2016</v>
      </c>
      <c r="K1375" s="106">
        <f t="shared" si="65"/>
        <v>3002807</v>
      </c>
    </row>
    <row r="1376" spans="2:11" s="58" customFormat="1">
      <c r="B1376" s="175" t="s">
        <v>1902</v>
      </c>
      <c r="C1376" s="174" t="s">
        <v>1897</v>
      </c>
      <c r="D1376" s="181">
        <v>12635.1</v>
      </c>
      <c r="E1376" s="97">
        <v>152.42743706025277</v>
      </c>
      <c r="F1376" s="227">
        <f t="shared" si="63"/>
        <v>1925935.91</v>
      </c>
      <c r="G1376" s="81">
        <v>6317.5500019999999</v>
      </c>
      <c r="H1376" s="106">
        <v>162.69455717400115</v>
      </c>
      <c r="I1376" s="189">
        <f t="shared" si="64"/>
        <v>1027831</v>
      </c>
      <c r="J1376" s="233">
        <v>2016</v>
      </c>
      <c r="K1376" s="106">
        <f t="shared" si="65"/>
        <v>2953767</v>
      </c>
    </row>
    <row r="1377" spans="2:11" s="58" customFormat="1">
      <c r="B1377" s="175" t="s">
        <v>1903</v>
      </c>
      <c r="C1377" s="174" t="s">
        <v>1904</v>
      </c>
      <c r="D1377" s="181">
        <v>9088.9750000000004</v>
      </c>
      <c r="E1377" s="97">
        <v>433.67692176510553</v>
      </c>
      <c r="F1377" s="227">
        <f t="shared" si="63"/>
        <v>3941678.7</v>
      </c>
      <c r="G1377" s="81">
        <v>4544.4873479999997</v>
      </c>
      <c r="H1377" s="106">
        <v>162.69447869084485</v>
      </c>
      <c r="I1377" s="189">
        <f t="shared" si="64"/>
        <v>739363</v>
      </c>
      <c r="J1377" s="233">
        <v>2016</v>
      </c>
      <c r="K1377" s="106">
        <f t="shared" si="65"/>
        <v>4681042</v>
      </c>
    </row>
    <row r="1378" spans="2:11" s="58" customFormat="1">
      <c r="B1378" s="175" t="s">
        <v>1905</v>
      </c>
      <c r="C1378" s="174" t="s">
        <v>1808</v>
      </c>
      <c r="D1378" s="181">
        <v>12474.193380000001</v>
      </c>
      <c r="E1378" s="97">
        <v>276.4840511074392</v>
      </c>
      <c r="F1378" s="227">
        <f t="shared" si="63"/>
        <v>3448915.52</v>
      </c>
      <c r="G1378" s="81">
        <v>6237.0965999999999</v>
      </c>
      <c r="H1378" s="106">
        <v>162.6944498502717</v>
      </c>
      <c r="I1378" s="189">
        <f t="shared" si="64"/>
        <v>1014741.0000000001</v>
      </c>
      <c r="J1378" s="233">
        <v>2016</v>
      </c>
      <c r="K1378" s="106">
        <f t="shared" si="65"/>
        <v>4463657</v>
      </c>
    </row>
    <row r="1379" spans="2:11" s="58" customFormat="1">
      <c r="B1379" s="175" t="s">
        <v>1906</v>
      </c>
      <c r="C1379" s="174" t="s">
        <v>1808</v>
      </c>
      <c r="D1379" s="181">
        <v>20218.554550000001</v>
      </c>
      <c r="E1379" s="97">
        <v>286.66719154757777</v>
      </c>
      <c r="F1379" s="227">
        <f t="shared" si="63"/>
        <v>5795996.25</v>
      </c>
      <c r="G1379" s="81">
        <v>10109.27758</v>
      </c>
      <c r="H1379" s="106">
        <v>162.69451372607378</v>
      </c>
      <c r="I1379" s="189">
        <f t="shared" si="64"/>
        <v>1644724</v>
      </c>
      <c r="J1379" s="233">
        <v>2016</v>
      </c>
      <c r="K1379" s="106">
        <f t="shared" si="65"/>
        <v>7440720</v>
      </c>
    </row>
    <row r="1380" spans="2:11" s="58" customFormat="1">
      <c r="B1380" s="175" t="s">
        <v>1907</v>
      </c>
      <c r="C1380" s="174" t="s">
        <v>1585</v>
      </c>
      <c r="D1380" s="181">
        <v>10474.604170000001</v>
      </c>
      <c r="E1380" s="97">
        <v>267.64095086564021</v>
      </c>
      <c r="F1380" s="227">
        <f t="shared" si="63"/>
        <v>2803433.02</v>
      </c>
      <c r="G1380" s="81">
        <v>5237.3021959999996</v>
      </c>
      <c r="H1380" s="106">
        <v>576.16113927980803</v>
      </c>
      <c r="I1380" s="189">
        <f t="shared" si="64"/>
        <v>3017530</v>
      </c>
      <c r="J1380" s="233">
        <v>2016</v>
      </c>
      <c r="K1380" s="106">
        <f t="shared" si="65"/>
        <v>5820963</v>
      </c>
    </row>
    <row r="1381" spans="2:11" s="58" customFormat="1">
      <c r="B1381" s="175" t="s">
        <v>1908</v>
      </c>
      <c r="C1381" s="174" t="s">
        <v>1585</v>
      </c>
      <c r="D1381" s="181">
        <v>5484.8666670000002</v>
      </c>
      <c r="E1381" s="97">
        <v>65.930333762842594</v>
      </c>
      <c r="F1381" s="227">
        <f t="shared" si="63"/>
        <v>361619.09</v>
      </c>
      <c r="G1381" s="81">
        <v>2742.4332530000001</v>
      </c>
      <c r="H1381" s="106">
        <v>576.16096882996771</v>
      </c>
      <c r="I1381" s="189">
        <f t="shared" si="64"/>
        <v>1580083</v>
      </c>
      <c r="J1381" s="233">
        <v>2016</v>
      </c>
      <c r="K1381" s="106">
        <f t="shared" si="65"/>
        <v>1941702</v>
      </c>
    </row>
    <row r="1382" spans="2:11" s="58" customFormat="1">
      <c r="B1382" s="175" t="s">
        <v>1909</v>
      </c>
      <c r="C1382" s="174" t="s">
        <v>1585</v>
      </c>
      <c r="D1382" s="181">
        <v>1892.0666670000001</v>
      </c>
      <c r="E1382" s="97">
        <v>53.623459347164747</v>
      </c>
      <c r="F1382" s="227">
        <f t="shared" si="63"/>
        <v>101459.16</v>
      </c>
      <c r="G1382" s="81">
        <v>946.03338610000003</v>
      </c>
      <c r="H1382" s="106">
        <v>576.16148437110633</v>
      </c>
      <c r="I1382" s="189">
        <f t="shared" si="64"/>
        <v>545068</v>
      </c>
      <c r="J1382" s="233">
        <v>2016</v>
      </c>
      <c r="K1382" s="106">
        <f t="shared" si="65"/>
        <v>646527</v>
      </c>
    </row>
    <row r="1383" spans="2:11" s="58" customFormat="1">
      <c r="B1383" s="175" t="s">
        <v>1910</v>
      </c>
      <c r="C1383" s="174" t="s">
        <v>1585</v>
      </c>
      <c r="D1383" s="181">
        <v>2655.8666669999998</v>
      </c>
      <c r="E1383" s="97">
        <v>88.645240713810281</v>
      </c>
      <c r="F1383" s="227">
        <f t="shared" si="63"/>
        <v>235429.94</v>
      </c>
      <c r="G1383" s="81">
        <v>1327.9332959999999</v>
      </c>
      <c r="H1383" s="106">
        <v>576.16147008637097</v>
      </c>
      <c r="I1383" s="189">
        <f t="shared" si="64"/>
        <v>765104</v>
      </c>
      <c r="J1383" s="233">
        <v>2016</v>
      </c>
      <c r="K1383" s="106">
        <f t="shared" si="65"/>
        <v>1000534</v>
      </c>
    </row>
    <row r="1384" spans="2:11" s="58" customFormat="1">
      <c r="B1384" s="175" t="s">
        <v>1911</v>
      </c>
      <c r="C1384" s="174" t="s">
        <v>1897</v>
      </c>
      <c r="D1384" s="181">
        <v>13571.42</v>
      </c>
      <c r="E1384" s="97">
        <v>139.91231278672387</v>
      </c>
      <c r="F1384" s="227">
        <f t="shared" si="63"/>
        <v>1898808.76</v>
      </c>
      <c r="G1384" s="81">
        <v>6785.709871</v>
      </c>
      <c r="H1384" s="106">
        <v>162.69454795262348</v>
      </c>
      <c r="I1384" s="189">
        <f t="shared" si="64"/>
        <v>1103998</v>
      </c>
      <c r="J1384" s="233">
        <v>2016</v>
      </c>
      <c r="K1384" s="106">
        <f t="shared" si="65"/>
        <v>3002807</v>
      </c>
    </row>
    <row r="1385" spans="2:11" s="58" customFormat="1">
      <c r="B1385" s="175" t="s">
        <v>1912</v>
      </c>
      <c r="C1385" s="174" t="s">
        <v>1897</v>
      </c>
      <c r="D1385" s="181">
        <v>9856.5384620000004</v>
      </c>
      <c r="E1385" s="97">
        <v>300.38184312012885</v>
      </c>
      <c r="F1385" s="227">
        <f t="shared" si="63"/>
        <v>2960725.1900000004</v>
      </c>
      <c r="G1385" s="81">
        <v>4928.2692290000005</v>
      </c>
      <c r="H1385" s="106">
        <v>162.69443951679042</v>
      </c>
      <c r="I1385" s="189">
        <f t="shared" si="64"/>
        <v>801802</v>
      </c>
      <c r="J1385" s="233">
        <v>2016</v>
      </c>
      <c r="K1385" s="106">
        <f t="shared" si="65"/>
        <v>3762527</v>
      </c>
    </row>
    <row r="1386" spans="2:11" s="58" customFormat="1">
      <c r="B1386" s="175" t="s">
        <v>1913</v>
      </c>
      <c r="C1386" s="174" t="s">
        <v>1897</v>
      </c>
      <c r="D1386" s="181">
        <v>10997.23846</v>
      </c>
      <c r="E1386" s="97">
        <v>145.55299549265206</v>
      </c>
      <c r="F1386" s="227">
        <f t="shared" si="63"/>
        <v>1600681</v>
      </c>
      <c r="G1386" s="81">
        <v>5498.6189809999996</v>
      </c>
      <c r="H1386" s="106">
        <v>162.69448803257606</v>
      </c>
      <c r="I1386" s="189">
        <f t="shared" si="64"/>
        <v>894595</v>
      </c>
      <c r="J1386" s="233">
        <v>2016</v>
      </c>
      <c r="K1386" s="106">
        <f t="shared" si="65"/>
        <v>2495276</v>
      </c>
    </row>
    <row r="1387" spans="2:11" s="58" customFormat="1">
      <c r="B1387" s="175" t="s">
        <v>1914</v>
      </c>
      <c r="C1387" s="174" t="s">
        <v>1915</v>
      </c>
      <c r="D1387" s="181">
        <v>21722.47</v>
      </c>
      <c r="E1387" s="97">
        <v>408.74955242198519</v>
      </c>
      <c r="F1387" s="227">
        <f t="shared" si="63"/>
        <v>8879049.8900000006</v>
      </c>
      <c r="G1387" s="81">
        <v>10861.235000000001</v>
      </c>
      <c r="H1387" s="106">
        <v>162.69448179695954</v>
      </c>
      <c r="I1387" s="189">
        <f t="shared" si="64"/>
        <v>1767063</v>
      </c>
      <c r="J1387" s="233">
        <v>2016</v>
      </c>
      <c r="K1387" s="106">
        <f t="shared" si="65"/>
        <v>10646113</v>
      </c>
    </row>
    <row r="1388" spans="2:11" s="58" customFormat="1">
      <c r="B1388" s="175" t="s">
        <v>1916</v>
      </c>
      <c r="C1388" s="174" t="s">
        <v>1897</v>
      </c>
      <c r="D1388" s="181">
        <v>5244.9384620000001</v>
      </c>
      <c r="E1388" s="97">
        <v>264.56184186970927</v>
      </c>
      <c r="F1388" s="227">
        <f t="shared" si="63"/>
        <v>1387610.58</v>
      </c>
      <c r="G1388" s="81">
        <v>2622.469317</v>
      </c>
      <c r="H1388" s="106">
        <v>162.69437252676158</v>
      </c>
      <c r="I1388" s="189">
        <f t="shared" si="64"/>
        <v>426661</v>
      </c>
      <c r="J1388" s="233">
        <v>2016</v>
      </c>
      <c r="K1388" s="106">
        <f t="shared" si="65"/>
        <v>1814272</v>
      </c>
    </row>
    <row r="1389" spans="2:11" s="58" customFormat="1">
      <c r="B1389" s="175" t="s">
        <v>1917</v>
      </c>
      <c r="C1389" s="174" t="s">
        <v>1918</v>
      </c>
      <c r="D1389" s="181">
        <v>6073.8333329999996</v>
      </c>
      <c r="E1389" s="97">
        <v>155.33169553304239</v>
      </c>
      <c r="F1389" s="227">
        <f t="shared" si="63"/>
        <v>943458.83000000007</v>
      </c>
      <c r="G1389" s="81">
        <v>3036.9165410000001</v>
      </c>
      <c r="H1389" s="106">
        <v>162.69462572629848</v>
      </c>
      <c r="I1389" s="189">
        <f t="shared" si="64"/>
        <v>494090</v>
      </c>
      <c r="J1389" s="233">
        <v>2016</v>
      </c>
      <c r="K1389" s="106">
        <f t="shared" si="65"/>
        <v>1437549</v>
      </c>
    </row>
    <row r="1390" spans="2:11" s="58" customFormat="1">
      <c r="B1390" s="175" t="s">
        <v>1919</v>
      </c>
      <c r="C1390" s="174" t="s">
        <v>1920</v>
      </c>
      <c r="D1390" s="181">
        <v>10760.31667</v>
      </c>
      <c r="E1390" s="97">
        <v>275.68481588191025</v>
      </c>
      <c r="F1390" s="227">
        <f t="shared" si="63"/>
        <v>2966455.92</v>
      </c>
      <c r="G1390" s="81"/>
      <c r="H1390" s="106" t="s">
        <v>11235</v>
      </c>
      <c r="I1390" s="189" t="str">
        <f t="shared" si="64"/>
        <v/>
      </c>
      <c r="J1390" s="233">
        <v>2016</v>
      </c>
      <c r="K1390" s="106">
        <f t="shared" si="65"/>
        <v>0</v>
      </c>
    </row>
    <row r="1391" spans="2:11" s="58" customFormat="1">
      <c r="B1391" s="175" t="s">
        <v>1921</v>
      </c>
      <c r="C1391" s="174" t="s">
        <v>1918</v>
      </c>
      <c r="D1391" s="181">
        <v>16283.898810000001</v>
      </c>
      <c r="E1391" s="97">
        <v>364.48109198241815</v>
      </c>
      <c r="F1391" s="227">
        <f t="shared" si="63"/>
        <v>5935173.2199999997</v>
      </c>
      <c r="G1391" s="81">
        <v>8141.9492730000002</v>
      </c>
      <c r="H1391" s="106">
        <v>162.69445504809889</v>
      </c>
      <c r="I1391" s="189">
        <f t="shared" si="64"/>
        <v>1324650</v>
      </c>
      <c r="J1391" s="233">
        <v>2016</v>
      </c>
      <c r="K1391" s="106">
        <f t="shared" si="65"/>
        <v>7259823</v>
      </c>
    </row>
    <row r="1392" spans="2:11" s="58" customFormat="1">
      <c r="B1392" s="175" t="s">
        <v>1922</v>
      </c>
      <c r="C1392" s="174" t="s">
        <v>1918</v>
      </c>
      <c r="D1392" s="181">
        <v>25649.0697</v>
      </c>
      <c r="E1392" s="97">
        <v>433.1020801117009</v>
      </c>
      <c r="F1392" s="227">
        <f t="shared" si="63"/>
        <v>11108665.439999999</v>
      </c>
      <c r="G1392" s="81">
        <v>12824.53514</v>
      </c>
      <c r="H1392" s="106">
        <v>162.69447408602133</v>
      </c>
      <c r="I1392" s="189">
        <f t="shared" si="64"/>
        <v>2086481</v>
      </c>
      <c r="J1392" s="233">
        <v>2016</v>
      </c>
      <c r="K1392" s="106">
        <f t="shared" si="65"/>
        <v>13195146</v>
      </c>
    </row>
    <row r="1393" spans="2:11" s="58" customFormat="1">
      <c r="B1393" s="175" t="s">
        <v>1923</v>
      </c>
      <c r="C1393" s="174" t="s">
        <v>1918</v>
      </c>
      <c r="D1393" s="181">
        <v>6355.7866670000003</v>
      </c>
      <c r="E1393" s="97">
        <v>439.10002273838114</v>
      </c>
      <c r="F1393" s="227">
        <f t="shared" si="63"/>
        <v>2790826.07</v>
      </c>
      <c r="G1393" s="81">
        <v>3177.8932030000001</v>
      </c>
      <c r="H1393" s="106">
        <v>162.69458001669668</v>
      </c>
      <c r="I1393" s="189">
        <f t="shared" si="64"/>
        <v>517026</v>
      </c>
      <c r="J1393" s="233">
        <v>2016</v>
      </c>
      <c r="K1393" s="106">
        <f t="shared" si="65"/>
        <v>3307852</v>
      </c>
    </row>
    <row r="1394" spans="2:11" s="58" customFormat="1">
      <c r="B1394" s="175" t="s">
        <v>1924</v>
      </c>
      <c r="C1394" s="174" t="s">
        <v>126</v>
      </c>
      <c r="D1394" s="104">
        <v>11702.3</v>
      </c>
      <c r="E1394" s="97">
        <v>230.29057706604686</v>
      </c>
      <c r="F1394" s="227">
        <f t="shared" si="63"/>
        <v>2694929.42</v>
      </c>
      <c r="G1394" s="81">
        <v>5851.1498320000001</v>
      </c>
      <c r="H1394" s="106">
        <v>162.69451771577877</v>
      </c>
      <c r="I1394" s="189">
        <f t="shared" si="64"/>
        <v>951950</v>
      </c>
      <c r="J1394" s="232">
        <v>2016</v>
      </c>
      <c r="K1394" s="106">
        <f t="shared" si="65"/>
        <v>3646879</v>
      </c>
    </row>
    <row r="1395" spans="2:11" s="58" customFormat="1">
      <c r="B1395" s="175" t="s">
        <v>1925</v>
      </c>
      <c r="C1395" s="174" t="s">
        <v>126</v>
      </c>
      <c r="D1395" s="104">
        <v>5675.8</v>
      </c>
      <c r="E1395" s="97">
        <v>800.23887205327878</v>
      </c>
      <c r="F1395" s="227">
        <f t="shared" si="63"/>
        <v>4541995.79</v>
      </c>
      <c r="G1395" s="81">
        <v>2837.8999600000002</v>
      </c>
      <c r="H1395" s="106">
        <v>162.69460041149583</v>
      </c>
      <c r="I1395" s="189">
        <f t="shared" si="64"/>
        <v>461711</v>
      </c>
      <c r="J1395" s="232">
        <v>2016</v>
      </c>
      <c r="K1395" s="106">
        <f t="shared" si="65"/>
        <v>5003707</v>
      </c>
    </row>
    <row r="1396" spans="2:11" s="58" customFormat="1">
      <c r="B1396" s="175" t="s">
        <v>1926</v>
      </c>
      <c r="C1396" s="174" t="s">
        <v>1892</v>
      </c>
      <c r="D1396" s="104">
        <v>12637.225</v>
      </c>
      <c r="E1396" s="97">
        <v>319.43327352326162</v>
      </c>
      <c r="F1396" s="227">
        <f t="shared" si="63"/>
        <v>4036750.15</v>
      </c>
      <c r="G1396" s="81">
        <v>6318.6125169999996</v>
      </c>
      <c r="H1396" s="106">
        <v>162.6945784749725</v>
      </c>
      <c r="I1396" s="189">
        <f t="shared" si="64"/>
        <v>1028004</v>
      </c>
      <c r="J1396" s="232">
        <v>2016</v>
      </c>
      <c r="K1396" s="106">
        <f t="shared" si="65"/>
        <v>5064754</v>
      </c>
    </row>
    <row r="1397" spans="2:11" s="58" customFormat="1">
      <c r="B1397" s="175" t="s">
        <v>1927</v>
      </c>
      <c r="C1397" s="174" t="s">
        <v>1892</v>
      </c>
      <c r="D1397" s="181">
        <v>14871.57841</v>
      </c>
      <c r="E1397" s="97">
        <v>337.9145650485126</v>
      </c>
      <c r="F1397" s="227">
        <f t="shared" si="63"/>
        <v>5025322.95</v>
      </c>
      <c r="G1397" s="81">
        <v>7435.7889919999998</v>
      </c>
      <c r="H1397" s="106">
        <v>162.69450374419662</v>
      </c>
      <c r="I1397" s="189">
        <f t="shared" si="64"/>
        <v>1209762</v>
      </c>
      <c r="J1397" s="233">
        <v>2016</v>
      </c>
      <c r="K1397" s="106">
        <f t="shared" si="65"/>
        <v>6235085</v>
      </c>
    </row>
    <row r="1398" spans="2:11" s="58" customFormat="1">
      <c r="B1398" s="175" t="s">
        <v>1928</v>
      </c>
      <c r="C1398" s="174" t="s">
        <v>1892</v>
      </c>
      <c r="D1398" s="181">
        <v>5337</v>
      </c>
      <c r="E1398" s="97">
        <v>331.97911935544312</v>
      </c>
      <c r="F1398" s="227">
        <f t="shared" si="63"/>
        <v>1771772.5599999998</v>
      </c>
      <c r="G1398" s="81">
        <v>2668.500063</v>
      </c>
      <c r="H1398" s="106">
        <v>162.69439376063451</v>
      </c>
      <c r="I1398" s="189">
        <f t="shared" si="64"/>
        <v>434150</v>
      </c>
      <c r="J1398" s="233">
        <v>2016</v>
      </c>
      <c r="K1398" s="106">
        <f t="shared" si="65"/>
        <v>2205923</v>
      </c>
    </row>
    <row r="1399" spans="2:11" s="58" customFormat="1">
      <c r="B1399" s="175" t="s">
        <v>1929</v>
      </c>
      <c r="C1399" s="174" t="s">
        <v>1892</v>
      </c>
      <c r="D1399" s="181">
        <v>5618.9666669999997</v>
      </c>
      <c r="E1399" s="97">
        <v>638.96396308698729</v>
      </c>
      <c r="F1399" s="227">
        <f t="shared" si="63"/>
        <v>3590317.21</v>
      </c>
      <c r="G1399" s="81">
        <v>2809.483393</v>
      </c>
      <c r="H1399" s="106">
        <v>162.6946794342557</v>
      </c>
      <c r="I1399" s="189">
        <f t="shared" si="64"/>
        <v>457088.00000000006</v>
      </c>
      <c r="J1399" s="233">
        <v>2016</v>
      </c>
      <c r="K1399" s="106">
        <f t="shared" si="65"/>
        <v>4047405</v>
      </c>
    </row>
    <row r="1400" spans="2:11" s="58" customFormat="1">
      <c r="B1400" s="175" t="s">
        <v>1930</v>
      </c>
      <c r="C1400" s="174" t="s">
        <v>1931</v>
      </c>
      <c r="D1400" s="181">
        <v>3467.8666669999998</v>
      </c>
      <c r="E1400" s="97">
        <v>157.29550827047413</v>
      </c>
      <c r="F1400" s="227">
        <f t="shared" si="63"/>
        <v>545479.85</v>
      </c>
      <c r="G1400" s="81"/>
      <c r="H1400" s="106" t="s">
        <v>11235</v>
      </c>
      <c r="I1400" s="189" t="str">
        <f t="shared" si="64"/>
        <v/>
      </c>
      <c r="J1400" s="233">
        <v>2016</v>
      </c>
      <c r="K1400" s="106">
        <f t="shared" si="65"/>
        <v>0</v>
      </c>
    </row>
    <row r="1401" spans="2:11" s="58" customFormat="1">
      <c r="B1401" s="175" t="s">
        <v>1932</v>
      </c>
      <c r="C1401" s="174" t="s">
        <v>1933</v>
      </c>
      <c r="D1401" s="181">
        <v>40978.043250000002</v>
      </c>
      <c r="E1401" s="97">
        <v>286.86346388684626</v>
      </c>
      <c r="F1401" s="227">
        <f t="shared" si="63"/>
        <v>11755103.43</v>
      </c>
      <c r="G1401" s="81"/>
      <c r="H1401" s="106" t="s">
        <v>11235</v>
      </c>
      <c r="I1401" s="189" t="str">
        <f t="shared" si="64"/>
        <v/>
      </c>
      <c r="J1401" s="233">
        <v>2016</v>
      </c>
      <c r="K1401" s="106">
        <f t="shared" si="65"/>
        <v>0</v>
      </c>
    </row>
    <row r="1402" spans="2:11" s="58" customFormat="1">
      <c r="B1402" s="175" t="s">
        <v>1934</v>
      </c>
      <c r="C1402" s="174" t="s">
        <v>1935</v>
      </c>
      <c r="D1402" s="181">
        <v>5087.5865480000002</v>
      </c>
      <c r="E1402" s="97">
        <v>636.89454703700108</v>
      </c>
      <c r="F1402" s="227">
        <f t="shared" si="63"/>
        <v>3240256.13</v>
      </c>
      <c r="G1402" s="81">
        <v>5087.5865050000002</v>
      </c>
      <c r="H1402" s="106">
        <v>162.69443265220704</v>
      </c>
      <c r="I1402" s="189">
        <f t="shared" si="64"/>
        <v>827721.99999999988</v>
      </c>
      <c r="J1402" s="233">
        <v>2016</v>
      </c>
      <c r="K1402" s="106">
        <f t="shared" si="65"/>
        <v>4067978</v>
      </c>
    </row>
    <row r="1403" spans="2:11" s="58" customFormat="1">
      <c r="B1403" s="175" t="s">
        <v>1936</v>
      </c>
      <c r="C1403" s="174" t="s">
        <v>1935</v>
      </c>
      <c r="D1403" s="181">
        <v>14758.318149999999</v>
      </c>
      <c r="E1403" s="97">
        <v>187.92982722086123</v>
      </c>
      <c r="F1403" s="227">
        <f t="shared" si="63"/>
        <v>2773528.18</v>
      </c>
      <c r="G1403" s="81">
        <v>14758.318520000001</v>
      </c>
      <c r="H1403" s="106">
        <v>162.69448289424776</v>
      </c>
      <c r="I1403" s="189">
        <f t="shared" si="64"/>
        <v>2401097</v>
      </c>
      <c r="J1403" s="233">
        <v>2016</v>
      </c>
      <c r="K1403" s="106">
        <f t="shared" si="65"/>
        <v>5174625</v>
      </c>
    </row>
    <row r="1404" spans="2:11" s="58" customFormat="1">
      <c r="B1404" s="175" t="s">
        <v>1937</v>
      </c>
      <c r="C1404" s="174" t="s">
        <v>1935</v>
      </c>
      <c r="D1404" s="181">
        <v>4195.4442639999997</v>
      </c>
      <c r="E1404" s="97">
        <v>169.70762932294792</v>
      </c>
      <c r="F1404" s="227">
        <f t="shared" si="63"/>
        <v>711998.9</v>
      </c>
      <c r="G1404" s="81">
        <v>2097.7221760000002</v>
      </c>
      <c r="H1404" s="106">
        <v>162.69456647056009</v>
      </c>
      <c r="I1404" s="189">
        <f t="shared" si="64"/>
        <v>341288</v>
      </c>
      <c r="J1404" s="233">
        <v>2016</v>
      </c>
      <c r="K1404" s="106">
        <f t="shared" si="65"/>
        <v>1053287</v>
      </c>
    </row>
    <row r="1405" spans="2:11" s="58" customFormat="1">
      <c r="B1405" s="175" t="s">
        <v>1938</v>
      </c>
      <c r="C1405" s="174" t="s">
        <v>1931</v>
      </c>
      <c r="D1405" s="181">
        <v>6788.171429</v>
      </c>
      <c r="E1405" s="97">
        <v>169.80881553396611</v>
      </c>
      <c r="F1405" s="227">
        <f t="shared" si="63"/>
        <v>1152691.3500000001</v>
      </c>
      <c r="G1405" s="81"/>
      <c r="H1405" s="106" t="s">
        <v>11235</v>
      </c>
      <c r="I1405" s="189" t="str">
        <f t="shared" si="64"/>
        <v/>
      </c>
      <c r="J1405" s="233">
        <v>2016</v>
      </c>
      <c r="K1405" s="106">
        <f t="shared" si="65"/>
        <v>0</v>
      </c>
    </row>
    <row r="1406" spans="2:11" s="58" customFormat="1">
      <c r="B1406" s="175" t="s">
        <v>1939</v>
      </c>
      <c r="C1406" s="174" t="s">
        <v>1935</v>
      </c>
      <c r="D1406" s="181">
        <v>4504.648991</v>
      </c>
      <c r="E1406" s="97">
        <v>149.6967069681279</v>
      </c>
      <c r="F1406" s="227">
        <f t="shared" si="63"/>
        <v>674331.12</v>
      </c>
      <c r="G1406" s="81">
        <v>2252.3245010000001</v>
      </c>
      <c r="H1406" s="106">
        <v>162.69458501086561</v>
      </c>
      <c r="I1406" s="189">
        <f t="shared" si="64"/>
        <v>366441</v>
      </c>
      <c r="J1406" s="233">
        <v>2016</v>
      </c>
      <c r="K1406" s="106">
        <f t="shared" si="65"/>
        <v>1040772</v>
      </c>
    </row>
    <row r="1407" spans="2:11" s="58" customFormat="1">
      <c r="B1407" s="175" t="s">
        <v>1940</v>
      </c>
      <c r="C1407" s="174" t="s">
        <v>1935</v>
      </c>
      <c r="D1407" s="181">
        <v>1800.3024399999999</v>
      </c>
      <c r="E1407" s="97">
        <v>293.60499005933696</v>
      </c>
      <c r="F1407" s="227">
        <f t="shared" si="63"/>
        <v>528577.78</v>
      </c>
      <c r="G1407" s="81">
        <v>900.15124979999996</v>
      </c>
      <c r="H1407" s="106">
        <v>162.69488047985155</v>
      </c>
      <c r="I1407" s="189">
        <f t="shared" si="64"/>
        <v>146450</v>
      </c>
      <c r="J1407" s="233">
        <v>2016</v>
      </c>
      <c r="K1407" s="106">
        <f t="shared" si="65"/>
        <v>675028</v>
      </c>
    </row>
    <row r="1408" spans="2:11" s="58" customFormat="1">
      <c r="B1408" s="175" t="s">
        <v>1941</v>
      </c>
      <c r="C1408" s="174" t="s">
        <v>1935</v>
      </c>
      <c r="D1408" s="181">
        <v>7723.8782110000002</v>
      </c>
      <c r="E1408" s="97">
        <v>368.25571847432639</v>
      </c>
      <c r="F1408" s="227">
        <f t="shared" si="63"/>
        <v>2844362.32</v>
      </c>
      <c r="G1408" s="81">
        <v>3861.9390880000001</v>
      </c>
      <c r="H1408" s="106">
        <v>162.69443553688694</v>
      </c>
      <c r="I1408" s="189">
        <f t="shared" si="64"/>
        <v>628316</v>
      </c>
      <c r="J1408" s="233">
        <v>2016</v>
      </c>
      <c r="K1408" s="106">
        <f t="shared" si="65"/>
        <v>3472678</v>
      </c>
    </row>
    <row r="1409" spans="2:11" s="58" customFormat="1">
      <c r="B1409" s="175" t="s">
        <v>1942</v>
      </c>
      <c r="C1409" s="174" t="s">
        <v>1933</v>
      </c>
      <c r="D1409" s="181">
        <v>6182.0666670000001</v>
      </c>
      <c r="E1409" s="97">
        <v>132.76437220925231</v>
      </c>
      <c r="F1409" s="227">
        <f t="shared" si="63"/>
        <v>820758.19999999984</v>
      </c>
      <c r="G1409" s="81"/>
      <c r="H1409" s="106" t="s">
        <v>11235</v>
      </c>
      <c r="I1409" s="189" t="str">
        <f t="shared" si="64"/>
        <v/>
      </c>
      <c r="J1409" s="233">
        <v>2016</v>
      </c>
      <c r="K1409" s="106">
        <f t="shared" si="65"/>
        <v>0</v>
      </c>
    </row>
    <row r="1410" spans="2:11" s="58" customFormat="1">
      <c r="B1410" s="175" t="s">
        <v>1943</v>
      </c>
      <c r="C1410" s="174" t="s">
        <v>1933</v>
      </c>
      <c r="D1410" s="181">
        <v>48153.773809999999</v>
      </c>
      <c r="E1410" s="97">
        <v>356.21676460252496</v>
      </c>
      <c r="F1410" s="227">
        <f t="shared" si="63"/>
        <v>17153181.510000002</v>
      </c>
      <c r="G1410" s="81"/>
      <c r="H1410" s="106" t="s">
        <v>11235</v>
      </c>
      <c r="I1410" s="189" t="str">
        <f t="shared" si="64"/>
        <v/>
      </c>
      <c r="J1410" s="233">
        <v>2016</v>
      </c>
      <c r="K1410" s="106">
        <f t="shared" si="65"/>
        <v>0</v>
      </c>
    </row>
    <row r="1411" spans="2:11" s="58" customFormat="1">
      <c r="B1411" s="175" t="s">
        <v>1944</v>
      </c>
      <c r="C1411" s="174" t="s">
        <v>1945</v>
      </c>
      <c r="D1411" s="181">
        <v>7561.4523939999999</v>
      </c>
      <c r="E1411" s="97">
        <v>270.81137899180169</v>
      </c>
      <c r="F1411" s="227">
        <f t="shared" si="63"/>
        <v>2047727.35</v>
      </c>
      <c r="G1411" s="81">
        <v>3780.7262860000001</v>
      </c>
      <c r="H1411" s="106">
        <v>162.69440141110496</v>
      </c>
      <c r="I1411" s="189">
        <f t="shared" si="64"/>
        <v>615103</v>
      </c>
      <c r="J1411" s="233">
        <v>2016</v>
      </c>
      <c r="K1411" s="106">
        <f t="shared" si="65"/>
        <v>2662830</v>
      </c>
    </row>
    <row r="1412" spans="2:11" s="58" customFormat="1">
      <c r="B1412" s="175" t="s">
        <v>1946</v>
      </c>
      <c r="C1412" s="174" t="s">
        <v>1945</v>
      </c>
      <c r="D1412" s="181">
        <v>7543.8325969999996</v>
      </c>
      <c r="E1412" s="97">
        <v>291.59782003577249</v>
      </c>
      <c r="F1412" s="227">
        <f t="shared" si="63"/>
        <v>2199765.14</v>
      </c>
      <c r="G1412" s="81">
        <v>3771.9162799999999</v>
      </c>
      <c r="H1412" s="106">
        <v>162.69449119374411</v>
      </c>
      <c r="I1412" s="189">
        <f t="shared" si="64"/>
        <v>613670</v>
      </c>
      <c r="J1412" s="233">
        <v>2016</v>
      </c>
      <c r="K1412" s="106">
        <f t="shared" si="65"/>
        <v>2813435</v>
      </c>
    </row>
    <row r="1413" spans="2:11" s="58" customFormat="1">
      <c r="B1413" s="175" t="s">
        <v>1947</v>
      </c>
      <c r="C1413" s="174" t="s">
        <v>1935</v>
      </c>
      <c r="D1413" s="181">
        <v>3832.901969</v>
      </c>
      <c r="E1413" s="97">
        <v>218.56929730414402</v>
      </c>
      <c r="F1413" s="227">
        <f t="shared" si="63"/>
        <v>837754.69</v>
      </c>
      <c r="G1413" s="81">
        <v>1916.4509660000001</v>
      </c>
      <c r="H1413" s="106">
        <v>162.69448346532857</v>
      </c>
      <c r="I1413" s="189">
        <f t="shared" si="64"/>
        <v>311796</v>
      </c>
      <c r="J1413" s="233">
        <v>2016</v>
      </c>
      <c r="K1413" s="106">
        <f t="shared" si="65"/>
        <v>1149551</v>
      </c>
    </row>
    <row r="1414" spans="2:11" s="58" customFormat="1">
      <c r="B1414" s="175" t="s">
        <v>1948</v>
      </c>
      <c r="C1414" s="174" t="s">
        <v>1935</v>
      </c>
      <c r="D1414" s="181">
        <v>7940.6746450000001</v>
      </c>
      <c r="E1414" s="97">
        <v>141.64537527151134</v>
      </c>
      <c r="F1414" s="227">
        <f t="shared" si="63"/>
        <v>1124759.8400000001</v>
      </c>
      <c r="G1414" s="81">
        <v>3970.337505</v>
      </c>
      <c r="H1414" s="106">
        <v>162.6944810577256</v>
      </c>
      <c r="I1414" s="189">
        <f t="shared" si="64"/>
        <v>645952</v>
      </c>
      <c r="J1414" s="233">
        <v>2016</v>
      </c>
      <c r="K1414" s="106">
        <f t="shared" si="65"/>
        <v>1770712</v>
      </c>
    </row>
    <row r="1415" spans="2:11" s="58" customFormat="1">
      <c r="B1415" s="175" t="s">
        <v>1949</v>
      </c>
      <c r="C1415" s="174" t="s">
        <v>1933</v>
      </c>
      <c r="D1415" s="181">
        <v>7463.2</v>
      </c>
      <c r="E1415" s="97">
        <v>124.12311072998178</v>
      </c>
      <c r="F1415" s="227">
        <f t="shared" si="63"/>
        <v>926355.6</v>
      </c>
      <c r="G1415" s="81"/>
      <c r="H1415" s="106" t="s">
        <v>11235</v>
      </c>
      <c r="I1415" s="189" t="str">
        <f t="shared" si="64"/>
        <v/>
      </c>
      <c r="J1415" s="233">
        <v>2016</v>
      </c>
      <c r="K1415" s="106">
        <f t="shared" si="65"/>
        <v>0</v>
      </c>
    </row>
    <row r="1416" spans="2:11" s="58" customFormat="1">
      <c r="B1416" s="175" t="s">
        <v>1950</v>
      </c>
      <c r="C1416" s="174" t="s">
        <v>1933</v>
      </c>
      <c r="D1416" s="181">
        <v>13069.45714</v>
      </c>
      <c r="E1416" s="97">
        <v>145.82435211995346</v>
      </c>
      <c r="F1416" s="227">
        <f t="shared" si="63"/>
        <v>1905845.1199999999</v>
      </c>
      <c r="G1416" s="81"/>
      <c r="H1416" s="106" t="s">
        <v>11235</v>
      </c>
      <c r="I1416" s="189" t="str">
        <f t="shared" si="64"/>
        <v/>
      </c>
      <c r="J1416" s="233">
        <v>2016</v>
      </c>
      <c r="K1416" s="106">
        <f t="shared" si="65"/>
        <v>0</v>
      </c>
    </row>
    <row r="1417" spans="2:11" s="58" customFormat="1">
      <c r="B1417" s="175" t="s">
        <v>1951</v>
      </c>
      <c r="C1417" s="174" t="s">
        <v>1952</v>
      </c>
      <c r="D1417" s="181">
        <v>10659.590480000001</v>
      </c>
      <c r="E1417" s="97">
        <v>288.97631440715531</v>
      </c>
      <c r="F1417" s="227">
        <f t="shared" si="63"/>
        <v>3080369.17</v>
      </c>
      <c r="G1417" s="81">
        <v>5329.7952059999998</v>
      </c>
      <c r="H1417" s="106">
        <v>162.69443130269497</v>
      </c>
      <c r="I1417" s="189">
        <f t="shared" si="64"/>
        <v>867127.99999999988</v>
      </c>
      <c r="J1417" s="233">
        <v>2016</v>
      </c>
      <c r="K1417" s="106">
        <f t="shared" si="65"/>
        <v>3947497</v>
      </c>
    </row>
    <row r="1418" spans="2:11" s="58" customFormat="1">
      <c r="B1418" s="175" t="s">
        <v>1953</v>
      </c>
      <c r="C1418" s="174" t="s">
        <v>1954</v>
      </c>
      <c r="D1418" s="181">
        <v>4627.05</v>
      </c>
      <c r="E1418" s="97">
        <v>0</v>
      </c>
      <c r="F1418" s="227">
        <f t="shared" si="63"/>
        <v>0</v>
      </c>
      <c r="G1418" s="81">
        <v>2313.5249370000001</v>
      </c>
      <c r="H1418" s="106">
        <v>162.69459385559239</v>
      </c>
      <c r="I1418" s="189">
        <f t="shared" si="64"/>
        <v>376398</v>
      </c>
      <c r="J1418" s="233">
        <v>2016</v>
      </c>
      <c r="K1418" s="106">
        <f t="shared" si="65"/>
        <v>376398</v>
      </c>
    </row>
    <row r="1419" spans="2:11" s="58" customFormat="1">
      <c r="B1419" s="175" t="s">
        <v>1955</v>
      </c>
      <c r="C1419" s="174" t="s">
        <v>1956</v>
      </c>
      <c r="D1419" s="181">
        <v>19650</v>
      </c>
      <c r="E1419" s="97">
        <v>109.48625597964377</v>
      </c>
      <c r="F1419" s="227">
        <f t="shared" si="63"/>
        <v>2151404.9300000002</v>
      </c>
      <c r="G1419" s="81"/>
      <c r="H1419" s="106" t="s">
        <v>11235</v>
      </c>
      <c r="I1419" s="189" t="str">
        <f t="shared" si="64"/>
        <v/>
      </c>
      <c r="J1419" s="233">
        <v>2016</v>
      </c>
      <c r="K1419" s="106">
        <f t="shared" si="65"/>
        <v>0</v>
      </c>
    </row>
    <row r="1420" spans="2:11" s="58" customFormat="1">
      <c r="B1420" s="175" t="s">
        <v>1957</v>
      </c>
      <c r="C1420" s="174" t="s">
        <v>1933</v>
      </c>
      <c r="D1420" s="181">
        <v>26428.25</v>
      </c>
      <c r="E1420" s="97">
        <v>176.95116286549433</v>
      </c>
      <c r="F1420" s="227">
        <f t="shared" si="63"/>
        <v>4676509.57</v>
      </c>
      <c r="G1420" s="81"/>
      <c r="H1420" s="106" t="s">
        <v>11235</v>
      </c>
      <c r="I1420" s="189" t="str">
        <f t="shared" si="64"/>
        <v/>
      </c>
      <c r="J1420" s="233">
        <v>2016</v>
      </c>
      <c r="K1420" s="106">
        <f t="shared" si="65"/>
        <v>0</v>
      </c>
    </row>
    <row r="1421" spans="2:11" s="58" customFormat="1">
      <c r="B1421" s="175" t="s">
        <v>1958</v>
      </c>
      <c r="C1421" s="174" t="s">
        <v>1780</v>
      </c>
      <c r="D1421" s="181">
        <v>17389.400000000001</v>
      </c>
      <c r="E1421" s="97">
        <v>348.71546056793215</v>
      </c>
      <c r="F1421" s="227">
        <f t="shared" si="63"/>
        <v>6063952.6299999999</v>
      </c>
      <c r="G1421" s="81">
        <v>8694.6995499999994</v>
      </c>
      <c r="H1421" s="106">
        <v>162.69452346976155</v>
      </c>
      <c r="I1421" s="189">
        <f t="shared" si="64"/>
        <v>1414580</v>
      </c>
      <c r="J1421" s="233">
        <v>2016</v>
      </c>
      <c r="K1421" s="106">
        <f t="shared" si="65"/>
        <v>7478533</v>
      </c>
    </row>
    <row r="1422" spans="2:11" s="58" customFormat="1">
      <c r="B1422" s="175" t="s">
        <v>1959</v>
      </c>
      <c r="C1422" s="174" t="s">
        <v>1780</v>
      </c>
      <c r="D1422" s="181">
        <v>3744.7</v>
      </c>
      <c r="E1422" s="97">
        <v>175.42836542313137</v>
      </c>
      <c r="F1422" s="227">
        <f t="shared" ref="F1422:F1485" si="66">IFERROR(D1422*E1422,0)</f>
        <v>656926.6</v>
      </c>
      <c r="G1422" s="81">
        <v>1872.3499770000001</v>
      </c>
      <c r="H1422" s="106">
        <v>162.69447685634253</v>
      </c>
      <c r="I1422" s="189">
        <f t="shared" ref="I1422:I1485" si="67">IFERROR(G1422*H1422,"")</f>
        <v>304621</v>
      </c>
      <c r="J1422" s="233">
        <v>2016</v>
      </c>
      <c r="K1422" s="106">
        <f t="shared" ref="K1422:K1485" si="68">IFERROR(ROUND((F1422+I1422),0),0)</f>
        <v>961548</v>
      </c>
    </row>
    <row r="1423" spans="2:11" s="58" customFormat="1">
      <c r="B1423" s="175" t="s">
        <v>1960</v>
      </c>
      <c r="C1423" s="174" t="s">
        <v>1945</v>
      </c>
      <c r="D1423" s="181">
        <v>3024.042848</v>
      </c>
      <c r="E1423" s="97">
        <v>270.92645216381533</v>
      </c>
      <c r="F1423" s="227">
        <f t="shared" si="66"/>
        <v>819293.19999999984</v>
      </c>
      <c r="G1423" s="81">
        <v>1512.021348</v>
      </c>
      <c r="H1423" s="106">
        <v>162.69479285156231</v>
      </c>
      <c r="I1423" s="189">
        <f t="shared" si="67"/>
        <v>245998</v>
      </c>
      <c r="J1423" s="233">
        <v>2016</v>
      </c>
      <c r="K1423" s="106">
        <f t="shared" si="68"/>
        <v>1065291</v>
      </c>
    </row>
    <row r="1424" spans="2:11" s="58" customFormat="1">
      <c r="B1424" s="175" t="s">
        <v>1961</v>
      </c>
      <c r="C1424" s="174" t="s">
        <v>1808</v>
      </c>
      <c r="D1424" s="181">
        <v>6835.85</v>
      </c>
      <c r="E1424" s="97">
        <v>154.15712603407036</v>
      </c>
      <c r="F1424" s="227">
        <f t="shared" si="66"/>
        <v>1053794.99</v>
      </c>
      <c r="G1424" s="81">
        <v>3417.9248940000002</v>
      </c>
      <c r="H1424" s="106">
        <v>162.6946223938881</v>
      </c>
      <c r="I1424" s="189">
        <f t="shared" si="67"/>
        <v>556078</v>
      </c>
      <c r="J1424" s="233">
        <v>2016</v>
      </c>
      <c r="K1424" s="106">
        <f t="shared" si="68"/>
        <v>1609873</v>
      </c>
    </row>
    <row r="1425" spans="2:11" s="58" customFormat="1">
      <c r="B1425" s="175" t="s">
        <v>1962</v>
      </c>
      <c r="C1425" s="174" t="s">
        <v>1808</v>
      </c>
      <c r="D1425" s="181">
        <v>9954.15</v>
      </c>
      <c r="E1425" s="97">
        <v>139.36315908440199</v>
      </c>
      <c r="F1425" s="227">
        <f t="shared" si="66"/>
        <v>1387241.79</v>
      </c>
      <c r="G1425" s="81">
        <v>4977.0750550000002</v>
      </c>
      <c r="H1425" s="106">
        <v>162.69455273464828</v>
      </c>
      <c r="I1425" s="189">
        <f t="shared" si="67"/>
        <v>809743</v>
      </c>
      <c r="J1425" s="233">
        <v>2016</v>
      </c>
      <c r="K1425" s="106">
        <f t="shared" si="68"/>
        <v>2196985</v>
      </c>
    </row>
    <row r="1426" spans="2:11" s="58" customFormat="1">
      <c r="B1426" s="175" t="s">
        <v>1963</v>
      </c>
      <c r="C1426" s="174" t="s">
        <v>1964</v>
      </c>
      <c r="D1426" s="181">
        <v>11641.233329999999</v>
      </c>
      <c r="E1426" s="97">
        <v>221.31152318377252</v>
      </c>
      <c r="F1426" s="227">
        <f t="shared" si="66"/>
        <v>2576339.08</v>
      </c>
      <c r="G1426" s="81">
        <v>5820.61661</v>
      </c>
      <c r="H1426" s="106">
        <v>162.69444690328092</v>
      </c>
      <c r="I1426" s="189">
        <f t="shared" si="67"/>
        <v>946982</v>
      </c>
      <c r="J1426" s="233">
        <v>2016</v>
      </c>
      <c r="K1426" s="106">
        <f t="shared" si="68"/>
        <v>3523321</v>
      </c>
    </row>
    <row r="1427" spans="2:11" s="58" customFormat="1">
      <c r="B1427" s="175" t="s">
        <v>1965</v>
      </c>
      <c r="C1427" s="174" t="s">
        <v>1966</v>
      </c>
      <c r="D1427" s="104">
        <v>4169.625755</v>
      </c>
      <c r="E1427" s="97">
        <v>103.27863345615775</v>
      </c>
      <c r="F1427" s="227">
        <f t="shared" si="66"/>
        <v>430633.25</v>
      </c>
      <c r="G1427" s="81">
        <v>4169.6257370000003</v>
      </c>
      <c r="H1427" s="106">
        <v>162.69445815731254</v>
      </c>
      <c r="I1427" s="189">
        <f t="shared" si="67"/>
        <v>678375</v>
      </c>
      <c r="J1427" s="232">
        <v>2016</v>
      </c>
      <c r="K1427" s="106">
        <f t="shared" si="68"/>
        <v>1109008</v>
      </c>
    </row>
    <row r="1428" spans="2:11" s="58" customFormat="1">
      <c r="B1428" s="175" t="s">
        <v>1967</v>
      </c>
      <c r="C1428" s="174" t="s">
        <v>1918</v>
      </c>
      <c r="D1428" s="181">
        <v>6073.8333329999996</v>
      </c>
      <c r="E1428" s="97">
        <v>155.33169553304239</v>
      </c>
      <c r="F1428" s="227">
        <f t="shared" si="66"/>
        <v>943458.83000000007</v>
      </c>
      <c r="G1428" s="81">
        <v>3036.9165410000001</v>
      </c>
      <c r="H1428" s="106">
        <v>162.69462572629848</v>
      </c>
      <c r="I1428" s="189">
        <f t="shared" si="67"/>
        <v>494090</v>
      </c>
      <c r="J1428" s="233">
        <v>2016</v>
      </c>
      <c r="K1428" s="106">
        <f t="shared" si="68"/>
        <v>1437549</v>
      </c>
    </row>
    <row r="1429" spans="2:11" s="58" customFormat="1">
      <c r="B1429" s="175" t="s">
        <v>1968</v>
      </c>
      <c r="C1429" s="174" t="s">
        <v>1918</v>
      </c>
      <c r="D1429" s="181">
        <v>25649.0697</v>
      </c>
      <c r="E1429" s="97">
        <v>433.1020801117009</v>
      </c>
      <c r="F1429" s="227">
        <f t="shared" si="66"/>
        <v>11108665.439999999</v>
      </c>
      <c r="G1429" s="81">
        <v>12824.53514</v>
      </c>
      <c r="H1429" s="106">
        <v>162.69447408602133</v>
      </c>
      <c r="I1429" s="189">
        <f t="shared" si="67"/>
        <v>2086481</v>
      </c>
      <c r="J1429" s="233">
        <v>2016</v>
      </c>
      <c r="K1429" s="106">
        <f t="shared" si="68"/>
        <v>13195146</v>
      </c>
    </row>
    <row r="1430" spans="2:11" s="58" customFormat="1">
      <c r="B1430" s="175" t="s">
        <v>1969</v>
      </c>
      <c r="C1430" s="174" t="s">
        <v>1970</v>
      </c>
      <c r="D1430" s="181">
        <v>20986.130949999999</v>
      </c>
      <c r="E1430" s="97">
        <v>258.29917829613089</v>
      </c>
      <c r="F1430" s="227">
        <f t="shared" si="66"/>
        <v>5420700.3800000008</v>
      </c>
      <c r="G1430" s="81">
        <v>10493.065629999999</v>
      </c>
      <c r="H1430" s="106">
        <v>162.69449369678631</v>
      </c>
      <c r="I1430" s="189">
        <f t="shared" si="67"/>
        <v>1707164</v>
      </c>
      <c r="J1430" s="233">
        <v>2016</v>
      </c>
      <c r="K1430" s="106">
        <f t="shared" si="68"/>
        <v>7127864</v>
      </c>
    </row>
    <row r="1431" spans="2:11" s="58" customFormat="1">
      <c r="B1431" s="175" t="s">
        <v>1971</v>
      </c>
      <c r="C1431" s="174" t="s">
        <v>1970</v>
      </c>
      <c r="D1431" s="181">
        <v>10513.10857</v>
      </c>
      <c r="E1431" s="97">
        <v>273.32996333738043</v>
      </c>
      <c r="F1431" s="227">
        <f t="shared" si="66"/>
        <v>2873547.58</v>
      </c>
      <c r="G1431" s="81">
        <v>5256.5542059999998</v>
      </c>
      <c r="H1431" s="106">
        <v>162.69441281968204</v>
      </c>
      <c r="I1431" s="189">
        <f t="shared" si="67"/>
        <v>855211.99999999988</v>
      </c>
      <c r="J1431" s="233">
        <v>2016</v>
      </c>
      <c r="K1431" s="106">
        <f t="shared" si="68"/>
        <v>3728760</v>
      </c>
    </row>
    <row r="1432" spans="2:11" s="58" customFormat="1">
      <c r="B1432" s="175" t="s">
        <v>1972</v>
      </c>
      <c r="C1432" s="174" t="s">
        <v>1808</v>
      </c>
      <c r="D1432" s="181">
        <v>3106.4</v>
      </c>
      <c r="E1432" s="97">
        <v>81.831670100437805</v>
      </c>
      <c r="F1432" s="227">
        <f t="shared" si="66"/>
        <v>254201.9</v>
      </c>
      <c r="G1432" s="81">
        <v>1553.200049</v>
      </c>
      <c r="H1432" s="106">
        <v>162.69443215810767</v>
      </c>
      <c r="I1432" s="189">
        <f t="shared" si="67"/>
        <v>252697.00000000003</v>
      </c>
      <c r="J1432" s="233">
        <v>2016</v>
      </c>
      <c r="K1432" s="106">
        <f t="shared" si="68"/>
        <v>506899</v>
      </c>
    </row>
    <row r="1433" spans="2:11" s="58" customFormat="1">
      <c r="B1433" s="175" t="s">
        <v>1973</v>
      </c>
      <c r="C1433" s="174" t="s">
        <v>1808</v>
      </c>
      <c r="D1433" s="181">
        <v>13043.77333</v>
      </c>
      <c r="E1433" s="97">
        <v>880.13653638061191</v>
      </c>
      <c r="F1433" s="227">
        <f t="shared" si="66"/>
        <v>11480301.48</v>
      </c>
      <c r="G1433" s="81">
        <v>6521.8866250000001</v>
      </c>
      <c r="H1433" s="106">
        <v>162.69448719526</v>
      </c>
      <c r="I1433" s="189">
        <f t="shared" si="67"/>
        <v>1061075</v>
      </c>
      <c r="J1433" s="233">
        <v>2016</v>
      </c>
      <c r="K1433" s="106">
        <f t="shared" si="68"/>
        <v>12541376</v>
      </c>
    </row>
    <row r="1434" spans="2:11" s="58" customFormat="1">
      <c r="B1434" s="175" t="s">
        <v>1974</v>
      </c>
      <c r="C1434" s="174" t="s">
        <v>1833</v>
      </c>
      <c r="D1434" s="181">
        <v>5315.3833329999998</v>
      </c>
      <c r="E1434" s="97">
        <v>311.95668235354344</v>
      </c>
      <c r="F1434" s="227">
        <f t="shared" si="66"/>
        <v>1658169.3499999999</v>
      </c>
      <c r="G1434" s="81">
        <v>2657.6917960000001</v>
      </c>
      <c r="H1434" s="106">
        <v>623.65169749728193</v>
      </c>
      <c r="I1434" s="189">
        <f t="shared" si="67"/>
        <v>1657474</v>
      </c>
      <c r="J1434" s="233">
        <v>2016</v>
      </c>
      <c r="K1434" s="106">
        <f t="shared" si="68"/>
        <v>3315643</v>
      </c>
    </row>
    <row r="1435" spans="2:11" s="58" customFormat="1">
      <c r="B1435" s="175" t="s">
        <v>1975</v>
      </c>
      <c r="C1435" s="174" t="s">
        <v>1833</v>
      </c>
      <c r="D1435" s="181">
        <v>7804.2183329999998</v>
      </c>
      <c r="E1435" s="97">
        <v>979.80117081893536</v>
      </c>
      <c r="F1435" s="227">
        <f t="shared" si="66"/>
        <v>7646582.2599999998</v>
      </c>
      <c r="G1435" s="81">
        <v>3902.1091240000001</v>
      </c>
      <c r="H1435" s="106">
        <v>623.65170287841488</v>
      </c>
      <c r="I1435" s="189">
        <f t="shared" si="67"/>
        <v>2433557</v>
      </c>
      <c r="J1435" s="233">
        <v>2016</v>
      </c>
      <c r="K1435" s="106">
        <f t="shared" si="68"/>
        <v>10080139</v>
      </c>
    </row>
    <row r="1436" spans="2:11" s="58" customFormat="1">
      <c r="B1436" s="175" t="s">
        <v>1976</v>
      </c>
      <c r="C1436" s="174" t="s">
        <v>1815</v>
      </c>
      <c r="D1436" s="181">
        <v>3385.85</v>
      </c>
      <c r="E1436" s="97">
        <v>212.47504467120518</v>
      </c>
      <c r="F1436" s="227">
        <f t="shared" si="66"/>
        <v>719408.63</v>
      </c>
      <c r="G1436" s="81"/>
      <c r="H1436" s="106" t="s">
        <v>11235</v>
      </c>
      <c r="I1436" s="189" t="str">
        <f t="shared" si="67"/>
        <v/>
      </c>
      <c r="J1436" s="233">
        <v>2016</v>
      </c>
      <c r="K1436" s="106">
        <f t="shared" si="68"/>
        <v>0</v>
      </c>
    </row>
    <row r="1437" spans="2:11" s="58" customFormat="1">
      <c r="B1437" s="175" t="s">
        <v>1977</v>
      </c>
      <c r="C1437" s="174" t="s">
        <v>1815</v>
      </c>
      <c r="D1437" s="181">
        <v>4961.66</v>
      </c>
      <c r="E1437" s="97">
        <v>87.58803102187575</v>
      </c>
      <c r="F1437" s="227">
        <f t="shared" si="66"/>
        <v>434582.03</v>
      </c>
      <c r="G1437" s="81"/>
      <c r="H1437" s="106" t="s">
        <v>11235</v>
      </c>
      <c r="I1437" s="189" t="str">
        <f t="shared" si="67"/>
        <v/>
      </c>
      <c r="J1437" s="233">
        <v>2016</v>
      </c>
      <c r="K1437" s="106">
        <f t="shared" si="68"/>
        <v>0</v>
      </c>
    </row>
    <row r="1438" spans="2:11" s="58" customFormat="1">
      <c r="B1438" s="175" t="s">
        <v>1978</v>
      </c>
      <c r="C1438" s="174" t="s">
        <v>1818</v>
      </c>
      <c r="D1438" s="181">
        <v>7242.0762549999999</v>
      </c>
      <c r="E1438" s="97">
        <v>176.96199057765926</v>
      </c>
      <c r="F1438" s="227">
        <f t="shared" si="66"/>
        <v>1281572.23</v>
      </c>
      <c r="G1438" s="81">
        <v>3621.0380030000001</v>
      </c>
      <c r="H1438" s="106">
        <v>591.75932376979256</v>
      </c>
      <c r="I1438" s="189">
        <f t="shared" si="67"/>
        <v>2142783</v>
      </c>
      <c r="J1438" s="233">
        <v>2016</v>
      </c>
      <c r="K1438" s="106">
        <f t="shared" si="68"/>
        <v>3424355</v>
      </c>
    </row>
    <row r="1439" spans="2:11" s="58" customFormat="1">
      <c r="B1439" s="175" t="s">
        <v>1979</v>
      </c>
      <c r="C1439" s="174" t="s">
        <v>1818</v>
      </c>
      <c r="D1439" s="181">
        <v>8120.1493339999997</v>
      </c>
      <c r="E1439" s="97">
        <v>238.72500002966078</v>
      </c>
      <c r="F1439" s="227">
        <f t="shared" si="66"/>
        <v>1938482.65</v>
      </c>
      <c r="G1439" s="81">
        <v>4060.0744920000002</v>
      </c>
      <c r="H1439" s="106">
        <v>576.16110359780066</v>
      </c>
      <c r="I1439" s="189">
        <f t="shared" si="67"/>
        <v>2339257</v>
      </c>
      <c r="J1439" s="233">
        <v>2016</v>
      </c>
      <c r="K1439" s="106">
        <f t="shared" si="68"/>
        <v>4277740</v>
      </c>
    </row>
    <row r="1440" spans="2:11" s="58" customFormat="1">
      <c r="B1440" s="175" t="s">
        <v>1980</v>
      </c>
      <c r="C1440" s="174" t="s">
        <v>1981</v>
      </c>
      <c r="D1440" s="181">
        <v>7977.3</v>
      </c>
      <c r="E1440" s="97">
        <v>277.46464342572051</v>
      </c>
      <c r="F1440" s="227">
        <f t="shared" si="66"/>
        <v>2213418.7000000002</v>
      </c>
      <c r="G1440" s="81">
        <v>3988.6501509999998</v>
      </c>
      <c r="H1440" s="106">
        <v>576.16108532954161</v>
      </c>
      <c r="I1440" s="189">
        <f t="shared" si="67"/>
        <v>2298105</v>
      </c>
      <c r="J1440" s="233">
        <v>2016</v>
      </c>
      <c r="K1440" s="106">
        <f t="shared" si="68"/>
        <v>4511524</v>
      </c>
    </row>
    <row r="1441" spans="2:11" s="58" customFormat="1">
      <c r="B1441" s="175" t="s">
        <v>1982</v>
      </c>
      <c r="C1441" s="174" t="s">
        <v>1833</v>
      </c>
      <c r="D1441" s="181">
        <v>11320.975</v>
      </c>
      <c r="E1441" s="97">
        <v>354.46094528077305</v>
      </c>
      <c r="F1441" s="227">
        <f t="shared" si="66"/>
        <v>4012843.4999999995</v>
      </c>
      <c r="G1441" s="81">
        <v>5660.4873610000004</v>
      </c>
      <c r="H1441" s="106">
        <v>598.07447382091232</v>
      </c>
      <c r="I1441" s="189">
        <f t="shared" si="67"/>
        <v>3385393</v>
      </c>
      <c r="J1441" s="233">
        <v>2016</v>
      </c>
      <c r="K1441" s="106">
        <f t="shared" si="68"/>
        <v>7398237</v>
      </c>
    </row>
    <row r="1442" spans="2:11" s="58" customFormat="1">
      <c r="B1442" s="175" t="s">
        <v>1983</v>
      </c>
      <c r="C1442" s="174" t="s">
        <v>1833</v>
      </c>
      <c r="D1442" s="181">
        <v>10522.5375</v>
      </c>
      <c r="E1442" s="97">
        <v>480.36689249147361</v>
      </c>
      <c r="F1442" s="227">
        <f t="shared" si="66"/>
        <v>5054678.6399999997</v>
      </c>
      <c r="G1442" s="81">
        <v>5261.2688120000003</v>
      </c>
      <c r="H1442" s="106">
        <v>576.16120907680397</v>
      </c>
      <c r="I1442" s="189">
        <f t="shared" si="67"/>
        <v>3031339</v>
      </c>
      <c r="J1442" s="233">
        <v>2016</v>
      </c>
      <c r="K1442" s="106">
        <f t="shared" si="68"/>
        <v>8086018</v>
      </c>
    </row>
    <row r="1443" spans="2:11" s="58" customFormat="1">
      <c r="B1443" s="175" t="s">
        <v>1984</v>
      </c>
      <c r="C1443" s="174" t="s">
        <v>1985</v>
      </c>
      <c r="D1443" s="181">
        <v>5760.2</v>
      </c>
      <c r="E1443" s="97">
        <v>204.25139578486858</v>
      </c>
      <c r="F1443" s="227">
        <f t="shared" si="66"/>
        <v>1176528.8899999999</v>
      </c>
      <c r="G1443" s="81">
        <v>2880.1000829999998</v>
      </c>
      <c r="H1443" s="106">
        <v>162.69434620199621</v>
      </c>
      <c r="I1443" s="189">
        <f t="shared" si="67"/>
        <v>468576</v>
      </c>
      <c r="J1443" s="233">
        <v>2016</v>
      </c>
      <c r="K1443" s="106">
        <f t="shared" si="68"/>
        <v>1645105</v>
      </c>
    </row>
    <row r="1444" spans="2:11" s="58" customFormat="1">
      <c r="B1444" s="175" t="s">
        <v>1986</v>
      </c>
      <c r="C1444" s="174" t="s">
        <v>1985</v>
      </c>
      <c r="D1444" s="181">
        <v>5760.2</v>
      </c>
      <c r="E1444" s="97">
        <v>113.4889135793896</v>
      </c>
      <c r="F1444" s="227">
        <f t="shared" si="66"/>
        <v>653718.84</v>
      </c>
      <c r="G1444" s="81">
        <v>2880.0999830000001</v>
      </c>
      <c r="H1444" s="106">
        <v>162.69435185090933</v>
      </c>
      <c r="I1444" s="189">
        <f t="shared" si="67"/>
        <v>468576</v>
      </c>
      <c r="J1444" s="233">
        <v>2016</v>
      </c>
      <c r="K1444" s="106">
        <f t="shared" si="68"/>
        <v>1122295</v>
      </c>
    </row>
    <row r="1445" spans="2:11" s="58" customFormat="1">
      <c r="B1445" s="175" t="s">
        <v>1987</v>
      </c>
      <c r="C1445" s="174" t="s">
        <v>1985</v>
      </c>
      <c r="D1445" s="181">
        <v>5760.2</v>
      </c>
      <c r="E1445" s="97">
        <v>204.25139578486858</v>
      </c>
      <c r="F1445" s="227">
        <f t="shared" si="66"/>
        <v>1176528.8899999999</v>
      </c>
      <c r="G1445" s="81">
        <v>2880.1000829999998</v>
      </c>
      <c r="H1445" s="106">
        <v>162.69434620199621</v>
      </c>
      <c r="I1445" s="189">
        <f t="shared" si="67"/>
        <v>468576</v>
      </c>
      <c r="J1445" s="233">
        <v>2016</v>
      </c>
      <c r="K1445" s="106">
        <f t="shared" si="68"/>
        <v>1645105</v>
      </c>
    </row>
    <row r="1446" spans="2:11" s="58" customFormat="1">
      <c r="B1446" s="175" t="s">
        <v>1988</v>
      </c>
      <c r="C1446" s="174" t="s">
        <v>1985</v>
      </c>
      <c r="D1446" s="181">
        <v>1780.2</v>
      </c>
      <c r="E1446" s="97">
        <v>126.3904055724076</v>
      </c>
      <c r="F1446" s="227">
        <f t="shared" si="66"/>
        <v>225000.2</v>
      </c>
      <c r="G1446" s="81">
        <v>890.09998919999998</v>
      </c>
      <c r="H1446" s="106">
        <v>162.69408129097414</v>
      </c>
      <c r="I1446" s="189">
        <f t="shared" si="67"/>
        <v>144814</v>
      </c>
      <c r="J1446" s="233">
        <v>2016</v>
      </c>
      <c r="K1446" s="106">
        <f t="shared" si="68"/>
        <v>369814</v>
      </c>
    </row>
    <row r="1447" spans="2:11" s="58" customFormat="1">
      <c r="B1447" s="175" t="s">
        <v>1989</v>
      </c>
      <c r="C1447" s="174" t="s">
        <v>1981</v>
      </c>
      <c r="D1447" s="181">
        <v>7977.3</v>
      </c>
      <c r="E1447" s="97">
        <v>277.46464342572051</v>
      </c>
      <c r="F1447" s="227">
        <f t="shared" si="66"/>
        <v>2213418.7000000002</v>
      </c>
      <c r="G1447" s="81">
        <v>3988.6501509999998</v>
      </c>
      <c r="H1447" s="106">
        <v>576.16108532954161</v>
      </c>
      <c r="I1447" s="189">
        <f t="shared" si="67"/>
        <v>2298105</v>
      </c>
      <c r="J1447" s="233">
        <v>2016</v>
      </c>
      <c r="K1447" s="106">
        <f t="shared" si="68"/>
        <v>4511524</v>
      </c>
    </row>
    <row r="1448" spans="2:11" s="58" customFormat="1">
      <c r="B1448" s="175" t="s">
        <v>1990</v>
      </c>
      <c r="C1448" s="174" t="s">
        <v>1981</v>
      </c>
      <c r="D1448" s="181">
        <v>8204.6</v>
      </c>
      <c r="E1448" s="97">
        <v>399.1784364868488</v>
      </c>
      <c r="F1448" s="227">
        <f t="shared" si="66"/>
        <v>3275099.4</v>
      </c>
      <c r="G1448" s="81">
        <v>4102.3000469999997</v>
      </c>
      <c r="H1448" s="106">
        <v>576.16117127475445</v>
      </c>
      <c r="I1448" s="189">
        <f t="shared" si="67"/>
        <v>2363586</v>
      </c>
      <c r="J1448" s="233">
        <v>2016</v>
      </c>
      <c r="K1448" s="106">
        <f t="shared" si="68"/>
        <v>5638685</v>
      </c>
    </row>
    <row r="1449" spans="2:11" s="58" customFormat="1">
      <c r="B1449" s="175" t="s">
        <v>1991</v>
      </c>
      <c r="C1449" s="174" t="s">
        <v>1945</v>
      </c>
      <c r="D1449" s="181">
        <v>7561.4523939999999</v>
      </c>
      <c r="E1449" s="97">
        <v>270.81137899180169</v>
      </c>
      <c r="F1449" s="227">
        <f t="shared" si="66"/>
        <v>2047727.35</v>
      </c>
      <c r="G1449" s="81">
        <v>3780.7262860000001</v>
      </c>
      <c r="H1449" s="106">
        <v>162.69440141110496</v>
      </c>
      <c r="I1449" s="189">
        <f t="shared" si="67"/>
        <v>615103</v>
      </c>
      <c r="J1449" s="233">
        <v>2016</v>
      </c>
      <c r="K1449" s="106">
        <f t="shared" si="68"/>
        <v>2662830</v>
      </c>
    </row>
    <row r="1450" spans="2:11" s="58" customFormat="1">
      <c r="B1450" s="175" t="s">
        <v>1992</v>
      </c>
      <c r="C1450" s="174" t="s">
        <v>1945</v>
      </c>
      <c r="D1450" s="181">
        <v>10112.425010000001</v>
      </c>
      <c r="E1450" s="97">
        <v>357.15471772877942</v>
      </c>
      <c r="F1450" s="227">
        <f t="shared" si="66"/>
        <v>3611700.3</v>
      </c>
      <c r="G1450" s="81">
        <v>5056.2124089999998</v>
      </c>
      <c r="H1450" s="106">
        <v>162.69450993311702</v>
      </c>
      <c r="I1450" s="189">
        <f t="shared" si="67"/>
        <v>822618</v>
      </c>
      <c r="J1450" s="233">
        <v>2016</v>
      </c>
      <c r="K1450" s="106">
        <f t="shared" si="68"/>
        <v>4434318</v>
      </c>
    </row>
    <row r="1451" spans="2:11" s="58" customFormat="1">
      <c r="B1451" s="175" t="s">
        <v>1993</v>
      </c>
      <c r="C1451" s="174" t="s">
        <v>1981</v>
      </c>
      <c r="D1451" s="181">
        <v>8204.6</v>
      </c>
      <c r="E1451" s="97">
        <v>399.1784364868488</v>
      </c>
      <c r="F1451" s="227">
        <f t="shared" si="66"/>
        <v>3275099.4</v>
      </c>
      <c r="G1451" s="81">
        <v>4102.3000469999997</v>
      </c>
      <c r="H1451" s="106">
        <v>576.16117127475445</v>
      </c>
      <c r="I1451" s="189">
        <f t="shared" si="67"/>
        <v>2363586</v>
      </c>
      <c r="J1451" s="233">
        <v>2016</v>
      </c>
      <c r="K1451" s="106">
        <f t="shared" si="68"/>
        <v>5638685</v>
      </c>
    </row>
    <row r="1452" spans="2:11" s="58" customFormat="1">
      <c r="B1452" s="175" t="s">
        <v>1994</v>
      </c>
      <c r="C1452" s="174" t="s">
        <v>1981</v>
      </c>
      <c r="D1452" s="181">
        <v>8000.3</v>
      </c>
      <c r="E1452" s="97">
        <v>487.15347299476269</v>
      </c>
      <c r="F1452" s="227">
        <f t="shared" si="66"/>
        <v>3897373.93</v>
      </c>
      <c r="G1452" s="81">
        <v>4000.1500590000001</v>
      </c>
      <c r="H1452" s="106">
        <v>576.16113545904352</v>
      </c>
      <c r="I1452" s="189">
        <f t="shared" si="67"/>
        <v>2304731</v>
      </c>
      <c r="J1452" s="233">
        <v>2016</v>
      </c>
      <c r="K1452" s="106">
        <f t="shared" si="68"/>
        <v>6202105</v>
      </c>
    </row>
    <row r="1453" spans="2:11" s="58" customFormat="1">
      <c r="B1453" s="175" t="s">
        <v>1995</v>
      </c>
      <c r="C1453" s="174" t="s">
        <v>1945</v>
      </c>
      <c r="D1453" s="181">
        <v>4855.9275779999998</v>
      </c>
      <c r="E1453" s="97">
        <v>57.313783109308147</v>
      </c>
      <c r="F1453" s="227">
        <f t="shared" si="66"/>
        <v>278311.58</v>
      </c>
      <c r="G1453" s="81">
        <v>2427.9638399999999</v>
      </c>
      <c r="H1453" s="106">
        <v>162.6943505056484</v>
      </c>
      <c r="I1453" s="189">
        <f t="shared" si="67"/>
        <v>395016</v>
      </c>
      <c r="J1453" s="233">
        <v>2016</v>
      </c>
      <c r="K1453" s="106">
        <f t="shared" si="68"/>
        <v>673328</v>
      </c>
    </row>
    <row r="1454" spans="2:11" s="58" customFormat="1">
      <c r="B1454" s="175" t="s">
        <v>1996</v>
      </c>
      <c r="C1454" s="174" t="s">
        <v>1997</v>
      </c>
      <c r="D1454" s="181">
        <v>6062.7904760000001</v>
      </c>
      <c r="E1454" s="97">
        <v>358.14905340957716</v>
      </c>
      <c r="F1454" s="227">
        <f t="shared" si="66"/>
        <v>2171382.67</v>
      </c>
      <c r="G1454" s="81">
        <v>3031.3951860000002</v>
      </c>
      <c r="H1454" s="106">
        <v>576.16110498105138</v>
      </c>
      <c r="I1454" s="189">
        <f t="shared" si="67"/>
        <v>1746572</v>
      </c>
      <c r="J1454" s="233">
        <v>2016</v>
      </c>
      <c r="K1454" s="106">
        <f t="shared" si="68"/>
        <v>3917955</v>
      </c>
    </row>
    <row r="1455" spans="2:11" s="58" customFormat="1">
      <c r="B1455" s="175" t="s">
        <v>1998</v>
      </c>
      <c r="C1455" s="174" t="s">
        <v>1997</v>
      </c>
      <c r="D1455" s="181">
        <v>6696.9238100000002</v>
      </c>
      <c r="E1455" s="97">
        <v>369.63205349651429</v>
      </c>
      <c r="F1455" s="227">
        <f t="shared" si="66"/>
        <v>2475397.7000000002</v>
      </c>
      <c r="G1455" s="81">
        <v>3348.4619189999999</v>
      </c>
      <c r="H1455" s="106">
        <v>576.16124855801297</v>
      </c>
      <c r="I1455" s="189">
        <f t="shared" si="67"/>
        <v>1929254</v>
      </c>
      <c r="J1455" s="233">
        <v>2016</v>
      </c>
      <c r="K1455" s="106">
        <f t="shared" si="68"/>
        <v>4404652</v>
      </c>
    </row>
    <row r="1456" spans="2:11" s="58" customFormat="1">
      <c r="B1456" s="175" t="s">
        <v>1999</v>
      </c>
      <c r="C1456" s="174" t="s">
        <v>1935</v>
      </c>
      <c r="D1456" s="181">
        <v>4195.4442639999997</v>
      </c>
      <c r="E1456" s="97">
        <v>169.70762932294792</v>
      </c>
      <c r="F1456" s="227">
        <f t="shared" si="66"/>
        <v>711998.9</v>
      </c>
      <c r="G1456" s="81">
        <v>2097.7221760000002</v>
      </c>
      <c r="H1456" s="106">
        <v>162.69456647056009</v>
      </c>
      <c r="I1456" s="189">
        <f t="shared" si="67"/>
        <v>341288</v>
      </c>
      <c r="J1456" s="233">
        <v>2016</v>
      </c>
      <c r="K1456" s="106">
        <f t="shared" si="68"/>
        <v>1053287</v>
      </c>
    </row>
    <row r="1457" spans="2:11" s="58" customFormat="1">
      <c r="B1457" s="175" t="s">
        <v>2000</v>
      </c>
      <c r="C1457" s="174" t="s">
        <v>1935</v>
      </c>
      <c r="D1457" s="181">
        <v>6029.0846650000003</v>
      </c>
      <c r="E1457" s="97">
        <v>673.5731517547033</v>
      </c>
      <c r="F1457" s="227">
        <f t="shared" si="66"/>
        <v>4061029.5599999996</v>
      </c>
      <c r="G1457" s="81">
        <v>3014.542359</v>
      </c>
      <c r="H1457" s="106">
        <v>162.69434680051879</v>
      </c>
      <c r="I1457" s="189">
        <f t="shared" si="67"/>
        <v>490449</v>
      </c>
      <c r="J1457" s="233">
        <v>2016</v>
      </c>
      <c r="K1457" s="106">
        <f t="shared" si="68"/>
        <v>4551479</v>
      </c>
    </row>
    <row r="1458" spans="2:11" s="58" customFormat="1">
      <c r="B1458" s="175" t="s">
        <v>2001</v>
      </c>
      <c r="C1458" s="174" t="s">
        <v>1997</v>
      </c>
      <c r="D1458" s="181">
        <v>7892.1717950000002</v>
      </c>
      <c r="E1458" s="97">
        <v>533.25692715739979</v>
      </c>
      <c r="F1458" s="227">
        <f t="shared" si="66"/>
        <v>4208555.28</v>
      </c>
      <c r="G1458" s="81">
        <v>3946.0859780000001</v>
      </c>
      <c r="H1458" s="106">
        <v>623.65164208796671</v>
      </c>
      <c r="I1458" s="189">
        <f t="shared" si="67"/>
        <v>2460983</v>
      </c>
      <c r="J1458" s="233">
        <v>2016</v>
      </c>
      <c r="K1458" s="106">
        <f t="shared" si="68"/>
        <v>6669538</v>
      </c>
    </row>
    <row r="1459" spans="2:11" s="58" customFormat="1">
      <c r="B1459" s="175" t="s">
        <v>2002</v>
      </c>
      <c r="C1459" s="174" t="s">
        <v>1997</v>
      </c>
      <c r="D1459" s="181">
        <v>4358.5333330000003</v>
      </c>
      <c r="E1459" s="97">
        <v>346.57801021341874</v>
      </c>
      <c r="F1459" s="227">
        <f t="shared" si="66"/>
        <v>1510571.81</v>
      </c>
      <c r="G1459" s="81">
        <v>2179.2666669999999</v>
      </c>
      <c r="H1459" s="106">
        <v>623.6515340598288</v>
      </c>
      <c r="I1459" s="189">
        <f t="shared" si="67"/>
        <v>1359103</v>
      </c>
      <c r="J1459" s="233">
        <v>2016</v>
      </c>
      <c r="K1459" s="106">
        <f t="shared" si="68"/>
        <v>2869675</v>
      </c>
    </row>
    <row r="1460" spans="2:11" s="58" customFormat="1">
      <c r="B1460" s="175" t="s">
        <v>2003</v>
      </c>
      <c r="C1460" s="174" t="s">
        <v>2004</v>
      </c>
      <c r="D1460" s="181">
        <v>6678.125</v>
      </c>
      <c r="E1460" s="97">
        <v>85.859924754328503</v>
      </c>
      <c r="F1460" s="227">
        <f t="shared" si="66"/>
        <v>573383.31000000006</v>
      </c>
      <c r="G1460" s="81">
        <v>3339.0624619999999</v>
      </c>
      <c r="H1460" s="106">
        <v>623.65170574038814</v>
      </c>
      <c r="I1460" s="189">
        <f t="shared" si="67"/>
        <v>2082411.9999999998</v>
      </c>
      <c r="J1460" s="233">
        <v>2016</v>
      </c>
      <c r="K1460" s="106">
        <f t="shared" si="68"/>
        <v>2655795</v>
      </c>
    </row>
    <row r="1461" spans="2:11" s="58" customFormat="1">
      <c r="B1461" s="175" t="s">
        <v>2005</v>
      </c>
      <c r="C1461" s="174" t="s">
        <v>2004</v>
      </c>
      <c r="D1461" s="181">
        <v>6742.9166670000004</v>
      </c>
      <c r="E1461" s="97">
        <v>259.27899992538937</v>
      </c>
      <c r="F1461" s="227">
        <f t="shared" si="66"/>
        <v>1748296.69</v>
      </c>
      <c r="G1461" s="81">
        <v>3371.4583699999998</v>
      </c>
      <c r="H1461" s="106">
        <v>623.65177595237526</v>
      </c>
      <c r="I1461" s="189">
        <f t="shared" si="67"/>
        <v>2102616</v>
      </c>
      <c r="J1461" s="233">
        <v>2016</v>
      </c>
      <c r="K1461" s="106">
        <f t="shared" si="68"/>
        <v>3850913</v>
      </c>
    </row>
    <row r="1462" spans="2:11" s="58" customFormat="1">
      <c r="B1462" s="175" t="s">
        <v>2006</v>
      </c>
      <c r="C1462" s="174" t="s">
        <v>1780</v>
      </c>
      <c r="D1462" s="181">
        <v>17389.400000000001</v>
      </c>
      <c r="E1462" s="97">
        <v>348.71546056793215</v>
      </c>
      <c r="F1462" s="227">
        <f t="shared" si="66"/>
        <v>6063952.6299999999</v>
      </c>
      <c r="G1462" s="81">
        <v>8694.6995499999994</v>
      </c>
      <c r="H1462" s="106">
        <v>162.69452346976155</v>
      </c>
      <c r="I1462" s="189">
        <f t="shared" si="67"/>
        <v>1414580</v>
      </c>
      <c r="J1462" s="233">
        <v>2016</v>
      </c>
      <c r="K1462" s="106">
        <f t="shared" si="68"/>
        <v>7478533</v>
      </c>
    </row>
    <row r="1463" spans="2:11" s="58" customFormat="1">
      <c r="B1463" s="175" t="s">
        <v>2007</v>
      </c>
      <c r="C1463" s="174" t="s">
        <v>1796</v>
      </c>
      <c r="D1463" s="181">
        <v>39364.278380000003</v>
      </c>
      <c r="E1463" s="97">
        <v>418.99368180415752</v>
      </c>
      <c r="F1463" s="227">
        <f t="shared" si="66"/>
        <v>16493383.929999998</v>
      </c>
      <c r="G1463" s="81">
        <v>19682.138650000001</v>
      </c>
      <c r="H1463" s="106">
        <v>225.6013474430026</v>
      </c>
      <c r="I1463" s="189">
        <f t="shared" si="67"/>
        <v>4440317</v>
      </c>
      <c r="J1463" s="233">
        <v>2016</v>
      </c>
      <c r="K1463" s="106">
        <f t="shared" si="68"/>
        <v>20933701</v>
      </c>
    </row>
    <row r="1464" spans="2:11" s="58" customFormat="1">
      <c r="B1464" s="175" t="s">
        <v>2008</v>
      </c>
      <c r="C1464" s="174" t="s">
        <v>1780</v>
      </c>
      <c r="D1464" s="181">
        <v>9352.2099999999991</v>
      </c>
      <c r="E1464" s="97">
        <v>549.43552807304377</v>
      </c>
      <c r="F1464" s="227">
        <f t="shared" si="66"/>
        <v>5138436.4400000004</v>
      </c>
      <c r="G1464" s="81">
        <v>4676.1051880000005</v>
      </c>
      <c r="H1464" s="106">
        <v>162.69458650167559</v>
      </c>
      <c r="I1464" s="189">
        <f t="shared" si="67"/>
        <v>760777.00000000012</v>
      </c>
      <c r="J1464" s="233">
        <v>2016</v>
      </c>
      <c r="K1464" s="106">
        <f t="shared" si="68"/>
        <v>5899213</v>
      </c>
    </row>
    <row r="1465" spans="2:11" s="58" customFormat="1">
      <c r="B1465" s="175" t="s">
        <v>2009</v>
      </c>
      <c r="C1465" s="174" t="s">
        <v>2010</v>
      </c>
      <c r="D1465" s="181">
        <v>14523.575000000001</v>
      </c>
      <c r="E1465" s="97">
        <v>282.88168236814971</v>
      </c>
      <c r="F1465" s="227">
        <f t="shared" si="66"/>
        <v>4108453.33</v>
      </c>
      <c r="G1465" s="81">
        <v>7261.7875450000001</v>
      </c>
      <c r="H1465" s="106">
        <v>623.65167969121569</v>
      </c>
      <c r="I1465" s="189">
        <f t="shared" si="67"/>
        <v>4528826</v>
      </c>
      <c r="J1465" s="233">
        <v>2016</v>
      </c>
      <c r="K1465" s="106">
        <f t="shared" si="68"/>
        <v>8637279</v>
      </c>
    </row>
    <row r="1466" spans="2:11" s="58" customFormat="1">
      <c r="B1466" s="175" t="s">
        <v>2011</v>
      </c>
      <c r="C1466" s="174" t="s">
        <v>2010</v>
      </c>
      <c r="D1466" s="181">
        <v>4420.75</v>
      </c>
      <c r="E1466" s="97">
        <v>149.44856641972515</v>
      </c>
      <c r="F1466" s="227">
        <f t="shared" si="66"/>
        <v>660674.75</v>
      </c>
      <c r="G1466" s="81">
        <v>2210.3750140000002</v>
      </c>
      <c r="H1466" s="106">
        <v>623.65163887072413</v>
      </c>
      <c r="I1466" s="189">
        <f t="shared" si="67"/>
        <v>1378504</v>
      </c>
      <c r="J1466" s="233">
        <v>2016</v>
      </c>
      <c r="K1466" s="106">
        <f t="shared" si="68"/>
        <v>2039179</v>
      </c>
    </row>
    <row r="1467" spans="2:11" s="58" customFormat="1">
      <c r="B1467" s="175" t="s">
        <v>2012</v>
      </c>
      <c r="C1467" s="174" t="s">
        <v>1796</v>
      </c>
      <c r="D1467" s="181">
        <v>39364.278380000003</v>
      </c>
      <c r="E1467" s="97">
        <v>418.99368180415752</v>
      </c>
      <c r="F1467" s="227">
        <f t="shared" si="66"/>
        <v>16493383.929999998</v>
      </c>
      <c r="G1467" s="81">
        <v>19682.138650000001</v>
      </c>
      <c r="H1467" s="106">
        <v>225.6013474430026</v>
      </c>
      <c r="I1467" s="189">
        <f t="shared" si="67"/>
        <v>4440317</v>
      </c>
      <c r="J1467" s="233">
        <v>2016</v>
      </c>
      <c r="K1467" s="106">
        <f t="shared" si="68"/>
        <v>20933701</v>
      </c>
    </row>
    <row r="1468" spans="2:11" s="58" customFormat="1">
      <c r="B1468" s="175" t="s">
        <v>2013</v>
      </c>
      <c r="C1468" s="174" t="s">
        <v>1956</v>
      </c>
      <c r="D1468" s="181">
        <v>10508.674290000001</v>
      </c>
      <c r="E1468" s="97">
        <v>271.46458927884424</v>
      </c>
      <c r="F1468" s="227">
        <f t="shared" si="66"/>
        <v>2852732.95</v>
      </c>
      <c r="G1468" s="81"/>
      <c r="H1468" s="106" t="s">
        <v>11235</v>
      </c>
      <c r="I1468" s="189" t="str">
        <f t="shared" si="67"/>
        <v/>
      </c>
      <c r="J1468" s="233">
        <v>2016</v>
      </c>
      <c r="K1468" s="106">
        <f t="shared" si="68"/>
        <v>0</v>
      </c>
    </row>
    <row r="1469" spans="2:11" s="58" customFormat="1">
      <c r="B1469" s="175" t="s">
        <v>2014</v>
      </c>
      <c r="C1469" s="174" t="s">
        <v>1956</v>
      </c>
      <c r="D1469" s="181">
        <v>29423.85</v>
      </c>
      <c r="E1469" s="97">
        <v>107.30590524353543</v>
      </c>
      <c r="F1469" s="227">
        <f t="shared" si="66"/>
        <v>3157352.86</v>
      </c>
      <c r="G1469" s="81"/>
      <c r="H1469" s="106" t="s">
        <v>11235</v>
      </c>
      <c r="I1469" s="189" t="str">
        <f t="shared" si="67"/>
        <v/>
      </c>
      <c r="J1469" s="233">
        <v>2016</v>
      </c>
      <c r="K1469" s="106">
        <f t="shared" si="68"/>
        <v>0</v>
      </c>
    </row>
    <row r="1470" spans="2:11" s="58" customFormat="1">
      <c r="B1470" s="175" t="s">
        <v>2015</v>
      </c>
      <c r="C1470" s="174" t="s">
        <v>2016</v>
      </c>
      <c r="D1470" s="181">
        <v>8700.1200000000008</v>
      </c>
      <c r="E1470" s="97">
        <v>309.11014215895869</v>
      </c>
      <c r="F1470" s="227">
        <f t="shared" si="66"/>
        <v>2689295.33</v>
      </c>
      <c r="G1470" s="81"/>
      <c r="H1470" s="106" t="s">
        <v>11235</v>
      </c>
      <c r="I1470" s="189" t="str">
        <f t="shared" si="67"/>
        <v/>
      </c>
      <c r="J1470" s="233">
        <v>2016</v>
      </c>
      <c r="K1470" s="106">
        <f t="shared" si="68"/>
        <v>0</v>
      </c>
    </row>
    <row r="1471" spans="2:11" s="58" customFormat="1">
      <c r="B1471" s="175" t="s">
        <v>2017</v>
      </c>
      <c r="C1471" s="174" t="s">
        <v>2016</v>
      </c>
      <c r="D1471" s="181">
        <v>5171.8666670000002</v>
      </c>
      <c r="E1471" s="97">
        <v>81.200192704039793</v>
      </c>
      <c r="F1471" s="227">
        <f t="shared" si="66"/>
        <v>419956.57</v>
      </c>
      <c r="G1471" s="81"/>
      <c r="H1471" s="106" t="s">
        <v>11235</v>
      </c>
      <c r="I1471" s="189" t="str">
        <f t="shared" si="67"/>
        <v/>
      </c>
      <c r="J1471" s="233">
        <v>2016</v>
      </c>
      <c r="K1471" s="106">
        <f t="shared" si="68"/>
        <v>0</v>
      </c>
    </row>
    <row r="1472" spans="2:11" s="58" customFormat="1">
      <c r="B1472" s="175" t="s">
        <v>2018</v>
      </c>
      <c r="C1472" s="174" t="s">
        <v>2019</v>
      </c>
      <c r="D1472" s="181">
        <v>8909.2333330000001</v>
      </c>
      <c r="E1472" s="97">
        <v>450.84079963673793</v>
      </c>
      <c r="F1472" s="227">
        <f t="shared" si="66"/>
        <v>4016645.88</v>
      </c>
      <c r="G1472" s="81">
        <v>4454.6167230000001</v>
      </c>
      <c r="H1472" s="106">
        <v>162.69458071623191</v>
      </c>
      <c r="I1472" s="189">
        <f t="shared" si="67"/>
        <v>724742</v>
      </c>
      <c r="J1472" s="233">
        <v>2016</v>
      </c>
      <c r="K1472" s="106">
        <f t="shared" si="68"/>
        <v>4741388</v>
      </c>
    </row>
    <row r="1473" spans="2:11" s="58" customFormat="1">
      <c r="B1473" s="175" t="s">
        <v>2020</v>
      </c>
      <c r="C1473" s="174" t="s">
        <v>2019</v>
      </c>
      <c r="D1473" s="181">
        <v>10754.133330000001</v>
      </c>
      <c r="E1473" s="97">
        <v>205.94475556869443</v>
      </c>
      <c r="F1473" s="227">
        <f t="shared" si="66"/>
        <v>2214757.36</v>
      </c>
      <c r="G1473" s="81">
        <v>5377.0666510000001</v>
      </c>
      <c r="H1473" s="106">
        <v>162.69446833754711</v>
      </c>
      <c r="I1473" s="189">
        <f t="shared" si="67"/>
        <v>874819</v>
      </c>
      <c r="J1473" s="233">
        <v>2016</v>
      </c>
      <c r="K1473" s="106">
        <f t="shared" si="68"/>
        <v>3089576</v>
      </c>
    </row>
    <row r="1474" spans="2:11" s="58" customFormat="1">
      <c r="B1474" s="175" t="s">
        <v>2021</v>
      </c>
      <c r="C1474" s="174" t="s">
        <v>2004</v>
      </c>
      <c r="D1474" s="181">
        <v>5557.5666670000001</v>
      </c>
      <c r="E1474" s="97">
        <v>241.69284157684763</v>
      </c>
      <c r="F1474" s="227">
        <f t="shared" si="66"/>
        <v>1343224.08</v>
      </c>
      <c r="G1474" s="81">
        <v>2778.7833230000001</v>
      </c>
      <c r="H1474" s="106">
        <v>623.65172039720062</v>
      </c>
      <c r="I1474" s="189">
        <f t="shared" si="67"/>
        <v>1732993</v>
      </c>
      <c r="J1474" s="233">
        <v>2016</v>
      </c>
      <c r="K1474" s="106">
        <f t="shared" si="68"/>
        <v>3076217</v>
      </c>
    </row>
    <row r="1475" spans="2:11" s="58" customFormat="1">
      <c r="B1475" s="175" t="s">
        <v>2022</v>
      </c>
      <c r="C1475" s="174" t="s">
        <v>2004</v>
      </c>
      <c r="D1475" s="181">
        <v>10206.31667</v>
      </c>
      <c r="E1475" s="97">
        <v>479.497915676567</v>
      </c>
      <c r="F1475" s="227">
        <f t="shared" si="66"/>
        <v>4893907.57</v>
      </c>
      <c r="G1475" s="81">
        <v>5103.1584220000004</v>
      </c>
      <c r="H1475" s="106">
        <v>623.65161666932863</v>
      </c>
      <c r="I1475" s="189">
        <f t="shared" si="67"/>
        <v>3182593.0000000005</v>
      </c>
      <c r="J1475" s="233">
        <v>2016</v>
      </c>
      <c r="K1475" s="106">
        <f t="shared" si="68"/>
        <v>8076501</v>
      </c>
    </row>
    <row r="1476" spans="2:11" s="58" customFormat="1">
      <c r="B1476" s="175" t="s">
        <v>2023</v>
      </c>
      <c r="C1476" s="174" t="s">
        <v>1935</v>
      </c>
      <c r="D1476" s="181">
        <v>5298.0470770000002</v>
      </c>
      <c r="E1476" s="97">
        <v>56.26521917747769</v>
      </c>
      <c r="F1476" s="227">
        <f t="shared" si="66"/>
        <v>298095.78000000003</v>
      </c>
      <c r="G1476" s="81"/>
      <c r="H1476" s="106" t="s">
        <v>11235</v>
      </c>
      <c r="I1476" s="189" t="str">
        <f t="shared" si="67"/>
        <v/>
      </c>
      <c r="J1476" s="233">
        <v>2016</v>
      </c>
      <c r="K1476" s="106">
        <f t="shared" si="68"/>
        <v>0</v>
      </c>
    </row>
    <row r="1477" spans="2:11" s="58" customFormat="1">
      <c r="B1477" s="175" t="s">
        <v>2024</v>
      </c>
      <c r="C1477" s="174" t="s">
        <v>1830</v>
      </c>
      <c r="D1477" s="181">
        <v>10025.059639999999</v>
      </c>
      <c r="E1477" s="97">
        <v>337.96719238270788</v>
      </c>
      <c r="F1477" s="227">
        <f t="shared" si="66"/>
        <v>3388141.2600000002</v>
      </c>
      <c r="G1477" s="81">
        <v>5012.5295749999996</v>
      </c>
      <c r="H1477" s="106">
        <v>623.65158214552787</v>
      </c>
      <c r="I1477" s="189">
        <f t="shared" si="67"/>
        <v>3126072</v>
      </c>
      <c r="J1477" s="233">
        <v>2016</v>
      </c>
      <c r="K1477" s="106">
        <f t="shared" si="68"/>
        <v>6514213</v>
      </c>
    </row>
    <row r="1478" spans="2:11" s="58" customFormat="1">
      <c r="B1478" s="175" t="s">
        <v>2025</v>
      </c>
      <c r="C1478" s="174" t="s">
        <v>1830</v>
      </c>
      <c r="D1478" s="181">
        <v>4131.191382</v>
      </c>
      <c r="E1478" s="97">
        <v>958.3092657603728</v>
      </c>
      <c r="F1478" s="227">
        <f t="shared" si="66"/>
        <v>3958958.9799999995</v>
      </c>
      <c r="G1478" s="81">
        <v>4131.1915319999998</v>
      </c>
      <c r="H1478" s="106">
        <v>623.65154944842197</v>
      </c>
      <c r="I1478" s="189">
        <f t="shared" si="67"/>
        <v>2576424</v>
      </c>
      <c r="J1478" s="233">
        <v>2016</v>
      </c>
      <c r="K1478" s="106">
        <f t="shared" si="68"/>
        <v>6535383</v>
      </c>
    </row>
    <row r="1479" spans="2:11" s="58" customFormat="1">
      <c r="B1479" s="175" t="s">
        <v>2026</v>
      </c>
      <c r="C1479" s="174" t="s">
        <v>2027</v>
      </c>
      <c r="D1479" s="181">
        <v>11035.35</v>
      </c>
      <c r="E1479" s="97">
        <v>40.461438015105998</v>
      </c>
      <c r="F1479" s="227">
        <f t="shared" si="66"/>
        <v>446506.13</v>
      </c>
      <c r="G1479" s="81">
        <v>5517.6747869999999</v>
      </c>
      <c r="H1479" s="106">
        <v>162.69443826501478</v>
      </c>
      <c r="I1479" s="189">
        <f t="shared" si="67"/>
        <v>897695.00000000012</v>
      </c>
      <c r="J1479" s="233">
        <v>2016</v>
      </c>
      <c r="K1479" s="106">
        <f t="shared" si="68"/>
        <v>1344201</v>
      </c>
    </row>
    <row r="1480" spans="2:11" s="58" customFormat="1">
      <c r="B1480" s="175" t="s">
        <v>2028</v>
      </c>
      <c r="C1480" s="174" t="s">
        <v>1997</v>
      </c>
      <c r="D1480" s="181">
        <v>6062.7904760000001</v>
      </c>
      <c r="E1480" s="97">
        <v>358.14905340957716</v>
      </c>
      <c r="F1480" s="227">
        <f t="shared" si="66"/>
        <v>2171382.67</v>
      </c>
      <c r="G1480" s="81">
        <v>3031.3951860000002</v>
      </c>
      <c r="H1480" s="106">
        <v>576.16110498105138</v>
      </c>
      <c r="I1480" s="189">
        <f t="shared" si="67"/>
        <v>1746572</v>
      </c>
      <c r="J1480" s="233">
        <v>2016</v>
      </c>
      <c r="K1480" s="106">
        <f t="shared" si="68"/>
        <v>3917955</v>
      </c>
    </row>
    <row r="1481" spans="2:11" s="58" customFormat="1">
      <c r="B1481" s="175" t="s">
        <v>2029</v>
      </c>
      <c r="C1481" s="174" t="s">
        <v>1997</v>
      </c>
      <c r="D1481" s="181">
        <v>7459.1833329999999</v>
      </c>
      <c r="E1481" s="97">
        <v>544.20088349905154</v>
      </c>
      <c r="F1481" s="227">
        <f t="shared" si="66"/>
        <v>4059294.16</v>
      </c>
      <c r="G1481" s="81">
        <v>3729.591715</v>
      </c>
      <c r="H1481" s="106">
        <v>576.16118980465933</v>
      </c>
      <c r="I1481" s="189">
        <f t="shared" si="67"/>
        <v>2148846</v>
      </c>
      <c r="J1481" s="233">
        <v>2016</v>
      </c>
      <c r="K1481" s="106">
        <f t="shared" si="68"/>
        <v>6208140</v>
      </c>
    </row>
    <row r="1482" spans="2:11" s="58" customFormat="1">
      <c r="B1482" s="175" t="s">
        <v>2030</v>
      </c>
      <c r="C1482" s="174" t="s">
        <v>2031</v>
      </c>
      <c r="D1482" s="181">
        <v>12342.5412</v>
      </c>
      <c r="E1482" s="97">
        <v>165.94076671990368</v>
      </c>
      <c r="F1482" s="227">
        <f t="shared" si="66"/>
        <v>2048130.75</v>
      </c>
      <c r="G1482" s="81">
        <v>6171.2707979999996</v>
      </c>
      <c r="H1482" s="106">
        <v>441.94511783276312</v>
      </c>
      <c r="I1482" s="189">
        <f t="shared" si="67"/>
        <v>2727363</v>
      </c>
      <c r="J1482" s="233">
        <v>2016</v>
      </c>
      <c r="K1482" s="106">
        <f t="shared" si="68"/>
        <v>4775494</v>
      </c>
    </row>
    <row r="1483" spans="2:11" s="58" customFormat="1">
      <c r="B1483" s="175" t="s">
        <v>2032</v>
      </c>
      <c r="C1483" s="174" t="s">
        <v>2016</v>
      </c>
      <c r="D1483" s="181">
        <v>9827.7000000000007</v>
      </c>
      <c r="E1483" s="97">
        <v>186.917653164016</v>
      </c>
      <c r="F1483" s="227">
        <f t="shared" si="66"/>
        <v>1836970.62</v>
      </c>
      <c r="G1483" s="81"/>
      <c r="H1483" s="106" t="s">
        <v>11235</v>
      </c>
      <c r="I1483" s="189" t="str">
        <f t="shared" si="67"/>
        <v/>
      </c>
      <c r="J1483" s="233">
        <v>2016</v>
      </c>
      <c r="K1483" s="106">
        <f t="shared" si="68"/>
        <v>0</v>
      </c>
    </row>
    <row r="1484" spans="2:11" s="58" customFormat="1">
      <c r="B1484" s="175" t="s">
        <v>2033</v>
      </c>
      <c r="C1484" s="174" t="s">
        <v>2027</v>
      </c>
      <c r="D1484" s="181">
        <v>19388.935710000002</v>
      </c>
      <c r="E1484" s="97">
        <v>72.322711827693183</v>
      </c>
      <c r="F1484" s="227">
        <f t="shared" si="66"/>
        <v>1402260.41</v>
      </c>
      <c r="G1484" s="81">
        <v>9694.4679390000001</v>
      </c>
      <c r="H1484" s="106">
        <v>162.69453980603853</v>
      </c>
      <c r="I1484" s="189">
        <f t="shared" si="67"/>
        <v>1577236.9999999998</v>
      </c>
      <c r="J1484" s="233">
        <v>2016</v>
      </c>
      <c r="K1484" s="106">
        <f t="shared" si="68"/>
        <v>2979497</v>
      </c>
    </row>
    <row r="1485" spans="2:11" s="58" customFormat="1">
      <c r="B1485" s="175" t="s">
        <v>2034</v>
      </c>
      <c r="C1485" s="174" t="s">
        <v>2027</v>
      </c>
      <c r="D1485" s="181">
        <v>11035.35</v>
      </c>
      <c r="E1485" s="97">
        <v>40.461438015105998</v>
      </c>
      <c r="F1485" s="227">
        <f t="shared" si="66"/>
        <v>446506.13</v>
      </c>
      <c r="G1485" s="81">
        <v>5517.6747869999999</v>
      </c>
      <c r="H1485" s="106">
        <v>162.69443826501478</v>
      </c>
      <c r="I1485" s="189">
        <f t="shared" si="67"/>
        <v>897695.00000000012</v>
      </c>
      <c r="J1485" s="233">
        <v>2016</v>
      </c>
      <c r="K1485" s="106">
        <f t="shared" si="68"/>
        <v>1344201</v>
      </c>
    </row>
    <row r="1486" spans="2:11" s="58" customFormat="1">
      <c r="B1486" s="175" t="s">
        <v>2035</v>
      </c>
      <c r="C1486" s="174" t="s">
        <v>2036</v>
      </c>
      <c r="D1486" s="181">
        <v>4456.2476299999998</v>
      </c>
      <c r="E1486" s="97">
        <v>106.86943579928479</v>
      </c>
      <c r="F1486" s="227">
        <f t="shared" ref="F1486:F1549" si="69">IFERROR(D1486*E1486,0)</f>
        <v>476236.67</v>
      </c>
      <c r="G1486" s="81">
        <v>2228.12392</v>
      </c>
      <c r="H1486" s="106">
        <v>162.69472121640345</v>
      </c>
      <c r="I1486" s="189">
        <f t="shared" ref="I1486:I1549" si="70">IFERROR(G1486*H1486,"")</f>
        <v>362504</v>
      </c>
      <c r="J1486" s="233">
        <v>2016</v>
      </c>
      <c r="K1486" s="106">
        <f t="shared" ref="K1486:K1549" si="71">IFERROR(ROUND((F1486+I1486),0),0)</f>
        <v>838741</v>
      </c>
    </row>
    <row r="1487" spans="2:11" s="58" customFormat="1">
      <c r="B1487" s="175" t="s">
        <v>2037</v>
      </c>
      <c r="C1487" s="174" t="s">
        <v>2027</v>
      </c>
      <c r="D1487" s="181">
        <v>12639.18571</v>
      </c>
      <c r="E1487" s="97">
        <v>124.03053060290858</v>
      </c>
      <c r="F1487" s="227">
        <f t="shared" si="69"/>
        <v>1567644.91</v>
      </c>
      <c r="G1487" s="81">
        <v>6319.592697</v>
      </c>
      <c r="H1487" s="106">
        <v>162.69450410753268</v>
      </c>
      <c r="I1487" s="189">
        <f t="shared" si="70"/>
        <v>1028163</v>
      </c>
      <c r="J1487" s="233">
        <v>2016</v>
      </c>
      <c r="K1487" s="106">
        <f t="shared" si="71"/>
        <v>2595808</v>
      </c>
    </row>
    <row r="1488" spans="2:11" s="58" customFormat="1">
      <c r="B1488" s="175" t="s">
        <v>2038</v>
      </c>
      <c r="C1488" s="174" t="s">
        <v>1952</v>
      </c>
      <c r="D1488" s="181">
        <v>19067.187089999999</v>
      </c>
      <c r="E1488" s="97">
        <v>521.63472110767441</v>
      </c>
      <c r="F1488" s="227">
        <f t="shared" si="69"/>
        <v>9946106.8200000003</v>
      </c>
      <c r="G1488" s="81">
        <v>9533.5936409999995</v>
      </c>
      <c r="H1488" s="106">
        <v>162.69447371131142</v>
      </c>
      <c r="I1488" s="189">
        <f t="shared" si="70"/>
        <v>1551063</v>
      </c>
      <c r="J1488" s="233">
        <v>2016</v>
      </c>
      <c r="K1488" s="106">
        <f t="shared" si="71"/>
        <v>11497170</v>
      </c>
    </row>
    <row r="1489" spans="2:11" s="58" customFormat="1">
      <c r="B1489" s="175" t="s">
        <v>2039</v>
      </c>
      <c r="C1489" s="174" t="s">
        <v>2040</v>
      </c>
      <c r="D1489" s="181">
        <v>17453.48</v>
      </c>
      <c r="E1489" s="97">
        <v>131.75544762419872</v>
      </c>
      <c r="F1489" s="227">
        <f t="shared" si="69"/>
        <v>2299591.0699999998</v>
      </c>
      <c r="G1489" s="81">
        <v>8726.7400570000009</v>
      </c>
      <c r="H1489" s="106">
        <v>162.69454466689862</v>
      </c>
      <c r="I1489" s="189">
        <f t="shared" si="70"/>
        <v>1419793</v>
      </c>
      <c r="J1489" s="233">
        <v>2016</v>
      </c>
      <c r="K1489" s="106">
        <f t="shared" si="71"/>
        <v>3719384</v>
      </c>
    </row>
    <row r="1490" spans="2:11" s="58" customFormat="1">
      <c r="B1490" s="175" t="s">
        <v>2041</v>
      </c>
      <c r="C1490" s="174" t="s">
        <v>2040</v>
      </c>
      <c r="D1490" s="181">
        <v>21721.255000000001</v>
      </c>
      <c r="E1490" s="97">
        <v>175.1861938916513</v>
      </c>
      <c r="F1490" s="227">
        <f t="shared" si="69"/>
        <v>3805263.99</v>
      </c>
      <c r="G1490" s="81">
        <v>10860.627280000001</v>
      </c>
      <c r="H1490" s="106">
        <v>162.6944700748445</v>
      </c>
      <c r="I1490" s="189">
        <f t="shared" si="70"/>
        <v>1766964</v>
      </c>
      <c r="J1490" s="233">
        <v>2016</v>
      </c>
      <c r="K1490" s="106">
        <f t="shared" si="71"/>
        <v>5572228</v>
      </c>
    </row>
    <row r="1491" spans="2:11" s="58" customFormat="1">
      <c r="B1491" s="175" t="s">
        <v>2042</v>
      </c>
      <c r="C1491" s="174" t="s">
        <v>2043</v>
      </c>
      <c r="D1491" s="181">
        <v>4648.5</v>
      </c>
      <c r="E1491" s="97">
        <v>128.93504141120792</v>
      </c>
      <c r="F1491" s="227">
        <f t="shared" si="69"/>
        <v>599354.54</v>
      </c>
      <c r="G1491" s="81"/>
      <c r="H1491" s="106" t="s">
        <v>11235</v>
      </c>
      <c r="I1491" s="189" t="str">
        <f t="shared" si="70"/>
        <v/>
      </c>
      <c r="J1491" s="233">
        <v>2016</v>
      </c>
      <c r="K1491" s="106">
        <f t="shared" si="71"/>
        <v>0</v>
      </c>
    </row>
    <row r="1492" spans="2:11" s="58" customFormat="1">
      <c r="B1492" s="175" t="s">
        <v>2044</v>
      </c>
      <c r="C1492" s="174" t="s">
        <v>1440</v>
      </c>
      <c r="D1492" s="181">
        <v>4818.96</v>
      </c>
      <c r="E1492" s="97">
        <v>476.29479597257495</v>
      </c>
      <c r="F1492" s="227">
        <f t="shared" si="69"/>
        <v>2295245.5699999998</v>
      </c>
      <c r="G1492" s="81">
        <v>2409.4800730000002</v>
      </c>
      <c r="H1492" s="106">
        <v>623.65155737895157</v>
      </c>
      <c r="I1492" s="189">
        <f t="shared" si="70"/>
        <v>1502676</v>
      </c>
      <c r="J1492" s="233">
        <v>2016</v>
      </c>
      <c r="K1492" s="106">
        <f t="shared" si="71"/>
        <v>3797922</v>
      </c>
    </row>
    <row r="1493" spans="2:11" s="58" customFormat="1">
      <c r="B1493" s="175" t="s">
        <v>2045</v>
      </c>
      <c r="C1493" s="174" t="s">
        <v>2046</v>
      </c>
      <c r="D1493" s="181">
        <v>3635.1374999999998</v>
      </c>
      <c r="E1493" s="97">
        <v>294.02039675253002</v>
      </c>
      <c r="F1493" s="227">
        <f t="shared" si="69"/>
        <v>1068804.57</v>
      </c>
      <c r="G1493" s="81">
        <v>1817.5687820000001</v>
      </c>
      <c r="H1493" s="106">
        <v>623.65177660715347</v>
      </c>
      <c r="I1493" s="189">
        <f t="shared" si="70"/>
        <v>1133530</v>
      </c>
      <c r="J1493" s="233">
        <v>2016</v>
      </c>
      <c r="K1493" s="106">
        <f t="shared" si="71"/>
        <v>2202335</v>
      </c>
    </row>
    <row r="1494" spans="2:11" s="58" customFormat="1">
      <c r="B1494" s="175" t="s">
        <v>2047</v>
      </c>
      <c r="C1494" s="174" t="s">
        <v>1440</v>
      </c>
      <c r="D1494" s="181">
        <v>8544.9500000000007</v>
      </c>
      <c r="E1494" s="97">
        <v>513.56299100638387</v>
      </c>
      <c r="F1494" s="227">
        <f t="shared" si="69"/>
        <v>4388370.08</v>
      </c>
      <c r="G1494" s="81"/>
      <c r="H1494" s="106" t="s">
        <v>11235</v>
      </c>
      <c r="I1494" s="189" t="str">
        <f t="shared" si="70"/>
        <v/>
      </c>
      <c r="J1494" s="233">
        <v>2016</v>
      </c>
      <c r="K1494" s="106">
        <f t="shared" si="71"/>
        <v>0</v>
      </c>
    </row>
    <row r="1495" spans="2:11" s="58" customFormat="1">
      <c r="B1495" s="175" t="s">
        <v>2048</v>
      </c>
      <c r="C1495" s="174" t="s">
        <v>1833</v>
      </c>
      <c r="D1495" s="181">
        <v>5878.3666670000002</v>
      </c>
      <c r="E1495" s="97">
        <v>324.31248984557431</v>
      </c>
      <c r="F1495" s="227">
        <f t="shared" si="69"/>
        <v>1906427.73</v>
      </c>
      <c r="G1495" s="81">
        <v>2939.183407</v>
      </c>
      <c r="H1495" s="106">
        <v>623.65179241092528</v>
      </c>
      <c r="I1495" s="189">
        <f t="shared" si="70"/>
        <v>1833027</v>
      </c>
      <c r="J1495" s="233">
        <v>2016</v>
      </c>
      <c r="K1495" s="106">
        <f t="shared" si="71"/>
        <v>3739455</v>
      </c>
    </row>
    <row r="1496" spans="2:11" s="58" customFormat="1">
      <c r="B1496" s="175" t="s">
        <v>2049</v>
      </c>
      <c r="C1496" s="174" t="s">
        <v>1435</v>
      </c>
      <c r="D1496" s="181">
        <v>15864.77462</v>
      </c>
      <c r="E1496" s="97">
        <v>269.18947367939353</v>
      </c>
      <c r="F1496" s="227">
        <f t="shared" si="69"/>
        <v>4270630.33</v>
      </c>
      <c r="G1496" s="81">
        <v>7932.3875539999999</v>
      </c>
      <c r="H1496" s="106">
        <v>623.65170212912676</v>
      </c>
      <c r="I1496" s="189">
        <f t="shared" si="70"/>
        <v>4947047</v>
      </c>
      <c r="J1496" s="233">
        <v>2016</v>
      </c>
      <c r="K1496" s="106">
        <f t="shared" si="71"/>
        <v>9217677</v>
      </c>
    </row>
    <row r="1497" spans="2:11" s="58" customFormat="1">
      <c r="B1497" s="175" t="s">
        <v>2050</v>
      </c>
      <c r="C1497" s="174" t="s">
        <v>2051</v>
      </c>
      <c r="D1497" s="181">
        <v>5248.4166670000004</v>
      </c>
      <c r="E1497" s="97">
        <v>277.53470092392723</v>
      </c>
      <c r="F1497" s="227">
        <f t="shared" si="69"/>
        <v>1456617.75</v>
      </c>
      <c r="G1497" s="81">
        <v>2624.2084369999998</v>
      </c>
      <c r="H1497" s="106">
        <v>162.69439347130643</v>
      </c>
      <c r="I1497" s="189">
        <f t="shared" si="70"/>
        <v>426944</v>
      </c>
      <c r="J1497" s="233">
        <v>2016</v>
      </c>
      <c r="K1497" s="106">
        <f t="shared" si="71"/>
        <v>1883562</v>
      </c>
    </row>
    <row r="1498" spans="2:11" s="58" customFormat="1">
      <c r="B1498" s="175" t="s">
        <v>2052</v>
      </c>
      <c r="C1498" s="174" t="s">
        <v>2051</v>
      </c>
      <c r="D1498" s="181">
        <v>12941.53889</v>
      </c>
      <c r="E1498" s="97">
        <v>166.38383953424878</v>
      </c>
      <c r="F1498" s="227">
        <f t="shared" si="69"/>
        <v>2153262.9300000002</v>
      </c>
      <c r="G1498" s="81">
        <v>6470.7694330000004</v>
      </c>
      <c r="H1498" s="106">
        <v>162.6945622001426</v>
      </c>
      <c r="I1498" s="189">
        <f t="shared" si="70"/>
        <v>1052759</v>
      </c>
      <c r="J1498" s="233">
        <v>2016</v>
      </c>
      <c r="K1498" s="106">
        <f t="shared" si="71"/>
        <v>3206022</v>
      </c>
    </row>
    <row r="1499" spans="2:11" s="58" customFormat="1">
      <c r="B1499" s="175" t="s">
        <v>2053</v>
      </c>
      <c r="C1499" s="174" t="s">
        <v>2054</v>
      </c>
      <c r="D1499" s="181">
        <v>21195.07143</v>
      </c>
      <c r="E1499" s="97">
        <v>177.42850135796877</v>
      </c>
      <c r="F1499" s="227">
        <f t="shared" si="69"/>
        <v>3760609.7600000002</v>
      </c>
      <c r="G1499" s="81"/>
      <c r="H1499" s="106" t="s">
        <v>11235</v>
      </c>
      <c r="I1499" s="189" t="str">
        <f t="shared" si="70"/>
        <v/>
      </c>
      <c r="J1499" s="233">
        <v>2016</v>
      </c>
      <c r="K1499" s="106">
        <f t="shared" si="71"/>
        <v>0</v>
      </c>
    </row>
    <row r="1500" spans="2:11" s="58" customFormat="1">
      <c r="B1500" s="175" t="s">
        <v>2055</v>
      </c>
      <c r="C1500" s="174" t="s">
        <v>2054</v>
      </c>
      <c r="D1500" s="181">
        <v>10895.62667</v>
      </c>
      <c r="E1500" s="97">
        <v>171.29296886968319</v>
      </c>
      <c r="F1500" s="227">
        <f t="shared" si="69"/>
        <v>1866344.24</v>
      </c>
      <c r="G1500" s="81"/>
      <c r="H1500" s="106" t="s">
        <v>11235</v>
      </c>
      <c r="I1500" s="189" t="str">
        <f t="shared" si="70"/>
        <v/>
      </c>
      <c r="J1500" s="233">
        <v>2016</v>
      </c>
      <c r="K1500" s="106">
        <f t="shared" si="71"/>
        <v>0</v>
      </c>
    </row>
    <row r="1501" spans="2:11" s="58" customFormat="1">
      <c r="B1501" s="175" t="s">
        <v>2056</v>
      </c>
      <c r="C1501" s="174" t="s">
        <v>2051</v>
      </c>
      <c r="D1501" s="181">
        <v>11484.72143</v>
      </c>
      <c r="E1501" s="97">
        <v>182.61215152521117</v>
      </c>
      <c r="F1501" s="227">
        <f t="shared" si="69"/>
        <v>2097249.69</v>
      </c>
      <c r="G1501" s="81">
        <v>5742.3609040000001</v>
      </c>
      <c r="H1501" s="106">
        <v>162.69458078631416</v>
      </c>
      <c r="I1501" s="189">
        <f t="shared" si="70"/>
        <v>934251</v>
      </c>
      <c r="J1501" s="233">
        <v>2016</v>
      </c>
      <c r="K1501" s="106">
        <f t="shared" si="71"/>
        <v>3031501</v>
      </c>
    </row>
    <row r="1502" spans="2:11" s="58" customFormat="1">
      <c r="B1502" s="175" t="s">
        <v>2057</v>
      </c>
      <c r="C1502" s="174" t="s">
        <v>2051</v>
      </c>
      <c r="D1502" s="181">
        <v>6099.4</v>
      </c>
      <c r="E1502" s="97">
        <v>324.70725153293768</v>
      </c>
      <c r="F1502" s="227">
        <f t="shared" si="69"/>
        <v>1980519.41</v>
      </c>
      <c r="G1502" s="81">
        <v>3049.7000400000002</v>
      </c>
      <c r="H1502" s="106">
        <v>162.69436124609814</v>
      </c>
      <c r="I1502" s="189">
        <f t="shared" si="70"/>
        <v>496169</v>
      </c>
      <c r="J1502" s="233">
        <v>2016</v>
      </c>
      <c r="K1502" s="106">
        <f t="shared" si="71"/>
        <v>2476688</v>
      </c>
    </row>
    <row r="1503" spans="2:11" s="58" customFormat="1">
      <c r="B1503" s="175" t="s">
        <v>2058</v>
      </c>
      <c r="C1503" s="174" t="s">
        <v>2059</v>
      </c>
      <c r="D1503" s="181">
        <v>3742.4</v>
      </c>
      <c r="E1503" s="97">
        <v>188.53727287302266</v>
      </c>
      <c r="F1503" s="227">
        <f t="shared" si="69"/>
        <v>705581.89</v>
      </c>
      <c r="G1503" s="81">
        <v>1871.200022</v>
      </c>
      <c r="H1503" s="106">
        <v>162.69452566306137</v>
      </c>
      <c r="I1503" s="189">
        <f t="shared" si="70"/>
        <v>304434</v>
      </c>
      <c r="J1503" s="233">
        <v>2016</v>
      </c>
      <c r="K1503" s="106">
        <f t="shared" si="71"/>
        <v>1010016</v>
      </c>
    </row>
    <row r="1504" spans="2:11" s="58" customFormat="1">
      <c r="B1504" s="175" t="s">
        <v>2060</v>
      </c>
      <c r="C1504" s="174" t="s">
        <v>2059</v>
      </c>
      <c r="D1504" s="181">
        <v>5341.6</v>
      </c>
      <c r="E1504" s="97">
        <v>40.60790774299835</v>
      </c>
      <c r="F1504" s="227">
        <f t="shared" si="69"/>
        <v>216911.2</v>
      </c>
      <c r="G1504" s="81">
        <v>2670.7998849999999</v>
      </c>
      <c r="H1504" s="106">
        <v>162.69433080344768</v>
      </c>
      <c r="I1504" s="189">
        <f t="shared" si="70"/>
        <v>434524</v>
      </c>
      <c r="J1504" s="233">
        <v>2016</v>
      </c>
      <c r="K1504" s="106">
        <f t="shared" si="71"/>
        <v>651435</v>
      </c>
    </row>
    <row r="1505" spans="2:11" s="58" customFormat="1">
      <c r="B1505" s="175" t="s">
        <v>2061</v>
      </c>
      <c r="C1505" s="174" t="s">
        <v>2062</v>
      </c>
      <c r="D1505" s="181">
        <v>2570.0700109999998</v>
      </c>
      <c r="E1505" s="97">
        <v>90.115856380847831</v>
      </c>
      <c r="F1505" s="227">
        <f t="shared" si="69"/>
        <v>231604.06</v>
      </c>
      <c r="G1505" s="81">
        <v>1285.034979</v>
      </c>
      <c r="H1505" s="106">
        <v>162.69440397855504</v>
      </c>
      <c r="I1505" s="189">
        <f t="shared" si="70"/>
        <v>209068</v>
      </c>
      <c r="J1505" s="233">
        <v>2016</v>
      </c>
      <c r="K1505" s="106">
        <f t="shared" si="71"/>
        <v>440672</v>
      </c>
    </row>
    <row r="1506" spans="2:11" s="58" customFormat="1">
      <c r="B1506" s="175" t="s">
        <v>2063</v>
      </c>
      <c r="C1506" s="174" t="s">
        <v>2062</v>
      </c>
      <c r="D1506" s="181">
        <v>9557.2687299999998</v>
      </c>
      <c r="E1506" s="97">
        <v>146.30645632164831</v>
      </c>
      <c r="F1506" s="227">
        <f t="shared" si="69"/>
        <v>1398290.12</v>
      </c>
      <c r="G1506" s="81">
        <v>4778.6342679999998</v>
      </c>
      <c r="H1506" s="106">
        <v>162.69460192972443</v>
      </c>
      <c r="I1506" s="189">
        <f t="shared" si="70"/>
        <v>777458</v>
      </c>
      <c r="J1506" s="233">
        <v>2016</v>
      </c>
      <c r="K1506" s="106">
        <f t="shared" si="71"/>
        <v>2175748</v>
      </c>
    </row>
    <row r="1507" spans="2:11" s="58" customFormat="1">
      <c r="B1507" s="175" t="s">
        <v>2064</v>
      </c>
      <c r="C1507" s="174" t="s">
        <v>2065</v>
      </c>
      <c r="D1507" s="181">
        <v>4336.5918750000001</v>
      </c>
      <c r="E1507" s="97">
        <v>49.728555560695924</v>
      </c>
      <c r="F1507" s="227">
        <f t="shared" si="69"/>
        <v>215652.45</v>
      </c>
      <c r="G1507" s="81"/>
      <c r="H1507" s="106" t="s">
        <v>11235</v>
      </c>
      <c r="I1507" s="189" t="str">
        <f t="shared" si="70"/>
        <v/>
      </c>
      <c r="J1507" s="233">
        <v>2016</v>
      </c>
      <c r="K1507" s="106">
        <f t="shared" si="71"/>
        <v>0</v>
      </c>
    </row>
    <row r="1508" spans="2:11" s="58" customFormat="1">
      <c r="B1508" s="175" t="s">
        <v>2066</v>
      </c>
      <c r="C1508" s="174" t="s">
        <v>2054</v>
      </c>
      <c r="D1508" s="181">
        <v>21195.07143</v>
      </c>
      <c r="E1508" s="97">
        <v>177.42850135796877</v>
      </c>
      <c r="F1508" s="227">
        <f t="shared" si="69"/>
        <v>3760609.7600000002</v>
      </c>
      <c r="G1508" s="81"/>
      <c r="H1508" s="106" t="s">
        <v>11235</v>
      </c>
      <c r="I1508" s="189" t="str">
        <f t="shared" si="70"/>
        <v/>
      </c>
      <c r="J1508" s="233">
        <v>2016</v>
      </c>
      <c r="K1508" s="106">
        <f t="shared" si="71"/>
        <v>0</v>
      </c>
    </row>
    <row r="1509" spans="2:11" s="58" customFormat="1">
      <c r="B1509" s="175" t="s">
        <v>2067</v>
      </c>
      <c r="C1509" s="174" t="s">
        <v>2054</v>
      </c>
      <c r="D1509" s="181">
        <v>11651.358329999999</v>
      </c>
      <c r="E1509" s="97">
        <v>81.29764815155248</v>
      </c>
      <c r="F1509" s="227">
        <f t="shared" si="69"/>
        <v>947228.03</v>
      </c>
      <c r="G1509" s="81"/>
      <c r="H1509" s="106" t="s">
        <v>11235</v>
      </c>
      <c r="I1509" s="189" t="str">
        <f t="shared" si="70"/>
        <v/>
      </c>
      <c r="J1509" s="233">
        <v>2016</v>
      </c>
      <c r="K1509" s="106">
        <f t="shared" si="71"/>
        <v>0</v>
      </c>
    </row>
    <row r="1510" spans="2:11" s="58" customFormat="1">
      <c r="B1510" s="175" t="s">
        <v>2068</v>
      </c>
      <c r="C1510" s="174" t="s">
        <v>2054</v>
      </c>
      <c r="D1510" s="181">
        <v>13142.58095</v>
      </c>
      <c r="E1510" s="97">
        <v>90.463171923624344</v>
      </c>
      <c r="F1510" s="227">
        <f t="shared" si="69"/>
        <v>1188919.56</v>
      </c>
      <c r="G1510" s="81"/>
      <c r="H1510" s="106" t="s">
        <v>11235</v>
      </c>
      <c r="I1510" s="189" t="str">
        <f t="shared" si="70"/>
        <v/>
      </c>
      <c r="J1510" s="233">
        <v>2016</v>
      </c>
      <c r="K1510" s="106">
        <f t="shared" si="71"/>
        <v>0</v>
      </c>
    </row>
    <row r="1511" spans="2:11" s="58" customFormat="1">
      <c r="B1511" s="175" t="s">
        <v>2069</v>
      </c>
      <c r="C1511" s="174" t="s">
        <v>2054</v>
      </c>
      <c r="D1511" s="181">
        <v>8572.9809519999999</v>
      </c>
      <c r="E1511" s="97">
        <v>126.92885777917682</v>
      </c>
      <c r="F1511" s="227">
        <f t="shared" si="69"/>
        <v>1088158.68</v>
      </c>
      <c r="G1511" s="81"/>
      <c r="H1511" s="106" t="s">
        <v>11235</v>
      </c>
      <c r="I1511" s="189" t="str">
        <f t="shared" si="70"/>
        <v/>
      </c>
      <c r="J1511" s="233">
        <v>2016</v>
      </c>
      <c r="K1511" s="106">
        <f t="shared" si="71"/>
        <v>0</v>
      </c>
    </row>
    <row r="1512" spans="2:11" s="58" customFormat="1">
      <c r="B1512" s="175" t="s">
        <v>2070</v>
      </c>
      <c r="C1512" s="174" t="s">
        <v>2071</v>
      </c>
      <c r="D1512" s="181">
        <v>8325.75</v>
      </c>
      <c r="E1512" s="97">
        <v>83.729023811668625</v>
      </c>
      <c r="F1512" s="227">
        <f t="shared" si="69"/>
        <v>697106.92</v>
      </c>
      <c r="G1512" s="81">
        <v>8325.7502330000007</v>
      </c>
      <c r="H1512" s="106">
        <v>162.69452747105967</v>
      </c>
      <c r="I1512" s="189">
        <f t="shared" si="70"/>
        <v>1354554</v>
      </c>
      <c r="J1512" s="233">
        <v>2016</v>
      </c>
      <c r="K1512" s="106">
        <f t="shared" si="71"/>
        <v>2051661</v>
      </c>
    </row>
    <row r="1513" spans="2:11" s="58" customFormat="1">
      <c r="B1513" s="175" t="s">
        <v>2072</v>
      </c>
      <c r="C1513" s="174" t="s">
        <v>2071</v>
      </c>
      <c r="D1513" s="181">
        <v>4930.3999999999996</v>
      </c>
      <c r="E1513" s="97">
        <v>620.00964627616429</v>
      </c>
      <c r="F1513" s="227">
        <f t="shared" si="69"/>
        <v>3056895.56</v>
      </c>
      <c r="G1513" s="81">
        <v>9860.7998430000007</v>
      </c>
      <c r="H1513" s="106">
        <v>162.69451013538841</v>
      </c>
      <c r="I1513" s="189">
        <f t="shared" si="70"/>
        <v>1604298</v>
      </c>
      <c r="J1513" s="233">
        <v>2016</v>
      </c>
      <c r="K1513" s="106">
        <f t="shared" si="71"/>
        <v>4661194</v>
      </c>
    </row>
    <row r="1514" spans="2:11" s="58" customFormat="1">
      <c r="B1514" s="175" t="s">
        <v>2073</v>
      </c>
      <c r="C1514" s="174" t="s">
        <v>2074</v>
      </c>
      <c r="D1514" s="181">
        <v>2804.6</v>
      </c>
      <c r="E1514" s="97">
        <v>165.34400627540469</v>
      </c>
      <c r="F1514" s="227">
        <f t="shared" si="69"/>
        <v>463723.8</v>
      </c>
      <c r="G1514" s="81"/>
      <c r="H1514" s="106" t="s">
        <v>11235</v>
      </c>
      <c r="I1514" s="189" t="str">
        <f t="shared" si="70"/>
        <v/>
      </c>
      <c r="J1514" s="233">
        <v>2016</v>
      </c>
      <c r="K1514" s="106">
        <f t="shared" si="71"/>
        <v>0</v>
      </c>
    </row>
    <row r="1515" spans="2:11" s="58" customFormat="1">
      <c r="B1515" s="175" t="s">
        <v>2075</v>
      </c>
      <c r="C1515" s="174" t="s">
        <v>2076</v>
      </c>
      <c r="D1515" s="181">
        <v>8187.1987179999996</v>
      </c>
      <c r="E1515" s="97">
        <v>556.84822330948577</v>
      </c>
      <c r="F1515" s="227">
        <f t="shared" si="69"/>
        <v>4559027.0599999996</v>
      </c>
      <c r="G1515" s="81">
        <v>4093.5991789999998</v>
      </c>
      <c r="H1515" s="106">
        <v>1300.6112145304396</v>
      </c>
      <c r="I1515" s="189">
        <f t="shared" si="70"/>
        <v>5324181</v>
      </c>
      <c r="J1515" s="233">
        <v>2016</v>
      </c>
      <c r="K1515" s="106">
        <f t="shared" si="71"/>
        <v>9883208</v>
      </c>
    </row>
    <row r="1516" spans="2:11" s="58" customFormat="1">
      <c r="B1516" s="175" t="s">
        <v>2077</v>
      </c>
      <c r="C1516" s="174" t="s">
        <v>2076</v>
      </c>
      <c r="D1516" s="181">
        <v>6727.114286</v>
      </c>
      <c r="E1516" s="97">
        <v>447.55029601112983</v>
      </c>
      <c r="F1516" s="227">
        <f t="shared" si="69"/>
        <v>3010721.99</v>
      </c>
      <c r="G1516" s="81">
        <v>3363.5571199999999</v>
      </c>
      <c r="H1516" s="106">
        <v>859.16840324091186</v>
      </c>
      <c r="I1516" s="189">
        <f t="shared" si="70"/>
        <v>2889862</v>
      </c>
      <c r="J1516" s="233">
        <v>2016</v>
      </c>
      <c r="K1516" s="106">
        <f t="shared" si="71"/>
        <v>5900584</v>
      </c>
    </row>
    <row r="1517" spans="2:11" s="58" customFormat="1">
      <c r="B1517" s="175" t="s">
        <v>2078</v>
      </c>
      <c r="C1517" s="174" t="s">
        <v>2079</v>
      </c>
      <c r="D1517" s="181">
        <v>4022.1</v>
      </c>
      <c r="E1517" s="97">
        <v>173.24303970562642</v>
      </c>
      <c r="F1517" s="227">
        <f t="shared" si="69"/>
        <v>696800.83</v>
      </c>
      <c r="G1517" s="81">
        <v>2011.05</v>
      </c>
      <c r="H1517" s="106">
        <v>162.69461226722359</v>
      </c>
      <c r="I1517" s="189">
        <f t="shared" si="70"/>
        <v>327187</v>
      </c>
      <c r="J1517" s="233">
        <v>2016</v>
      </c>
      <c r="K1517" s="106">
        <f t="shared" si="71"/>
        <v>1023988</v>
      </c>
    </row>
    <row r="1518" spans="2:11" s="58" customFormat="1">
      <c r="B1518" s="175" t="s">
        <v>2080</v>
      </c>
      <c r="C1518" s="174" t="s">
        <v>2081</v>
      </c>
      <c r="D1518" s="181">
        <v>5855.3877069999999</v>
      </c>
      <c r="E1518" s="97">
        <v>202.28556831241099</v>
      </c>
      <c r="F1518" s="227">
        <f t="shared" si="69"/>
        <v>1184460.43</v>
      </c>
      <c r="G1518" s="81">
        <v>2927.6937859999998</v>
      </c>
      <c r="H1518" s="106">
        <v>162.69461043969986</v>
      </c>
      <c r="I1518" s="189">
        <f t="shared" si="70"/>
        <v>476320</v>
      </c>
      <c r="J1518" s="233">
        <v>2016</v>
      </c>
      <c r="K1518" s="106">
        <f t="shared" si="71"/>
        <v>1660780</v>
      </c>
    </row>
    <row r="1519" spans="2:11" s="58" customFormat="1">
      <c r="B1519" s="175" t="s">
        <v>2082</v>
      </c>
      <c r="C1519" s="174" t="s">
        <v>2079</v>
      </c>
      <c r="D1519" s="181">
        <v>16593.18333</v>
      </c>
      <c r="E1519" s="97">
        <v>64.240757713607437</v>
      </c>
      <c r="F1519" s="227">
        <f t="shared" si="69"/>
        <v>1065958.67</v>
      </c>
      <c r="G1519" s="81">
        <v>8296.5918779999993</v>
      </c>
      <c r="H1519" s="106">
        <v>162.69451599508943</v>
      </c>
      <c r="I1519" s="189">
        <f t="shared" si="70"/>
        <v>1349810</v>
      </c>
      <c r="J1519" s="233">
        <v>2016</v>
      </c>
      <c r="K1519" s="106">
        <f t="shared" si="71"/>
        <v>2415769</v>
      </c>
    </row>
    <row r="1520" spans="2:11" s="58" customFormat="1">
      <c r="B1520" s="175" t="s">
        <v>2083</v>
      </c>
      <c r="C1520" s="174" t="s">
        <v>2084</v>
      </c>
      <c r="D1520" s="181">
        <v>5900.96</v>
      </c>
      <c r="E1520" s="97">
        <v>363.23450591090261</v>
      </c>
      <c r="F1520" s="227">
        <f t="shared" si="69"/>
        <v>2143432.29</v>
      </c>
      <c r="G1520" s="81">
        <v>2950.479988</v>
      </c>
      <c r="H1520" s="106">
        <v>783.94227698791633</v>
      </c>
      <c r="I1520" s="189">
        <f t="shared" si="70"/>
        <v>2313006</v>
      </c>
      <c r="J1520" s="233">
        <v>2016</v>
      </c>
      <c r="K1520" s="106">
        <f t="shared" si="71"/>
        <v>4456438</v>
      </c>
    </row>
    <row r="1521" spans="2:11" s="58" customFormat="1">
      <c r="B1521" s="175" t="s">
        <v>2085</v>
      </c>
      <c r="C1521" s="174" t="s">
        <v>2084</v>
      </c>
      <c r="D1521" s="181">
        <v>7175.58</v>
      </c>
      <c r="E1521" s="97">
        <v>284.49750403451708</v>
      </c>
      <c r="F1521" s="227">
        <f t="shared" si="69"/>
        <v>2041434.6</v>
      </c>
      <c r="G1521" s="81">
        <v>3587.7898300000002</v>
      </c>
      <c r="H1521" s="106">
        <v>1300.6110226919284</v>
      </c>
      <c r="I1521" s="189">
        <f t="shared" si="70"/>
        <v>4666319</v>
      </c>
      <c r="J1521" s="233">
        <v>2016</v>
      </c>
      <c r="K1521" s="106">
        <f t="shared" si="71"/>
        <v>6707754</v>
      </c>
    </row>
    <row r="1522" spans="2:11" s="58" customFormat="1">
      <c r="B1522" s="175" t="s">
        <v>2086</v>
      </c>
      <c r="C1522" s="174" t="s">
        <v>2087</v>
      </c>
      <c r="D1522" s="181">
        <v>4994</v>
      </c>
      <c r="E1522" s="97">
        <v>261.70438926712052</v>
      </c>
      <c r="F1522" s="227">
        <f t="shared" si="69"/>
        <v>1306951.72</v>
      </c>
      <c r="G1522" s="81"/>
      <c r="H1522" s="106" t="s">
        <v>11235</v>
      </c>
      <c r="I1522" s="189" t="str">
        <f t="shared" si="70"/>
        <v/>
      </c>
      <c r="J1522" s="233">
        <v>2016</v>
      </c>
      <c r="K1522" s="106">
        <f t="shared" si="71"/>
        <v>0</v>
      </c>
    </row>
    <row r="1523" spans="2:11" s="58" customFormat="1">
      <c r="B1523" s="175" t="s">
        <v>2088</v>
      </c>
      <c r="C1523" s="174" t="s">
        <v>2089</v>
      </c>
      <c r="D1523" s="181">
        <v>26900.455959999999</v>
      </c>
      <c r="E1523" s="97">
        <v>54.612531184768812</v>
      </c>
      <c r="F1523" s="227">
        <f t="shared" si="69"/>
        <v>1469101.99</v>
      </c>
      <c r="G1523" s="81">
        <v>13450.227779999999</v>
      </c>
      <c r="H1523" s="106">
        <v>162.69449378797063</v>
      </c>
      <c r="I1523" s="189">
        <f t="shared" si="70"/>
        <v>2188278</v>
      </c>
      <c r="J1523" s="233">
        <v>2016</v>
      </c>
      <c r="K1523" s="106">
        <f t="shared" si="71"/>
        <v>3657380</v>
      </c>
    </row>
    <row r="1524" spans="2:11" s="58" customFormat="1">
      <c r="B1524" s="175" t="s">
        <v>2090</v>
      </c>
      <c r="C1524" s="174" t="s">
        <v>2087</v>
      </c>
      <c r="D1524" s="181">
        <v>14689.1875</v>
      </c>
      <c r="E1524" s="97">
        <v>78.193409267871345</v>
      </c>
      <c r="F1524" s="227">
        <f t="shared" si="69"/>
        <v>1148597.6499999999</v>
      </c>
      <c r="G1524" s="81"/>
      <c r="H1524" s="106" t="s">
        <v>11235</v>
      </c>
      <c r="I1524" s="189" t="str">
        <f t="shared" si="70"/>
        <v/>
      </c>
      <c r="J1524" s="233">
        <v>2016</v>
      </c>
      <c r="K1524" s="106">
        <f t="shared" si="71"/>
        <v>0</v>
      </c>
    </row>
    <row r="1525" spans="2:11" s="58" customFormat="1" ht="14" thickBot="1">
      <c r="B1525" s="175" t="s">
        <v>2091</v>
      </c>
      <c r="C1525" s="174" t="s">
        <v>2089</v>
      </c>
      <c r="D1525" s="181">
        <v>16192.1427</v>
      </c>
      <c r="E1525" s="97">
        <v>109.44701098761932</v>
      </c>
      <c r="F1525" s="227">
        <f t="shared" si="69"/>
        <v>1772181.62</v>
      </c>
      <c r="G1525" s="81">
        <v>8096.0710440000003</v>
      </c>
      <c r="H1525" s="106">
        <v>162.69447153334539</v>
      </c>
      <c r="I1525" s="189">
        <f t="shared" si="70"/>
        <v>1317186</v>
      </c>
      <c r="J1525" s="233">
        <v>2016</v>
      </c>
      <c r="K1525" s="106">
        <f t="shared" si="71"/>
        <v>3089368</v>
      </c>
    </row>
    <row r="1526" spans="2:11" s="58" customFormat="1">
      <c r="B1526" s="175" t="s">
        <v>2092</v>
      </c>
      <c r="C1526" s="174" t="s">
        <v>1683</v>
      </c>
      <c r="D1526" s="181">
        <v>5880.6727270000001</v>
      </c>
      <c r="E1526" s="176">
        <v>735.21199881593077</v>
      </c>
      <c r="F1526" s="227">
        <f t="shared" si="69"/>
        <v>4323541.1500000004</v>
      </c>
      <c r="G1526" s="81">
        <v>2940.3363260000001</v>
      </c>
      <c r="H1526" s="106">
        <v>162.6946535911348</v>
      </c>
      <c r="I1526" s="189">
        <f t="shared" si="70"/>
        <v>478377</v>
      </c>
      <c r="J1526" s="233">
        <v>2016</v>
      </c>
      <c r="K1526" s="106">
        <f t="shared" si="71"/>
        <v>4801918</v>
      </c>
    </row>
    <row r="1527" spans="2:11" s="58" customFormat="1">
      <c r="B1527" s="175" t="s">
        <v>2093</v>
      </c>
      <c r="C1527" s="174" t="s">
        <v>1683</v>
      </c>
      <c r="D1527" s="181">
        <v>6936.7181819999996</v>
      </c>
      <c r="E1527" s="97">
        <v>680.37045850394622</v>
      </c>
      <c r="F1527" s="227">
        <f t="shared" si="69"/>
        <v>4719538.13</v>
      </c>
      <c r="G1527" s="81">
        <v>3468.3589470000002</v>
      </c>
      <c r="H1527" s="106">
        <v>162.69452170977965</v>
      </c>
      <c r="I1527" s="189">
        <f t="shared" si="70"/>
        <v>564283</v>
      </c>
      <c r="J1527" s="233">
        <v>2016</v>
      </c>
      <c r="K1527" s="106">
        <f t="shared" si="71"/>
        <v>5283821</v>
      </c>
    </row>
    <row r="1528" spans="2:11" s="58" customFormat="1">
      <c r="B1528" s="175" t="s">
        <v>2094</v>
      </c>
      <c r="C1528" s="174" t="s">
        <v>1678</v>
      </c>
      <c r="D1528" s="181">
        <v>8272.2968600000004</v>
      </c>
      <c r="E1528" s="97">
        <v>398.30243108562718</v>
      </c>
      <c r="F1528" s="227">
        <f t="shared" si="69"/>
        <v>3294875.95</v>
      </c>
      <c r="G1528" s="81">
        <v>4136.1483680000001</v>
      </c>
      <c r="H1528" s="106">
        <v>162.69459896705524</v>
      </c>
      <c r="I1528" s="189">
        <f t="shared" si="70"/>
        <v>672929</v>
      </c>
      <c r="J1528" s="233">
        <v>2016</v>
      </c>
      <c r="K1528" s="106">
        <f t="shared" si="71"/>
        <v>3967805</v>
      </c>
    </row>
    <row r="1529" spans="2:11" s="58" customFormat="1">
      <c r="B1529" s="175" t="s">
        <v>2095</v>
      </c>
      <c r="C1529" s="174" t="s">
        <v>1678</v>
      </c>
      <c r="D1529" s="181">
        <v>7947.2110970000003</v>
      </c>
      <c r="E1529" s="97">
        <v>479.72748470707944</v>
      </c>
      <c r="F1529" s="227">
        <f t="shared" si="69"/>
        <v>3812495.59</v>
      </c>
      <c r="G1529" s="81">
        <v>3973.6054039999999</v>
      </c>
      <c r="H1529" s="106">
        <v>162.6945643241832</v>
      </c>
      <c r="I1529" s="189">
        <f t="shared" si="70"/>
        <v>646484</v>
      </c>
      <c r="J1529" s="233">
        <v>2016</v>
      </c>
      <c r="K1529" s="106">
        <f t="shared" si="71"/>
        <v>4458980</v>
      </c>
    </row>
    <row r="1530" spans="2:11" s="58" customFormat="1">
      <c r="B1530" s="175" t="s">
        <v>2096</v>
      </c>
      <c r="C1530" s="174" t="s">
        <v>2097</v>
      </c>
      <c r="D1530" s="181">
        <v>16084.5</v>
      </c>
      <c r="E1530" s="97">
        <v>422.68947620379868</v>
      </c>
      <c r="F1530" s="227">
        <f t="shared" si="69"/>
        <v>6798748.8799999999</v>
      </c>
      <c r="G1530" s="81">
        <v>8042.2501659999998</v>
      </c>
      <c r="H1530" s="106">
        <v>162.69451621035287</v>
      </c>
      <c r="I1530" s="189">
        <f t="shared" si="70"/>
        <v>1308430</v>
      </c>
      <c r="J1530" s="233">
        <v>2016</v>
      </c>
      <c r="K1530" s="106">
        <f t="shared" si="71"/>
        <v>8107179</v>
      </c>
    </row>
    <row r="1531" spans="2:11" s="58" customFormat="1">
      <c r="B1531" s="175" t="s">
        <v>2098</v>
      </c>
      <c r="C1531" s="174" t="s">
        <v>2097</v>
      </c>
      <c r="D1531" s="181">
        <v>6460.5833329999996</v>
      </c>
      <c r="E1531" s="97">
        <v>526.81464421565727</v>
      </c>
      <c r="F1531" s="227">
        <f t="shared" si="69"/>
        <v>3403529.91</v>
      </c>
      <c r="G1531" s="81">
        <v>3230.2916</v>
      </c>
      <c r="H1531" s="106">
        <v>162.69460007882878</v>
      </c>
      <c r="I1531" s="189">
        <f t="shared" si="70"/>
        <v>525551</v>
      </c>
      <c r="J1531" s="233">
        <v>2016</v>
      </c>
      <c r="K1531" s="106">
        <f t="shared" si="71"/>
        <v>3929081</v>
      </c>
    </row>
    <row r="1532" spans="2:11" s="58" customFormat="1">
      <c r="B1532" s="175" t="s">
        <v>2099</v>
      </c>
      <c r="C1532" s="174" t="s">
        <v>2097</v>
      </c>
      <c r="D1532" s="181">
        <v>3669.9</v>
      </c>
      <c r="E1532" s="97">
        <v>482.83723807188204</v>
      </c>
      <c r="F1532" s="227">
        <f t="shared" si="69"/>
        <v>1771964.38</v>
      </c>
      <c r="G1532" s="81">
        <v>1834.9500379999999</v>
      </c>
      <c r="H1532" s="106">
        <v>162.69434797548422</v>
      </c>
      <c r="I1532" s="189">
        <f t="shared" si="70"/>
        <v>298536</v>
      </c>
      <c r="J1532" s="233">
        <v>2016</v>
      </c>
      <c r="K1532" s="106">
        <f t="shared" si="71"/>
        <v>2070500</v>
      </c>
    </row>
    <row r="1533" spans="2:11" s="58" customFormat="1">
      <c r="B1533" s="175" t="s">
        <v>2100</v>
      </c>
      <c r="C1533" s="174" t="s">
        <v>2097</v>
      </c>
      <c r="D1533" s="181">
        <v>11417.9</v>
      </c>
      <c r="E1533" s="97">
        <v>520.33313218717979</v>
      </c>
      <c r="F1533" s="227">
        <f t="shared" si="69"/>
        <v>5941111.6699999999</v>
      </c>
      <c r="G1533" s="81">
        <v>5708.9502940000002</v>
      </c>
      <c r="H1533" s="106">
        <v>162.69453264922751</v>
      </c>
      <c r="I1533" s="189">
        <f t="shared" si="70"/>
        <v>928815</v>
      </c>
      <c r="J1533" s="233">
        <v>2016</v>
      </c>
      <c r="K1533" s="106">
        <f t="shared" si="71"/>
        <v>6869927</v>
      </c>
    </row>
    <row r="1534" spans="2:11" s="58" customFormat="1">
      <c r="B1534" s="175" t="s">
        <v>2101</v>
      </c>
      <c r="C1534" s="174" t="s">
        <v>2102</v>
      </c>
      <c r="D1534" s="181">
        <v>4490.3982960000003</v>
      </c>
      <c r="E1534" s="97">
        <v>68.113559162993226</v>
      </c>
      <c r="F1534" s="227">
        <f t="shared" si="69"/>
        <v>305857.01</v>
      </c>
      <c r="G1534" s="81">
        <v>2245.1990930000002</v>
      </c>
      <c r="H1534" s="106">
        <v>162.69470317303393</v>
      </c>
      <c r="I1534" s="189">
        <f t="shared" si="70"/>
        <v>365282</v>
      </c>
      <c r="J1534" s="233">
        <v>2016</v>
      </c>
      <c r="K1534" s="106">
        <f t="shared" si="71"/>
        <v>671139</v>
      </c>
    </row>
    <row r="1535" spans="2:11" s="58" customFormat="1">
      <c r="B1535" s="175" t="s">
        <v>2103</v>
      </c>
      <c r="C1535" s="174" t="s">
        <v>2104</v>
      </c>
      <c r="D1535" s="181">
        <v>8814.3456260000003</v>
      </c>
      <c r="E1535" s="97">
        <v>404.67049754420418</v>
      </c>
      <c r="F1535" s="227">
        <f t="shared" si="69"/>
        <v>3566905.63</v>
      </c>
      <c r="G1535" s="81">
        <v>4407.1727940000001</v>
      </c>
      <c r="H1535" s="106">
        <v>162.69455124976432</v>
      </c>
      <c r="I1535" s="189">
        <f t="shared" si="70"/>
        <v>717023</v>
      </c>
      <c r="J1535" s="233">
        <v>2016</v>
      </c>
      <c r="K1535" s="106">
        <f t="shared" si="71"/>
        <v>4283929</v>
      </c>
    </row>
    <row r="1536" spans="2:11" s="58" customFormat="1">
      <c r="B1536" s="175" t="s">
        <v>2105</v>
      </c>
      <c r="C1536" s="174" t="s">
        <v>2104</v>
      </c>
      <c r="D1536" s="181">
        <v>2522.3424770000001</v>
      </c>
      <c r="E1536" s="97">
        <v>129.48916849248303</v>
      </c>
      <c r="F1536" s="227">
        <f t="shared" si="69"/>
        <v>326616.03000000003</v>
      </c>
      <c r="G1536" s="81">
        <v>1261.1712500000001</v>
      </c>
      <c r="H1536" s="106">
        <v>162.6947966027611</v>
      </c>
      <c r="I1536" s="189">
        <f t="shared" si="70"/>
        <v>205186</v>
      </c>
      <c r="J1536" s="233">
        <v>2016</v>
      </c>
      <c r="K1536" s="106">
        <f t="shared" si="71"/>
        <v>531802</v>
      </c>
    </row>
    <row r="1537" spans="2:11" s="58" customFormat="1">
      <c r="B1537" s="175" t="s">
        <v>2106</v>
      </c>
      <c r="C1537" s="174" t="s">
        <v>2107</v>
      </c>
      <c r="D1537" s="104">
        <v>5991.2533329999997</v>
      </c>
      <c r="E1537" s="97">
        <v>210.2279756828971</v>
      </c>
      <c r="F1537" s="227">
        <f t="shared" si="69"/>
        <v>1259529.06</v>
      </c>
      <c r="G1537" s="81">
        <v>2995.6266350000001</v>
      </c>
      <c r="H1537" s="106">
        <v>162.6945074882471</v>
      </c>
      <c r="I1537" s="189">
        <f t="shared" si="70"/>
        <v>487371.99999999994</v>
      </c>
      <c r="J1537" s="232">
        <v>2016</v>
      </c>
      <c r="K1537" s="106">
        <f t="shared" si="71"/>
        <v>1746901</v>
      </c>
    </row>
    <row r="1538" spans="2:11" s="58" customFormat="1">
      <c r="B1538" s="175" t="s">
        <v>2108</v>
      </c>
      <c r="C1538" s="174" t="s">
        <v>2107</v>
      </c>
      <c r="D1538" s="104">
        <v>6103.8333329999996</v>
      </c>
      <c r="E1538" s="97">
        <v>197.60038392254052</v>
      </c>
      <c r="F1538" s="227">
        <f t="shared" si="69"/>
        <v>1206119.81</v>
      </c>
      <c r="G1538" s="81">
        <v>3051.916725</v>
      </c>
      <c r="H1538" s="106">
        <v>162.6944785002284</v>
      </c>
      <c r="I1538" s="189">
        <f t="shared" si="70"/>
        <v>496530</v>
      </c>
      <c r="J1538" s="232">
        <v>2016</v>
      </c>
      <c r="K1538" s="106">
        <f t="shared" si="71"/>
        <v>1702650</v>
      </c>
    </row>
    <row r="1539" spans="2:11" s="58" customFormat="1">
      <c r="B1539" s="175" t="s">
        <v>2109</v>
      </c>
      <c r="C1539" s="174" t="s">
        <v>2110</v>
      </c>
      <c r="D1539" s="181">
        <v>6025.5</v>
      </c>
      <c r="E1539" s="97">
        <v>126.37948386026055</v>
      </c>
      <c r="F1539" s="227">
        <f t="shared" si="69"/>
        <v>761499.58</v>
      </c>
      <c r="G1539" s="81">
        <v>3012.7499579999999</v>
      </c>
      <c r="H1539" s="106">
        <v>162.69455043836069</v>
      </c>
      <c r="I1539" s="189">
        <f t="shared" si="70"/>
        <v>490158.00000000006</v>
      </c>
      <c r="J1539" s="233">
        <v>2016</v>
      </c>
      <c r="K1539" s="106">
        <f t="shared" si="71"/>
        <v>1251658</v>
      </c>
    </row>
    <row r="1540" spans="2:11" s="58" customFormat="1">
      <c r="B1540" s="175" t="s">
        <v>2111</v>
      </c>
      <c r="C1540" s="174" t="s">
        <v>2110</v>
      </c>
      <c r="D1540" s="104">
        <v>5443.1</v>
      </c>
      <c r="E1540" s="97">
        <v>126.81831860520658</v>
      </c>
      <c r="F1540" s="227">
        <f t="shared" si="69"/>
        <v>690284.79</v>
      </c>
      <c r="G1540" s="81">
        <v>2721.5500109999998</v>
      </c>
      <c r="H1540" s="106">
        <v>162.69441980134903</v>
      </c>
      <c r="I1540" s="189">
        <f t="shared" si="70"/>
        <v>442781.00000000006</v>
      </c>
      <c r="J1540" s="232">
        <v>2016</v>
      </c>
      <c r="K1540" s="106">
        <f t="shared" si="71"/>
        <v>1133066</v>
      </c>
    </row>
    <row r="1541" spans="2:11" s="58" customFormat="1">
      <c r="B1541" s="175" t="s">
        <v>2112</v>
      </c>
      <c r="C1541" s="174" t="s">
        <v>2113</v>
      </c>
      <c r="D1541" s="181">
        <v>8170.6</v>
      </c>
      <c r="E1541" s="97">
        <v>90.182490881942584</v>
      </c>
      <c r="F1541" s="227">
        <f t="shared" si="69"/>
        <v>736845.06</v>
      </c>
      <c r="G1541" s="81"/>
      <c r="H1541" s="106" t="s">
        <v>11235</v>
      </c>
      <c r="I1541" s="189" t="str">
        <f t="shared" si="70"/>
        <v/>
      </c>
      <c r="J1541" s="233">
        <v>2016</v>
      </c>
      <c r="K1541" s="106">
        <f t="shared" si="71"/>
        <v>0</v>
      </c>
    </row>
    <row r="1542" spans="2:11" s="58" customFormat="1">
      <c r="B1542" s="175" t="s">
        <v>2114</v>
      </c>
      <c r="C1542" s="174" t="s">
        <v>2104</v>
      </c>
      <c r="D1542" s="181">
        <v>8814.3456260000003</v>
      </c>
      <c r="E1542" s="97">
        <v>404.67049754420418</v>
      </c>
      <c r="F1542" s="227">
        <f t="shared" si="69"/>
        <v>3566905.63</v>
      </c>
      <c r="G1542" s="81">
        <v>4407.1727940000001</v>
      </c>
      <c r="H1542" s="106">
        <v>162.69455124976432</v>
      </c>
      <c r="I1542" s="189">
        <f t="shared" si="70"/>
        <v>717023</v>
      </c>
      <c r="J1542" s="233">
        <v>2016</v>
      </c>
      <c r="K1542" s="106">
        <f t="shared" si="71"/>
        <v>4283929</v>
      </c>
    </row>
    <row r="1543" spans="2:11" s="58" customFormat="1">
      <c r="B1543" s="175" t="s">
        <v>2115</v>
      </c>
      <c r="C1543" s="174" t="s">
        <v>2104</v>
      </c>
      <c r="D1543" s="181">
        <v>3416.5069979999998</v>
      </c>
      <c r="E1543" s="97">
        <v>256.42142413665266</v>
      </c>
      <c r="F1543" s="227">
        <f t="shared" si="69"/>
        <v>876065.58999999985</v>
      </c>
      <c r="G1543" s="81">
        <v>1708.253553</v>
      </c>
      <c r="H1543" s="106">
        <v>162.69423207808777</v>
      </c>
      <c r="I1543" s="189">
        <f t="shared" si="70"/>
        <v>277923</v>
      </c>
      <c r="J1543" s="233">
        <v>2016</v>
      </c>
      <c r="K1543" s="106">
        <f t="shared" si="71"/>
        <v>1153989</v>
      </c>
    </row>
    <row r="1544" spans="2:11" s="58" customFormat="1">
      <c r="B1544" s="175" t="s">
        <v>2116</v>
      </c>
      <c r="C1544" s="174" t="s">
        <v>2117</v>
      </c>
      <c r="D1544" s="181">
        <v>10790.29</v>
      </c>
      <c r="E1544" s="97">
        <v>73.992901951662091</v>
      </c>
      <c r="F1544" s="227">
        <f t="shared" si="69"/>
        <v>798404.87</v>
      </c>
      <c r="G1544" s="81">
        <v>5395.1449140000004</v>
      </c>
      <c r="H1544" s="106">
        <v>162.69442507879222</v>
      </c>
      <c r="I1544" s="189">
        <f t="shared" si="70"/>
        <v>877760</v>
      </c>
      <c r="J1544" s="233">
        <v>2016</v>
      </c>
      <c r="K1544" s="106">
        <f t="shared" si="71"/>
        <v>1676165</v>
      </c>
    </row>
    <row r="1545" spans="2:11" s="58" customFormat="1">
      <c r="B1545" s="175" t="s">
        <v>2118</v>
      </c>
      <c r="C1545" s="174" t="s">
        <v>2117</v>
      </c>
      <c r="D1545" s="181">
        <v>7437.25</v>
      </c>
      <c r="E1545" s="97">
        <v>96.829540488755924</v>
      </c>
      <c r="F1545" s="227">
        <f t="shared" si="69"/>
        <v>720145.5</v>
      </c>
      <c r="G1545" s="81">
        <v>3718.6249120000002</v>
      </c>
      <c r="H1545" s="106">
        <v>162.69454820454339</v>
      </c>
      <c r="I1545" s="189">
        <f t="shared" si="70"/>
        <v>605000</v>
      </c>
      <c r="J1545" s="233">
        <v>2016</v>
      </c>
      <c r="K1545" s="106">
        <f t="shared" si="71"/>
        <v>1325146</v>
      </c>
    </row>
    <row r="1546" spans="2:11" s="58" customFormat="1">
      <c r="B1546" s="175" t="s">
        <v>2119</v>
      </c>
      <c r="C1546" s="174" t="s">
        <v>2120</v>
      </c>
      <c r="D1546" s="181">
        <v>16866.784619999999</v>
      </c>
      <c r="E1546" s="97">
        <v>589.06452260134449</v>
      </c>
      <c r="F1546" s="227">
        <f t="shared" si="69"/>
        <v>9935624.4299999997</v>
      </c>
      <c r="G1546" s="81">
        <v>8433.3924139999999</v>
      </c>
      <c r="H1546" s="106">
        <v>162.69455192459398</v>
      </c>
      <c r="I1546" s="189">
        <f t="shared" si="70"/>
        <v>1372067</v>
      </c>
      <c r="J1546" s="233">
        <v>2016</v>
      </c>
      <c r="K1546" s="106">
        <f t="shared" si="71"/>
        <v>11307691</v>
      </c>
    </row>
    <row r="1547" spans="2:11" s="58" customFormat="1">
      <c r="B1547" s="175" t="s">
        <v>2121</v>
      </c>
      <c r="C1547" s="174" t="s">
        <v>2120</v>
      </c>
      <c r="D1547" s="104">
        <v>3315.1</v>
      </c>
      <c r="E1547" s="97">
        <v>911.7443968507738</v>
      </c>
      <c r="F1547" s="227">
        <f t="shared" si="69"/>
        <v>3022523.85</v>
      </c>
      <c r="G1547" s="81">
        <v>1657.550068</v>
      </c>
      <c r="H1547" s="106">
        <v>162.69433135458084</v>
      </c>
      <c r="I1547" s="189">
        <f t="shared" si="70"/>
        <v>269674</v>
      </c>
      <c r="J1547" s="232">
        <v>2016</v>
      </c>
      <c r="K1547" s="106">
        <f t="shared" si="71"/>
        <v>3292198</v>
      </c>
    </row>
    <row r="1548" spans="2:11" s="58" customFormat="1">
      <c r="B1548" s="175" t="s">
        <v>2122</v>
      </c>
      <c r="C1548" s="174" t="s">
        <v>2123</v>
      </c>
      <c r="D1548" s="181">
        <v>1341.5666670000001</v>
      </c>
      <c r="E1548" s="97">
        <v>124.97653238130133</v>
      </c>
      <c r="F1548" s="227">
        <f t="shared" si="69"/>
        <v>167664.35</v>
      </c>
      <c r="G1548" s="81">
        <v>670.78333220000002</v>
      </c>
      <c r="H1548" s="106">
        <v>162.69485951905111</v>
      </c>
      <c r="I1548" s="189">
        <f t="shared" si="70"/>
        <v>109133</v>
      </c>
      <c r="J1548" s="233">
        <v>2016</v>
      </c>
      <c r="K1548" s="106">
        <f t="shared" si="71"/>
        <v>276797</v>
      </c>
    </row>
    <row r="1549" spans="2:11" s="58" customFormat="1">
      <c r="B1549" s="175" t="s">
        <v>2124</v>
      </c>
      <c r="C1549" s="174" t="s">
        <v>2123</v>
      </c>
      <c r="D1549" s="181">
        <v>4559.8</v>
      </c>
      <c r="E1549" s="97">
        <v>212.34879819290319</v>
      </c>
      <c r="F1549" s="227">
        <f t="shared" si="69"/>
        <v>968268.05</v>
      </c>
      <c r="G1549" s="81">
        <v>2279.9000460000002</v>
      </c>
      <c r="H1549" s="106">
        <v>162.69441313919776</v>
      </c>
      <c r="I1549" s="189">
        <f t="shared" si="70"/>
        <v>370927</v>
      </c>
      <c r="J1549" s="233">
        <v>2016</v>
      </c>
      <c r="K1549" s="106">
        <f t="shared" si="71"/>
        <v>1339195</v>
      </c>
    </row>
    <row r="1550" spans="2:11" s="58" customFormat="1">
      <c r="B1550" s="175" t="s">
        <v>2125</v>
      </c>
      <c r="C1550" s="174" t="s">
        <v>2126</v>
      </c>
      <c r="D1550" s="181">
        <v>19737.858329999999</v>
      </c>
      <c r="E1550" s="97">
        <v>125.94717970092958</v>
      </c>
      <c r="F1550" s="227">
        <f t="shared" ref="F1550:F1613" si="72">IFERROR(D1550*E1550,0)</f>
        <v>2485927.59</v>
      </c>
      <c r="G1550" s="81">
        <v>9868.9289740000004</v>
      </c>
      <c r="H1550" s="106">
        <v>162.69455421455137</v>
      </c>
      <c r="I1550" s="189">
        <f t="shared" ref="I1550:I1613" si="73">IFERROR(G1550*H1550,"")</f>
        <v>1605621</v>
      </c>
      <c r="J1550" s="233">
        <v>2016</v>
      </c>
      <c r="K1550" s="106">
        <f t="shared" ref="K1550:K1613" si="74">IFERROR(ROUND((F1550+I1550),0),0)</f>
        <v>4091549</v>
      </c>
    </row>
    <row r="1551" spans="2:11" s="58" customFormat="1">
      <c r="B1551" s="175" t="s">
        <v>2127</v>
      </c>
      <c r="C1551" s="174" t="s">
        <v>2126</v>
      </c>
      <c r="D1551" s="181">
        <v>12834.424999999999</v>
      </c>
      <c r="E1551" s="97">
        <v>235.66191317491825</v>
      </c>
      <c r="F1551" s="227">
        <f t="shared" si="72"/>
        <v>3024585.15</v>
      </c>
      <c r="G1551" s="81">
        <v>6417.2122950000003</v>
      </c>
      <c r="H1551" s="106">
        <v>162.69447729093713</v>
      </c>
      <c r="I1551" s="189">
        <f t="shared" si="73"/>
        <v>1044045.0000000001</v>
      </c>
      <c r="J1551" s="233">
        <v>2016</v>
      </c>
      <c r="K1551" s="106">
        <f t="shared" si="74"/>
        <v>4068630</v>
      </c>
    </row>
    <row r="1552" spans="2:11" s="58" customFormat="1">
      <c r="B1552" s="175" t="s">
        <v>2128</v>
      </c>
      <c r="C1552" s="174" t="s">
        <v>2129</v>
      </c>
      <c r="D1552" s="181">
        <v>12907.025</v>
      </c>
      <c r="E1552" s="97">
        <v>169.18315258551061</v>
      </c>
      <c r="F1552" s="227">
        <f t="shared" si="72"/>
        <v>2183651.1800000002</v>
      </c>
      <c r="G1552" s="81">
        <v>6453.5125939999998</v>
      </c>
      <c r="H1552" s="106">
        <v>162.69449926791296</v>
      </c>
      <c r="I1552" s="189">
        <f t="shared" si="73"/>
        <v>1049951</v>
      </c>
      <c r="J1552" s="233">
        <v>2016</v>
      </c>
      <c r="K1552" s="106">
        <f t="shared" si="74"/>
        <v>3233602</v>
      </c>
    </row>
    <row r="1553" spans="2:11" s="58" customFormat="1">
      <c r="B1553" s="175" t="s">
        <v>2130</v>
      </c>
      <c r="C1553" s="174" t="s">
        <v>2129</v>
      </c>
      <c r="D1553" s="181">
        <v>9824.15</v>
      </c>
      <c r="E1553" s="97">
        <v>97.128262495992018</v>
      </c>
      <c r="F1553" s="227">
        <f t="shared" si="72"/>
        <v>954202.62</v>
      </c>
      <c r="G1553" s="81">
        <v>4912.0749109999997</v>
      </c>
      <c r="H1553" s="106">
        <v>162.69458721208824</v>
      </c>
      <c r="I1553" s="189">
        <f t="shared" si="73"/>
        <v>799168</v>
      </c>
      <c r="J1553" s="233">
        <v>2016</v>
      </c>
      <c r="K1553" s="106">
        <f t="shared" si="74"/>
        <v>1753371</v>
      </c>
    </row>
    <row r="1554" spans="2:11" s="58" customFormat="1">
      <c r="B1554" s="175" t="s">
        <v>2131</v>
      </c>
      <c r="C1554" s="174" t="s">
        <v>2123</v>
      </c>
      <c r="D1554" s="181">
        <v>5710.3666670000002</v>
      </c>
      <c r="E1554" s="97">
        <v>269.52182928886515</v>
      </c>
      <c r="F1554" s="227">
        <f t="shared" si="72"/>
        <v>1539068.47</v>
      </c>
      <c r="G1554" s="81">
        <v>2855.1834199999998</v>
      </c>
      <c r="H1554" s="106">
        <v>162.69462646291214</v>
      </c>
      <c r="I1554" s="189">
        <f t="shared" si="73"/>
        <v>464522.99999999994</v>
      </c>
      <c r="J1554" s="233">
        <v>2016</v>
      </c>
      <c r="K1554" s="106">
        <f t="shared" si="74"/>
        <v>2003591</v>
      </c>
    </row>
    <row r="1555" spans="2:11" s="58" customFormat="1">
      <c r="B1555" s="175" t="s">
        <v>2132</v>
      </c>
      <c r="C1555" s="174" t="s">
        <v>2123</v>
      </c>
      <c r="D1555" s="181">
        <v>1666</v>
      </c>
      <c r="E1555" s="97">
        <v>205.99192677070829</v>
      </c>
      <c r="F1555" s="227">
        <f t="shared" si="72"/>
        <v>343182.55</v>
      </c>
      <c r="G1555" s="81">
        <v>832.99999400000002</v>
      </c>
      <c r="H1555" s="106">
        <v>162.69507920308581</v>
      </c>
      <c r="I1555" s="189">
        <f t="shared" si="73"/>
        <v>135525</v>
      </c>
      <c r="J1555" s="233">
        <v>2016</v>
      </c>
      <c r="K1555" s="106">
        <f t="shared" si="74"/>
        <v>478708</v>
      </c>
    </row>
    <row r="1556" spans="2:11" s="58" customFormat="1">
      <c r="B1556" s="175" t="s">
        <v>2133</v>
      </c>
      <c r="C1556" s="174" t="s">
        <v>2134</v>
      </c>
      <c r="D1556" s="181">
        <v>7462.1858780000002</v>
      </c>
      <c r="E1556" s="97">
        <v>170.75879250833103</v>
      </c>
      <c r="F1556" s="227">
        <f t="shared" si="72"/>
        <v>1274233.8500000001</v>
      </c>
      <c r="G1556" s="81">
        <v>3731.0930870000002</v>
      </c>
      <c r="H1556" s="106">
        <v>162.69441309706997</v>
      </c>
      <c r="I1556" s="189">
        <f t="shared" si="73"/>
        <v>607028</v>
      </c>
      <c r="J1556" s="233">
        <v>2016</v>
      </c>
      <c r="K1556" s="106">
        <f t="shared" si="74"/>
        <v>1881262</v>
      </c>
    </row>
    <row r="1557" spans="2:11" s="58" customFormat="1">
      <c r="B1557" s="175" t="s">
        <v>2135</v>
      </c>
      <c r="C1557" s="174" t="s">
        <v>2134</v>
      </c>
      <c r="D1557" s="181">
        <v>14726.86825</v>
      </c>
      <c r="E1557" s="97">
        <v>114.24527275172711</v>
      </c>
      <c r="F1557" s="227">
        <f t="shared" si="72"/>
        <v>1682475.08</v>
      </c>
      <c r="G1557" s="81">
        <v>7363.4342580000002</v>
      </c>
      <c r="H1557" s="106">
        <v>162.69446538460559</v>
      </c>
      <c r="I1557" s="189">
        <f t="shared" si="73"/>
        <v>1197990</v>
      </c>
      <c r="J1557" s="233">
        <v>2016</v>
      </c>
      <c r="K1557" s="106">
        <f t="shared" si="74"/>
        <v>2880465</v>
      </c>
    </row>
    <row r="1558" spans="2:11" s="58" customFormat="1">
      <c r="B1558" s="175" t="s">
        <v>2136</v>
      </c>
      <c r="C1558" s="174" t="s">
        <v>2137</v>
      </c>
      <c r="D1558" s="181">
        <v>8020.1666670000004</v>
      </c>
      <c r="E1558" s="97">
        <v>212.81637911877075</v>
      </c>
      <c r="F1558" s="227">
        <f t="shared" si="72"/>
        <v>1706822.83</v>
      </c>
      <c r="G1558" s="81">
        <v>4010.0834589999999</v>
      </c>
      <c r="H1558" s="106">
        <v>162.69461887027524</v>
      </c>
      <c r="I1558" s="189">
        <f t="shared" si="73"/>
        <v>652419</v>
      </c>
      <c r="J1558" s="233">
        <v>2016</v>
      </c>
      <c r="K1558" s="106">
        <f t="shared" si="74"/>
        <v>2359242</v>
      </c>
    </row>
    <row r="1559" spans="2:11" s="58" customFormat="1">
      <c r="B1559" s="175" t="s">
        <v>2138</v>
      </c>
      <c r="C1559" s="174" t="s">
        <v>2137</v>
      </c>
      <c r="D1559" s="181">
        <v>18366.88636</v>
      </c>
      <c r="E1559" s="97">
        <v>241.6373708101932</v>
      </c>
      <c r="F1559" s="227">
        <f t="shared" si="72"/>
        <v>4438126.13</v>
      </c>
      <c r="G1559" s="81">
        <v>9183.4434560000009</v>
      </c>
      <c r="H1559" s="106">
        <v>162.69452816457783</v>
      </c>
      <c r="I1559" s="189">
        <f t="shared" si="73"/>
        <v>1494096.0000000002</v>
      </c>
      <c r="J1559" s="233">
        <v>2016</v>
      </c>
      <c r="K1559" s="106">
        <f t="shared" si="74"/>
        <v>5932222</v>
      </c>
    </row>
    <row r="1560" spans="2:11" s="58" customFormat="1">
      <c r="B1560" s="175" t="s">
        <v>2139</v>
      </c>
      <c r="C1560" s="174" t="s">
        <v>2140</v>
      </c>
      <c r="D1560" s="104">
        <v>4421.3</v>
      </c>
      <c r="E1560" s="97">
        <v>83.252113631737274</v>
      </c>
      <c r="F1560" s="227">
        <f t="shared" si="72"/>
        <v>368082.57</v>
      </c>
      <c r="G1560" s="81">
        <v>2210.6500660000002</v>
      </c>
      <c r="H1560" s="106">
        <v>162.69467770210176</v>
      </c>
      <c r="I1560" s="189">
        <f t="shared" si="73"/>
        <v>359661</v>
      </c>
      <c r="J1560" s="232">
        <v>2016</v>
      </c>
      <c r="K1560" s="106">
        <f t="shared" si="74"/>
        <v>727744</v>
      </c>
    </row>
    <row r="1561" spans="2:11" s="58" customFormat="1">
      <c r="B1561" s="175" t="s">
        <v>2141</v>
      </c>
      <c r="C1561" s="174" t="s">
        <v>2137</v>
      </c>
      <c r="D1561" s="181">
        <v>8242.0363639999996</v>
      </c>
      <c r="E1561" s="97">
        <v>533.12457212546224</v>
      </c>
      <c r="F1561" s="227">
        <f t="shared" si="72"/>
        <v>4394032.1100000003</v>
      </c>
      <c r="G1561" s="81">
        <v>4121.0182269999996</v>
      </c>
      <c r="H1561" s="106">
        <v>162.69450001634272</v>
      </c>
      <c r="I1561" s="189">
        <f t="shared" si="73"/>
        <v>670467</v>
      </c>
      <c r="J1561" s="233">
        <v>2016</v>
      </c>
      <c r="K1561" s="106">
        <f t="shared" si="74"/>
        <v>5064499</v>
      </c>
    </row>
    <row r="1562" spans="2:11" s="58" customFormat="1">
      <c r="B1562" s="175" t="s">
        <v>2142</v>
      </c>
      <c r="C1562" s="174" t="s">
        <v>2140</v>
      </c>
      <c r="D1562" s="181">
        <v>4421.3</v>
      </c>
      <c r="E1562" s="97">
        <v>83.252113631737274</v>
      </c>
      <c r="F1562" s="227">
        <f t="shared" si="72"/>
        <v>368082.57</v>
      </c>
      <c r="G1562" s="81">
        <v>2210.6500660000002</v>
      </c>
      <c r="H1562" s="106">
        <v>162.69467770210176</v>
      </c>
      <c r="I1562" s="189">
        <f t="shared" si="73"/>
        <v>359661</v>
      </c>
      <c r="J1562" s="233">
        <v>2016</v>
      </c>
      <c r="K1562" s="106">
        <f t="shared" si="74"/>
        <v>727744</v>
      </c>
    </row>
    <row r="1563" spans="2:11" s="58" customFormat="1">
      <c r="B1563" s="175" t="s">
        <v>2143</v>
      </c>
      <c r="C1563" s="174" t="s">
        <v>2140</v>
      </c>
      <c r="D1563" s="104">
        <v>4421.3</v>
      </c>
      <c r="E1563" s="97">
        <v>116.40222785153686</v>
      </c>
      <c r="F1563" s="227">
        <f t="shared" si="72"/>
        <v>514649.17</v>
      </c>
      <c r="G1563" s="81">
        <v>2210.6500559999999</v>
      </c>
      <c r="H1563" s="106">
        <v>162.69467843806029</v>
      </c>
      <c r="I1563" s="189">
        <f t="shared" si="73"/>
        <v>359661</v>
      </c>
      <c r="J1563" s="232">
        <v>2016</v>
      </c>
      <c r="K1563" s="106">
        <f t="shared" si="74"/>
        <v>874310</v>
      </c>
    </row>
    <row r="1564" spans="2:11" s="58" customFormat="1">
      <c r="B1564" s="175" t="s">
        <v>2144</v>
      </c>
      <c r="C1564" s="174" t="s">
        <v>2145</v>
      </c>
      <c r="D1564" s="181">
        <v>13068.561110000001</v>
      </c>
      <c r="E1564" s="97">
        <v>223.96500160682189</v>
      </c>
      <c r="F1564" s="227">
        <f t="shared" si="72"/>
        <v>2926900.31</v>
      </c>
      <c r="G1564" s="81">
        <v>6534.2803080000003</v>
      </c>
      <c r="H1564" s="106">
        <v>162.69458148259164</v>
      </c>
      <c r="I1564" s="189">
        <f t="shared" si="73"/>
        <v>1063092</v>
      </c>
      <c r="J1564" s="233">
        <v>2016</v>
      </c>
      <c r="K1564" s="106">
        <f t="shared" si="74"/>
        <v>3989992</v>
      </c>
    </row>
    <row r="1565" spans="2:11" s="58" customFormat="1">
      <c r="B1565" s="175" t="s">
        <v>2146</v>
      </c>
      <c r="C1565" s="174" t="s">
        <v>2145</v>
      </c>
      <c r="D1565" s="181">
        <v>11474.95</v>
      </c>
      <c r="E1565" s="97">
        <v>267.01726804909822</v>
      </c>
      <c r="F1565" s="227">
        <f t="shared" si="72"/>
        <v>3064009.8</v>
      </c>
      <c r="G1565" s="81">
        <v>5737.4749490000004</v>
      </c>
      <c r="H1565" s="106">
        <v>162.694566564111</v>
      </c>
      <c r="I1565" s="189">
        <f t="shared" si="73"/>
        <v>933455.99999999988</v>
      </c>
      <c r="J1565" s="233">
        <v>2016</v>
      </c>
      <c r="K1565" s="106">
        <f t="shared" si="74"/>
        <v>3997466</v>
      </c>
    </row>
    <row r="1566" spans="2:11" s="58" customFormat="1">
      <c r="B1566" s="175" t="s">
        <v>2147</v>
      </c>
      <c r="C1566" s="174" t="s">
        <v>2126</v>
      </c>
      <c r="D1566" s="181">
        <v>12172.708329999999</v>
      </c>
      <c r="E1566" s="97">
        <v>237.01939960965123</v>
      </c>
      <c r="F1566" s="227">
        <f t="shared" si="72"/>
        <v>2885168.02</v>
      </c>
      <c r="G1566" s="81">
        <v>6086.3543309999995</v>
      </c>
      <c r="H1566" s="106">
        <v>162.69443843525056</v>
      </c>
      <c r="I1566" s="189">
        <f t="shared" si="73"/>
        <v>990216</v>
      </c>
      <c r="J1566" s="233">
        <v>2016</v>
      </c>
      <c r="K1566" s="106">
        <f t="shared" si="74"/>
        <v>3875384</v>
      </c>
    </row>
    <row r="1567" spans="2:11" s="58" customFormat="1">
      <c r="B1567" s="175" t="s">
        <v>2148</v>
      </c>
      <c r="C1567" s="174" t="s">
        <v>2126</v>
      </c>
      <c r="D1567" s="181">
        <v>3613.9333329999999</v>
      </c>
      <c r="E1567" s="97">
        <v>138.84100335173505</v>
      </c>
      <c r="F1567" s="227">
        <f t="shared" si="72"/>
        <v>501762.13</v>
      </c>
      <c r="G1567" s="81">
        <v>1806.966692</v>
      </c>
      <c r="H1567" s="106">
        <v>162.69475320245692</v>
      </c>
      <c r="I1567" s="189">
        <f t="shared" si="73"/>
        <v>293984</v>
      </c>
      <c r="J1567" s="233">
        <v>2016</v>
      </c>
      <c r="K1567" s="106">
        <f t="shared" si="74"/>
        <v>795746</v>
      </c>
    </row>
    <row r="1568" spans="2:11" s="58" customFormat="1">
      <c r="B1568" s="175" t="s">
        <v>2149</v>
      </c>
      <c r="C1568" s="174" t="s">
        <v>2126</v>
      </c>
      <c r="D1568" s="181">
        <v>19737.858329999999</v>
      </c>
      <c r="E1568" s="97">
        <v>125.94717970092958</v>
      </c>
      <c r="F1568" s="227">
        <f t="shared" si="72"/>
        <v>2485927.59</v>
      </c>
      <c r="G1568" s="81">
        <v>9868.9289740000004</v>
      </c>
      <c r="H1568" s="106">
        <v>162.69455421455137</v>
      </c>
      <c r="I1568" s="189">
        <f t="shared" si="73"/>
        <v>1605621</v>
      </c>
      <c r="J1568" s="233">
        <v>2016</v>
      </c>
      <c r="K1568" s="106">
        <f t="shared" si="74"/>
        <v>4091549</v>
      </c>
    </row>
    <row r="1569" spans="2:11" s="58" customFormat="1">
      <c r="B1569" s="175" t="s">
        <v>2150</v>
      </c>
      <c r="C1569" s="174" t="s">
        <v>2117</v>
      </c>
      <c r="D1569" s="181">
        <v>15355.45048</v>
      </c>
      <c r="E1569" s="97">
        <v>112.30497941080267</v>
      </c>
      <c r="F1569" s="227">
        <f t="shared" si="72"/>
        <v>1724493.55</v>
      </c>
      <c r="G1569" s="81">
        <v>7677.7251180000003</v>
      </c>
      <c r="H1569" s="106">
        <v>162.69454568925607</v>
      </c>
      <c r="I1569" s="189">
        <f t="shared" si="73"/>
        <v>1249124</v>
      </c>
      <c r="J1569" s="233">
        <v>2016</v>
      </c>
      <c r="K1569" s="106">
        <f t="shared" si="74"/>
        <v>2973618</v>
      </c>
    </row>
    <row r="1570" spans="2:11" s="58" customFormat="1">
      <c r="B1570" s="175" t="s">
        <v>2151</v>
      </c>
      <c r="C1570" s="174" t="s">
        <v>2152</v>
      </c>
      <c r="D1570" s="181">
        <v>9399.6299999999992</v>
      </c>
      <c r="E1570" s="97">
        <v>677.73165539494642</v>
      </c>
      <c r="F1570" s="227">
        <f t="shared" si="72"/>
        <v>6370426.7999999998</v>
      </c>
      <c r="G1570" s="81">
        <v>4699.8149039999998</v>
      </c>
      <c r="H1570" s="106">
        <v>162.69449236165067</v>
      </c>
      <c r="I1570" s="189">
        <f t="shared" si="73"/>
        <v>764634</v>
      </c>
      <c r="J1570" s="233">
        <v>2016</v>
      </c>
      <c r="K1570" s="106">
        <f t="shared" si="74"/>
        <v>7135061</v>
      </c>
    </row>
    <row r="1571" spans="2:11" s="58" customFormat="1">
      <c r="B1571" s="175" t="s">
        <v>2153</v>
      </c>
      <c r="C1571" s="174" t="s">
        <v>2129</v>
      </c>
      <c r="D1571" s="181">
        <v>22021.704170000001</v>
      </c>
      <c r="E1571" s="97">
        <v>357.0935895466622</v>
      </c>
      <c r="F1571" s="227">
        <f t="shared" si="72"/>
        <v>7863809.3899999997</v>
      </c>
      <c r="G1571" s="81">
        <v>11010.85183</v>
      </c>
      <c r="H1571" s="106">
        <v>162.69449699787668</v>
      </c>
      <c r="I1571" s="189">
        <f t="shared" si="73"/>
        <v>1791405</v>
      </c>
      <c r="J1571" s="233">
        <v>2016</v>
      </c>
      <c r="K1571" s="106">
        <f t="shared" si="74"/>
        <v>9655214</v>
      </c>
    </row>
    <row r="1572" spans="2:11" s="58" customFormat="1">
      <c r="B1572" s="175" t="s">
        <v>2154</v>
      </c>
      <c r="C1572" s="174" t="s">
        <v>2129</v>
      </c>
      <c r="D1572" s="181">
        <v>5356.6666670000004</v>
      </c>
      <c r="E1572" s="97">
        <v>203.60407092696923</v>
      </c>
      <c r="F1572" s="227">
        <f t="shared" si="72"/>
        <v>1090639.1399999999</v>
      </c>
      <c r="G1572" s="81">
        <v>2678.3332930000001</v>
      </c>
      <c r="H1572" s="106">
        <v>162.69446417996642</v>
      </c>
      <c r="I1572" s="189">
        <f t="shared" si="73"/>
        <v>435750</v>
      </c>
      <c r="J1572" s="233">
        <v>2016</v>
      </c>
      <c r="K1572" s="106">
        <f t="shared" si="74"/>
        <v>1526389</v>
      </c>
    </row>
    <row r="1573" spans="2:11" s="58" customFormat="1">
      <c r="B1573" s="175" t="s">
        <v>2155</v>
      </c>
      <c r="C1573" s="174" t="s">
        <v>2156</v>
      </c>
      <c r="D1573" s="181">
        <v>10274.66734</v>
      </c>
      <c r="E1573" s="97">
        <v>584.47658705415563</v>
      </c>
      <c r="F1573" s="227">
        <f t="shared" si="72"/>
        <v>6005302.5</v>
      </c>
      <c r="G1573" s="81"/>
      <c r="H1573" s="106" t="s">
        <v>11235</v>
      </c>
      <c r="I1573" s="189" t="str">
        <f t="shared" si="73"/>
        <v/>
      </c>
      <c r="J1573" s="233">
        <v>2016</v>
      </c>
      <c r="K1573" s="106">
        <f t="shared" si="74"/>
        <v>0</v>
      </c>
    </row>
    <row r="1574" spans="2:11" s="58" customFormat="1">
      <c r="B1574" s="175" t="s">
        <v>2157</v>
      </c>
      <c r="C1574" s="174" t="s">
        <v>2156</v>
      </c>
      <c r="D1574" s="181">
        <v>9989.636364</v>
      </c>
      <c r="E1574" s="97">
        <v>165.26061108183896</v>
      </c>
      <c r="F1574" s="227">
        <f t="shared" si="72"/>
        <v>1650893.41</v>
      </c>
      <c r="G1574" s="81"/>
      <c r="H1574" s="106" t="s">
        <v>11235</v>
      </c>
      <c r="I1574" s="189" t="str">
        <f t="shared" si="73"/>
        <v/>
      </c>
      <c r="J1574" s="233">
        <v>2016</v>
      </c>
      <c r="K1574" s="106">
        <f t="shared" si="74"/>
        <v>0</v>
      </c>
    </row>
    <row r="1575" spans="2:11" s="58" customFormat="1">
      <c r="B1575" s="175" t="s">
        <v>2158</v>
      </c>
      <c r="C1575" s="174" t="s">
        <v>2159</v>
      </c>
      <c r="D1575" s="181">
        <v>8749.82</v>
      </c>
      <c r="E1575" s="97">
        <v>338.6363296616388</v>
      </c>
      <c r="F1575" s="227">
        <f t="shared" si="72"/>
        <v>2963006.93</v>
      </c>
      <c r="G1575" s="81">
        <v>4374.9099429999997</v>
      </c>
      <c r="H1575" s="106">
        <v>162.69454897897086</v>
      </c>
      <c r="I1575" s="189">
        <f t="shared" si="73"/>
        <v>711774</v>
      </c>
      <c r="J1575" s="233">
        <v>2016</v>
      </c>
      <c r="K1575" s="106">
        <f t="shared" si="74"/>
        <v>3674781</v>
      </c>
    </row>
    <row r="1576" spans="2:11" s="58" customFormat="1">
      <c r="B1576" s="175" t="s">
        <v>2160</v>
      </c>
      <c r="C1576" s="174" t="s">
        <v>2159</v>
      </c>
      <c r="D1576" s="181">
        <v>8783.42</v>
      </c>
      <c r="E1576" s="97">
        <v>294.42093854102387</v>
      </c>
      <c r="F1576" s="227">
        <f t="shared" si="72"/>
        <v>2586022.7599999998</v>
      </c>
      <c r="G1576" s="81">
        <v>4391.7100600000003</v>
      </c>
      <c r="H1576" s="106">
        <v>162.6944835242607</v>
      </c>
      <c r="I1576" s="189">
        <f t="shared" si="73"/>
        <v>714507</v>
      </c>
      <c r="J1576" s="233">
        <v>2016</v>
      </c>
      <c r="K1576" s="106">
        <f t="shared" si="74"/>
        <v>3300530</v>
      </c>
    </row>
    <row r="1577" spans="2:11" s="58" customFormat="1">
      <c r="B1577" s="175" t="s">
        <v>2161</v>
      </c>
      <c r="C1577" s="174" t="s">
        <v>2162</v>
      </c>
      <c r="D1577" s="181">
        <v>14405.85</v>
      </c>
      <c r="E1577" s="97">
        <v>235.52614458709482</v>
      </c>
      <c r="F1577" s="227">
        <f t="shared" si="72"/>
        <v>3392954.31</v>
      </c>
      <c r="G1577" s="81">
        <v>7202.9249479999999</v>
      </c>
      <c r="H1577" s="106">
        <v>162.69446210534082</v>
      </c>
      <c r="I1577" s="189">
        <f t="shared" si="73"/>
        <v>1171876</v>
      </c>
      <c r="J1577" s="233">
        <v>2016</v>
      </c>
      <c r="K1577" s="106">
        <f t="shared" si="74"/>
        <v>4564830</v>
      </c>
    </row>
    <row r="1578" spans="2:11" s="58" customFormat="1">
      <c r="B1578" s="175" t="s">
        <v>2163</v>
      </c>
      <c r="C1578" s="174" t="s">
        <v>2162</v>
      </c>
      <c r="D1578" s="181">
        <v>10799.06667</v>
      </c>
      <c r="E1578" s="97">
        <v>233.76060516533508</v>
      </c>
      <c r="F1578" s="227">
        <f t="shared" si="72"/>
        <v>2524396.36</v>
      </c>
      <c r="G1578" s="81">
        <v>5399.5334839999996</v>
      </c>
      <c r="H1578" s="106">
        <v>162.69442584310494</v>
      </c>
      <c r="I1578" s="189">
        <f t="shared" si="73"/>
        <v>878474</v>
      </c>
      <c r="J1578" s="233">
        <v>2016</v>
      </c>
      <c r="K1578" s="106">
        <f t="shared" si="74"/>
        <v>3402870</v>
      </c>
    </row>
    <row r="1579" spans="2:11" s="58" customFormat="1">
      <c r="B1579" s="175" t="s">
        <v>2164</v>
      </c>
      <c r="C1579" s="174" t="s">
        <v>2165</v>
      </c>
      <c r="D1579" s="181">
        <v>14028.06667</v>
      </c>
      <c r="E1579" s="97">
        <v>103.52888777652208</v>
      </c>
      <c r="F1579" s="227">
        <f t="shared" si="72"/>
        <v>1452310.14</v>
      </c>
      <c r="G1579" s="81">
        <v>7014.033058</v>
      </c>
      <c r="H1579" s="106">
        <v>162.69455683537782</v>
      </c>
      <c r="I1579" s="189">
        <f t="shared" si="73"/>
        <v>1141145</v>
      </c>
      <c r="J1579" s="233">
        <v>2016</v>
      </c>
      <c r="K1579" s="106">
        <f t="shared" si="74"/>
        <v>2593455</v>
      </c>
    </row>
    <row r="1580" spans="2:11" s="58" customFormat="1">
      <c r="B1580" s="175" t="s">
        <v>2166</v>
      </c>
      <c r="C1580" s="174" t="s">
        <v>2165</v>
      </c>
      <c r="D1580" s="181">
        <v>8655.9666670000006</v>
      </c>
      <c r="E1580" s="97">
        <v>125.6940387892092</v>
      </c>
      <c r="F1580" s="227">
        <f t="shared" si="72"/>
        <v>1088003.4099999999</v>
      </c>
      <c r="G1580" s="81">
        <v>4327.9831510000004</v>
      </c>
      <c r="H1580" s="106">
        <v>162.69448734736997</v>
      </c>
      <c r="I1580" s="189">
        <f t="shared" si="73"/>
        <v>704139</v>
      </c>
      <c r="J1580" s="233">
        <v>2016</v>
      </c>
      <c r="K1580" s="106">
        <f t="shared" si="74"/>
        <v>1792142</v>
      </c>
    </row>
    <row r="1581" spans="2:11" s="58" customFormat="1">
      <c r="B1581" s="175" t="s">
        <v>2167</v>
      </c>
      <c r="C1581" s="174" t="s">
        <v>2168</v>
      </c>
      <c r="D1581" s="181">
        <v>6559.1</v>
      </c>
      <c r="E1581" s="97">
        <v>770.43256849262843</v>
      </c>
      <c r="F1581" s="227">
        <f t="shared" si="72"/>
        <v>5053344.26</v>
      </c>
      <c r="G1581" s="81">
        <v>3279.5500980000002</v>
      </c>
      <c r="H1581" s="106">
        <v>162.69457213822992</v>
      </c>
      <c r="I1581" s="189">
        <f t="shared" si="73"/>
        <v>533565</v>
      </c>
      <c r="J1581" s="233">
        <v>2016</v>
      </c>
      <c r="K1581" s="106">
        <f t="shared" si="74"/>
        <v>5586909</v>
      </c>
    </row>
    <row r="1582" spans="2:11" s="58" customFormat="1">
      <c r="B1582" s="175" t="s">
        <v>2169</v>
      </c>
      <c r="C1582" s="174" t="s">
        <v>2168</v>
      </c>
      <c r="D1582" s="181">
        <v>4588.8</v>
      </c>
      <c r="E1582" s="97">
        <v>510.73453844142256</v>
      </c>
      <c r="F1582" s="227">
        <f t="shared" si="72"/>
        <v>2343658.65</v>
      </c>
      <c r="G1582" s="81">
        <v>2294.4000150000002</v>
      </c>
      <c r="H1582" s="106">
        <v>162.69438526829856</v>
      </c>
      <c r="I1582" s="189">
        <f t="shared" si="73"/>
        <v>373286</v>
      </c>
      <c r="J1582" s="233">
        <v>2016</v>
      </c>
      <c r="K1582" s="106">
        <f t="shared" si="74"/>
        <v>2716945</v>
      </c>
    </row>
    <row r="1583" spans="2:11" s="58" customFormat="1">
      <c r="B1583" s="175" t="s">
        <v>2170</v>
      </c>
      <c r="C1583" s="174" t="s">
        <v>2171</v>
      </c>
      <c r="D1583" s="181">
        <v>9087.6798839999992</v>
      </c>
      <c r="E1583" s="97">
        <v>382.96811446092966</v>
      </c>
      <c r="F1583" s="227">
        <f t="shared" si="72"/>
        <v>3480291.6299999994</v>
      </c>
      <c r="G1583" s="81"/>
      <c r="H1583" s="106" t="s">
        <v>11235</v>
      </c>
      <c r="I1583" s="189" t="str">
        <f t="shared" si="73"/>
        <v/>
      </c>
      <c r="J1583" s="233">
        <v>2016</v>
      </c>
      <c r="K1583" s="106">
        <f t="shared" si="74"/>
        <v>0</v>
      </c>
    </row>
    <row r="1584" spans="2:11" s="58" customFormat="1">
      <c r="B1584" s="175" t="s">
        <v>2172</v>
      </c>
      <c r="C1584" s="174" t="s">
        <v>2171</v>
      </c>
      <c r="D1584" s="181">
        <v>5781.0431259999996</v>
      </c>
      <c r="E1584" s="97">
        <v>350.51531978486753</v>
      </c>
      <c r="F1584" s="227">
        <f t="shared" si="72"/>
        <v>2026344.1800000002</v>
      </c>
      <c r="G1584" s="81"/>
      <c r="H1584" s="106" t="s">
        <v>11235</v>
      </c>
      <c r="I1584" s="189" t="str">
        <f t="shared" si="73"/>
        <v/>
      </c>
      <c r="J1584" s="233">
        <v>2016</v>
      </c>
      <c r="K1584" s="106">
        <f t="shared" si="74"/>
        <v>0</v>
      </c>
    </row>
    <row r="1585" spans="2:11" s="58" customFormat="1">
      <c r="B1585" s="175" t="s">
        <v>2173</v>
      </c>
      <c r="C1585" s="174" t="s">
        <v>2168</v>
      </c>
      <c r="D1585" s="181">
        <v>6559.1</v>
      </c>
      <c r="E1585" s="97">
        <v>770.43256849262843</v>
      </c>
      <c r="F1585" s="227">
        <f t="shared" si="72"/>
        <v>5053344.26</v>
      </c>
      <c r="G1585" s="81">
        <v>3279.5500980000002</v>
      </c>
      <c r="H1585" s="106">
        <v>162.69457213822992</v>
      </c>
      <c r="I1585" s="189">
        <f t="shared" si="73"/>
        <v>533565</v>
      </c>
      <c r="J1585" s="233">
        <v>2016</v>
      </c>
      <c r="K1585" s="106">
        <f t="shared" si="74"/>
        <v>5586909</v>
      </c>
    </row>
    <row r="1586" spans="2:11" s="58" customFormat="1">
      <c r="B1586" s="175" t="s">
        <v>2174</v>
      </c>
      <c r="C1586" s="174" t="s">
        <v>2175</v>
      </c>
      <c r="D1586" s="181">
        <v>12086.33</v>
      </c>
      <c r="E1586" s="97">
        <v>149.20898651617159</v>
      </c>
      <c r="F1586" s="227">
        <f t="shared" si="72"/>
        <v>1803389.0500000003</v>
      </c>
      <c r="G1586" s="81">
        <v>6043.1649960000004</v>
      </c>
      <c r="H1586" s="106">
        <v>162.69454841143309</v>
      </c>
      <c r="I1586" s="189">
        <f t="shared" si="73"/>
        <v>983189.99999999988</v>
      </c>
      <c r="J1586" s="233">
        <v>2016</v>
      </c>
      <c r="K1586" s="106">
        <f t="shared" si="74"/>
        <v>2786579</v>
      </c>
    </row>
    <row r="1587" spans="2:11" s="58" customFormat="1">
      <c r="B1587" s="175" t="s">
        <v>2176</v>
      </c>
      <c r="C1587" s="174" t="s">
        <v>2175</v>
      </c>
      <c r="D1587" s="181">
        <v>5688.08</v>
      </c>
      <c r="E1587" s="97">
        <v>87.882385620455409</v>
      </c>
      <c r="F1587" s="227">
        <f t="shared" si="72"/>
        <v>499882.04</v>
      </c>
      <c r="G1587" s="81">
        <v>2844.0400979999999</v>
      </c>
      <c r="H1587" s="106">
        <v>162.69461190979314</v>
      </c>
      <c r="I1587" s="189">
        <f t="shared" si="73"/>
        <v>462710.00000000006</v>
      </c>
      <c r="J1587" s="233">
        <v>2016</v>
      </c>
      <c r="K1587" s="106">
        <f t="shared" si="74"/>
        <v>962592</v>
      </c>
    </row>
    <row r="1588" spans="2:11" s="58" customFormat="1">
      <c r="B1588" s="175" t="s">
        <v>2177</v>
      </c>
      <c r="C1588" s="174" t="s">
        <v>2178</v>
      </c>
      <c r="D1588" s="181">
        <v>19787.900000000001</v>
      </c>
      <c r="E1588" s="97">
        <v>497.3717322201951</v>
      </c>
      <c r="F1588" s="227">
        <f t="shared" si="72"/>
        <v>9841942.0999999996</v>
      </c>
      <c r="G1588" s="81">
        <v>9893.9500960000005</v>
      </c>
      <c r="H1588" s="106">
        <v>162.69447332777409</v>
      </c>
      <c r="I1588" s="189">
        <f t="shared" si="73"/>
        <v>1609691</v>
      </c>
      <c r="J1588" s="233">
        <v>2016</v>
      </c>
      <c r="K1588" s="106">
        <f t="shared" si="74"/>
        <v>11451633</v>
      </c>
    </row>
    <row r="1589" spans="2:11" s="58" customFormat="1">
      <c r="B1589" s="175" t="s">
        <v>2179</v>
      </c>
      <c r="C1589" s="174" t="s">
        <v>2178</v>
      </c>
      <c r="D1589" s="181">
        <v>5500.5749999999998</v>
      </c>
      <c r="E1589" s="97">
        <v>308.76203851415534</v>
      </c>
      <c r="F1589" s="227">
        <f t="shared" si="72"/>
        <v>1698368.75</v>
      </c>
      <c r="G1589" s="81">
        <v>2750.2874630000001</v>
      </c>
      <c r="H1589" s="106">
        <v>162.6946295686183</v>
      </c>
      <c r="I1589" s="189">
        <f t="shared" si="73"/>
        <v>447457</v>
      </c>
      <c r="J1589" s="233">
        <v>2016</v>
      </c>
      <c r="K1589" s="106">
        <f t="shared" si="74"/>
        <v>2145826</v>
      </c>
    </row>
    <row r="1590" spans="2:11" s="58" customFormat="1">
      <c r="B1590" s="175" t="s">
        <v>2180</v>
      </c>
      <c r="C1590" s="174" t="s">
        <v>2181</v>
      </c>
      <c r="D1590" s="181">
        <v>13845.44</v>
      </c>
      <c r="E1590" s="97">
        <v>91.887760880116488</v>
      </c>
      <c r="F1590" s="227">
        <f t="shared" si="72"/>
        <v>1272226.48</v>
      </c>
      <c r="G1590" s="81">
        <v>6922.7200579999999</v>
      </c>
      <c r="H1590" s="106">
        <v>162.69457533508717</v>
      </c>
      <c r="I1590" s="189">
        <f t="shared" si="73"/>
        <v>1126289</v>
      </c>
      <c r="J1590" s="233">
        <v>2016</v>
      </c>
      <c r="K1590" s="106">
        <f t="shared" si="74"/>
        <v>2398515</v>
      </c>
    </row>
    <row r="1591" spans="2:11" s="58" customFormat="1">
      <c r="B1591" s="175" t="s">
        <v>2182</v>
      </c>
      <c r="C1591" s="174" t="s">
        <v>2181</v>
      </c>
      <c r="D1591" s="181">
        <v>8359.7999999999993</v>
      </c>
      <c r="E1591" s="97">
        <v>259.81080408622216</v>
      </c>
      <c r="F1591" s="227">
        <f t="shared" si="72"/>
        <v>2171966.36</v>
      </c>
      <c r="G1591" s="81">
        <v>4179.8999620000004</v>
      </c>
      <c r="H1591" s="106">
        <v>162.6945635499398</v>
      </c>
      <c r="I1591" s="189">
        <f t="shared" si="73"/>
        <v>680047</v>
      </c>
      <c r="J1591" s="233">
        <v>2016</v>
      </c>
      <c r="K1591" s="106">
        <f t="shared" si="74"/>
        <v>2852013</v>
      </c>
    </row>
    <row r="1592" spans="2:11" s="58" customFormat="1">
      <c r="B1592" s="175" t="s">
        <v>2183</v>
      </c>
      <c r="C1592" s="174" t="s">
        <v>2184</v>
      </c>
      <c r="D1592" s="181">
        <v>7275.4533330000004</v>
      </c>
      <c r="E1592" s="97">
        <v>181.18919463351602</v>
      </c>
      <c r="F1592" s="227">
        <f t="shared" si="72"/>
        <v>1318233.53</v>
      </c>
      <c r="G1592" s="81">
        <v>3637.7267350000002</v>
      </c>
      <c r="H1592" s="106">
        <v>162.69446363458084</v>
      </c>
      <c r="I1592" s="189">
        <f t="shared" si="73"/>
        <v>591838</v>
      </c>
      <c r="J1592" s="233">
        <v>2016</v>
      </c>
      <c r="K1592" s="106">
        <f t="shared" si="74"/>
        <v>1910072</v>
      </c>
    </row>
    <row r="1593" spans="2:11" s="58" customFormat="1">
      <c r="B1593" s="175" t="s">
        <v>2185</v>
      </c>
      <c r="C1593" s="174" t="s">
        <v>2184</v>
      </c>
      <c r="D1593" s="181">
        <v>11427.653329999999</v>
      </c>
      <c r="E1593" s="97">
        <v>117.55461783858647</v>
      </c>
      <c r="F1593" s="227">
        <f t="shared" si="72"/>
        <v>1343373.42</v>
      </c>
      <c r="G1593" s="81">
        <v>5713.8266649999996</v>
      </c>
      <c r="H1593" s="106">
        <v>162.69446983652944</v>
      </c>
      <c r="I1593" s="189">
        <f t="shared" si="73"/>
        <v>929608</v>
      </c>
      <c r="J1593" s="233">
        <v>2016</v>
      </c>
      <c r="K1593" s="106">
        <f t="shared" si="74"/>
        <v>2272981</v>
      </c>
    </row>
    <row r="1594" spans="2:11" s="58" customFormat="1">
      <c r="B1594" s="175" t="s">
        <v>2186</v>
      </c>
      <c r="C1594" s="174" t="s">
        <v>2175</v>
      </c>
      <c r="D1594" s="181">
        <v>9713.5249999999996</v>
      </c>
      <c r="E1594" s="97">
        <v>101.35468226004463</v>
      </c>
      <c r="F1594" s="227">
        <f t="shared" si="72"/>
        <v>984511.24</v>
      </c>
      <c r="G1594" s="81">
        <v>4856.7626559999999</v>
      </c>
      <c r="H1594" s="106">
        <v>162.69458813760076</v>
      </c>
      <c r="I1594" s="189">
        <f t="shared" si="73"/>
        <v>790169</v>
      </c>
      <c r="J1594" s="233">
        <v>2016</v>
      </c>
      <c r="K1594" s="106">
        <f t="shared" si="74"/>
        <v>1774680</v>
      </c>
    </row>
    <row r="1595" spans="2:11" s="58" customFormat="1">
      <c r="B1595" s="175" t="s">
        <v>2187</v>
      </c>
      <c r="C1595" s="174" t="s">
        <v>2188</v>
      </c>
      <c r="D1595" s="181">
        <v>7885.9</v>
      </c>
      <c r="E1595" s="97">
        <v>93.35018323843822</v>
      </c>
      <c r="F1595" s="227">
        <f t="shared" si="72"/>
        <v>736150.21</v>
      </c>
      <c r="G1595" s="81">
        <v>3942.949834</v>
      </c>
      <c r="H1595" s="106">
        <v>162.69443614737096</v>
      </c>
      <c r="I1595" s="189">
        <f t="shared" si="73"/>
        <v>641496</v>
      </c>
      <c r="J1595" s="233">
        <v>2016</v>
      </c>
      <c r="K1595" s="106">
        <f t="shared" si="74"/>
        <v>1377646</v>
      </c>
    </row>
    <row r="1596" spans="2:11" s="58" customFormat="1">
      <c r="B1596" s="175" t="s">
        <v>2189</v>
      </c>
      <c r="C1596" s="174" t="s">
        <v>2165</v>
      </c>
      <c r="D1596" s="181">
        <v>14028.06667</v>
      </c>
      <c r="E1596" s="97">
        <v>103.52888777652208</v>
      </c>
      <c r="F1596" s="227">
        <f t="shared" si="72"/>
        <v>1452310.14</v>
      </c>
      <c r="G1596" s="81">
        <v>7014.033058</v>
      </c>
      <c r="H1596" s="106">
        <v>162.69455683537782</v>
      </c>
      <c r="I1596" s="189">
        <f t="shared" si="73"/>
        <v>1141145</v>
      </c>
      <c r="J1596" s="233">
        <v>2016</v>
      </c>
      <c r="K1596" s="106">
        <f t="shared" si="74"/>
        <v>2593455</v>
      </c>
    </row>
    <row r="1597" spans="2:11" s="58" customFormat="1">
      <c r="B1597" s="175" t="s">
        <v>2190</v>
      </c>
      <c r="C1597" s="174" t="s">
        <v>2165</v>
      </c>
      <c r="D1597" s="181">
        <v>7712.46</v>
      </c>
      <c r="E1597" s="97">
        <v>170.48164398907744</v>
      </c>
      <c r="F1597" s="227">
        <f t="shared" si="72"/>
        <v>1314832.8600000001</v>
      </c>
      <c r="G1597" s="81">
        <v>3856.2299269999999</v>
      </c>
      <c r="H1597" s="106">
        <v>162.69439630849067</v>
      </c>
      <c r="I1597" s="189">
        <f t="shared" si="73"/>
        <v>627387</v>
      </c>
      <c r="J1597" s="233">
        <v>2016</v>
      </c>
      <c r="K1597" s="106">
        <f t="shared" si="74"/>
        <v>1942220</v>
      </c>
    </row>
    <row r="1598" spans="2:11" s="58" customFormat="1">
      <c r="B1598" s="175" t="s">
        <v>2191</v>
      </c>
      <c r="C1598" s="174" t="s">
        <v>2192</v>
      </c>
      <c r="D1598" s="181">
        <v>8127.4857140000004</v>
      </c>
      <c r="E1598" s="97">
        <v>119.14993936340004</v>
      </c>
      <c r="F1598" s="227">
        <f t="shared" si="72"/>
        <v>968389.43</v>
      </c>
      <c r="G1598" s="81">
        <v>4063.7428949999999</v>
      </c>
      <c r="H1598" s="106">
        <v>162.69459389605404</v>
      </c>
      <c r="I1598" s="189">
        <f t="shared" si="73"/>
        <v>661149</v>
      </c>
      <c r="J1598" s="233">
        <v>2016</v>
      </c>
      <c r="K1598" s="106">
        <f t="shared" si="74"/>
        <v>1629538</v>
      </c>
    </row>
    <row r="1599" spans="2:11" s="58" customFormat="1">
      <c r="B1599" s="175" t="s">
        <v>2193</v>
      </c>
      <c r="C1599" s="174" t="s">
        <v>2192</v>
      </c>
      <c r="D1599" s="181">
        <v>21708.528569999999</v>
      </c>
      <c r="E1599" s="97">
        <v>194.60537439825202</v>
      </c>
      <c r="F1599" s="227">
        <f t="shared" si="72"/>
        <v>4224596.33</v>
      </c>
      <c r="G1599" s="81">
        <v>10854.263999999999</v>
      </c>
      <c r="H1599" s="106">
        <v>162.69449499293552</v>
      </c>
      <c r="I1599" s="189">
        <f t="shared" si="73"/>
        <v>1765929</v>
      </c>
      <c r="J1599" s="233">
        <v>2016</v>
      </c>
      <c r="K1599" s="106">
        <f t="shared" si="74"/>
        <v>5990525</v>
      </c>
    </row>
    <row r="1600" spans="2:11" s="58" customFormat="1">
      <c r="B1600" s="175" t="s">
        <v>2194</v>
      </c>
      <c r="C1600" s="174" t="s">
        <v>2195</v>
      </c>
      <c r="D1600" s="181">
        <v>10238.6</v>
      </c>
      <c r="E1600" s="97">
        <v>61.350391655109092</v>
      </c>
      <c r="F1600" s="227">
        <f t="shared" si="72"/>
        <v>628142.12</v>
      </c>
      <c r="G1600" s="81">
        <v>5119.3001359999998</v>
      </c>
      <c r="H1600" s="106">
        <v>162.69450469274068</v>
      </c>
      <c r="I1600" s="189">
        <f t="shared" si="73"/>
        <v>832882</v>
      </c>
      <c r="J1600" s="233">
        <v>2016</v>
      </c>
      <c r="K1600" s="106">
        <f t="shared" si="74"/>
        <v>1461024</v>
      </c>
    </row>
    <row r="1601" spans="2:11" s="58" customFormat="1">
      <c r="B1601" s="175" t="s">
        <v>2196</v>
      </c>
      <c r="C1601" s="174" t="s">
        <v>2197</v>
      </c>
      <c r="D1601" s="181">
        <v>17401.400000000001</v>
      </c>
      <c r="E1601" s="97">
        <v>63.156648890319168</v>
      </c>
      <c r="F1601" s="227">
        <f t="shared" si="72"/>
        <v>1099014.1100000001</v>
      </c>
      <c r="G1601" s="81">
        <v>8700.7001579999996</v>
      </c>
      <c r="H1601" s="106">
        <v>162.69449289071801</v>
      </c>
      <c r="I1601" s="189">
        <f t="shared" si="73"/>
        <v>1415556</v>
      </c>
      <c r="J1601" s="233">
        <v>2016</v>
      </c>
      <c r="K1601" s="106">
        <f t="shared" si="74"/>
        <v>2514570</v>
      </c>
    </row>
    <row r="1602" spans="2:11" s="58" customFormat="1">
      <c r="B1602" s="175" t="s">
        <v>2198</v>
      </c>
      <c r="C1602" s="174" t="s">
        <v>2181</v>
      </c>
      <c r="D1602" s="181">
        <v>6770.6</v>
      </c>
      <c r="E1602" s="97">
        <v>96.510430390216527</v>
      </c>
      <c r="F1602" s="227">
        <f t="shared" si="72"/>
        <v>653433.52</v>
      </c>
      <c r="G1602" s="81">
        <v>3385.299865</v>
      </c>
      <c r="H1602" s="106">
        <v>162.69459780928446</v>
      </c>
      <c r="I1602" s="189">
        <f t="shared" si="73"/>
        <v>550770</v>
      </c>
      <c r="J1602" s="233">
        <v>2016</v>
      </c>
      <c r="K1602" s="106">
        <f t="shared" si="74"/>
        <v>1204204</v>
      </c>
    </row>
    <row r="1603" spans="2:11" s="58" customFormat="1">
      <c r="B1603" s="175" t="s">
        <v>2199</v>
      </c>
      <c r="C1603" s="174" t="s">
        <v>2181</v>
      </c>
      <c r="D1603" s="181">
        <v>16893.528569999999</v>
      </c>
      <c r="E1603" s="97">
        <v>141.32622560805839</v>
      </c>
      <c r="F1603" s="227">
        <f t="shared" si="72"/>
        <v>2387498.63</v>
      </c>
      <c r="G1603" s="81">
        <v>8446.7643879999996</v>
      </c>
      <c r="H1603" s="106">
        <v>162.69448712838894</v>
      </c>
      <c r="I1603" s="189">
        <f t="shared" si="73"/>
        <v>1374242</v>
      </c>
      <c r="J1603" s="233">
        <v>2016</v>
      </c>
      <c r="K1603" s="106">
        <f t="shared" si="74"/>
        <v>3761741</v>
      </c>
    </row>
    <row r="1604" spans="2:11" s="58" customFormat="1">
      <c r="B1604" s="175" t="s">
        <v>2200</v>
      </c>
      <c r="C1604" s="174" t="s">
        <v>2171</v>
      </c>
      <c r="D1604" s="181">
        <v>9087.6798839999992</v>
      </c>
      <c r="E1604" s="97">
        <v>382.96811446092966</v>
      </c>
      <c r="F1604" s="227">
        <f t="shared" si="72"/>
        <v>3480291.6299999994</v>
      </c>
      <c r="G1604" s="81"/>
      <c r="H1604" s="106" t="s">
        <v>11235</v>
      </c>
      <c r="I1604" s="189" t="str">
        <f t="shared" si="73"/>
        <v/>
      </c>
      <c r="J1604" s="233">
        <v>2016</v>
      </c>
      <c r="K1604" s="106">
        <f t="shared" si="74"/>
        <v>0</v>
      </c>
    </row>
    <row r="1605" spans="2:11" s="58" customFormat="1">
      <c r="B1605" s="175" t="s">
        <v>2201</v>
      </c>
      <c r="C1605" s="174" t="s">
        <v>2171</v>
      </c>
      <c r="D1605" s="181">
        <v>4185.3400869999996</v>
      </c>
      <c r="E1605" s="97">
        <v>344.27177960413138</v>
      </c>
      <c r="F1605" s="227">
        <f t="shared" si="72"/>
        <v>1440894.48</v>
      </c>
      <c r="G1605" s="81"/>
      <c r="H1605" s="106" t="s">
        <v>11235</v>
      </c>
      <c r="I1605" s="189" t="str">
        <f t="shared" si="73"/>
        <v/>
      </c>
      <c r="J1605" s="233">
        <v>2016</v>
      </c>
      <c r="K1605" s="106">
        <f t="shared" si="74"/>
        <v>0</v>
      </c>
    </row>
    <row r="1606" spans="2:11" s="58" customFormat="1">
      <c r="B1606" s="175" t="s">
        <v>2202</v>
      </c>
      <c r="C1606" s="174" t="s">
        <v>2178</v>
      </c>
      <c r="D1606" s="181">
        <v>19787.900000000001</v>
      </c>
      <c r="E1606" s="97">
        <v>497.3717322201951</v>
      </c>
      <c r="F1606" s="227">
        <f t="shared" si="72"/>
        <v>9841942.0999999996</v>
      </c>
      <c r="G1606" s="81">
        <v>9893.9500960000005</v>
      </c>
      <c r="H1606" s="106">
        <v>162.69447332777409</v>
      </c>
      <c r="I1606" s="189">
        <f t="shared" si="73"/>
        <v>1609691</v>
      </c>
      <c r="J1606" s="233">
        <v>2016</v>
      </c>
      <c r="K1606" s="106">
        <f t="shared" si="74"/>
        <v>11451633</v>
      </c>
    </row>
    <row r="1607" spans="2:11" s="58" customFormat="1">
      <c r="B1607" s="175" t="s">
        <v>2203</v>
      </c>
      <c r="C1607" s="174" t="s">
        <v>2178</v>
      </c>
      <c r="D1607" s="181">
        <v>9355.2571430000007</v>
      </c>
      <c r="E1607" s="97">
        <v>384.7691062873011</v>
      </c>
      <c r="F1607" s="227">
        <f t="shared" si="72"/>
        <v>3599613.93</v>
      </c>
      <c r="G1607" s="81">
        <v>4677.6286730000002</v>
      </c>
      <c r="H1607" s="106">
        <v>162.69440205733918</v>
      </c>
      <c r="I1607" s="189">
        <f t="shared" si="73"/>
        <v>761024</v>
      </c>
      <c r="J1607" s="233">
        <v>2016</v>
      </c>
      <c r="K1607" s="106">
        <f t="shared" si="74"/>
        <v>4360638</v>
      </c>
    </row>
    <row r="1608" spans="2:11" s="58" customFormat="1">
      <c r="B1608" s="175" t="s">
        <v>2204</v>
      </c>
      <c r="C1608" s="174" t="s">
        <v>2171</v>
      </c>
      <c r="D1608" s="181">
        <v>2844.365847</v>
      </c>
      <c r="E1608" s="97">
        <v>222.96459531353668</v>
      </c>
      <c r="F1608" s="227">
        <f t="shared" si="72"/>
        <v>634192.88</v>
      </c>
      <c r="G1608" s="81"/>
      <c r="H1608" s="106" t="s">
        <v>11235</v>
      </c>
      <c r="I1608" s="189" t="str">
        <f t="shared" si="73"/>
        <v/>
      </c>
      <c r="J1608" s="233">
        <v>2016</v>
      </c>
      <c r="K1608" s="106">
        <f t="shared" si="74"/>
        <v>0</v>
      </c>
    </row>
    <row r="1609" spans="2:11" s="58" customFormat="1">
      <c r="B1609" s="175" t="s">
        <v>2205</v>
      </c>
      <c r="C1609" s="174" t="s">
        <v>2171</v>
      </c>
      <c r="D1609" s="181">
        <v>3344.58437</v>
      </c>
      <c r="E1609" s="97">
        <v>197.23506631109441</v>
      </c>
      <c r="F1609" s="227">
        <f t="shared" si="72"/>
        <v>659669.31999999995</v>
      </c>
      <c r="G1609" s="81"/>
      <c r="H1609" s="106" t="s">
        <v>11235</v>
      </c>
      <c r="I1609" s="189" t="str">
        <f t="shared" si="73"/>
        <v/>
      </c>
      <c r="J1609" s="233">
        <v>2016</v>
      </c>
      <c r="K1609" s="106">
        <f t="shared" si="74"/>
        <v>0</v>
      </c>
    </row>
    <row r="1610" spans="2:11" s="58" customFormat="1">
      <c r="B1610" s="175" t="s">
        <v>2206</v>
      </c>
      <c r="C1610" s="174" t="s">
        <v>2188</v>
      </c>
      <c r="D1610" s="181">
        <v>5361.9642860000004</v>
      </c>
      <c r="E1610" s="97">
        <v>132.60801677782752</v>
      </c>
      <c r="F1610" s="227">
        <f t="shared" si="72"/>
        <v>711039.45</v>
      </c>
      <c r="G1610" s="81">
        <v>2680.9821790000001</v>
      </c>
      <c r="H1610" s="106">
        <v>162.69447943987993</v>
      </c>
      <c r="I1610" s="189">
        <f t="shared" si="73"/>
        <v>436181</v>
      </c>
      <c r="J1610" s="233">
        <v>2016</v>
      </c>
      <c r="K1610" s="106">
        <f t="shared" si="74"/>
        <v>1147220</v>
      </c>
    </row>
    <row r="1611" spans="2:11" s="58" customFormat="1">
      <c r="B1611" s="175" t="s">
        <v>2207</v>
      </c>
      <c r="C1611" s="174" t="s">
        <v>2188</v>
      </c>
      <c r="D1611" s="181">
        <v>11563.362499999999</v>
      </c>
      <c r="E1611" s="97">
        <v>123.46193592045569</v>
      </c>
      <c r="F1611" s="227">
        <f t="shared" si="72"/>
        <v>1427635.12</v>
      </c>
      <c r="G1611" s="81">
        <v>5781.6809519999997</v>
      </c>
      <c r="H1611" s="106">
        <v>162.69455333307712</v>
      </c>
      <c r="I1611" s="189">
        <f t="shared" si="73"/>
        <v>940648.00000000012</v>
      </c>
      <c r="J1611" s="233">
        <v>2016</v>
      </c>
      <c r="K1611" s="106">
        <f t="shared" si="74"/>
        <v>2368283</v>
      </c>
    </row>
    <row r="1612" spans="2:11" s="58" customFormat="1">
      <c r="B1612" s="175" t="s">
        <v>2208</v>
      </c>
      <c r="C1612" s="174" t="s">
        <v>2209</v>
      </c>
      <c r="D1612" s="181">
        <v>10358.30278</v>
      </c>
      <c r="E1612" s="97">
        <v>348.90206694653119</v>
      </c>
      <c r="F1612" s="227">
        <f t="shared" si="72"/>
        <v>3614033.25</v>
      </c>
      <c r="G1612" s="81">
        <v>5179.1514559999996</v>
      </c>
      <c r="H1612" s="106">
        <v>162.6944118469124</v>
      </c>
      <c r="I1612" s="189">
        <f t="shared" si="73"/>
        <v>842619</v>
      </c>
      <c r="J1612" s="233">
        <v>2016</v>
      </c>
      <c r="K1612" s="106">
        <f t="shared" si="74"/>
        <v>4456652</v>
      </c>
    </row>
    <row r="1613" spans="2:11" s="58" customFormat="1">
      <c r="B1613" s="175" t="s">
        <v>2210</v>
      </c>
      <c r="C1613" s="174" t="s">
        <v>2209</v>
      </c>
      <c r="D1613" s="181">
        <v>11528.1</v>
      </c>
      <c r="E1613" s="97">
        <v>174.47067253059916</v>
      </c>
      <c r="F1613" s="227">
        <f t="shared" si="72"/>
        <v>2011315.3600000003</v>
      </c>
      <c r="G1613" s="81">
        <v>5764.0498749999997</v>
      </c>
      <c r="H1613" s="106">
        <v>162.69446315295806</v>
      </c>
      <c r="I1613" s="189">
        <f t="shared" si="73"/>
        <v>937779</v>
      </c>
      <c r="J1613" s="233">
        <v>2016</v>
      </c>
      <c r="K1613" s="106">
        <f t="shared" si="74"/>
        <v>2949094</v>
      </c>
    </row>
    <row r="1614" spans="2:11" s="58" customFormat="1">
      <c r="B1614" s="175" t="s">
        <v>2211</v>
      </c>
      <c r="C1614" s="174" t="s">
        <v>2212</v>
      </c>
      <c r="D1614" s="181">
        <v>7274.6</v>
      </c>
      <c r="E1614" s="97">
        <v>205.87126714870922</v>
      </c>
      <c r="F1614" s="227">
        <f t="shared" ref="F1614:F1677" si="75">IFERROR(D1614*E1614,0)</f>
        <v>1497631.12</v>
      </c>
      <c r="G1614" s="81">
        <v>3637.2998710000002</v>
      </c>
      <c r="H1614" s="106">
        <v>162.69458691545972</v>
      </c>
      <c r="I1614" s="189">
        <f t="shared" ref="I1614:I1677" si="76">IFERROR(G1614*H1614,"")</f>
        <v>591769</v>
      </c>
      <c r="J1614" s="233">
        <v>2016</v>
      </c>
      <c r="K1614" s="106">
        <f t="shared" ref="K1614:K1677" si="77">IFERROR(ROUND((F1614+I1614),0),0)</f>
        <v>2089400</v>
      </c>
    </row>
    <row r="1615" spans="2:11" s="58" customFormat="1">
      <c r="B1615" s="175" t="s">
        <v>2213</v>
      </c>
      <c r="C1615" s="174" t="s">
        <v>2212</v>
      </c>
      <c r="D1615" s="181">
        <v>5984.3</v>
      </c>
      <c r="E1615" s="97">
        <v>155.53172969269588</v>
      </c>
      <c r="F1615" s="227">
        <f t="shared" si="75"/>
        <v>930748.52999999991</v>
      </c>
      <c r="G1615" s="81">
        <v>2992.1500209999999</v>
      </c>
      <c r="H1615" s="106">
        <v>162.69438249533545</v>
      </c>
      <c r="I1615" s="189">
        <f t="shared" si="76"/>
        <v>486806</v>
      </c>
      <c r="J1615" s="233">
        <v>2016</v>
      </c>
      <c r="K1615" s="106">
        <f t="shared" si="77"/>
        <v>1417555</v>
      </c>
    </row>
    <row r="1616" spans="2:11" s="58" customFormat="1">
      <c r="B1616" s="175" t="s">
        <v>2214</v>
      </c>
      <c r="C1616" s="174" t="s">
        <v>2212</v>
      </c>
      <c r="D1616" s="181">
        <v>7274.6</v>
      </c>
      <c r="E1616" s="97">
        <v>205.87126714870922</v>
      </c>
      <c r="F1616" s="227">
        <f t="shared" si="75"/>
        <v>1497631.12</v>
      </c>
      <c r="G1616" s="81">
        <v>3637.2998710000002</v>
      </c>
      <c r="H1616" s="106">
        <v>162.69458691545972</v>
      </c>
      <c r="I1616" s="189">
        <f t="shared" si="76"/>
        <v>591769</v>
      </c>
      <c r="J1616" s="233">
        <v>2016</v>
      </c>
      <c r="K1616" s="106">
        <f t="shared" si="77"/>
        <v>2089400</v>
      </c>
    </row>
    <row r="1617" spans="2:11" s="58" customFormat="1">
      <c r="B1617" s="175" t="s">
        <v>2215</v>
      </c>
      <c r="C1617" s="174" t="s">
        <v>2212</v>
      </c>
      <c r="D1617" s="181">
        <v>3180.3</v>
      </c>
      <c r="E1617" s="97">
        <v>168.46892117095868</v>
      </c>
      <c r="F1617" s="227">
        <f t="shared" si="75"/>
        <v>535781.71</v>
      </c>
      <c r="G1617" s="81">
        <v>1590.150042</v>
      </c>
      <c r="H1617" s="106">
        <v>162.6947100379349</v>
      </c>
      <c r="I1617" s="189">
        <f t="shared" si="76"/>
        <v>258709</v>
      </c>
      <c r="J1617" s="233">
        <v>2016</v>
      </c>
      <c r="K1617" s="106">
        <f t="shared" si="77"/>
        <v>794491</v>
      </c>
    </row>
    <row r="1618" spans="2:11" s="58" customFormat="1">
      <c r="B1618" s="175" t="s">
        <v>2216</v>
      </c>
      <c r="C1618" s="174" t="s">
        <v>2209</v>
      </c>
      <c r="D1618" s="181">
        <v>7707.7</v>
      </c>
      <c r="E1618" s="97">
        <v>206.09079102715467</v>
      </c>
      <c r="F1618" s="227">
        <f t="shared" si="75"/>
        <v>1588485.99</v>
      </c>
      <c r="G1618" s="81">
        <v>3853.850066</v>
      </c>
      <c r="H1618" s="106">
        <v>162.69444562247276</v>
      </c>
      <c r="I1618" s="189">
        <f t="shared" si="76"/>
        <v>627000</v>
      </c>
      <c r="J1618" s="233">
        <v>2016</v>
      </c>
      <c r="K1618" s="106">
        <f t="shared" si="77"/>
        <v>2215486</v>
      </c>
    </row>
    <row r="1619" spans="2:11" s="58" customFormat="1">
      <c r="B1619" s="175" t="s">
        <v>2217</v>
      </c>
      <c r="C1619" s="174" t="s">
        <v>2209</v>
      </c>
      <c r="D1619" s="181">
        <v>6933.1</v>
      </c>
      <c r="E1619" s="97">
        <v>266.4214478371868</v>
      </c>
      <c r="F1619" s="227">
        <f t="shared" si="75"/>
        <v>1847126.54</v>
      </c>
      <c r="G1619" s="81">
        <v>3466.55</v>
      </c>
      <c r="H1619" s="106">
        <v>162.69460991475674</v>
      </c>
      <c r="I1619" s="189">
        <f t="shared" si="76"/>
        <v>563989</v>
      </c>
      <c r="J1619" s="233">
        <v>2016</v>
      </c>
      <c r="K1619" s="106">
        <f t="shared" si="77"/>
        <v>2411116</v>
      </c>
    </row>
    <row r="1620" spans="2:11" s="58" customFormat="1">
      <c r="B1620" s="175" t="s">
        <v>2218</v>
      </c>
      <c r="C1620" s="174" t="s">
        <v>2212</v>
      </c>
      <c r="D1620" s="181">
        <v>5984.3</v>
      </c>
      <c r="E1620" s="97">
        <v>155.53172969269588</v>
      </c>
      <c r="F1620" s="227">
        <f t="shared" si="75"/>
        <v>930748.52999999991</v>
      </c>
      <c r="G1620" s="81">
        <v>2992.1500209999999</v>
      </c>
      <c r="H1620" s="106">
        <v>162.69438249533545</v>
      </c>
      <c r="I1620" s="189">
        <f t="shared" si="76"/>
        <v>486806</v>
      </c>
      <c r="J1620" s="233">
        <v>2016</v>
      </c>
      <c r="K1620" s="106">
        <f t="shared" si="77"/>
        <v>1417555</v>
      </c>
    </row>
    <row r="1621" spans="2:11" s="58" customFormat="1">
      <c r="B1621" s="175" t="s">
        <v>2219</v>
      </c>
      <c r="C1621" s="174" t="s">
        <v>2212</v>
      </c>
      <c r="D1621" s="181">
        <v>5438.8</v>
      </c>
      <c r="E1621" s="97">
        <v>184.47839229241742</v>
      </c>
      <c r="F1621" s="227">
        <f t="shared" si="75"/>
        <v>1003341.08</v>
      </c>
      <c r="G1621" s="81">
        <v>2719.3999050000002</v>
      </c>
      <c r="H1621" s="106">
        <v>162.69435002425652</v>
      </c>
      <c r="I1621" s="189">
        <f t="shared" si="76"/>
        <v>442430.99999999994</v>
      </c>
      <c r="J1621" s="233">
        <v>2016</v>
      </c>
      <c r="K1621" s="106">
        <f t="shared" si="77"/>
        <v>1445772</v>
      </c>
    </row>
    <row r="1622" spans="2:11" s="58" customFormat="1">
      <c r="B1622" s="175" t="s">
        <v>2220</v>
      </c>
      <c r="C1622" s="174" t="s">
        <v>2221</v>
      </c>
      <c r="D1622" s="181">
        <v>5221.3999999999996</v>
      </c>
      <c r="E1622" s="97">
        <v>217.3734496495193</v>
      </c>
      <c r="F1622" s="227">
        <f t="shared" si="75"/>
        <v>1134993.73</v>
      </c>
      <c r="G1622" s="81"/>
      <c r="H1622" s="106" t="s">
        <v>11235</v>
      </c>
      <c r="I1622" s="189" t="str">
        <f t="shared" si="76"/>
        <v/>
      </c>
      <c r="J1622" s="233">
        <v>2016</v>
      </c>
      <c r="K1622" s="106">
        <f t="shared" si="77"/>
        <v>0</v>
      </c>
    </row>
    <row r="1623" spans="2:11" s="58" customFormat="1">
      <c r="B1623" s="175" t="s">
        <v>2222</v>
      </c>
      <c r="C1623" s="174" t="s">
        <v>2223</v>
      </c>
      <c r="D1623" s="181">
        <v>4158.8</v>
      </c>
      <c r="E1623" s="97">
        <v>125.37215302491103</v>
      </c>
      <c r="F1623" s="227">
        <f t="shared" si="75"/>
        <v>521397.71</v>
      </c>
      <c r="G1623" s="81"/>
      <c r="H1623" s="106" t="s">
        <v>11235</v>
      </c>
      <c r="I1623" s="189" t="str">
        <f t="shared" si="76"/>
        <v/>
      </c>
      <c r="J1623" s="233">
        <v>2016</v>
      </c>
      <c r="K1623" s="106">
        <f t="shared" si="77"/>
        <v>0</v>
      </c>
    </row>
    <row r="1624" spans="2:11" s="58" customFormat="1">
      <c r="B1624" s="175" t="s">
        <v>2224</v>
      </c>
      <c r="C1624" s="174" t="s">
        <v>2225</v>
      </c>
      <c r="D1624" s="181">
        <v>11558.413640000001</v>
      </c>
      <c r="E1624" s="97">
        <v>961.96693389837878</v>
      </c>
      <c r="F1624" s="227">
        <f t="shared" si="75"/>
        <v>11118811.73</v>
      </c>
      <c r="G1624" s="81">
        <v>5779.2068879999997</v>
      </c>
      <c r="H1624" s="106">
        <v>576.16106578809854</v>
      </c>
      <c r="I1624" s="189">
        <f t="shared" si="76"/>
        <v>3329754</v>
      </c>
      <c r="J1624" s="233">
        <v>2016</v>
      </c>
      <c r="K1624" s="106">
        <f t="shared" si="77"/>
        <v>14448566</v>
      </c>
    </row>
    <row r="1625" spans="2:11" s="58" customFormat="1">
      <c r="B1625" s="175" t="s">
        <v>2226</v>
      </c>
      <c r="C1625" s="174" t="s">
        <v>2225</v>
      </c>
      <c r="D1625" s="181">
        <v>5589.95</v>
      </c>
      <c r="E1625" s="97">
        <v>385.32540362615055</v>
      </c>
      <c r="F1625" s="227">
        <f t="shared" si="75"/>
        <v>2153949.7400000002</v>
      </c>
      <c r="G1625" s="81">
        <v>2794.9750760000002</v>
      </c>
      <c r="H1625" s="106">
        <v>576.16113067621495</v>
      </c>
      <c r="I1625" s="189">
        <f t="shared" si="76"/>
        <v>1610356</v>
      </c>
      <c r="J1625" s="233">
        <v>2016</v>
      </c>
      <c r="K1625" s="106">
        <f t="shared" si="77"/>
        <v>3764306</v>
      </c>
    </row>
    <row r="1626" spans="2:11" s="58" customFormat="1">
      <c r="B1626" s="175" t="s">
        <v>2227</v>
      </c>
      <c r="C1626" s="174" t="s">
        <v>2228</v>
      </c>
      <c r="D1626" s="181">
        <v>28123.633330000001</v>
      </c>
      <c r="E1626" s="97">
        <v>237.65825957026158</v>
      </c>
      <c r="F1626" s="227">
        <f t="shared" si="75"/>
        <v>6683813.75</v>
      </c>
      <c r="G1626" s="81">
        <v>14061.816709999999</v>
      </c>
      <c r="H1626" s="106">
        <v>162.69448302316835</v>
      </c>
      <c r="I1626" s="189">
        <f t="shared" si="76"/>
        <v>2287780</v>
      </c>
      <c r="J1626" s="233">
        <v>2016</v>
      </c>
      <c r="K1626" s="106">
        <f t="shared" si="77"/>
        <v>8971594</v>
      </c>
    </row>
    <row r="1627" spans="2:11" s="58" customFormat="1">
      <c r="B1627" s="175" t="s">
        <v>2229</v>
      </c>
      <c r="C1627" s="174" t="s">
        <v>2228</v>
      </c>
      <c r="D1627" s="181">
        <v>65364.9</v>
      </c>
      <c r="E1627" s="97">
        <v>53.030261501203249</v>
      </c>
      <c r="F1627" s="227">
        <f t="shared" si="75"/>
        <v>3466317.74</v>
      </c>
      <c r="G1627" s="81">
        <v>32682.45002</v>
      </c>
      <c r="H1627" s="106">
        <v>162.69450413742268</v>
      </c>
      <c r="I1627" s="189">
        <f t="shared" si="76"/>
        <v>5317255</v>
      </c>
      <c r="J1627" s="233">
        <v>2016</v>
      </c>
      <c r="K1627" s="106">
        <f t="shared" si="77"/>
        <v>8783573</v>
      </c>
    </row>
    <row r="1628" spans="2:11" s="58" customFormat="1">
      <c r="B1628" s="175" t="s">
        <v>2230</v>
      </c>
      <c r="C1628" s="174" t="s">
        <v>2231</v>
      </c>
      <c r="D1628" s="181">
        <v>4340.2333330000001</v>
      </c>
      <c r="E1628" s="97">
        <v>128.09215480950272</v>
      </c>
      <c r="F1628" s="227">
        <f t="shared" si="75"/>
        <v>555949.84</v>
      </c>
      <c r="G1628" s="81"/>
      <c r="H1628" s="106" t="s">
        <v>11235</v>
      </c>
      <c r="I1628" s="189" t="str">
        <f t="shared" si="76"/>
        <v/>
      </c>
      <c r="J1628" s="233">
        <v>2016</v>
      </c>
      <c r="K1628" s="106">
        <f t="shared" si="77"/>
        <v>0</v>
      </c>
    </row>
    <row r="1629" spans="2:11" s="58" customFormat="1">
      <c r="B1629" s="175" t="s">
        <v>2232</v>
      </c>
      <c r="C1629" s="174" t="s">
        <v>2233</v>
      </c>
      <c r="D1629" s="181">
        <v>4087.2</v>
      </c>
      <c r="E1629" s="97">
        <v>314.70529702485811</v>
      </c>
      <c r="F1629" s="227">
        <f t="shared" si="75"/>
        <v>1286263.49</v>
      </c>
      <c r="G1629" s="81"/>
      <c r="H1629" s="106" t="s">
        <v>11235</v>
      </c>
      <c r="I1629" s="189" t="str">
        <f t="shared" si="76"/>
        <v/>
      </c>
      <c r="J1629" s="233">
        <v>2016</v>
      </c>
      <c r="K1629" s="106">
        <f t="shared" si="77"/>
        <v>0</v>
      </c>
    </row>
    <row r="1630" spans="2:11" s="58" customFormat="1">
      <c r="B1630" s="175" t="s">
        <v>2234</v>
      </c>
      <c r="C1630" s="174" t="s">
        <v>2235</v>
      </c>
      <c r="D1630" s="181">
        <v>22007.71571</v>
      </c>
      <c r="E1630" s="97">
        <v>117.65881448674894</v>
      </c>
      <c r="F1630" s="227">
        <f t="shared" si="75"/>
        <v>2589401.7400000002</v>
      </c>
      <c r="G1630" s="81">
        <v>11003.85737</v>
      </c>
      <c r="H1630" s="106">
        <v>162.69449337655311</v>
      </c>
      <c r="I1630" s="189">
        <f t="shared" si="76"/>
        <v>1790267</v>
      </c>
      <c r="J1630" s="233">
        <v>2016</v>
      </c>
      <c r="K1630" s="106">
        <f t="shared" si="77"/>
        <v>4379669</v>
      </c>
    </row>
    <row r="1631" spans="2:11" s="58" customFormat="1">
      <c r="B1631" s="175" t="s">
        <v>2236</v>
      </c>
      <c r="C1631" s="174" t="s">
        <v>2237</v>
      </c>
      <c r="D1631" s="181">
        <v>26700.78254</v>
      </c>
      <c r="E1631" s="97">
        <v>396.14345924709363</v>
      </c>
      <c r="F1631" s="227">
        <f t="shared" si="75"/>
        <v>10577340.359999999</v>
      </c>
      <c r="G1631" s="81">
        <v>13350.39097</v>
      </c>
      <c r="H1631" s="106">
        <v>162.69448624245047</v>
      </c>
      <c r="I1631" s="189">
        <f t="shared" si="76"/>
        <v>2172035</v>
      </c>
      <c r="J1631" s="233">
        <v>2016</v>
      </c>
      <c r="K1631" s="106">
        <f t="shared" si="77"/>
        <v>12749375</v>
      </c>
    </row>
    <row r="1632" spans="2:11" s="58" customFormat="1">
      <c r="B1632" s="175" t="s">
        <v>2238</v>
      </c>
      <c r="C1632" s="174" t="s">
        <v>2235</v>
      </c>
      <c r="D1632" s="181">
        <v>22357.93</v>
      </c>
      <c r="E1632" s="97">
        <v>98.136046136650393</v>
      </c>
      <c r="F1632" s="227">
        <f t="shared" si="75"/>
        <v>2194118.85</v>
      </c>
      <c r="G1632" s="81">
        <v>11178.96523</v>
      </c>
      <c r="H1632" s="106">
        <v>162.69448581154592</v>
      </c>
      <c r="I1632" s="189">
        <f t="shared" si="76"/>
        <v>1818756</v>
      </c>
      <c r="J1632" s="233">
        <v>2016</v>
      </c>
      <c r="K1632" s="106">
        <f t="shared" si="77"/>
        <v>4012875</v>
      </c>
    </row>
    <row r="1633" spans="2:11" s="58" customFormat="1">
      <c r="B1633" s="175" t="s">
        <v>2239</v>
      </c>
      <c r="C1633" s="174" t="s">
        <v>2225</v>
      </c>
      <c r="D1633" s="181">
        <v>11558.413640000001</v>
      </c>
      <c r="E1633" s="97">
        <v>961.96693389837878</v>
      </c>
      <c r="F1633" s="227">
        <f t="shared" si="75"/>
        <v>11118811.73</v>
      </c>
      <c r="G1633" s="81">
        <v>5779.2068879999997</v>
      </c>
      <c r="H1633" s="106">
        <v>576.16106578809854</v>
      </c>
      <c r="I1633" s="189">
        <f t="shared" si="76"/>
        <v>3329754</v>
      </c>
      <c r="J1633" s="233">
        <v>2016</v>
      </c>
      <c r="K1633" s="106">
        <f t="shared" si="77"/>
        <v>14448566</v>
      </c>
    </row>
    <row r="1634" spans="2:11" s="58" customFormat="1">
      <c r="B1634" s="175" t="s">
        <v>2240</v>
      </c>
      <c r="C1634" s="174" t="s">
        <v>2225</v>
      </c>
      <c r="D1634" s="181">
        <v>4408.45</v>
      </c>
      <c r="E1634" s="97">
        <v>570.43989610860956</v>
      </c>
      <c r="F1634" s="227">
        <f t="shared" si="75"/>
        <v>2514755.7599999998</v>
      </c>
      <c r="G1634" s="81">
        <v>2204.2249959999999</v>
      </c>
      <c r="H1634" s="106">
        <v>576.16123685406205</v>
      </c>
      <c r="I1634" s="189">
        <f t="shared" si="76"/>
        <v>1269989</v>
      </c>
      <c r="J1634" s="233">
        <v>2016</v>
      </c>
      <c r="K1634" s="106">
        <f t="shared" si="77"/>
        <v>3784745</v>
      </c>
    </row>
    <row r="1635" spans="2:11" s="58" customFormat="1">
      <c r="B1635" s="175" t="s">
        <v>2241</v>
      </c>
      <c r="C1635" s="174" t="s">
        <v>2242</v>
      </c>
      <c r="D1635" s="181">
        <v>12129.2</v>
      </c>
      <c r="E1635" s="97">
        <v>56.136032054875834</v>
      </c>
      <c r="F1635" s="227">
        <f t="shared" si="75"/>
        <v>680885.16</v>
      </c>
      <c r="G1635" s="81">
        <v>6064.6000839999997</v>
      </c>
      <c r="H1635" s="106">
        <v>162.69448707806998</v>
      </c>
      <c r="I1635" s="189">
        <f t="shared" si="76"/>
        <v>986677.00000000012</v>
      </c>
      <c r="J1635" s="233">
        <v>2016</v>
      </c>
      <c r="K1635" s="106">
        <f t="shared" si="77"/>
        <v>1667562</v>
      </c>
    </row>
    <row r="1636" spans="2:11" s="58" customFormat="1">
      <c r="B1636" s="175" t="s">
        <v>2243</v>
      </c>
      <c r="C1636" s="174" t="s">
        <v>2242</v>
      </c>
      <c r="D1636" s="181">
        <v>12129.2</v>
      </c>
      <c r="E1636" s="97">
        <v>35.537506183425123</v>
      </c>
      <c r="F1636" s="227">
        <f t="shared" si="75"/>
        <v>431041.52</v>
      </c>
      <c r="G1636" s="81">
        <v>6064.5998890000001</v>
      </c>
      <c r="H1636" s="106">
        <v>162.69449230931778</v>
      </c>
      <c r="I1636" s="189">
        <f t="shared" si="76"/>
        <v>986677</v>
      </c>
      <c r="J1636" s="233">
        <v>2016</v>
      </c>
      <c r="K1636" s="106">
        <f t="shared" si="77"/>
        <v>1417719</v>
      </c>
    </row>
    <row r="1637" spans="2:11" s="58" customFormat="1">
      <c r="B1637" s="175" t="s">
        <v>2244</v>
      </c>
      <c r="C1637" s="174" t="s">
        <v>2245</v>
      </c>
      <c r="D1637" s="181">
        <v>2790.45</v>
      </c>
      <c r="E1637" s="97">
        <v>40.504900643265422</v>
      </c>
      <c r="F1637" s="227">
        <f t="shared" si="75"/>
        <v>113026.9</v>
      </c>
      <c r="G1637" s="81">
        <v>2790.4500400000002</v>
      </c>
      <c r="H1637" s="106">
        <v>162.69454514225956</v>
      </c>
      <c r="I1637" s="189">
        <f t="shared" si="76"/>
        <v>453991</v>
      </c>
      <c r="J1637" s="233">
        <v>2016</v>
      </c>
      <c r="K1637" s="106">
        <f t="shared" si="77"/>
        <v>567018</v>
      </c>
    </row>
    <row r="1638" spans="2:11" s="58" customFormat="1">
      <c r="B1638" s="175" t="s">
        <v>2246</v>
      </c>
      <c r="C1638" s="174" t="s">
        <v>2245</v>
      </c>
      <c r="D1638" s="181">
        <v>5728.25</v>
      </c>
      <c r="E1638" s="97">
        <v>53.451357744511846</v>
      </c>
      <c r="F1638" s="227">
        <f t="shared" si="75"/>
        <v>306182.74</v>
      </c>
      <c r="G1638" s="81"/>
      <c r="H1638" s="106" t="s">
        <v>11235</v>
      </c>
      <c r="I1638" s="189" t="str">
        <f t="shared" si="76"/>
        <v/>
      </c>
      <c r="J1638" s="233">
        <v>2016</v>
      </c>
      <c r="K1638" s="106">
        <f t="shared" si="77"/>
        <v>0</v>
      </c>
    </row>
    <row r="1639" spans="2:11" s="58" customFormat="1">
      <c r="B1639" s="175" t="s">
        <v>2247</v>
      </c>
      <c r="C1639" s="174" t="s">
        <v>2248</v>
      </c>
      <c r="D1639" s="181">
        <v>6084</v>
      </c>
      <c r="E1639" s="97">
        <v>408.95505917159767</v>
      </c>
      <c r="F1639" s="227">
        <f t="shared" si="75"/>
        <v>2488082.58</v>
      </c>
      <c r="G1639" s="81">
        <v>3041.9999659999999</v>
      </c>
      <c r="H1639" s="106">
        <v>576.16108467767162</v>
      </c>
      <c r="I1639" s="189">
        <f t="shared" si="76"/>
        <v>1752682.0000000002</v>
      </c>
      <c r="J1639" s="233">
        <v>2016</v>
      </c>
      <c r="K1639" s="106">
        <f t="shared" si="77"/>
        <v>4240765</v>
      </c>
    </row>
    <row r="1640" spans="2:11" s="58" customFormat="1">
      <c r="B1640" s="175" t="s">
        <v>2249</v>
      </c>
      <c r="C1640" s="174" t="s">
        <v>1365</v>
      </c>
      <c r="D1640" s="181">
        <v>13719.975689999999</v>
      </c>
      <c r="E1640" s="97">
        <v>176.96248483658943</v>
      </c>
      <c r="F1640" s="227">
        <f t="shared" si="75"/>
        <v>2427920.9900000002</v>
      </c>
      <c r="G1640" s="81">
        <v>13719.97566</v>
      </c>
      <c r="H1640" s="106">
        <v>596.31782174750595</v>
      </c>
      <c r="I1640" s="189">
        <f t="shared" si="76"/>
        <v>8181466</v>
      </c>
      <c r="J1640" s="233">
        <v>2016</v>
      </c>
      <c r="K1640" s="106">
        <f t="shared" si="77"/>
        <v>10609387</v>
      </c>
    </row>
    <row r="1641" spans="2:11" s="58" customFormat="1">
      <c r="B1641" s="175" t="s">
        <v>2250</v>
      </c>
      <c r="C1641" s="174" t="s">
        <v>1365</v>
      </c>
      <c r="D1641" s="181">
        <v>29919.451590000001</v>
      </c>
      <c r="E1641" s="97">
        <v>182.61195675879699</v>
      </c>
      <c r="F1641" s="227">
        <f t="shared" si="75"/>
        <v>5463649.5999999996</v>
      </c>
      <c r="G1641" s="81">
        <v>29919.450769999999</v>
      </c>
      <c r="H1641" s="106">
        <v>576.16114455165177</v>
      </c>
      <c r="I1641" s="189">
        <f t="shared" si="76"/>
        <v>17238425</v>
      </c>
      <c r="J1641" s="233">
        <v>2016</v>
      </c>
      <c r="K1641" s="106">
        <f t="shared" si="77"/>
        <v>22702075</v>
      </c>
    </row>
    <row r="1642" spans="2:11" s="58" customFormat="1">
      <c r="B1642" s="175" t="s">
        <v>2251</v>
      </c>
      <c r="C1642" s="174" t="s">
        <v>2248</v>
      </c>
      <c r="D1642" s="181">
        <v>10187.95111</v>
      </c>
      <c r="E1642" s="97">
        <v>464.449755295302</v>
      </c>
      <c r="F1642" s="227">
        <f t="shared" si="75"/>
        <v>4731791.4000000004</v>
      </c>
      <c r="G1642" s="81">
        <v>5093.9755660000001</v>
      </c>
      <c r="H1642" s="106">
        <v>617.38046428627092</v>
      </c>
      <c r="I1642" s="189">
        <f t="shared" si="76"/>
        <v>3144920.9999999995</v>
      </c>
      <c r="J1642" s="233">
        <v>2016</v>
      </c>
      <c r="K1642" s="106">
        <f t="shared" si="77"/>
        <v>7876712</v>
      </c>
    </row>
    <row r="1643" spans="2:11" s="58" customFormat="1">
      <c r="B1643" s="175" t="s">
        <v>2252</v>
      </c>
      <c r="C1643" s="174" t="s">
        <v>2248</v>
      </c>
      <c r="D1643" s="181">
        <v>8726.4</v>
      </c>
      <c r="E1643" s="97">
        <v>318.13272483498355</v>
      </c>
      <c r="F1643" s="227">
        <f t="shared" si="75"/>
        <v>2776153.41</v>
      </c>
      <c r="G1643" s="81">
        <v>4363.1998999999996</v>
      </c>
      <c r="H1643" s="106">
        <v>623.65169196121417</v>
      </c>
      <c r="I1643" s="189">
        <f t="shared" si="76"/>
        <v>2721117</v>
      </c>
      <c r="J1643" s="233">
        <v>2016</v>
      </c>
      <c r="K1643" s="106">
        <f t="shared" si="77"/>
        <v>5497270</v>
      </c>
    </row>
    <row r="1644" spans="2:11" s="58" customFormat="1">
      <c r="B1644" s="175" t="s">
        <v>2253</v>
      </c>
      <c r="C1644" s="174" t="s">
        <v>2254</v>
      </c>
      <c r="D1644" s="181">
        <v>5531.38</v>
      </c>
      <c r="E1644" s="97">
        <v>542.04932765422006</v>
      </c>
      <c r="F1644" s="227">
        <f t="shared" si="75"/>
        <v>2998280.81</v>
      </c>
      <c r="G1644" s="81">
        <v>2765.6898940000001</v>
      </c>
      <c r="H1644" s="106">
        <v>623.65162621518402</v>
      </c>
      <c r="I1644" s="189">
        <f t="shared" si="76"/>
        <v>1724827</v>
      </c>
      <c r="J1644" s="233">
        <v>2016</v>
      </c>
      <c r="K1644" s="106">
        <f t="shared" si="77"/>
        <v>4723108</v>
      </c>
    </row>
    <row r="1645" spans="2:11" s="58" customFormat="1">
      <c r="B1645" s="175" t="s">
        <v>2255</v>
      </c>
      <c r="C1645" s="174" t="s">
        <v>2256</v>
      </c>
      <c r="D1645" s="181">
        <v>2937.9250000000002</v>
      </c>
      <c r="E1645" s="97">
        <v>152.35549580060757</v>
      </c>
      <c r="F1645" s="227">
        <f t="shared" si="75"/>
        <v>447609.02</v>
      </c>
      <c r="G1645" s="81"/>
      <c r="H1645" s="106" t="s">
        <v>11235</v>
      </c>
      <c r="I1645" s="189" t="str">
        <f t="shared" si="76"/>
        <v/>
      </c>
      <c r="J1645" s="233">
        <v>2016</v>
      </c>
      <c r="K1645" s="106">
        <f t="shared" si="77"/>
        <v>0</v>
      </c>
    </row>
    <row r="1646" spans="2:11" s="58" customFormat="1">
      <c r="B1646" s="175" t="s">
        <v>2257</v>
      </c>
      <c r="C1646" s="174" t="s">
        <v>2254</v>
      </c>
      <c r="D1646" s="181">
        <v>6532.9333329999999</v>
      </c>
      <c r="E1646" s="97">
        <v>259.58404495477191</v>
      </c>
      <c r="F1646" s="227">
        <f t="shared" si="75"/>
        <v>1695845.2599999998</v>
      </c>
      <c r="G1646" s="81">
        <v>3266.4666120000002</v>
      </c>
      <c r="H1646" s="106">
        <v>623.65156053216072</v>
      </c>
      <c r="I1646" s="189">
        <f t="shared" si="76"/>
        <v>2037137</v>
      </c>
      <c r="J1646" s="233">
        <v>2016</v>
      </c>
      <c r="K1646" s="106">
        <f t="shared" si="77"/>
        <v>3732982</v>
      </c>
    </row>
    <row r="1647" spans="2:11" s="58" customFormat="1">
      <c r="B1647" s="175" t="s">
        <v>2258</v>
      </c>
      <c r="C1647" s="174" t="s">
        <v>2259</v>
      </c>
      <c r="D1647" s="181">
        <v>2873.7677020000001</v>
      </c>
      <c r="E1647" s="97">
        <v>263.24626011820908</v>
      </c>
      <c r="F1647" s="227">
        <f t="shared" si="75"/>
        <v>756508.6</v>
      </c>
      <c r="G1647" s="81">
        <v>1436.88383</v>
      </c>
      <c r="H1647" s="106">
        <v>623.65166987786336</v>
      </c>
      <c r="I1647" s="189">
        <f t="shared" si="76"/>
        <v>896114.99999999988</v>
      </c>
      <c r="J1647" s="233">
        <v>2016</v>
      </c>
      <c r="K1647" s="106">
        <f t="shared" si="77"/>
        <v>1652624</v>
      </c>
    </row>
    <row r="1648" spans="2:11" s="58" customFormat="1">
      <c r="B1648" s="175" t="s">
        <v>2260</v>
      </c>
      <c r="C1648" s="174" t="s">
        <v>2261</v>
      </c>
      <c r="D1648" s="181">
        <v>6146.4750000000004</v>
      </c>
      <c r="E1648" s="97">
        <v>268.45845626965047</v>
      </c>
      <c r="F1648" s="227">
        <f t="shared" si="75"/>
        <v>1650073.19</v>
      </c>
      <c r="G1648" s="81">
        <v>3073.2375569999999</v>
      </c>
      <c r="H1648" s="106">
        <v>623.65175631621378</v>
      </c>
      <c r="I1648" s="189">
        <f t="shared" si="76"/>
        <v>1916630</v>
      </c>
      <c r="J1648" s="233">
        <v>2016</v>
      </c>
      <c r="K1648" s="106">
        <f t="shared" si="77"/>
        <v>3566703</v>
      </c>
    </row>
    <row r="1649" spans="2:11" s="58" customFormat="1">
      <c r="B1649" s="175" t="s">
        <v>2262</v>
      </c>
      <c r="C1649" s="174" t="s">
        <v>2263</v>
      </c>
      <c r="D1649" s="181">
        <v>4143.8333329999996</v>
      </c>
      <c r="E1649" s="97">
        <v>81.978265702608567</v>
      </c>
      <c r="F1649" s="227">
        <f t="shared" si="75"/>
        <v>339704.27</v>
      </c>
      <c r="G1649" s="81"/>
      <c r="H1649" s="106" t="s">
        <v>11235</v>
      </c>
      <c r="I1649" s="189" t="str">
        <f t="shared" si="76"/>
        <v/>
      </c>
      <c r="J1649" s="233">
        <v>2016</v>
      </c>
      <c r="K1649" s="106">
        <f t="shared" si="77"/>
        <v>0</v>
      </c>
    </row>
    <row r="1650" spans="2:11" s="58" customFormat="1">
      <c r="B1650" s="175" t="s">
        <v>2264</v>
      </c>
      <c r="C1650" s="174" t="s">
        <v>2265</v>
      </c>
      <c r="D1650" s="181">
        <v>2737.4333329999999</v>
      </c>
      <c r="E1650" s="97">
        <v>134.80624187314226</v>
      </c>
      <c r="F1650" s="227">
        <f t="shared" si="75"/>
        <v>369023.1</v>
      </c>
      <c r="G1650" s="81">
        <v>1368.716617</v>
      </c>
      <c r="H1650" s="106">
        <v>1300.6110818628279</v>
      </c>
      <c r="I1650" s="189">
        <f t="shared" si="76"/>
        <v>1780167.9999999998</v>
      </c>
      <c r="J1650" s="233">
        <v>2016</v>
      </c>
      <c r="K1650" s="106">
        <f t="shared" si="77"/>
        <v>2149191</v>
      </c>
    </row>
    <row r="1651" spans="2:11" s="58" customFormat="1">
      <c r="B1651" s="175" t="s">
        <v>2266</v>
      </c>
      <c r="C1651" s="174" t="s">
        <v>2265</v>
      </c>
      <c r="D1651" s="181">
        <v>6268.3333329999996</v>
      </c>
      <c r="E1651" s="97">
        <v>320.77087531618037</v>
      </c>
      <c r="F1651" s="227">
        <f t="shared" si="75"/>
        <v>2010698.7700000003</v>
      </c>
      <c r="G1651" s="81">
        <v>3134.1666959999998</v>
      </c>
      <c r="H1651" s="106">
        <v>1300.611101892712</v>
      </c>
      <c r="I1651" s="189">
        <f t="shared" si="76"/>
        <v>4076332</v>
      </c>
      <c r="J1651" s="233">
        <v>2016</v>
      </c>
      <c r="K1651" s="106">
        <f t="shared" si="77"/>
        <v>6087031</v>
      </c>
    </row>
    <row r="1652" spans="2:11" s="58" customFormat="1">
      <c r="B1652" s="175" t="s">
        <v>2267</v>
      </c>
      <c r="C1652" s="174" t="s">
        <v>2268</v>
      </c>
      <c r="D1652" s="181">
        <v>7357.4</v>
      </c>
      <c r="E1652" s="97">
        <v>133.17853861418436</v>
      </c>
      <c r="F1652" s="227">
        <f t="shared" si="75"/>
        <v>979847.78</v>
      </c>
      <c r="G1652" s="81"/>
      <c r="H1652" s="106" t="s">
        <v>11235</v>
      </c>
      <c r="I1652" s="189" t="str">
        <f t="shared" si="76"/>
        <v/>
      </c>
      <c r="J1652" s="233">
        <v>2016</v>
      </c>
      <c r="K1652" s="106">
        <f t="shared" si="77"/>
        <v>0</v>
      </c>
    </row>
    <row r="1653" spans="2:11" s="58" customFormat="1">
      <c r="B1653" s="175" t="s">
        <v>2269</v>
      </c>
      <c r="C1653" s="174" t="s">
        <v>2268</v>
      </c>
      <c r="D1653" s="181">
        <v>6654.4</v>
      </c>
      <c r="E1653" s="97">
        <v>339.44516560471271</v>
      </c>
      <c r="F1653" s="227">
        <f t="shared" si="75"/>
        <v>2258803.91</v>
      </c>
      <c r="G1653" s="81"/>
      <c r="H1653" s="106" t="s">
        <v>11235</v>
      </c>
      <c r="I1653" s="189" t="str">
        <f t="shared" si="76"/>
        <v/>
      </c>
      <c r="J1653" s="233">
        <v>2016</v>
      </c>
      <c r="K1653" s="106">
        <f t="shared" si="77"/>
        <v>0</v>
      </c>
    </row>
    <row r="1654" spans="2:11" s="58" customFormat="1">
      <c r="B1654" s="175" t="s">
        <v>2270</v>
      </c>
      <c r="C1654" s="174" t="s">
        <v>2271</v>
      </c>
      <c r="D1654" s="181">
        <v>5377.4279759999999</v>
      </c>
      <c r="E1654" s="97">
        <v>1087.1757940956568</v>
      </c>
      <c r="F1654" s="227">
        <f t="shared" si="75"/>
        <v>5846209.5300000003</v>
      </c>
      <c r="G1654" s="81">
        <v>2688.7140100000001</v>
      </c>
      <c r="H1654" s="106">
        <v>623.65167651281729</v>
      </c>
      <c r="I1654" s="189">
        <f t="shared" si="76"/>
        <v>1676820.9999999998</v>
      </c>
      <c r="J1654" s="233">
        <v>2016</v>
      </c>
      <c r="K1654" s="106">
        <f t="shared" si="77"/>
        <v>7523031</v>
      </c>
    </row>
    <row r="1655" spans="2:11" s="58" customFormat="1">
      <c r="B1655" s="175" t="s">
        <v>2272</v>
      </c>
      <c r="C1655" s="174" t="s">
        <v>2273</v>
      </c>
      <c r="D1655" s="181">
        <v>7853.4020200000004</v>
      </c>
      <c r="E1655" s="97">
        <v>399.01485267400074</v>
      </c>
      <c r="F1655" s="227">
        <f t="shared" si="75"/>
        <v>3133624.05</v>
      </c>
      <c r="G1655" s="81"/>
      <c r="H1655" s="106" t="s">
        <v>11235</v>
      </c>
      <c r="I1655" s="189" t="str">
        <f t="shared" si="76"/>
        <v/>
      </c>
      <c r="J1655" s="233">
        <v>2016</v>
      </c>
      <c r="K1655" s="106">
        <f t="shared" si="77"/>
        <v>0</v>
      </c>
    </row>
    <row r="1656" spans="2:11" s="58" customFormat="1">
      <c r="B1656" s="175" t="s">
        <v>2274</v>
      </c>
      <c r="C1656" s="174" t="s">
        <v>2273</v>
      </c>
      <c r="D1656" s="181">
        <v>6298.55</v>
      </c>
      <c r="E1656" s="97">
        <v>533.21107238967704</v>
      </c>
      <c r="F1656" s="227">
        <f t="shared" si="75"/>
        <v>3358456.6000000006</v>
      </c>
      <c r="G1656" s="81"/>
      <c r="H1656" s="106" t="s">
        <v>11235</v>
      </c>
      <c r="I1656" s="189" t="str">
        <f t="shared" si="76"/>
        <v/>
      </c>
      <c r="J1656" s="233">
        <v>2016</v>
      </c>
      <c r="K1656" s="106">
        <f t="shared" si="77"/>
        <v>0</v>
      </c>
    </row>
    <row r="1657" spans="2:11" s="58" customFormat="1">
      <c r="B1657" s="175" t="s">
        <v>2275</v>
      </c>
      <c r="C1657" s="174" t="s">
        <v>2271</v>
      </c>
      <c r="D1657" s="181">
        <v>9683.7828489999993</v>
      </c>
      <c r="E1657" s="97">
        <v>518.44962534640581</v>
      </c>
      <c r="F1657" s="227">
        <f t="shared" si="75"/>
        <v>5020553.59</v>
      </c>
      <c r="G1657" s="81"/>
      <c r="H1657" s="106" t="s">
        <v>11235</v>
      </c>
      <c r="I1657" s="189" t="str">
        <f t="shared" si="76"/>
        <v/>
      </c>
      <c r="J1657" s="233">
        <v>2016</v>
      </c>
      <c r="K1657" s="106">
        <f t="shared" si="77"/>
        <v>0</v>
      </c>
    </row>
    <row r="1658" spans="2:11" s="58" customFormat="1">
      <c r="B1658" s="175" t="s">
        <v>2276</v>
      </c>
      <c r="C1658" s="174" t="s">
        <v>2277</v>
      </c>
      <c r="D1658" s="181">
        <v>2233.8038499999998</v>
      </c>
      <c r="E1658" s="97">
        <v>111.11080769244803</v>
      </c>
      <c r="F1658" s="227">
        <f t="shared" si="75"/>
        <v>248199.75</v>
      </c>
      <c r="G1658" s="81">
        <v>1116.901889</v>
      </c>
      <c r="H1658" s="106">
        <v>623.65191326129093</v>
      </c>
      <c r="I1658" s="189">
        <f t="shared" si="76"/>
        <v>696558</v>
      </c>
      <c r="J1658" s="233">
        <v>2016</v>
      </c>
      <c r="K1658" s="106">
        <f t="shared" si="77"/>
        <v>944758</v>
      </c>
    </row>
    <row r="1659" spans="2:11" s="58" customFormat="1">
      <c r="B1659" s="175" t="s">
        <v>2278</v>
      </c>
      <c r="C1659" s="174" t="s">
        <v>2279</v>
      </c>
      <c r="D1659" s="181">
        <v>3304.5124999999998</v>
      </c>
      <c r="E1659" s="97">
        <v>157.24204099697005</v>
      </c>
      <c r="F1659" s="227">
        <f t="shared" si="75"/>
        <v>519608.29</v>
      </c>
      <c r="G1659" s="81"/>
      <c r="H1659" s="106" t="s">
        <v>11235</v>
      </c>
      <c r="I1659" s="189" t="str">
        <f t="shared" si="76"/>
        <v/>
      </c>
      <c r="J1659" s="233">
        <v>2016</v>
      </c>
      <c r="K1659" s="106">
        <f t="shared" si="77"/>
        <v>0</v>
      </c>
    </row>
    <row r="1660" spans="2:11" s="58" customFormat="1">
      <c r="B1660" s="175" t="s">
        <v>2280</v>
      </c>
      <c r="C1660" s="174" t="s">
        <v>2281</v>
      </c>
      <c r="D1660" s="181">
        <v>8600.2883739999997</v>
      </c>
      <c r="E1660" s="97">
        <v>312.22585257930098</v>
      </c>
      <c r="F1660" s="227">
        <f t="shared" si="75"/>
        <v>2685232.37</v>
      </c>
      <c r="G1660" s="81">
        <v>8600.2887759999994</v>
      </c>
      <c r="H1660" s="106">
        <v>162.69453694446506</v>
      </c>
      <c r="I1660" s="189">
        <f t="shared" si="76"/>
        <v>1399220</v>
      </c>
      <c r="J1660" s="233">
        <v>2016</v>
      </c>
      <c r="K1660" s="106">
        <f t="shared" si="77"/>
        <v>4084452</v>
      </c>
    </row>
    <row r="1661" spans="2:11" s="58" customFormat="1">
      <c r="B1661" s="175" t="s">
        <v>2282</v>
      </c>
      <c r="C1661" s="174" t="s">
        <v>2281</v>
      </c>
      <c r="D1661" s="181">
        <v>9080.9527199999993</v>
      </c>
      <c r="E1661" s="97">
        <v>200.37236687650105</v>
      </c>
      <c r="F1661" s="227">
        <f t="shared" si="75"/>
        <v>1819571.99</v>
      </c>
      <c r="G1661" s="81">
        <v>9080.9530539999996</v>
      </c>
      <c r="H1661" s="106">
        <v>162.69448715509239</v>
      </c>
      <c r="I1661" s="189">
        <f t="shared" si="76"/>
        <v>1477421</v>
      </c>
      <c r="J1661" s="233">
        <v>2016</v>
      </c>
      <c r="K1661" s="106">
        <f t="shared" si="77"/>
        <v>3296993</v>
      </c>
    </row>
    <row r="1662" spans="2:11" s="58" customFormat="1">
      <c r="B1662" s="175" t="s">
        <v>2283</v>
      </c>
      <c r="C1662" s="174" t="s">
        <v>2284</v>
      </c>
      <c r="D1662" s="181">
        <v>2629.08</v>
      </c>
      <c r="E1662" s="97">
        <v>167.15053935216883</v>
      </c>
      <c r="F1662" s="227">
        <f t="shared" si="75"/>
        <v>439452.14</v>
      </c>
      <c r="G1662" s="81"/>
      <c r="H1662" s="106" t="s">
        <v>11235</v>
      </c>
      <c r="I1662" s="189" t="str">
        <f t="shared" si="76"/>
        <v/>
      </c>
      <c r="J1662" s="233">
        <v>2016</v>
      </c>
      <c r="K1662" s="106">
        <f t="shared" si="77"/>
        <v>0</v>
      </c>
    </row>
    <row r="1663" spans="2:11" s="58" customFormat="1">
      <c r="B1663" s="175" t="s">
        <v>2285</v>
      </c>
      <c r="C1663" s="174" t="s">
        <v>2286</v>
      </c>
      <c r="D1663" s="181">
        <v>10477.03333</v>
      </c>
      <c r="E1663" s="97">
        <v>346.41410652074353</v>
      </c>
      <c r="F1663" s="227">
        <f t="shared" si="75"/>
        <v>3629392.1400000006</v>
      </c>
      <c r="G1663" s="81">
        <v>5238.5167929999998</v>
      </c>
      <c r="H1663" s="106">
        <v>162.69452474388584</v>
      </c>
      <c r="I1663" s="189">
        <f t="shared" si="76"/>
        <v>852277.99999999988</v>
      </c>
      <c r="J1663" s="233">
        <v>2016</v>
      </c>
      <c r="K1663" s="106">
        <f t="shared" si="77"/>
        <v>4481670</v>
      </c>
    </row>
    <row r="1664" spans="2:11" s="58" customFormat="1">
      <c r="B1664" s="175" t="s">
        <v>2287</v>
      </c>
      <c r="C1664" s="174" t="s">
        <v>2286</v>
      </c>
      <c r="D1664" s="181">
        <v>3713.85</v>
      </c>
      <c r="E1664" s="97">
        <v>159.13981178561332</v>
      </c>
      <c r="F1664" s="227">
        <f t="shared" si="75"/>
        <v>591021.39</v>
      </c>
      <c r="G1664" s="81">
        <v>1856.9249890000001</v>
      </c>
      <c r="H1664" s="106">
        <v>162.69424009566171</v>
      </c>
      <c r="I1664" s="189">
        <f t="shared" si="76"/>
        <v>302111</v>
      </c>
      <c r="J1664" s="233">
        <v>2016</v>
      </c>
      <c r="K1664" s="106">
        <f t="shared" si="77"/>
        <v>893132</v>
      </c>
    </row>
    <row r="1665" spans="2:11" s="58" customFormat="1">
      <c r="B1665" s="175" t="s">
        <v>2288</v>
      </c>
      <c r="C1665" s="174" t="s">
        <v>2281</v>
      </c>
      <c r="D1665" s="181">
        <v>8600.2883739999997</v>
      </c>
      <c r="E1665" s="97">
        <v>312.22585257930098</v>
      </c>
      <c r="F1665" s="227">
        <f t="shared" si="75"/>
        <v>2685232.37</v>
      </c>
      <c r="G1665" s="81">
        <v>8600.2887759999994</v>
      </c>
      <c r="H1665" s="106">
        <v>162.69453694446506</v>
      </c>
      <c r="I1665" s="189">
        <f t="shared" si="76"/>
        <v>1399220</v>
      </c>
      <c r="J1665" s="233">
        <v>2016</v>
      </c>
      <c r="K1665" s="106">
        <f t="shared" si="77"/>
        <v>4084452</v>
      </c>
    </row>
    <row r="1666" spans="2:11" s="58" customFormat="1">
      <c r="B1666" s="175" t="s">
        <v>2289</v>
      </c>
      <c r="C1666" s="174" t="s">
        <v>2281</v>
      </c>
      <c r="D1666" s="181">
        <v>1893.8660950000001</v>
      </c>
      <c r="E1666" s="97">
        <v>205.5293566042746</v>
      </c>
      <c r="F1666" s="227">
        <f t="shared" si="75"/>
        <v>389245.08</v>
      </c>
      <c r="G1666" s="81">
        <v>1893.866051</v>
      </c>
      <c r="H1666" s="106">
        <v>162.69471636460523</v>
      </c>
      <c r="I1666" s="189">
        <f t="shared" si="76"/>
        <v>308122</v>
      </c>
      <c r="J1666" s="233">
        <v>2016</v>
      </c>
      <c r="K1666" s="106">
        <f t="shared" si="77"/>
        <v>697367</v>
      </c>
    </row>
    <row r="1667" spans="2:11" s="58" customFormat="1">
      <c r="B1667" s="175" t="s">
        <v>2290</v>
      </c>
      <c r="C1667" s="174" t="s">
        <v>2284</v>
      </c>
      <c r="D1667" s="181">
        <v>3518.1</v>
      </c>
      <c r="E1667" s="97">
        <v>55.204201131292457</v>
      </c>
      <c r="F1667" s="227">
        <f t="shared" si="75"/>
        <v>194213.9</v>
      </c>
      <c r="G1667" s="81"/>
      <c r="H1667" s="106" t="s">
        <v>11235</v>
      </c>
      <c r="I1667" s="189" t="str">
        <f t="shared" si="76"/>
        <v/>
      </c>
      <c r="J1667" s="233">
        <v>2016</v>
      </c>
      <c r="K1667" s="106">
        <f t="shared" si="77"/>
        <v>0</v>
      </c>
    </row>
    <row r="1668" spans="2:11" s="58" customFormat="1">
      <c r="B1668" s="175" t="s">
        <v>2291</v>
      </c>
      <c r="C1668" s="174" t="s">
        <v>2284</v>
      </c>
      <c r="D1668" s="181">
        <v>4057.7</v>
      </c>
      <c r="E1668" s="97">
        <v>198.08710599600761</v>
      </c>
      <c r="F1668" s="227">
        <f t="shared" si="75"/>
        <v>803778.05</v>
      </c>
      <c r="G1668" s="81"/>
      <c r="H1668" s="106" t="s">
        <v>11235</v>
      </c>
      <c r="I1668" s="189" t="str">
        <f t="shared" si="76"/>
        <v/>
      </c>
      <c r="J1668" s="233">
        <v>2016</v>
      </c>
      <c r="K1668" s="106">
        <f t="shared" si="77"/>
        <v>0</v>
      </c>
    </row>
    <row r="1669" spans="2:11" s="58" customFormat="1">
      <c r="B1669" s="175" t="s">
        <v>2292</v>
      </c>
      <c r="C1669" s="174" t="s">
        <v>2284</v>
      </c>
      <c r="D1669" s="181">
        <v>3518.1</v>
      </c>
      <c r="E1669" s="97">
        <v>55.204201131292457</v>
      </c>
      <c r="F1669" s="227">
        <f t="shared" si="75"/>
        <v>194213.9</v>
      </c>
      <c r="G1669" s="81"/>
      <c r="H1669" s="106" t="s">
        <v>11235</v>
      </c>
      <c r="I1669" s="189" t="str">
        <f t="shared" si="76"/>
        <v/>
      </c>
      <c r="J1669" s="233">
        <v>2016</v>
      </c>
      <c r="K1669" s="106">
        <f t="shared" si="77"/>
        <v>0</v>
      </c>
    </row>
    <row r="1670" spans="2:11" s="58" customFormat="1">
      <c r="B1670" s="175" t="s">
        <v>2293</v>
      </c>
      <c r="C1670" s="174" t="s">
        <v>2294</v>
      </c>
      <c r="D1670" s="181">
        <v>4154.68</v>
      </c>
      <c r="E1670" s="97">
        <v>215.98047984441641</v>
      </c>
      <c r="F1670" s="227">
        <f t="shared" si="75"/>
        <v>897329.78</v>
      </c>
      <c r="G1670" s="81"/>
      <c r="H1670" s="106" t="s">
        <v>11235</v>
      </c>
      <c r="I1670" s="189" t="str">
        <f t="shared" si="76"/>
        <v/>
      </c>
      <c r="J1670" s="233">
        <v>2016</v>
      </c>
      <c r="K1670" s="106">
        <f t="shared" si="77"/>
        <v>0</v>
      </c>
    </row>
    <row r="1671" spans="2:11" s="58" customFormat="1">
      <c r="B1671" s="175" t="s">
        <v>2295</v>
      </c>
      <c r="C1671" s="174" t="s">
        <v>2296</v>
      </c>
      <c r="D1671" s="181">
        <v>19347.63279</v>
      </c>
      <c r="E1671" s="97">
        <v>74.630957992251624</v>
      </c>
      <c r="F1671" s="227">
        <f t="shared" si="75"/>
        <v>1443932.37</v>
      </c>
      <c r="G1671" s="81"/>
      <c r="H1671" s="106" t="s">
        <v>11235</v>
      </c>
      <c r="I1671" s="189" t="str">
        <f t="shared" si="76"/>
        <v/>
      </c>
      <c r="J1671" s="233">
        <v>2016</v>
      </c>
      <c r="K1671" s="106">
        <f t="shared" si="77"/>
        <v>0</v>
      </c>
    </row>
    <row r="1672" spans="2:11" s="58" customFormat="1">
      <c r="B1672" s="175" t="s">
        <v>2297</v>
      </c>
      <c r="C1672" s="174" t="s">
        <v>2281</v>
      </c>
      <c r="D1672" s="181">
        <v>9080.9527199999993</v>
      </c>
      <c r="E1672" s="97">
        <v>200.37236687650105</v>
      </c>
      <c r="F1672" s="227">
        <f t="shared" si="75"/>
        <v>1819571.99</v>
      </c>
      <c r="G1672" s="81">
        <v>9080.9530539999996</v>
      </c>
      <c r="H1672" s="106">
        <v>162.69448715509239</v>
      </c>
      <c r="I1672" s="189">
        <f t="shared" si="76"/>
        <v>1477421</v>
      </c>
      <c r="J1672" s="233">
        <v>2016</v>
      </c>
      <c r="K1672" s="106">
        <f t="shared" si="77"/>
        <v>3296993</v>
      </c>
    </row>
    <row r="1673" spans="2:11" s="58" customFormat="1">
      <c r="B1673" s="175" t="s">
        <v>2298</v>
      </c>
      <c r="C1673" s="174" t="s">
        <v>2294</v>
      </c>
      <c r="D1673" s="181">
        <v>10755.20083</v>
      </c>
      <c r="E1673" s="97">
        <v>453.35457580665184</v>
      </c>
      <c r="F1673" s="227">
        <f t="shared" si="75"/>
        <v>4875919.51</v>
      </c>
      <c r="G1673" s="81"/>
      <c r="H1673" s="106" t="s">
        <v>11235</v>
      </c>
      <c r="I1673" s="189" t="str">
        <f t="shared" si="76"/>
        <v/>
      </c>
      <c r="J1673" s="233">
        <v>2016</v>
      </c>
      <c r="K1673" s="106">
        <f t="shared" si="77"/>
        <v>0</v>
      </c>
    </row>
    <row r="1674" spans="2:11" s="58" customFormat="1">
      <c r="B1674" s="175" t="s">
        <v>2299</v>
      </c>
      <c r="C1674" s="174" t="s">
        <v>2281</v>
      </c>
      <c r="D1674" s="181">
        <v>3571.5272020000002</v>
      </c>
      <c r="E1674" s="97">
        <v>275.01988769677024</v>
      </c>
      <c r="F1674" s="227">
        <f t="shared" si="75"/>
        <v>982241.01000000013</v>
      </c>
      <c r="G1674" s="81">
        <v>1785.763518</v>
      </c>
      <c r="H1674" s="106">
        <v>162.69455449811693</v>
      </c>
      <c r="I1674" s="189">
        <f t="shared" si="76"/>
        <v>290534</v>
      </c>
      <c r="J1674" s="233">
        <v>2016</v>
      </c>
      <c r="K1674" s="106">
        <f t="shared" si="77"/>
        <v>1272775</v>
      </c>
    </row>
    <row r="1675" spans="2:11" s="58" customFormat="1">
      <c r="B1675" s="175" t="s">
        <v>2300</v>
      </c>
      <c r="C1675" s="174" t="s">
        <v>2294</v>
      </c>
      <c r="D1675" s="181">
        <v>4154.68</v>
      </c>
      <c r="E1675" s="97">
        <v>215.98047984441641</v>
      </c>
      <c r="F1675" s="227">
        <f t="shared" si="75"/>
        <v>897329.78</v>
      </c>
      <c r="G1675" s="81"/>
      <c r="H1675" s="106" t="s">
        <v>11235</v>
      </c>
      <c r="I1675" s="189" t="str">
        <f t="shared" si="76"/>
        <v/>
      </c>
      <c r="J1675" s="233">
        <v>2016</v>
      </c>
      <c r="K1675" s="106">
        <f t="shared" si="77"/>
        <v>0</v>
      </c>
    </row>
    <row r="1676" spans="2:11" s="58" customFormat="1">
      <c r="B1676" s="175" t="s">
        <v>2301</v>
      </c>
      <c r="C1676" s="174" t="s">
        <v>2294</v>
      </c>
      <c r="D1676" s="181">
        <v>10755.20083</v>
      </c>
      <c r="E1676" s="97">
        <v>453.35457580665184</v>
      </c>
      <c r="F1676" s="227">
        <f t="shared" si="75"/>
        <v>4875919.51</v>
      </c>
      <c r="G1676" s="81"/>
      <c r="H1676" s="106" t="s">
        <v>11235</v>
      </c>
      <c r="I1676" s="189" t="str">
        <f t="shared" si="76"/>
        <v/>
      </c>
      <c r="J1676" s="233">
        <v>2016</v>
      </c>
      <c r="K1676" s="106">
        <f t="shared" si="77"/>
        <v>0</v>
      </c>
    </row>
    <row r="1677" spans="2:11" s="58" customFormat="1">
      <c r="B1677" s="175" t="s">
        <v>2302</v>
      </c>
      <c r="C1677" s="174" t="s">
        <v>2303</v>
      </c>
      <c r="D1677" s="181">
        <v>28159.163049999999</v>
      </c>
      <c r="E1677" s="97">
        <v>137.2020490502469</v>
      </c>
      <c r="F1677" s="227">
        <f t="shared" si="75"/>
        <v>3863494.87</v>
      </c>
      <c r="G1677" s="81"/>
      <c r="H1677" s="106" t="s">
        <v>11235</v>
      </c>
      <c r="I1677" s="189" t="str">
        <f t="shared" si="76"/>
        <v/>
      </c>
      <c r="J1677" s="233">
        <v>2016</v>
      </c>
      <c r="K1677" s="106">
        <f t="shared" si="77"/>
        <v>0</v>
      </c>
    </row>
    <row r="1678" spans="2:11" s="58" customFormat="1">
      <c r="B1678" s="175" t="s">
        <v>2304</v>
      </c>
      <c r="C1678" s="174" t="s">
        <v>2305</v>
      </c>
      <c r="D1678" s="181">
        <v>9364.2250000000004</v>
      </c>
      <c r="E1678" s="97">
        <v>332.84397267259169</v>
      </c>
      <c r="F1678" s="227">
        <f t="shared" ref="F1678:F1741" si="78">IFERROR(D1678*E1678,0)</f>
        <v>3116825.85</v>
      </c>
      <c r="G1678" s="81"/>
      <c r="H1678" s="106" t="s">
        <v>11235</v>
      </c>
      <c r="I1678" s="189" t="str">
        <f t="shared" ref="I1678:I1741" si="79">IFERROR(G1678*H1678,"")</f>
        <v/>
      </c>
      <c r="J1678" s="233">
        <v>2016</v>
      </c>
      <c r="K1678" s="106">
        <f t="shared" ref="K1678:K1741" si="80">IFERROR(ROUND((F1678+I1678),0),0)</f>
        <v>0</v>
      </c>
    </row>
    <row r="1679" spans="2:11" s="58" customFormat="1">
      <c r="B1679" s="175" t="s">
        <v>2306</v>
      </c>
      <c r="C1679" s="174" t="s">
        <v>2181</v>
      </c>
      <c r="D1679" s="181">
        <v>13845.44</v>
      </c>
      <c r="E1679" s="97">
        <v>91.887760880116488</v>
      </c>
      <c r="F1679" s="227">
        <f t="shared" si="78"/>
        <v>1272226.48</v>
      </c>
      <c r="G1679" s="81">
        <v>6922.7200579999999</v>
      </c>
      <c r="H1679" s="106">
        <v>162.69457533508717</v>
      </c>
      <c r="I1679" s="189">
        <f t="shared" si="79"/>
        <v>1126289</v>
      </c>
      <c r="J1679" s="233">
        <v>2016</v>
      </c>
      <c r="K1679" s="106">
        <f t="shared" si="80"/>
        <v>2398515</v>
      </c>
    </row>
    <row r="1680" spans="2:11" s="58" customFormat="1">
      <c r="B1680" s="175" t="s">
        <v>2307</v>
      </c>
      <c r="C1680" s="174" t="s">
        <v>2308</v>
      </c>
      <c r="D1680" s="181">
        <v>20693.7</v>
      </c>
      <c r="E1680" s="97">
        <v>61.215360713647151</v>
      </c>
      <c r="F1680" s="227">
        <f t="shared" si="78"/>
        <v>1266772.31</v>
      </c>
      <c r="G1680" s="81">
        <v>10346.850189999999</v>
      </c>
      <c r="H1680" s="106">
        <v>162.69453689654708</v>
      </c>
      <c r="I1680" s="189">
        <f t="shared" si="79"/>
        <v>1683376</v>
      </c>
      <c r="J1680" s="233">
        <v>2016</v>
      </c>
      <c r="K1680" s="106">
        <f t="shared" si="80"/>
        <v>2950148</v>
      </c>
    </row>
    <row r="1681" spans="2:11" s="58" customFormat="1">
      <c r="B1681" s="175" t="s">
        <v>2309</v>
      </c>
      <c r="C1681" s="174" t="s">
        <v>2181</v>
      </c>
      <c r="D1681" s="181">
        <v>14830.76</v>
      </c>
      <c r="E1681" s="97">
        <v>307.6710000026971</v>
      </c>
      <c r="F1681" s="227">
        <f t="shared" si="78"/>
        <v>4562994.76</v>
      </c>
      <c r="G1681" s="81">
        <v>7415.3802390000001</v>
      </c>
      <c r="H1681" s="106">
        <v>162.6945565993922</v>
      </c>
      <c r="I1681" s="189">
        <f t="shared" si="79"/>
        <v>1206442</v>
      </c>
      <c r="J1681" s="233">
        <v>2016</v>
      </c>
      <c r="K1681" s="106">
        <f t="shared" si="80"/>
        <v>5769437</v>
      </c>
    </row>
    <row r="1682" spans="2:11" s="58" customFormat="1">
      <c r="B1682" s="175" t="s">
        <v>2310</v>
      </c>
      <c r="C1682" s="174" t="s">
        <v>2296</v>
      </c>
      <c r="D1682" s="181">
        <v>19347.63279</v>
      </c>
      <c r="E1682" s="97">
        <v>74.630957992251624</v>
      </c>
      <c r="F1682" s="227">
        <f t="shared" si="78"/>
        <v>1443932.37</v>
      </c>
      <c r="G1682" s="81"/>
      <c r="H1682" s="106" t="s">
        <v>11235</v>
      </c>
      <c r="I1682" s="189" t="str">
        <f t="shared" si="79"/>
        <v/>
      </c>
      <c r="J1682" s="233">
        <v>2016</v>
      </c>
      <c r="K1682" s="106">
        <f t="shared" si="80"/>
        <v>0</v>
      </c>
    </row>
    <row r="1683" spans="2:11" s="58" customFormat="1">
      <c r="B1683" s="175" t="s">
        <v>2311</v>
      </c>
      <c r="C1683" s="174" t="s">
        <v>2308</v>
      </c>
      <c r="D1683" s="181">
        <v>20693.7</v>
      </c>
      <c r="E1683" s="97">
        <v>61.215360713647151</v>
      </c>
      <c r="F1683" s="227">
        <f t="shared" si="78"/>
        <v>1266772.31</v>
      </c>
      <c r="G1683" s="81">
        <v>10346.850189999999</v>
      </c>
      <c r="H1683" s="106">
        <v>162.69453689654708</v>
      </c>
      <c r="I1683" s="189">
        <f t="shared" si="79"/>
        <v>1683376</v>
      </c>
      <c r="J1683" s="233">
        <v>2016</v>
      </c>
      <c r="K1683" s="106">
        <f t="shared" si="80"/>
        <v>2950148</v>
      </c>
    </row>
    <row r="1684" spans="2:11" s="58" customFormat="1">
      <c r="B1684" s="175" t="s">
        <v>2312</v>
      </c>
      <c r="C1684" s="174" t="s">
        <v>2313</v>
      </c>
      <c r="D1684" s="104">
        <v>32863.901189999997</v>
      </c>
      <c r="E1684" s="97">
        <v>48.191873230251765</v>
      </c>
      <c r="F1684" s="227">
        <f t="shared" si="78"/>
        <v>1583772.96</v>
      </c>
      <c r="G1684" s="81">
        <v>16431.950069999999</v>
      </c>
      <c r="H1684" s="106">
        <v>162.69450604531932</v>
      </c>
      <c r="I1684" s="189">
        <f t="shared" si="79"/>
        <v>2673388</v>
      </c>
      <c r="J1684" s="232">
        <v>2016</v>
      </c>
      <c r="K1684" s="106">
        <f t="shared" si="80"/>
        <v>4257161</v>
      </c>
    </row>
    <row r="1685" spans="2:11" s="58" customFormat="1">
      <c r="B1685" s="175" t="s">
        <v>2314</v>
      </c>
      <c r="C1685" s="174" t="s">
        <v>2315</v>
      </c>
      <c r="D1685" s="181">
        <v>19315.366669999999</v>
      </c>
      <c r="E1685" s="97">
        <v>39.01467069586829</v>
      </c>
      <c r="F1685" s="227">
        <f t="shared" si="78"/>
        <v>753582.67</v>
      </c>
      <c r="G1685" s="81">
        <v>9657.6828860000005</v>
      </c>
      <c r="H1685" s="106">
        <v>162.6945115663016</v>
      </c>
      <c r="I1685" s="189">
        <f t="shared" si="79"/>
        <v>1571252</v>
      </c>
      <c r="J1685" s="233">
        <v>2016</v>
      </c>
      <c r="K1685" s="106">
        <f t="shared" si="80"/>
        <v>2324835</v>
      </c>
    </row>
    <row r="1686" spans="2:11" s="58" customFormat="1">
      <c r="B1686" s="175" t="s">
        <v>2316</v>
      </c>
      <c r="C1686" s="174" t="s">
        <v>1894</v>
      </c>
      <c r="D1686" s="181">
        <v>11425.78788</v>
      </c>
      <c r="E1686" s="97">
        <v>224.52191804562017</v>
      </c>
      <c r="F1686" s="227">
        <f t="shared" si="78"/>
        <v>2565339.81</v>
      </c>
      <c r="G1686" s="81">
        <v>5712.8938959999996</v>
      </c>
      <c r="H1686" s="106">
        <v>162.69442718878042</v>
      </c>
      <c r="I1686" s="189">
        <f t="shared" si="79"/>
        <v>929456</v>
      </c>
      <c r="J1686" s="233">
        <v>2016</v>
      </c>
      <c r="K1686" s="106">
        <f t="shared" si="80"/>
        <v>3494796</v>
      </c>
    </row>
    <row r="1687" spans="2:11" s="58" customFormat="1">
      <c r="B1687" s="175" t="s">
        <v>2317</v>
      </c>
      <c r="C1687" s="174" t="s">
        <v>1904</v>
      </c>
      <c r="D1687" s="181">
        <v>6889.5083329999998</v>
      </c>
      <c r="E1687" s="97">
        <v>303.30314719135998</v>
      </c>
      <c r="F1687" s="227">
        <f t="shared" si="78"/>
        <v>2089609.56</v>
      </c>
      <c r="G1687" s="81">
        <v>3444.754324</v>
      </c>
      <c r="H1687" s="106">
        <v>162.69462123766826</v>
      </c>
      <c r="I1687" s="189">
        <f t="shared" si="79"/>
        <v>560443</v>
      </c>
      <c r="J1687" s="233">
        <v>2016</v>
      </c>
      <c r="K1687" s="106">
        <f t="shared" si="80"/>
        <v>2650053</v>
      </c>
    </row>
    <row r="1688" spans="2:11" s="58" customFormat="1">
      <c r="B1688" s="175" t="s">
        <v>2318</v>
      </c>
      <c r="C1688" s="174" t="s">
        <v>1894</v>
      </c>
      <c r="D1688" s="181">
        <v>11425.78788</v>
      </c>
      <c r="E1688" s="97">
        <v>384.54924125547478</v>
      </c>
      <c r="F1688" s="227">
        <f t="shared" si="78"/>
        <v>4393778.0599999996</v>
      </c>
      <c r="G1688" s="81">
        <v>5712.8941029999996</v>
      </c>
      <c r="H1688" s="106">
        <v>162.69442129373917</v>
      </c>
      <c r="I1688" s="189">
        <f t="shared" si="79"/>
        <v>929456.00000000012</v>
      </c>
      <c r="J1688" s="233">
        <v>2016</v>
      </c>
      <c r="K1688" s="106">
        <f t="shared" si="80"/>
        <v>5323234</v>
      </c>
    </row>
    <row r="1689" spans="2:11" s="58" customFormat="1">
      <c r="B1689" s="175" t="s">
        <v>2319</v>
      </c>
      <c r="C1689" s="174" t="s">
        <v>1920</v>
      </c>
      <c r="D1689" s="181">
        <v>10760.31667</v>
      </c>
      <c r="E1689" s="97">
        <v>275.68481588191025</v>
      </c>
      <c r="F1689" s="227">
        <f t="shared" si="78"/>
        <v>2966455.92</v>
      </c>
      <c r="G1689" s="81"/>
      <c r="H1689" s="106" t="s">
        <v>11235</v>
      </c>
      <c r="I1689" s="189" t="str">
        <f t="shared" si="79"/>
        <v/>
      </c>
      <c r="J1689" s="233">
        <v>2016</v>
      </c>
      <c r="K1689" s="106">
        <f t="shared" si="80"/>
        <v>0</v>
      </c>
    </row>
    <row r="1690" spans="2:11" s="58" customFormat="1">
      <c r="B1690" s="175" t="s">
        <v>2320</v>
      </c>
      <c r="C1690" s="174" t="s">
        <v>1894</v>
      </c>
      <c r="D1690" s="181">
        <v>11425.78788</v>
      </c>
      <c r="E1690" s="97">
        <v>224.52191804562017</v>
      </c>
      <c r="F1690" s="227">
        <f t="shared" si="78"/>
        <v>2565339.81</v>
      </c>
      <c r="G1690" s="81">
        <v>5712.8938959999996</v>
      </c>
      <c r="H1690" s="106">
        <v>162.69442718878042</v>
      </c>
      <c r="I1690" s="189">
        <f t="shared" si="79"/>
        <v>929456</v>
      </c>
      <c r="J1690" s="233">
        <v>2016</v>
      </c>
      <c r="K1690" s="106">
        <f t="shared" si="80"/>
        <v>3494796</v>
      </c>
    </row>
    <row r="1691" spans="2:11" s="58" customFormat="1">
      <c r="B1691" s="175" t="s">
        <v>2321</v>
      </c>
      <c r="C1691" s="174" t="s">
        <v>2322</v>
      </c>
      <c r="D1691" s="181">
        <v>9826.385714</v>
      </c>
      <c r="E1691" s="97">
        <v>225.54396850536654</v>
      </c>
      <c r="F1691" s="227">
        <f t="shared" si="78"/>
        <v>2216282.0299999998</v>
      </c>
      <c r="G1691" s="81">
        <v>4913.1926629999998</v>
      </c>
      <c r="H1691" s="106">
        <v>162.69441376066794</v>
      </c>
      <c r="I1691" s="189">
        <f t="shared" si="79"/>
        <v>799348.99999999988</v>
      </c>
      <c r="J1691" s="233">
        <v>2016</v>
      </c>
      <c r="K1691" s="106">
        <f t="shared" si="80"/>
        <v>3015631</v>
      </c>
    </row>
    <row r="1692" spans="2:11" s="58" customFormat="1">
      <c r="B1692" s="175" t="s">
        <v>2323</v>
      </c>
      <c r="C1692" s="174" t="s">
        <v>2322</v>
      </c>
      <c r="D1692" s="181">
        <v>4869.8999999999996</v>
      </c>
      <c r="E1692" s="97">
        <v>84.202558574098035</v>
      </c>
      <c r="F1692" s="227">
        <f t="shared" si="78"/>
        <v>410058.04</v>
      </c>
      <c r="G1692" s="81">
        <v>2434.9499580000002</v>
      </c>
      <c r="H1692" s="106">
        <v>162.69451398721517</v>
      </c>
      <c r="I1692" s="189">
        <f t="shared" si="79"/>
        <v>396153</v>
      </c>
      <c r="J1692" s="233">
        <v>2016</v>
      </c>
      <c r="K1692" s="106">
        <f t="shared" si="80"/>
        <v>806211</v>
      </c>
    </row>
    <row r="1693" spans="2:11" s="58" customFormat="1">
      <c r="B1693" s="175" t="s">
        <v>2324</v>
      </c>
      <c r="C1693" s="174" t="s">
        <v>1904</v>
      </c>
      <c r="D1693" s="181">
        <v>9088.9750000000004</v>
      </c>
      <c r="E1693" s="97">
        <v>433.67692176510553</v>
      </c>
      <c r="F1693" s="227">
        <f t="shared" si="78"/>
        <v>3941678.7</v>
      </c>
      <c r="G1693" s="81">
        <v>4544.4873479999997</v>
      </c>
      <c r="H1693" s="106">
        <v>162.69447869084485</v>
      </c>
      <c r="I1693" s="189">
        <f t="shared" si="79"/>
        <v>739363</v>
      </c>
      <c r="J1693" s="233">
        <v>2016</v>
      </c>
      <c r="K1693" s="106">
        <f t="shared" si="80"/>
        <v>4681042</v>
      </c>
    </row>
    <row r="1694" spans="2:11" s="58" customFormat="1">
      <c r="B1694" s="175" t="s">
        <v>2325</v>
      </c>
      <c r="C1694" s="174" t="s">
        <v>1904</v>
      </c>
      <c r="D1694" s="104">
        <v>6889.5083329999998</v>
      </c>
      <c r="E1694" s="97">
        <v>303.30314719135998</v>
      </c>
      <c r="F1694" s="227">
        <f t="shared" si="78"/>
        <v>2089609.56</v>
      </c>
      <c r="G1694" s="81">
        <v>3444.754324</v>
      </c>
      <c r="H1694" s="106">
        <v>162.69462123766826</v>
      </c>
      <c r="I1694" s="189">
        <f t="shared" si="79"/>
        <v>560443</v>
      </c>
      <c r="J1694" s="232">
        <v>2016</v>
      </c>
      <c r="K1694" s="106">
        <f t="shared" si="80"/>
        <v>2650053</v>
      </c>
    </row>
    <row r="1695" spans="2:11" s="58" customFormat="1">
      <c r="B1695" s="175" t="s">
        <v>2326</v>
      </c>
      <c r="C1695" s="174" t="s">
        <v>2327</v>
      </c>
      <c r="D1695" s="104">
        <v>7722.2333330000001</v>
      </c>
      <c r="E1695" s="97">
        <v>276.76586135603111</v>
      </c>
      <c r="F1695" s="227">
        <f t="shared" si="78"/>
        <v>2137250.56</v>
      </c>
      <c r="G1695" s="81">
        <v>3861.1165959999998</v>
      </c>
      <c r="H1695" s="106">
        <v>162.69438759005038</v>
      </c>
      <c r="I1695" s="189">
        <f t="shared" si="79"/>
        <v>628182</v>
      </c>
      <c r="J1695" s="232">
        <v>2016</v>
      </c>
      <c r="K1695" s="106">
        <f t="shared" si="80"/>
        <v>2765433</v>
      </c>
    </row>
    <row r="1696" spans="2:11" s="58" customFormat="1">
      <c r="B1696" s="175" t="s">
        <v>2328</v>
      </c>
      <c r="C1696" s="174" t="s">
        <v>2303</v>
      </c>
      <c r="D1696" s="104">
        <v>28159.163049999999</v>
      </c>
      <c r="E1696" s="97">
        <v>137.2020490502469</v>
      </c>
      <c r="F1696" s="227">
        <f t="shared" si="78"/>
        <v>3863494.87</v>
      </c>
      <c r="G1696" s="81"/>
      <c r="H1696" s="106" t="s">
        <v>11235</v>
      </c>
      <c r="I1696" s="189" t="str">
        <f t="shared" si="79"/>
        <v/>
      </c>
      <c r="J1696" s="232">
        <v>2016</v>
      </c>
      <c r="K1696" s="106">
        <f t="shared" si="80"/>
        <v>0</v>
      </c>
    </row>
    <row r="1697" spans="2:11" s="58" customFormat="1">
      <c r="B1697" s="175" t="s">
        <v>2329</v>
      </c>
      <c r="C1697" s="174" t="s">
        <v>2330</v>
      </c>
      <c r="D1697" s="104">
        <v>9757.2022560000005</v>
      </c>
      <c r="E1697" s="97">
        <v>66.397375292862833</v>
      </c>
      <c r="F1697" s="227">
        <f t="shared" si="78"/>
        <v>647852.61999999988</v>
      </c>
      <c r="G1697" s="81">
        <v>9757.2020279999997</v>
      </c>
      <c r="H1697" s="106">
        <v>162.69448920341654</v>
      </c>
      <c r="I1697" s="189">
        <f t="shared" si="79"/>
        <v>1587443</v>
      </c>
      <c r="J1697" s="232">
        <v>2016</v>
      </c>
      <c r="K1697" s="106">
        <f t="shared" si="80"/>
        <v>2235296</v>
      </c>
    </row>
    <row r="1698" spans="2:11" s="58" customFormat="1">
      <c r="B1698" s="175" t="s">
        <v>2331</v>
      </c>
      <c r="C1698" s="174" t="s">
        <v>126</v>
      </c>
      <c r="D1698" s="181">
        <v>11855.354289999999</v>
      </c>
      <c r="E1698" s="97">
        <v>216.49990352165176</v>
      </c>
      <c r="F1698" s="227">
        <f t="shared" si="78"/>
        <v>2566683.06</v>
      </c>
      <c r="G1698" s="81">
        <v>5927.677412</v>
      </c>
      <c r="H1698" s="106">
        <v>162.69458220645831</v>
      </c>
      <c r="I1698" s="189">
        <f t="shared" si="79"/>
        <v>964401</v>
      </c>
      <c r="J1698" s="233">
        <v>2016</v>
      </c>
      <c r="K1698" s="106">
        <f t="shared" si="80"/>
        <v>3531084</v>
      </c>
    </row>
    <row r="1699" spans="2:11" s="58" customFormat="1">
      <c r="B1699" s="175" t="s">
        <v>2332</v>
      </c>
      <c r="C1699" s="174" t="s">
        <v>126</v>
      </c>
      <c r="D1699" s="181">
        <v>7074.14</v>
      </c>
      <c r="E1699" s="97">
        <v>260.47900098103793</v>
      </c>
      <c r="F1699" s="227">
        <f t="shared" si="78"/>
        <v>1842664.9199999997</v>
      </c>
      <c r="G1699" s="81">
        <v>3537.0698809999999</v>
      </c>
      <c r="H1699" s="106">
        <v>162.69455208990823</v>
      </c>
      <c r="I1699" s="189">
        <f t="shared" si="79"/>
        <v>575462</v>
      </c>
      <c r="J1699" s="233">
        <v>2016</v>
      </c>
      <c r="K1699" s="106">
        <f t="shared" si="80"/>
        <v>2418127</v>
      </c>
    </row>
    <row r="1700" spans="2:11" s="58" customFormat="1">
      <c r="B1700" s="175" t="s">
        <v>2333</v>
      </c>
      <c r="C1700" s="174" t="s">
        <v>1892</v>
      </c>
      <c r="D1700" s="181">
        <v>5337</v>
      </c>
      <c r="E1700" s="97">
        <v>331.97911935544312</v>
      </c>
      <c r="F1700" s="227">
        <f t="shared" si="78"/>
        <v>1771772.5599999998</v>
      </c>
      <c r="G1700" s="81">
        <v>2668.500063</v>
      </c>
      <c r="H1700" s="106">
        <v>162.69439376063451</v>
      </c>
      <c r="I1700" s="189">
        <f t="shared" si="79"/>
        <v>434150</v>
      </c>
      <c r="J1700" s="233">
        <v>2016</v>
      </c>
      <c r="K1700" s="106">
        <f t="shared" si="80"/>
        <v>2205923</v>
      </c>
    </row>
    <row r="1701" spans="2:11" s="58" customFormat="1">
      <c r="B1701" s="175" t="s">
        <v>2334</v>
      </c>
      <c r="C1701" s="174" t="s">
        <v>1892</v>
      </c>
      <c r="D1701" s="181">
        <v>11190.65</v>
      </c>
      <c r="E1701" s="97">
        <v>154.44044537180594</v>
      </c>
      <c r="F1701" s="227">
        <f t="shared" si="78"/>
        <v>1728288.97</v>
      </c>
      <c r="G1701" s="81">
        <v>5595.3250820000003</v>
      </c>
      <c r="H1701" s="106">
        <v>162.69456852980753</v>
      </c>
      <c r="I1701" s="189">
        <f t="shared" si="79"/>
        <v>910329</v>
      </c>
      <c r="J1701" s="233">
        <v>2016</v>
      </c>
      <c r="K1701" s="106">
        <f t="shared" si="80"/>
        <v>2638618</v>
      </c>
    </row>
    <row r="1702" spans="2:11" s="58" customFormat="1">
      <c r="B1702" s="175" t="s">
        <v>2335</v>
      </c>
      <c r="C1702" s="174" t="s">
        <v>2336</v>
      </c>
      <c r="D1702" s="181">
        <v>4811.8999999999996</v>
      </c>
      <c r="E1702" s="97">
        <v>158.99556308318961</v>
      </c>
      <c r="F1702" s="227">
        <f t="shared" si="78"/>
        <v>765070.75</v>
      </c>
      <c r="G1702" s="81">
        <v>2405.9499430000001</v>
      </c>
      <c r="H1702" s="106">
        <v>162.69457356702787</v>
      </c>
      <c r="I1702" s="189">
        <f t="shared" si="79"/>
        <v>391435.00000000006</v>
      </c>
      <c r="J1702" s="233">
        <v>2016</v>
      </c>
      <c r="K1702" s="106">
        <f t="shared" si="80"/>
        <v>1156506</v>
      </c>
    </row>
    <row r="1703" spans="2:11" s="58" customFormat="1">
      <c r="B1703" s="175" t="s">
        <v>2337</v>
      </c>
      <c r="C1703" s="174" t="s">
        <v>2338</v>
      </c>
      <c r="D1703" s="181">
        <v>13859.692859999999</v>
      </c>
      <c r="E1703" s="97">
        <v>610.81831145282683</v>
      </c>
      <c r="F1703" s="227">
        <f t="shared" si="78"/>
        <v>8465754.1899999995</v>
      </c>
      <c r="G1703" s="81">
        <v>6929.8463430000002</v>
      </c>
      <c r="H1703" s="106">
        <v>162.69451647205159</v>
      </c>
      <c r="I1703" s="189">
        <f t="shared" si="79"/>
        <v>1127448</v>
      </c>
      <c r="J1703" s="233">
        <v>2016</v>
      </c>
      <c r="K1703" s="106">
        <f t="shared" si="80"/>
        <v>9593202</v>
      </c>
    </row>
    <row r="1704" spans="2:11" s="58" customFormat="1">
      <c r="B1704" s="175" t="s">
        <v>2339</v>
      </c>
      <c r="C1704" s="174" t="s">
        <v>2336</v>
      </c>
      <c r="D1704" s="181">
        <v>9057.9599999999991</v>
      </c>
      <c r="E1704" s="97">
        <v>345.01118684560322</v>
      </c>
      <c r="F1704" s="227">
        <f t="shared" si="78"/>
        <v>3125097.53</v>
      </c>
      <c r="G1704" s="81">
        <v>4528.9798970000002</v>
      </c>
      <c r="H1704" s="106">
        <v>162.6944735365426</v>
      </c>
      <c r="I1704" s="189">
        <f t="shared" si="79"/>
        <v>736840</v>
      </c>
      <c r="J1704" s="233">
        <v>2016</v>
      </c>
      <c r="K1704" s="106">
        <f t="shared" si="80"/>
        <v>3861938</v>
      </c>
    </row>
    <row r="1705" spans="2:11" s="58" customFormat="1">
      <c r="B1705" s="175" t="s">
        <v>2340</v>
      </c>
      <c r="C1705" s="174" t="s">
        <v>2336</v>
      </c>
      <c r="D1705" s="181">
        <v>4811.8999999999996</v>
      </c>
      <c r="E1705" s="97">
        <v>158.99556308318961</v>
      </c>
      <c r="F1705" s="227">
        <f t="shared" si="78"/>
        <v>765070.75</v>
      </c>
      <c r="G1705" s="81">
        <v>2405.9499430000001</v>
      </c>
      <c r="H1705" s="106">
        <v>162.69457356702787</v>
      </c>
      <c r="I1705" s="189">
        <f t="shared" si="79"/>
        <v>391435.00000000006</v>
      </c>
      <c r="J1705" s="233">
        <v>2016</v>
      </c>
      <c r="K1705" s="106">
        <f t="shared" si="80"/>
        <v>1156506</v>
      </c>
    </row>
    <row r="1706" spans="2:11" s="58" customFormat="1">
      <c r="B1706" s="175" t="s">
        <v>2341</v>
      </c>
      <c r="C1706" s="174" t="s">
        <v>2342</v>
      </c>
      <c r="D1706" s="181">
        <v>7785.8062499999996</v>
      </c>
      <c r="E1706" s="97">
        <v>409.2021413967243</v>
      </c>
      <c r="F1706" s="227">
        <f t="shared" si="78"/>
        <v>3185968.59</v>
      </c>
      <c r="G1706" s="81">
        <v>3892.9030160000002</v>
      </c>
      <c r="H1706" s="106">
        <v>162.69452318665211</v>
      </c>
      <c r="I1706" s="189">
        <f t="shared" si="79"/>
        <v>633354</v>
      </c>
      <c r="J1706" s="233">
        <v>2016</v>
      </c>
      <c r="K1706" s="106">
        <f t="shared" si="80"/>
        <v>3819323</v>
      </c>
    </row>
    <row r="1707" spans="2:11" s="58" customFormat="1">
      <c r="B1707" s="175" t="s">
        <v>2343</v>
      </c>
      <c r="C1707" s="174" t="s">
        <v>2344</v>
      </c>
      <c r="D1707" s="181">
        <v>21381.599999999999</v>
      </c>
      <c r="E1707" s="97">
        <v>0</v>
      </c>
      <c r="F1707" s="227">
        <f t="shared" si="78"/>
        <v>0</v>
      </c>
      <c r="G1707" s="81">
        <v>10690.800509999999</v>
      </c>
      <c r="H1707" s="106">
        <v>162.69445850879507</v>
      </c>
      <c r="I1707" s="189">
        <f t="shared" si="79"/>
        <v>1739334</v>
      </c>
      <c r="J1707" s="233">
        <v>2016</v>
      </c>
      <c r="K1707" s="106">
        <f t="shared" si="80"/>
        <v>1739334</v>
      </c>
    </row>
    <row r="1708" spans="2:11" s="58" customFormat="1">
      <c r="B1708" s="175" t="s">
        <v>2345</v>
      </c>
      <c r="C1708" s="174" t="s">
        <v>2338</v>
      </c>
      <c r="D1708" s="181">
        <v>11703.8019</v>
      </c>
      <c r="E1708" s="97">
        <v>280.37783944377935</v>
      </c>
      <c r="F1708" s="227">
        <f t="shared" si="78"/>
        <v>3281486.69</v>
      </c>
      <c r="G1708" s="81">
        <v>5851.9011520000004</v>
      </c>
      <c r="H1708" s="106">
        <v>162.69447744766006</v>
      </c>
      <c r="I1708" s="189">
        <f t="shared" si="79"/>
        <v>952072</v>
      </c>
      <c r="J1708" s="233">
        <v>2016</v>
      </c>
      <c r="K1708" s="106">
        <f t="shared" si="80"/>
        <v>4233559</v>
      </c>
    </row>
    <row r="1709" spans="2:11" s="58" customFormat="1">
      <c r="B1709" s="175" t="s">
        <v>2346</v>
      </c>
      <c r="C1709" s="174" t="s">
        <v>2338</v>
      </c>
      <c r="D1709" s="181">
        <v>7190.4611109999996</v>
      </c>
      <c r="E1709" s="97">
        <v>689.91646897455837</v>
      </c>
      <c r="F1709" s="227">
        <f t="shared" si="78"/>
        <v>4960817.54</v>
      </c>
      <c r="G1709" s="81">
        <v>3595.230462</v>
      </c>
      <c r="H1709" s="106">
        <v>162.69443814030524</v>
      </c>
      <c r="I1709" s="189">
        <f t="shared" si="79"/>
        <v>584924</v>
      </c>
      <c r="J1709" s="233">
        <v>2016</v>
      </c>
      <c r="K1709" s="106">
        <f t="shared" si="80"/>
        <v>5545742</v>
      </c>
    </row>
    <row r="1710" spans="2:11" s="58" customFormat="1">
      <c r="B1710" s="175" t="s">
        <v>2347</v>
      </c>
      <c r="C1710" s="174" t="s">
        <v>2338</v>
      </c>
      <c r="D1710" s="181">
        <v>11703.8019</v>
      </c>
      <c r="E1710" s="97">
        <v>280.37783944377935</v>
      </c>
      <c r="F1710" s="227">
        <f t="shared" si="78"/>
        <v>3281486.69</v>
      </c>
      <c r="G1710" s="81">
        <v>5851.9011520000004</v>
      </c>
      <c r="H1710" s="106">
        <v>162.69447744766006</v>
      </c>
      <c r="I1710" s="189">
        <f t="shared" si="79"/>
        <v>952072</v>
      </c>
      <c r="J1710" s="233">
        <v>2016</v>
      </c>
      <c r="K1710" s="106">
        <f t="shared" si="80"/>
        <v>4233559</v>
      </c>
    </row>
    <row r="1711" spans="2:11" s="58" customFormat="1">
      <c r="B1711" s="175" t="s">
        <v>2348</v>
      </c>
      <c r="C1711" s="174" t="s">
        <v>2338</v>
      </c>
      <c r="D1711" s="181">
        <v>3319.078571</v>
      </c>
      <c r="E1711" s="97">
        <v>261.89483659559926</v>
      </c>
      <c r="F1711" s="227">
        <f t="shared" si="78"/>
        <v>869249.54</v>
      </c>
      <c r="G1711" s="81">
        <v>1659.53926</v>
      </c>
      <c r="H1711" s="106">
        <v>162.69455414992714</v>
      </c>
      <c r="I1711" s="189">
        <f t="shared" si="79"/>
        <v>269998</v>
      </c>
      <c r="J1711" s="233">
        <v>2016</v>
      </c>
      <c r="K1711" s="106">
        <f t="shared" si="80"/>
        <v>1139248</v>
      </c>
    </row>
    <row r="1712" spans="2:11" s="58" customFormat="1">
      <c r="B1712" s="175" t="s">
        <v>2349</v>
      </c>
      <c r="C1712" s="174" t="s">
        <v>2338</v>
      </c>
      <c r="D1712" s="181">
        <v>7964.6</v>
      </c>
      <c r="E1712" s="97">
        <v>199.49388544308565</v>
      </c>
      <c r="F1712" s="227">
        <f t="shared" si="78"/>
        <v>1588889</v>
      </c>
      <c r="G1712" s="81">
        <v>3982.3001450000002</v>
      </c>
      <c r="H1712" s="106">
        <v>162.69441689709703</v>
      </c>
      <c r="I1712" s="189">
        <f t="shared" si="79"/>
        <v>647898</v>
      </c>
      <c r="J1712" s="233">
        <v>2016</v>
      </c>
      <c r="K1712" s="106">
        <f t="shared" si="80"/>
        <v>2236787</v>
      </c>
    </row>
    <row r="1713" spans="2:11" s="58" customFormat="1">
      <c r="B1713" s="175" t="s">
        <v>2350</v>
      </c>
      <c r="C1713" s="174" t="s">
        <v>2338</v>
      </c>
      <c r="D1713" s="181">
        <v>7799.2</v>
      </c>
      <c r="E1713" s="97">
        <v>194.3454469689199</v>
      </c>
      <c r="F1713" s="227">
        <f t="shared" si="78"/>
        <v>1515739.01</v>
      </c>
      <c r="G1713" s="81">
        <v>3899.600054</v>
      </c>
      <c r="H1713" s="106">
        <v>162.69463309428912</v>
      </c>
      <c r="I1713" s="189">
        <f t="shared" si="79"/>
        <v>634444</v>
      </c>
      <c r="J1713" s="233">
        <v>2016</v>
      </c>
      <c r="K1713" s="106">
        <f t="shared" si="80"/>
        <v>2150183</v>
      </c>
    </row>
    <row r="1714" spans="2:11" s="58" customFormat="1">
      <c r="B1714" s="175" t="s">
        <v>2351</v>
      </c>
      <c r="C1714" s="174" t="s">
        <v>2338</v>
      </c>
      <c r="D1714" s="181">
        <v>13859.692859999999</v>
      </c>
      <c r="E1714" s="97">
        <v>610.81831145282683</v>
      </c>
      <c r="F1714" s="227">
        <f t="shared" si="78"/>
        <v>8465754.1899999995</v>
      </c>
      <c r="G1714" s="81">
        <v>6929.8463430000002</v>
      </c>
      <c r="H1714" s="106">
        <v>162.69451647205159</v>
      </c>
      <c r="I1714" s="189">
        <f t="shared" si="79"/>
        <v>1127448</v>
      </c>
      <c r="J1714" s="233">
        <v>2016</v>
      </c>
      <c r="K1714" s="106">
        <f t="shared" si="80"/>
        <v>9593202</v>
      </c>
    </row>
    <row r="1715" spans="2:11" s="58" customFormat="1">
      <c r="B1715" s="175" t="s">
        <v>2352</v>
      </c>
      <c r="C1715" s="174" t="s">
        <v>2338</v>
      </c>
      <c r="D1715" s="181">
        <v>13736.25</v>
      </c>
      <c r="E1715" s="97">
        <v>640.35540267540273</v>
      </c>
      <c r="F1715" s="227">
        <f t="shared" si="78"/>
        <v>8796081.9000000004</v>
      </c>
      <c r="G1715" s="81">
        <v>6868.125153</v>
      </c>
      <c r="H1715" s="106">
        <v>162.69447267016045</v>
      </c>
      <c r="I1715" s="189">
        <f t="shared" si="79"/>
        <v>1117406</v>
      </c>
      <c r="J1715" s="233">
        <v>2016</v>
      </c>
      <c r="K1715" s="106">
        <f t="shared" si="80"/>
        <v>9913488</v>
      </c>
    </row>
    <row r="1716" spans="2:11" s="58" customFormat="1">
      <c r="B1716" s="175" t="s">
        <v>2353</v>
      </c>
      <c r="C1716" s="174" t="s">
        <v>2354</v>
      </c>
      <c r="D1716" s="181">
        <v>879.32038220000004</v>
      </c>
      <c r="E1716" s="97">
        <v>12.715786221201048</v>
      </c>
      <c r="F1716" s="227">
        <f t="shared" si="78"/>
        <v>11181.25</v>
      </c>
      <c r="G1716" s="81">
        <v>439.66017149999999</v>
      </c>
      <c r="H1716" s="106">
        <v>576.16089975982732</v>
      </c>
      <c r="I1716" s="189">
        <f t="shared" si="79"/>
        <v>253314.99999999997</v>
      </c>
      <c r="J1716" s="233">
        <v>2016</v>
      </c>
      <c r="K1716" s="106">
        <f t="shared" si="80"/>
        <v>264496</v>
      </c>
    </row>
    <row r="1717" spans="2:11" s="58" customFormat="1">
      <c r="B1717" s="175" t="s">
        <v>2355</v>
      </c>
      <c r="C1717" s="174" t="s">
        <v>2356</v>
      </c>
      <c r="D1717" s="181">
        <v>11569.8</v>
      </c>
      <c r="E1717" s="97">
        <v>89.022245846946362</v>
      </c>
      <c r="F1717" s="227">
        <f t="shared" si="78"/>
        <v>1029969.58</v>
      </c>
      <c r="G1717" s="81"/>
      <c r="H1717" s="106" t="s">
        <v>11235</v>
      </c>
      <c r="I1717" s="189" t="str">
        <f t="shared" si="79"/>
        <v/>
      </c>
      <c r="J1717" s="233">
        <v>2016</v>
      </c>
      <c r="K1717" s="106">
        <f t="shared" si="80"/>
        <v>0</v>
      </c>
    </row>
    <row r="1718" spans="2:11" s="58" customFormat="1">
      <c r="B1718" s="175" t="s">
        <v>2357</v>
      </c>
      <c r="C1718" s="174" t="s">
        <v>2356</v>
      </c>
      <c r="D1718" s="181">
        <v>7919.9</v>
      </c>
      <c r="E1718" s="97">
        <v>119.03964570259726</v>
      </c>
      <c r="F1718" s="227">
        <f t="shared" si="78"/>
        <v>942782.09</v>
      </c>
      <c r="G1718" s="81"/>
      <c r="H1718" s="106" t="s">
        <v>11235</v>
      </c>
      <c r="I1718" s="189" t="str">
        <f t="shared" si="79"/>
        <v/>
      </c>
      <c r="J1718" s="233">
        <v>2016</v>
      </c>
      <c r="K1718" s="106">
        <f t="shared" si="80"/>
        <v>0</v>
      </c>
    </row>
    <row r="1719" spans="2:11" s="58" customFormat="1">
      <c r="B1719" s="175" t="s">
        <v>2358</v>
      </c>
      <c r="C1719" s="174" t="s">
        <v>151</v>
      </c>
      <c r="D1719" s="181">
        <v>13296.5</v>
      </c>
      <c r="E1719" s="97">
        <v>234.81897792652202</v>
      </c>
      <c r="F1719" s="227">
        <f t="shared" si="78"/>
        <v>3122270.54</v>
      </c>
      <c r="G1719" s="81">
        <v>6648.2502450000002</v>
      </c>
      <c r="H1719" s="106">
        <v>162.69453768132038</v>
      </c>
      <c r="I1719" s="189">
        <f t="shared" si="79"/>
        <v>1081634</v>
      </c>
      <c r="J1719" s="233">
        <v>2016</v>
      </c>
      <c r="K1719" s="106">
        <f t="shared" si="80"/>
        <v>4203905</v>
      </c>
    </row>
    <row r="1720" spans="2:11" s="58" customFormat="1">
      <c r="B1720" s="175" t="s">
        <v>2359</v>
      </c>
      <c r="C1720" s="174" t="s">
        <v>151</v>
      </c>
      <c r="D1720" s="181">
        <v>16905.845890000001</v>
      </c>
      <c r="E1720" s="97">
        <v>147.96578155723387</v>
      </c>
      <c r="F1720" s="227">
        <f t="shared" si="78"/>
        <v>2501486.7000000002</v>
      </c>
      <c r="G1720" s="81">
        <v>8452.9231020000007</v>
      </c>
      <c r="H1720" s="106">
        <v>162.6944884515288</v>
      </c>
      <c r="I1720" s="189">
        <f t="shared" si="79"/>
        <v>1375244</v>
      </c>
      <c r="J1720" s="232">
        <v>2016</v>
      </c>
      <c r="K1720" s="106">
        <f t="shared" si="80"/>
        <v>3876731</v>
      </c>
    </row>
    <row r="1721" spans="2:11" s="58" customFormat="1">
      <c r="B1721" s="175" t="s">
        <v>2360</v>
      </c>
      <c r="C1721" s="174" t="s">
        <v>2361</v>
      </c>
      <c r="D1721" s="181">
        <v>13403.85</v>
      </c>
      <c r="E1721" s="97">
        <v>24.859850714533511</v>
      </c>
      <c r="F1721" s="227">
        <f t="shared" si="78"/>
        <v>333217.71000000002</v>
      </c>
      <c r="G1721" s="81">
        <v>6701.9248219999999</v>
      </c>
      <c r="H1721" s="106">
        <v>162.69445405008454</v>
      </c>
      <c r="I1721" s="189">
        <f t="shared" si="79"/>
        <v>1090366</v>
      </c>
      <c r="J1721" s="232">
        <v>2016</v>
      </c>
      <c r="K1721" s="106">
        <f t="shared" si="80"/>
        <v>1423584</v>
      </c>
    </row>
    <row r="1722" spans="2:11" s="58" customFormat="1">
      <c r="B1722" s="175" t="s">
        <v>2362</v>
      </c>
      <c r="C1722" s="174" t="s">
        <v>2361</v>
      </c>
      <c r="D1722" s="104">
        <v>15152.9</v>
      </c>
      <c r="E1722" s="97">
        <v>34.469848675831031</v>
      </c>
      <c r="F1722" s="227">
        <f t="shared" si="78"/>
        <v>522318.17000000004</v>
      </c>
      <c r="G1722" s="81">
        <v>7576.4502089999996</v>
      </c>
      <c r="H1722" s="106">
        <v>162.69452923161157</v>
      </c>
      <c r="I1722" s="189">
        <f t="shared" si="79"/>
        <v>1232647</v>
      </c>
      <c r="J1722" s="232">
        <v>2016</v>
      </c>
      <c r="K1722" s="106">
        <f t="shared" si="80"/>
        <v>1754965</v>
      </c>
    </row>
    <row r="1723" spans="2:11" s="58" customFormat="1">
      <c r="B1723" s="175" t="s">
        <v>2363</v>
      </c>
      <c r="C1723" s="174" t="s">
        <v>2364</v>
      </c>
      <c r="D1723" s="181">
        <v>19822.7</v>
      </c>
      <c r="E1723" s="97">
        <v>26.168661181372869</v>
      </c>
      <c r="F1723" s="227">
        <f t="shared" si="78"/>
        <v>518733.51999999996</v>
      </c>
      <c r="G1723" s="81">
        <v>9911.3501520000009</v>
      </c>
      <c r="H1723" s="106">
        <v>162.69448412884606</v>
      </c>
      <c r="I1723" s="189">
        <f t="shared" si="79"/>
        <v>1612522</v>
      </c>
      <c r="J1723" s="232">
        <v>2016</v>
      </c>
      <c r="K1723" s="106">
        <f t="shared" si="80"/>
        <v>2131256</v>
      </c>
    </row>
    <row r="1724" spans="2:11" s="58" customFormat="1">
      <c r="B1724" s="175" t="s">
        <v>2365</v>
      </c>
      <c r="C1724" s="174" t="s">
        <v>2364</v>
      </c>
      <c r="D1724" s="181">
        <v>37912.133329999997</v>
      </c>
      <c r="E1724" s="97">
        <v>23.659911780543425</v>
      </c>
      <c r="F1724" s="227">
        <f t="shared" si="78"/>
        <v>896997.73</v>
      </c>
      <c r="G1724" s="81">
        <v>18956.06595</v>
      </c>
      <c r="H1724" s="106">
        <v>162.69451731887438</v>
      </c>
      <c r="I1724" s="189">
        <f t="shared" si="79"/>
        <v>3084048</v>
      </c>
      <c r="J1724" s="232">
        <v>2016</v>
      </c>
      <c r="K1724" s="106">
        <f t="shared" si="80"/>
        <v>3981046</v>
      </c>
    </row>
    <row r="1725" spans="2:11" s="58" customFormat="1">
      <c r="B1725" s="175" t="s">
        <v>2366</v>
      </c>
      <c r="C1725" s="174" t="s">
        <v>2336</v>
      </c>
      <c r="D1725" s="181">
        <v>19159.27</v>
      </c>
      <c r="E1725" s="97">
        <v>123.99671855973635</v>
      </c>
      <c r="F1725" s="227">
        <f t="shared" si="78"/>
        <v>2375686.61</v>
      </c>
      <c r="G1725" s="81">
        <v>9579.6352139999999</v>
      </c>
      <c r="H1725" s="106">
        <v>162.69450403730164</v>
      </c>
      <c r="I1725" s="189">
        <f t="shared" si="79"/>
        <v>1558554</v>
      </c>
      <c r="J1725" s="232">
        <v>2016</v>
      </c>
      <c r="K1725" s="106">
        <f t="shared" si="80"/>
        <v>3934241</v>
      </c>
    </row>
    <row r="1726" spans="2:11" s="58" customFormat="1">
      <c r="B1726" s="175" t="s">
        <v>2367</v>
      </c>
      <c r="C1726" s="174" t="s">
        <v>2336</v>
      </c>
      <c r="D1726" s="181">
        <v>8710.94</v>
      </c>
      <c r="E1726" s="97">
        <v>126.76023368316163</v>
      </c>
      <c r="F1726" s="227">
        <f t="shared" si="78"/>
        <v>1104200.79</v>
      </c>
      <c r="G1726" s="81">
        <v>4355.4699419999997</v>
      </c>
      <c r="H1726" s="106">
        <v>162.69449897170247</v>
      </c>
      <c r="I1726" s="189">
        <f t="shared" si="79"/>
        <v>708611</v>
      </c>
      <c r="J1726" s="232">
        <v>2016</v>
      </c>
      <c r="K1726" s="106">
        <f t="shared" si="80"/>
        <v>1812812</v>
      </c>
    </row>
    <row r="1727" spans="2:11" s="58" customFormat="1">
      <c r="B1727" s="175" t="s">
        <v>2368</v>
      </c>
      <c r="C1727" s="174" t="s">
        <v>2369</v>
      </c>
      <c r="D1727" s="104">
        <v>4182.0892860000004</v>
      </c>
      <c r="E1727" s="97">
        <v>524.40630986566646</v>
      </c>
      <c r="F1727" s="227">
        <f t="shared" si="78"/>
        <v>2193114.0099999998</v>
      </c>
      <c r="G1727" s="81">
        <v>2091.0447039999999</v>
      </c>
      <c r="H1727" s="106">
        <v>623.65142051023315</v>
      </c>
      <c r="I1727" s="189">
        <f t="shared" si="79"/>
        <v>1304083</v>
      </c>
      <c r="J1727" s="232">
        <v>2016</v>
      </c>
      <c r="K1727" s="106">
        <f t="shared" si="80"/>
        <v>3497197</v>
      </c>
    </row>
    <row r="1728" spans="2:11" s="58" customFormat="1">
      <c r="B1728" s="175" t="s">
        <v>2370</v>
      </c>
      <c r="C1728" s="174" t="s">
        <v>2369</v>
      </c>
      <c r="D1728" s="181">
        <v>7128.8249999999998</v>
      </c>
      <c r="E1728" s="97">
        <v>235.96810975160705</v>
      </c>
      <c r="F1728" s="227">
        <f t="shared" si="78"/>
        <v>1682175.36</v>
      </c>
      <c r="G1728" s="81">
        <v>3564.4124059999999</v>
      </c>
      <c r="H1728" s="106">
        <v>623.65174025825115</v>
      </c>
      <c r="I1728" s="189">
        <f t="shared" si="79"/>
        <v>2222952</v>
      </c>
      <c r="J1728" s="232">
        <v>2016</v>
      </c>
      <c r="K1728" s="106">
        <f t="shared" si="80"/>
        <v>3905127</v>
      </c>
    </row>
    <row r="1729" spans="2:11" s="58" customFormat="1">
      <c r="B1729" s="175" t="s">
        <v>2371</v>
      </c>
      <c r="C1729" s="174" t="s">
        <v>2372</v>
      </c>
      <c r="D1729" s="181">
        <v>11856.59744</v>
      </c>
      <c r="E1729" s="97">
        <v>156.36069701966707</v>
      </c>
      <c r="F1729" s="227">
        <f t="shared" si="78"/>
        <v>1853905.84</v>
      </c>
      <c r="G1729" s="81">
        <v>5928.2987510000003</v>
      </c>
      <c r="H1729" s="106">
        <v>162.69456727991405</v>
      </c>
      <c r="I1729" s="189">
        <f t="shared" si="79"/>
        <v>964502</v>
      </c>
      <c r="J1729" s="232">
        <v>2016</v>
      </c>
      <c r="K1729" s="106">
        <f t="shared" si="80"/>
        <v>2818408</v>
      </c>
    </row>
    <row r="1730" spans="2:11" s="58" customFormat="1">
      <c r="B1730" s="175" t="s">
        <v>2373</v>
      </c>
      <c r="C1730" s="174" t="s">
        <v>2372</v>
      </c>
      <c r="D1730" s="181">
        <v>4720.8888889999998</v>
      </c>
      <c r="E1730" s="97">
        <v>16.655581575582385</v>
      </c>
      <c r="F1730" s="227">
        <f t="shared" si="78"/>
        <v>78629.149999999994</v>
      </c>
      <c r="G1730" s="81">
        <v>2360.4443230000002</v>
      </c>
      <c r="H1730" s="106">
        <v>162.69436913128155</v>
      </c>
      <c r="I1730" s="189">
        <f t="shared" si="79"/>
        <v>384031</v>
      </c>
      <c r="J1730" s="232">
        <v>2016</v>
      </c>
      <c r="K1730" s="106">
        <f t="shared" si="80"/>
        <v>462660</v>
      </c>
    </row>
    <row r="1731" spans="2:11" s="58" customFormat="1">
      <c r="B1731" s="175" t="s">
        <v>2374</v>
      </c>
      <c r="C1731" s="174" t="s">
        <v>1375</v>
      </c>
      <c r="D1731" s="181">
        <v>9165.6263159999999</v>
      </c>
      <c r="E1731" s="97">
        <v>189.29831308649656</v>
      </c>
      <c r="F1731" s="227">
        <f t="shared" si="78"/>
        <v>1735037.6</v>
      </c>
      <c r="G1731" s="81">
        <v>4582.8129980000003</v>
      </c>
      <c r="H1731" s="106">
        <v>623.65167447314627</v>
      </c>
      <c r="I1731" s="189">
        <f t="shared" si="79"/>
        <v>2858078.9999999995</v>
      </c>
      <c r="J1731" s="232">
        <v>2016</v>
      </c>
      <c r="K1731" s="106">
        <f t="shared" si="80"/>
        <v>4593117</v>
      </c>
    </row>
    <row r="1732" spans="2:11" s="58" customFormat="1">
      <c r="B1732" s="175" t="s">
        <v>2375</v>
      </c>
      <c r="C1732" s="174" t="s">
        <v>1375</v>
      </c>
      <c r="D1732" s="104">
        <v>9875.752982</v>
      </c>
      <c r="E1732" s="97">
        <v>866.88708249426315</v>
      </c>
      <c r="F1732" s="227">
        <f t="shared" si="78"/>
        <v>8561162.6899999995</v>
      </c>
      <c r="G1732" s="81">
        <v>4937.876526</v>
      </c>
      <c r="H1732" s="106">
        <v>623.6516818079707</v>
      </c>
      <c r="I1732" s="189">
        <f t="shared" si="79"/>
        <v>3079515</v>
      </c>
      <c r="J1732" s="232">
        <v>2016</v>
      </c>
      <c r="K1732" s="106">
        <f t="shared" si="80"/>
        <v>11640678</v>
      </c>
    </row>
    <row r="1733" spans="2:11" s="58" customFormat="1">
      <c r="B1733" s="175" t="s">
        <v>2376</v>
      </c>
      <c r="C1733" s="174" t="s">
        <v>2377</v>
      </c>
      <c r="D1733" s="181">
        <v>9377.2250000000004</v>
      </c>
      <c r="E1733" s="97">
        <v>154.47292455923795</v>
      </c>
      <c r="F1733" s="227">
        <f t="shared" si="78"/>
        <v>1448527.37</v>
      </c>
      <c r="G1733" s="81">
        <v>4688.6126670000003</v>
      </c>
      <c r="H1733" s="106">
        <v>162.69460801676411</v>
      </c>
      <c r="I1733" s="189">
        <f t="shared" si="79"/>
        <v>762812</v>
      </c>
      <c r="J1733" s="232">
        <v>2016</v>
      </c>
      <c r="K1733" s="106">
        <f t="shared" si="80"/>
        <v>2211339</v>
      </c>
    </row>
    <row r="1734" spans="2:11" s="58" customFormat="1">
      <c r="B1734" s="175" t="s">
        <v>2378</v>
      </c>
      <c r="C1734" s="174" t="s">
        <v>2377</v>
      </c>
      <c r="D1734" s="181">
        <v>11334.525</v>
      </c>
      <c r="E1734" s="97">
        <v>99.281576422479105</v>
      </c>
      <c r="F1734" s="227">
        <f t="shared" si="78"/>
        <v>1125309.51</v>
      </c>
      <c r="G1734" s="81">
        <v>5667.262651</v>
      </c>
      <c r="H1734" s="106">
        <v>162.69441823687237</v>
      </c>
      <c r="I1734" s="189">
        <f t="shared" si="79"/>
        <v>922032</v>
      </c>
      <c r="J1734" s="232">
        <v>2016</v>
      </c>
      <c r="K1734" s="106">
        <f t="shared" si="80"/>
        <v>2047342</v>
      </c>
    </row>
    <row r="1735" spans="2:11" s="58" customFormat="1">
      <c r="B1735" s="175" t="s">
        <v>2379</v>
      </c>
      <c r="C1735" s="174" t="s">
        <v>2380</v>
      </c>
      <c r="D1735" s="181">
        <v>12478.63667</v>
      </c>
      <c r="E1735" s="97">
        <v>52.896319322036959</v>
      </c>
      <c r="F1735" s="227">
        <f t="shared" si="78"/>
        <v>660073.94999999995</v>
      </c>
      <c r="G1735" s="81">
        <v>6239.3184339999998</v>
      </c>
      <c r="H1735" s="106">
        <v>162.69453318304542</v>
      </c>
      <c r="I1735" s="189">
        <f t="shared" si="79"/>
        <v>1015103</v>
      </c>
      <c r="J1735" s="232">
        <v>2016</v>
      </c>
      <c r="K1735" s="106">
        <f t="shared" si="80"/>
        <v>1675177</v>
      </c>
    </row>
    <row r="1736" spans="2:11" s="58" customFormat="1">
      <c r="B1736" s="175" t="s">
        <v>2381</v>
      </c>
      <c r="C1736" s="174" t="s">
        <v>2380</v>
      </c>
      <c r="D1736" s="181">
        <v>21426.783329999998</v>
      </c>
      <c r="E1736" s="97">
        <v>70.753184304496344</v>
      </c>
      <c r="F1736" s="227">
        <f t="shared" si="78"/>
        <v>1516013.1499999997</v>
      </c>
      <c r="G1736" s="81">
        <v>10713.391890000001</v>
      </c>
      <c r="H1736" s="106">
        <v>162.69450589471529</v>
      </c>
      <c r="I1736" s="189">
        <f t="shared" si="79"/>
        <v>1743010.0000000002</v>
      </c>
      <c r="J1736" s="232">
        <v>2016</v>
      </c>
      <c r="K1736" s="106">
        <f t="shared" si="80"/>
        <v>3259023</v>
      </c>
    </row>
    <row r="1737" spans="2:11" s="58" customFormat="1">
      <c r="B1737" s="175" t="s">
        <v>2382</v>
      </c>
      <c r="C1737" s="174" t="s">
        <v>2383</v>
      </c>
      <c r="D1737" s="104">
        <v>10036.4</v>
      </c>
      <c r="E1737" s="97">
        <v>385.50186819975295</v>
      </c>
      <c r="F1737" s="227">
        <f t="shared" si="78"/>
        <v>3869050.95</v>
      </c>
      <c r="G1737" s="81">
        <v>5018.2000989999997</v>
      </c>
      <c r="H1737" s="106">
        <v>162.69458847659237</v>
      </c>
      <c r="I1737" s="189">
        <f t="shared" si="79"/>
        <v>816434</v>
      </c>
      <c r="J1737" s="232">
        <v>2016</v>
      </c>
      <c r="K1737" s="106">
        <f t="shared" si="80"/>
        <v>4685485</v>
      </c>
    </row>
    <row r="1738" spans="2:11" s="58" customFormat="1">
      <c r="B1738" s="175" t="s">
        <v>2384</v>
      </c>
      <c r="C1738" s="174" t="s">
        <v>2385</v>
      </c>
      <c r="D1738" s="181">
        <v>16636.919750000001</v>
      </c>
      <c r="E1738" s="97">
        <v>553.85488470604662</v>
      </c>
      <c r="F1738" s="227">
        <f t="shared" si="78"/>
        <v>9214439.2699999996</v>
      </c>
      <c r="G1738" s="81">
        <v>16636.91936</v>
      </c>
      <c r="H1738" s="106">
        <v>162.69448336137154</v>
      </c>
      <c r="I1738" s="189">
        <f t="shared" si="79"/>
        <v>2706735</v>
      </c>
      <c r="J1738" s="232">
        <v>2016</v>
      </c>
      <c r="K1738" s="106">
        <f t="shared" si="80"/>
        <v>11921174</v>
      </c>
    </row>
    <row r="1739" spans="2:11" s="58" customFormat="1">
      <c r="B1739" s="175" t="s">
        <v>2386</v>
      </c>
      <c r="C1739" s="174" t="s">
        <v>2385</v>
      </c>
      <c r="D1739" s="181">
        <v>18259.546269999999</v>
      </c>
      <c r="E1739" s="97">
        <v>241.92733349885151</v>
      </c>
      <c r="F1739" s="227">
        <f t="shared" si="78"/>
        <v>4417483.34</v>
      </c>
      <c r="G1739" s="81">
        <v>9129.7734909999999</v>
      </c>
      <c r="H1739" s="106">
        <v>162.69450731327021</v>
      </c>
      <c r="I1739" s="189">
        <f t="shared" si="79"/>
        <v>1485364</v>
      </c>
      <c r="J1739" s="232">
        <v>2016</v>
      </c>
      <c r="K1739" s="106">
        <f t="shared" si="80"/>
        <v>5902847</v>
      </c>
    </row>
    <row r="1740" spans="2:11" s="58" customFormat="1">
      <c r="B1740" s="175" t="s">
        <v>2387</v>
      </c>
      <c r="C1740" s="174" t="s">
        <v>2388</v>
      </c>
      <c r="D1740" s="181">
        <v>7599.4375</v>
      </c>
      <c r="E1740" s="97">
        <v>453.83268959051247</v>
      </c>
      <c r="F1740" s="227">
        <f t="shared" si="78"/>
        <v>3448873.16</v>
      </c>
      <c r="G1740" s="81">
        <v>3799.7187880000001</v>
      </c>
      <c r="H1740" s="106">
        <v>623.65167850942555</v>
      </c>
      <c r="I1740" s="189">
        <f t="shared" si="79"/>
        <v>2369701</v>
      </c>
      <c r="J1740" s="232">
        <v>2016</v>
      </c>
      <c r="K1740" s="106">
        <f t="shared" si="80"/>
        <v>5818574</v>
      </c>
    </row>
    <row r="1741" spans="2:11" s="58" customFormat="1">
      <c r="B1741" s="175" t="s">
        <v>2389</v>
      </c>
      <c r="C1741" s="174" t="s">
        <v>2388</v>
      </c>
      <c r="D1741" s="181">
        <v>9262.2857139999996</v>
      </c>
      <c r="E1741" s="97">
        <v>270.50216624315203</v>
      </c>
      <c r="F1741" s="227">
        <f t="shared" si="78"/>
        <v>2505468.35</v>
      </c>
      <c r="G1741" s="81">
        <v>4631.1427540000004</v>
      </c>
      <c r="H1741" s="106">
        <v>623.65168888507981</v>
      </c>
      <c r="I1741" s="189">
        <f t="shared" si="79"/>
        <v>2888220</v>
      </c>
      <c r="J1741" s="232">
        <v>2016</v>
      </c>
      <c r="K1741" s="106">
        <f t="shared" si="80"/>
        <v>5393688</v>
      </c>
    </row>
    <row r="1742" spans="2:11" s="58" customFormat="1">
      <c r="B1742" s="175" t="s">
        <v>2390</v>
      </c>
      <c r="C1742" s="174" t="s">
        <v>2391</v>
      </c>
      <c r="D1742" s="104">
        <v>9762.0042859999994</v>
      </c>
      <c r="E1742" s="97">
        <v>88.232756795165386</v>
      </c>
      <c r="F1742" s="227">
        <f t="shared" ref="F1742:F1805" si="81">IFERROR(D1742*E1742,0)</f>
        <v>861328.55</v>
      </c>
      <c r="G1742" s="81">
        <v>4881.0021239999996</v>
      </c>
      <c r="H1742" s="106">
        <v>1300.6111939155551</v>
      </c>
      <c r="I1742" s="189">
        <f t="shared" ref="I1742:I1805" si="82">IFERROR(G1742*H1742,"")</f>
        <v>6348286</v>
      </c>
      <c r="J1742" s="232">
        <v>2016</v>
      </c>
      <c r="K1742" s="106">
        <f t="shared" ref="K1742:K1805" si="83">IFERROR(ROUND((F1742+I1742),0),0)</f>
        <v>7209615</v>
      </c>
    </row>
    <row r="1743" spans="2:11" s="58" customFormat="1">
      <c r="B1743" s="175" t="s">
        <v>2392</v>
      </c>
      <c r="C1743" s="174" t="s">
        <v>2393</v>
      </c>
      <c r="D1743" s="181">
        <v>6941</v>
      </c>
      <c r="E1743" s="97">
        <v>160.99063103299235</v>
      </c>
      <c r="F1743" s="227">
        <f t="shared" si="81"/>
        <v>1117435.97</v>
      </c>
      <c r="G1743" s="81">
        <v>3470.5000669999999</v>
      </c>
      <c r="H1743" s="106">
        <v>1300.6111260219145</v>
      </c>
      <c r="I1743" s="189">
        <f t="shared" si="82"/>
        <v>4513771</v>
      </c>
      <c r="J1743" s="232">
        <v>2016</v>
      </c>
      <c r="K1743" s="106">
        <f t="shared" si="83"/>
        <v>5631207</v>
      </c>
    </row>
    <row r="1744" spans="2:11" s="58" customFormat="1">
      <c r="B1744" s="175" t="s">
        <v>2394</v>
      </c>
      <c r="C1744" s="174" t="s">
        <v>2395</v>
      </c>
      <c r="D1744" s="181">
        <v>18203.632140000002</v>
      </c>
      <c r="E1744" s="97">
        <v>510.65825042540104</v>
      </c>
      <c r="F1744" s="227">
        <f t="shared" si="81"/>
        <v>9295834.9399999995</v>
      </c>
      <c r="G1744" s="81">
        <v>9101.8162489999995</v>
      </c>
      <c r="H1744" s="106">
        <v>1300.6111831032199</v>
      </c>
      <c r="I1744" s="189">
        <f t="shared" si="82"/>
        <v>11837924</v>
      </c>
      <c r="J1744" s="232">
        <v>2016</v>
      </c>
      <c r="K1744" s="106">
        <f t="shared" si="83"/>
        <v>21133759</v>
      </c>
    </row>
    <row r="1745" spans="2:11" s="58" customFormat="1">
      <c r="B1745" s="175" t="s">
        <v>2396</v>
      </c>
      <c r="C1745" s="174" t="s">
        <v>2395</v>
      </c>
      <c r="D1745" s="181">
        <v>6223.4250000000002</v>
      </c>
      <c r="E1745" s="97">
        <v>211.81681148242328</v>
      </c>
      <c r="F1745" s="227">
        <f t="shared" si="81"/>
        <v>1318226.04</v>
      </c>
      <c r="G1745" s="81">
        <v>3111.712501</v>
      </c>
      <c r="H1745" s="106">
        <v>810.5012912309536</v>
      </c>
      <c r="I1745" s="189">
        <f t="shared" si="82"/>
        <v>2522047</v>
      </c>
      <c r="J1745" s="232">
        <v>2016</v>
      </c>
      <c r="K1745" s="106">
        <f t="shared" si="83"/>
        <v>3840273</v>
      </c>
    </row>
    <row r="1746" spans="2:11" s="58" customFormat="1">
      <c r="B1746" s="175" t="s">
        <v>2397</v>
      </c>
      <c r="C1746" s="174" t="s">
        <v>2195</v>
      </c>
      <c r="D1746" s="181">
        <v>17469.616669999999</v>
      </c>
      <c r="E1746" s="97">
        <v>197.83552068060348</v>
      </c>
      <c r="F1746" s="227">
        <f t="shared" si="81"/>
        <v>3456110.71</v>
      </c>
      <c r="G1746" s="81">
        <v>8734.8080119999995</v>
      </c>
      <c r="H1746" s="106">
        <v>162.69447457204168</v>
      </c>
      <c r="I1746" s="189">
        <f t="shared" si="82"/>
        <v>1421105</v>
      </c>
      <c r="J1746" s="232">
        <v>2016</v>
      </c>
      <c r="K1746" s="106">
        <f t="shared" si="83"/>
        <v>4877216</v>
      </c>
    </row>
    <row r="1747" spans="2:11" s="58" customFormat="1">
      <c r="B1747" s="175" t="s">
        <v>2398</v>
      </c>
      <c r="C1747" s="174" t="s">
        <v>2195</v>
      </c>
      <c r="D1747" s="104">
        <v>3576</v>
      </c>
      <c r="E1747" s="97">
        <v>33.60868008948546</v>
      </c>
      <c r="F1747" s="227">
        <f t="shared" si="81"/>
        <v>120184.64000000001</v>
      </c>
      <c r="G1747" s="81">
        <v>1787.999953</v>
      </c>
      <c r="H1747" s="106">
        <v>162.6946351491319</v>
      </c>
      <c r="I1747" s="189">
        <f t="shared" si="82"/>
        <v>290898</v>
      </c>
      <c r="J1747" s="232">
        <v>2016</v>
      </c>
      <c r="K1747" s="106">
        <f t="shared" si="83"/>
        <v>411083</v>
      </c>
    </row>
    <row r="1748" spans="2:11" s="58" customFormat="1">
      <c r="B1748" s="175" t="s">
        <v>2399</v>
      </c>
      <c r="C1748" s="174" t="s">
        <v>2400</v>
      </c>
      <c r="D1748" s="181">
        <v>6703.6666670000004</v>
      </c>
      <c r="E1748" s="97">
        <v>294.73579731019163</v>
      </c>
      <c r="F1748" s="227">
        <f t="shared" si="81"/>
        <v>1975810.54</v>
      </c>
      <c r="G1748" s="81">
        <v>3351.8334329999998</v>
      </c>
      <c r="H1748" s="106">
        <v>623.65151544211597</v>
      </c>
      <c r="I1748" s="189">
        <f t="shared" si="82"/>
        <v>2090376</v>
      </c>
      <c r="J1748" s="232">
        <v>2016</v>
      </c>
      <c r="K1748" s="106">
        <f t="shared" si="83"/>
        <v>4066187</v>
      </c>
    </row>
    <row r="1749" spans="2:11" s="58" customFormat="1">
      <c r="B1749" s="175" t="s">
        <v>2401</v>
      </c>
      <c r="C1749" s="174" t="s">
        <v>2400</v>
      </c>
      <c r="D1749" s="181">
        <v>6480.65</v>
      </c>
      <c r="E1749" s="97">
        <v>497.71341763557672</v>
      </c>
      <c r="F1749" s="227">
        <f t="shared" si="81"/>
        <v>3225506.46</v>
      </c>
      <c r="G1749" s="81">
        <v>3240.3249740000001</v>
      </c>
      <c r="H1749" s="106">
        <v>623.65164488591199</v>
      </c>
      <c r="I1749" s="189">
        <f t="shared" si="82"/>
        <v>2020834</v>
      </c>
      <c r="J1749" s="232">
        <v>2016</v>
      </c>
      <c r="K1749" s="106">
        <f t="shared" si="83"/>
        <v>5246340</v>
      </c>
    </row>
    <row r="1750" spans="2:11" s="58" customFormat="1">
      <c r="B1750" s="175" t="s">
        <v>2402</v>
      </c>
      <c r="C1750" s="174" t="s">
        <v>2403</v>
      </c>
      <c r="D1750" s="181">
        <v>7208.9083330000003</v>
      </c>
      <c r="E1750" s="97">
        <v>209.86767761692386</v>
      </c>
      <c r="F1750" s="227">
        <f t="shared" si="81"/>
        <v>1512916.85</v>
      </c>
      <c r="G1750" s="81"/>
      <c r="H1750" s="106" t="s">
        <v>11235</v>
      </c>
      <c r="I1750" s="189" t="str">
        <f t="shared" si="82"/>
        <v/>
      </c>
      <c r="J1750" s="232">
        <v>2016</v>
      </c>
      <c r="K1750" s="106">
        <f t="shared" si="83"/>
        <v>0</v>
      </c>
    </row>
    <row r="1751" spans="2:11" s="58" customFormat="1">
      <c r="B1751" s="175" t="s">
        <v>2404</v>
      </c>
      <c r="C1751" s="174" t="s">
        <v>2403</v>
      </c>
      <c r="D1751" s="181">
        <v>7041.1333329999998</v>
      </c>
      <c r="E1751" s="97">
        <v>38.480897489915492</v>
      </c>
      <c r="F1751" s="227">
        <f t="shared" si="81"/>
        <v>270949.13</v>
      </c>
      <c r="G1751" s="81">
        <v>3520.5666620000002</v>
      </c>
      <c r="H1751" s="106">
        <v>162.69454749497936</v>
      </c>
      <c r="I1751" s="189">
        <f t="shared" si="82"/>
        <v>572777</v>
      </c>
      <c r="J1751" s="232">
        <v>2016</v>
      </c>
      <c r="K1751" s="106">
        <f t="shared" si="83"/>
        <v>843726</v>
      </c>
    </row>
    <row r="1752" spans="2:11" s="58" customFormat="1">
      <c r="B1752" s="175" t="s">
        <v>2405</v>
      </c>
      <c r="C1752" s="174" t="s">
        <v>2400</v>
      </c>
      <c r="D1752" s="104">
        <v>3908.377778</v>
      </c>
      <c r="E1752" s="97">
        <v>75.231760259998083</v>
      </c>
      <c r="F1752" s="227">
        <f t="shared" si="81"/>
        <v>294034.14</v>
      </c>
      <c r="G1752" s="81">
        <v>1954.1888289999999</v>
      </c>
      <c r="H1752" s="106">
        <v>623.65160516430319</v>
      </c>
      <c r="I1752" s="189">
        <f t="shared" si="82"/>
        <v>1218733</v>
      </c>
      <c r="J1752" s="232">
        <v>2016</v>
      </c>
      <c r="K1752" s="106">
        <f t="shared" si="83"/>
        <v>1512767</v>
      </c>
    </row>
    <row r="1753" spans="2:11" s="58" customFormat="1">
      <c r="B1753" s="175" t="s">
        <v>2406</v>
      </c>
      <c r="C1753" s="174" t="s">
        <v>2400</v>
      </c>
      <c r="D1753" s="181">
        <v>5144.7666669999999</v>
      </c>
      <c r="E1753" s="97">
        <v>240.55049725348408</v>
      </c>
      <c r="F1753" s="227">
        <f t="shared" si="81"/>
        <v>1237576.18</v>
      </c>
      <c r="G1753" s="81">
        <v>2572.3832739999998</v>
      </c>
      <c r="H1753" s="106">
        <v>623.65162151960101</v>
      </c>
      <c r="I1753" s="189">
        <f t="shared" si="82"/>
        <v>1604271</v>
      </c>
      <c r="J1753" s="232">
        <v>2016</v>
      </c>
      <c r="K1753" s="106">
        <f t="shared" si="83"/>
        <v>2841847</v>
      </c>
    </row>
    <row r="1754" spans="2:11" s="58" customFormat="1">
      <c r="B1754" s="175" t="s">
        <v>2407</v>
      </c>
      <c r="C1754" s="174" t="s">
        <v>2408</v>
      </c>
      <c r="D1754" s="181">
        <v>24670.2</v>
      </c>
      <c r="E1754" s="97">
        <v>151.37298967985666</v>
      </c>
      <c r="F1754" s="227">
        <f t="shared" si="81"/>
        <v>3734401.9299999997</v>
      </c>
      <c r="G1754" s="81"/>
      <c r="H1754" s="106" t="s">
        <v>11235</v>
      </c>
      <c r="I1754" s="189" t="str">
        <f t="shared" si="82"/>
        <v/>
      </c>
      <c r="J1754" s="232">
        <v>2016</v>
      </c>
      <c r="K1754" s="106">
        <f t="shared" si="83"/>
        <v>0</v>
      </c>
    </row>
    <row r="1755" spans="2:11" s="58" customFormat="1">
      <c r="B1755" s="175" t="s">
        <v>2409</v>
      </c>
      <c r="C1755" s="174" t="s">
        <v>2408</v>
      </c>
      <c r="D1755" s="181">
        <v>38543.738890000001</v>
      </c>
      <c r="E1755" s="97">
        <v>276.64581711782142</v>
      </c>
      <c r="F1755" s="227">
        <f t="shared" si="81"/>
        <v>10662964.140000001</v>
      </c>
      <c r="G1755" s="81"/>
      <c r="H1755" s="106" t="s">
        <v>11235</v>
      </c>
      <c r="I1755" s="189" t="str">
        <f t="shared" si="82"/>
        <v/>
      </c>
      <c r="J1755" s="232">
        <v>2016</v>
      </c>
      <c r="K1755" s="106">
        <f t="shared" si="83"/>
        <v>0</v>
      </c>
    </row>
    <row r="1756" spans="2:11" s="58" customFormat="1">
      <c r="B1756" s="175" t="s">
        <v>2410</v>
      </c>
      <c r="C1756" s="174" t="s">
        <v>2411</v>
      </c>
      <c r="D1756" s="181">
        <v>16606.599999999999</v>
      </c>
      <c r="E1756" s="97">
        <v>110.74797429937496</v>
      </c>
      <c r="F1756" s="227">
        <f t="shared" si="81"/>
        <v>1839147.31</v>
      </c>
      <c r="G1756" s="81">
        <v>8303.3002300000007</v>
      </c>
      <c r="H1756" s="106">
        <v>162.69446636641729</v>
      </c>
      <c r="I1756" s="189">
        <f t="shared" si="82"/>
        <v>1350901</v>
      </c>
      <c r="J1756" s="232">
        <v>2016</v>
      </c>
      <c r="K1756" s="106">
        <f t="shared" si="83"/>
        <v>3190048</v>
      </c>
    </row>
    <row r="1757" spans="2:11" s="58" customFormat="1">
      <c r="B1757" s="175" t="s">
        <v>2412</v>
      </c>
      <c r="C1757" s="174" t="s">
        <v>2411</v>
      </c>
      <c r="D1757" s="104">
        <v>8899.1583329999994</v>
      </c>
      <c r="E1757" s="97">
        <v>432.75122386790332</v>
      </c>
      <c r="F1757" s="227">
        <f t="shared" si="81"/>
        <v>3851121.66</v>
      </c>
      <c r="G1757" s="81">
        <v>4449.5792940000001</v>
      </c>
      <c r="H1757" s="106">
        <v>162.69448236964041</v>
      </c>
      <c r="I1757" s="189">
        <f t="shared" si="82"/>
        <v>723922</v>
      </c>
      <c r="J1757" s="232">
        <v>2016</v>
      </c>
      <c r="K1757" s="106">
        <f t="shared" si="83"/>
        <v>4575044</v>
      </c>
    </row>
    <row r="1758" spans="2:11" s="58" customFormat="1">
      <c r="B1758" s="175" t="s">
        <v>2413</v>
      </c>
      <c r="C1758" s="174" t="s">
        <v>2414</v>
      </c>
      <c r="D1758" s="181">
        <v>21238.577270000002</v>
      </c>
      <c r="E1758" s="97">
        <v>161.99233245532739</v>
      </c>
      <c r="F1758" s="227">
        <f t="shared" si="81"/>
        <v>3440486.67</v>
      </c>
      <c r="G1758" s="81">
        <v>10619.288570000001</v>
      </c>
      <c r="H1758" s="106">
        <v>162.69451466653194</v>
      </c>
      <c r="I1758" s="189">
        <f t="shared" si="82"/>
        <v>1727700.0000000002</v>
      </c>
      <c r="J1758" s="232">
        <v>2016</v>
      </c>
      <c r="K1758" s="106">
        <f t="shared" si="83"/>
        <v>5168187</v>
      </c>
    </row>
    <row r="1759" spans="2:11" s="58" customFormat="1">
      <c r="B1759" s="175" t="s">
        <v>2415</v>
      </c>
      <c r="C1759" s="174" t="s">
        <v>2414</v>
      </c>
      <c r="D1759" s="181">
        <v>57656.077270000002</v>
      </c>
      <c r="E1759" s="97">
        <v>131.03414761675131</v>
      </c>
      <c r="F1759" s="227">
        <f t="shared" si="81"/>
        <v>7554914.9400000004</v>
      </c>
      <c r="G1759" s="81">
        <v>28828.038949999998</v>
      </c>
      <c r="H1759" s="106">
        <v>162.69452140448146</v>
      </c>
      <c r="I1759" s="189">
        <f t="shared" si="82"/>
        <v>4690164</v>
      </c>
      <c r="J1759" s="232">
        <v>2016</v>
      </c>
      <c r="K1759" s="106">
        <f t="shared" si="83"/>
        <v>12245079</v>
      </c>
    </row>
    <row r="1760" spans="2:11" s="58" customFormat="1">
      <c r="B1760" s="175" t="s">
        <v>2416</v>
      </c>
      <c r="C1760" s="174" t="s">
        <v>2417</v>
      </c>
      <c r="D1760" s="181">
        <v>7847.4166670000004</v>
      </c>
      <c r="E1760" s="97">
        <v>191.57568455897052</v>
      </c>
      <c r="F1760" s="227">
        <f t="shared" si="81"/>
        <v>1503374.22</v>
      </c>
      <c r="G1760" s="81">
        <v>3923.7083229999998</v>
      </c>
      <c r="H1760" s="106">
        <v>162.69456020928598</v>
      </c>
      <c r="I1760" s="189">
        <f t="shared" si="82"/>
        <v>638366</v>
      </c>
      <c r="J1760" s="232">
        <v>2016</v>
      </c>
      <c r="K1760" s="106">
        <f t="shared" si="83"/>
        <v>2141740</v>
      </c>
    </row>
    <row r="1761" spans="2:11" s="58" customFormat="1">
      <c r="B1761" s="175" t="s">
        <v>2418</v>
      </c>
      <c r="C1761" s="174" t="s">
        <v>2417</v>
      </c>
      <c r="D1761" s="181">
        <v>18387.013330000002</v>
      </c>
      <c r="E1761" s="97">
        <v>194.58052462291872</v>
      </c>
      <c r="F1761" s="227">
        <f t="shared" si="81"/>
        <v>3577754.7</v>
      </c>
      <c r="G1761" s="81">
        <v>9193.5065809999996</v>
      </c>
      <c r="H1761" s="106">
        <v>162.6945047378544</v>
      </c>
      <c r="I1761" s="189">
        <f t="shared" si="82"/>
        <v>1495733</v>
      </c>
      <c r="J1761" s="232">
        <v>2016</v>
      </c>
      <c r="K1761" s="106">
        <f t="shared" si="83"/>
        <v>5073488</v>
      </c>
    </row>
    <row r="1762" spans="2:11" s="58" customFormat="1">
      <c r="B1762" s="175" t="s">
        <v>2419</v>
      </c>
      <c r="C1762" s="174" t="s">
        <v>2420</v>
      </c>
      <c r="D1762" s="104">
        <v>12937.014289999999</v>
      </c>
      <c r="E1762" s="97">
        <v>165.70779485472764</v>
      </c>
      <c r="F1762" s="227">
        <f t="shared" si="81"/>
        <v>2143764.11</v>
      </c>
      <c r="G1762" s="81">
        <v>6468.5070059999998</v>
      </c>
      <c r="H1762" s="106">
        <v>162.69457527429941</v>
      </c>
      <c r="I1762" s="189">
        <f t="shared" si="82"/>
        <v>1052391</v>
      </c>
      <c r="J1762" s="232">
        <v>2016</v>
      </c>
      <c r="K1762" s="106">
        <f t="shared" si="83"/>
        <v>3196155</v>
      </c>
    </row>
    <row r="1763" spans="2:11" s="58" customFormat="1">
      <c r="B1763" s="175" t="s">
        <v>2421</v>
      </c>
      <c r="C1763" s="174" t="s">
        <v>2420</v>
      </c>
      <c r="D1763" s="181">
        <v>13373.694289999999</v>
      </c>
      <c r="E1763" s="97">
        <v>197.04276566052715</v>
      </c>
      <c r="F1763" s="227">
        <f t="shared" si="81"/>
        <v>2635189.71</v>
      </c>
      <c r="G1763" s="81">
        <v>6686.8469450000002</v>
      </c>
      <c r="H1763" s="106">
        <v>162.6944670557283</v>
      </c>
      <c r="I1763" s="189">
        <f t="shared" si="82"/>
        <v>1087913</v>
      </c>
      <c r="J1763" s="232">
        <v>2016</v>
      </c>
      <c r="K1763" s="106">
        <f t="shared" si="83"/>
        <v>3723103</v>
      </c>
    </row>
    <row r="1764" spans="2:11" s="58" customFormat="1">
      <c r="B1764" s="175" t="s">
        <v>2422</v>
      </c>
      <c r="C1764" s="174" t="s">
        <v>2423</v>
      </c>
      <c r="D1764" s="181">
        <v>20749.741669999999</v>
      </c>
      <c r="E1764" s="97">
        <v>110.42818298373544</v>
      </c>
      <c r="F1764" s="227">
        <f t="shared" si="81"/>
        <v>2291356.27</v>
      </c>
      <c r="G1764" s="81"/>
      <c r="H1764" s="106" t="s">
        <v>11235</v>
      </c>
      <c r="I1764" s="189" t="str">
        <f t="shared" si="82"/>
        <v/>
      </c>
      <c r="J1764" s="232">
        <v>2016</v>
      </c>
      <c r="K1764" s="106">
        <f t="shared" si="83"/>
        <v>0</v>
      </c>
    </row>
    <row r="1765" spans="2:11" s="58" customFormat="1">
      <c r="B1765" s="175" t="s">
        <v>2424</v>
      </c>
      <c r="C1765" s="174" t="s">
        <v>2425</v>
      </c>
      <c r="D1765" s="181">
        <v>18148.387780000001</v>
      </c>
      <c r="E1765" s="97">
        <v>195.94812900785394</v>
      </c>
      <c r="F1765" s="227">
        <f t="shared" si="81"/>
        <v>3556142.63</v>
      </c>
      <c r="G1765" s="81">
        <v>9074.1940579999991</v>
      </c>
      <c r="H1765" s="106">
        <v>162.6945589397489</v>
      </c>
      <c r="I1765" s="189">
        <f t="shared" si="82"/>
        <v>1476322.0000000002</v>
      </c>
      <c r="J1765" s="232">
        <v>2016</v>
      </c>
      <c r="K1765" s="106">
        <f t="shared" si="83"/>
        <v>5032465</v>
      </c>
    </row>
    <row r="1766" spans="2:11" s="58" customFormat="1">
      <c r="B1766" s="175" t="s">
        <v>2426</v>
      </c>
      <c r="C1766" s="174" t="s">
        <v>2425</v>
      </c>
      <c r="D1766" s="181">
        <v>19843.5111</v>
      </c>
      <c r="E1766" s="97">
        <v>229.45693718487149</v>
      </c>
      <c r="F1766" s="227">
        <f t="shared" si="81"/>
        <v>4553231.28</v>
      </c>
      <c r="G1766" s="81">
        <v>9921.7552230000001</v>
      </c>
      <c r="H1766" s="106">
        <v>162.69449948311831</v>
      </c>
      <c r="I1766" s="189">
        <f t="shared" si="82"/>
        <v>1614214.9999999998</v>
      </c>
      <c r="J1766" s="232">
        <v>2016</v>
      </c>
      <c r="K1766" s="106">
        <f t="shared" si="83"/>
        <v>6167446</v>
      </c>
    </row>
    <row r="1767" spans="2:11" s="58" customFormat="1">
      <c r="B1767" s="175" t="s">
        <v>2427</v>
      </c>
      <c r="C1767" s="174" t="s">
        <v>2235</v>
      </c>
      <c r="D1767" s="104">
        <v>22007.71571</v>
      </c>
      <c r="E1767" s="97">
        <v>117.65881448674894</v>
      </c>
      <c r="F1767" s="227">
        <f t="shared" si="81"/>
        <v>2589401.7400000002</v>
      </c>
      <c r="G1767" s="81">
        <v>11003.85737</v>
      </c>
      <c r="H1767" s="106">
        <v>162.69449337655311</v>
      </c>
      <c r="I1767" s="189">
        <f t="shared" si="82"/>
        <v>1790267</v>
      </c>
      <c r="J1767" s="232">
        <v>2016</v>
      </c>
      <c r="K1767" s="106">
        <f t="shared" si="83"/>
        <v>4379669</v>
      </c>
    </row>
    <row r="1768" spans="2:11" s="58" customFormat="1">
      <c r="B1768" s="175" t="s">
        <v>2428</v>
      </c>
      <c r="C1768" s="174" t="s">
        <v>2429</v>
      </c>
      <c r="D1768" s="181">
        <v>19932.099999999999</v>
      </c>
      <c r="E1768" s="97">
        <v>93.713541473301859</v>
      </c>
      <c r="F1768" s="227">
        <f t="shared" si="81"/>
        <v>1867907.68</v>
      </c>
      <c r="G1768" s="81">
        <v>9966.0499139999993</v>
      </c>
      <c r="H1768" s="106">
        <v>162.69454939436702</v>
      </c>
      <c r="I1768" s="189">
        <f t="shared" si="82"/>
        <v>1621422</v>
      </c>
      <c r="J1768" s="232">
        <v>2016</v>
      </c>
      <c r="K1768" s="106">
        <f t="shared" si="83"/>
        <v>3489330</v>
      </c>
    </row>
    <row r="1769" spans="2:11" s="58" customFormat="1">
      <c r="B1769" s="175" t="s">
        <v>2430</v>
      </c>
      <c r="C1769" s="174" t="s">
        <v>2431</v>
      </c>
      <c r="D1769" s="181">
        <v>20096.542860000001</v>
      </c>
      <c r="E1769" s="97">
        <v>251.02636434254839</v>
      </c>
      <c r="F1769" s="227">
        <f t="shared" si="81"/>
        <v>5044762.09</v>
      </c>
      <c r="G1769" s="81">
        <v>10048.27109</v>
      </c>
      <c r="H1769" s="106">
        <v>162.69445612658126</v>
      </c>
      <c r="I1769" s="189">
        <f t="shared" si="82"/>
        <v>1634797.9999999998</v>
      </c>
      <c r="J1769" s="232">
        <v>2016</v>
      </c>
      <c r="K1769" s="106">
        <f t="shared" si="83"/>
        <v>6679560</v>
      </c>
    </row>
    <row r="1770" spans="2:11" s="58" customFormat="1">
      <c r="B1770" s="175" t="s">
        <v>2432</v>
      </c>
      <c r="C1770" s="174" t="s">
        <v>2235</v>
      </c>
      <c r="D1770" s="181">
        <v>27722.233329999999</v>
      </c>
      <c r="E1770" s="97">
        <v>146.46115634580443</v>
      </c>
      <c r="F1770" s="227">
        <f t="shared" si="81"/>
        <v>4060230.3500000006</v>
      </c>
      <c r="G1770" s="81">
        <v>13861.11664</v>
      </c>
      <c r="H1770" s="106">
        <v>162.69454031518777</v>
      </c>
      <c r="I1770" s="189">
        <f t="shared" si="82"/>
        <v>2255128</v>
      </c>
      <c r="J1770" s="232">
        <v>2016</v>
      </c>
      <c r="K1770" s="106">
        <f t="shared" si="83"/>
        <v>6315358</v>
      </c>
    </row>
    <row r="1771" spans="2:11" s="58" customFormat="1">
      <c r="B1771" s="175" t="s">
        <v>2433</v>
      </c>
      <c r="C1771" s="174" t="s">
        <v>2434</v>
      </c>
      <c r="D1771" s="181">
        <v>11398.78333</v>
      </c>
      <c r="E1771" s="97">
        <v>42.110593394356592</v>
      </c>
      <c r="F1771" s="227">
        <f t="shared" si="81"/>
        <v>480009.53</v>
      </c>
      <c r="G1771" s="81">
        <v>5699.3915889999998</v>
      </c>
      <c r="H1771" s="106">
        <v>162.69455879986211</v>
      </c>
      <c r="I1771" s="189">
        <f t="shared" si="82"/>
        <v>927260</v>
      </c>
      <c r="J1771" s="232">
        <v>2016</v>
      </c>
      <c r="K1771" s="106">
        <f t="shared" si="83"/>
        <v>1407270</v>
      </c>
    </row>
    <row r="1772" spans="2:11" s="58" customFormat="1">
      <c r="B1772" s="175" t="s">
        <v>2435</v>
      </c>
      <c r="C1772" s="174" t="s">
        <v>2434</v>
      </c>
      <c r="D1772" s="104">
        <v>17775.400000000001</v>
      </c>
      <c r="E1772" s="97">
        <v>19.118685936744036</v>
      </c>
      <c r="F1772" s="227">
        <f t="shared" si="81"/>
        <v>339842.29</v>
      </c>
      <c r="G1772" s="81">
        <v>8887.6998999999996</v>
      </c>
      <c r="H1772" s="106">
        <v>162.69451222132287</v>
      </c>
      <c r="I1772" s="189">
        <f t="shared" si="82"/>
        <v>1445980</v>
      </c>
      <c r="J1772" s="232">
        <v>2016</v>
      </c>
      <c r="K1772" s="106">
        <f t="shared" si="83"/>
        <v>1785822</v>
      </c>
    </row>
    <row r="1773" spans="2:11" s="58" customFormat="1">
      <c r="B1773" s="175" t="s">
        <v>2436</v>
      </c>
      <c r="C1773" s="174" t="s">
        <v>2437</v>
      </c>
      <c r="D1773" s="181">
        <v>8566.4</v>
      </c>
      <c r="E1773" s="97">
        <v>346.27448519798281</v>
      </c>
      <c r="F1773" s="227">
        <f t="shared" si="81"/>
        <v>2966325.75</v>
      </c>
      <c r="G1773" s="81">
        <v>4283.2000660000003</v>
      </c>
      <c r="H1773" s="106">
        <v>1300.6112052109777</v>
      </c>
      <c r="I1773" s="189">
        <f t="shared" si="82"/>
        <v>5570778</v>
      </c>
      <c r="J1773" s="232">
        <v>2016</v>
      </c>
      <c r="K1773" s="106">
        <f t="shared" si="83"/>
        <v>8537104</v>
      </c>
    </row>
    <row r="1774" spans="2:11" s="58" customFormat="1">
      <c r="B1774" s="175" t="s">
        <v>2438</v>
      </c>
      <c r="C1774" s="174" t="s">
        <v>2437</v>
      </c>
      <c r="D1774" s="181">
        <v>7645.2</v>
      </c>
      <c r="E1774" s="97">
        <v>194.45659629571497</v>
      </c>
      <c r="F1774" s="227">
        <f t="shared" si="81"/>
        <v>1486659.57</v>
      </c>
      <c r="G1774" s="81">
        <v>3822.6000220000001</v>
      </c>
      <c r="H1774" s="106">
        <v>1300.611094905707</v>
      </c>
      <c r="I1774" s="189">
        <f t="shared" si="82"/>
        <v>4971716</v>
      </c>
      <c r="J1774" s="232">
        <v>2016</v>
      </c>
      <c r="K1774" s="106">
        <f t="shared" si="83"/>
        <v>6458376</v>
      </c>
    </row>
    <row r="1775" spans="2:11" s="58" customFormat="1">
      <c r="B1775" s="175" t="s">
        <v>2439</v>
      </c>
      <c r="C1775" s="174" t="s">
        <v>2388</v>
      </c>
      <c r="D1775" s="181">
        <v>7599.4375</v>
      </c>
      <c r="E1775" s="97">
        <v>453.83268959051247</v>
      </c>
      <c r="F1775" s="227">
        <f t="shared" si="81"/>
        <v>3448873.16</v>
      </c>
      <c r="G1775" s="81">
        <v>3799.7187880000001</v>
      </c>
      <c r="H1775" s="106">
        <v>623.65167850942555</v>
      </c>
      <c r="I1775" s="189">
        <f t="shared" si="82"/>
        <v>2369701</v>
      </c>
      <c r="J1775" s="232">
        <v>2016</v>
      </c>
      <c r="K1775" s="106">
        <f t="shared" si="83"/>
        <v>5818574</v>
      </c>
    </row>
    <row r="1776" spans="2:11" s="58" customFormat="1">
      <c r="B1776" s="175" t="s">
        <v>2440</v>
      </c>
      <c r="C1776" s="174" t="s">
        <v>2388</v>
      </c>
      <c r="D1776" s="181">
        <v>1566.3375000000001</v>
      </c>
      <c r="E1776" s="97">
        <v>299.86686777275008</v>
      </c>
      <c r="F1776" s="227">
        <f t="shared" si="81"/>
        <v>469692.72</v>
      </c>
      <c r="G1776" s="81">
        <v>783.16877239999997</v>
      </c>
      <c r="H1776" s="106">
        <v>623.6522920892703</v>
      </c>
      <c r="I1776" s="189">
        <f t="shared" si="82"/>
        <v>488425.00000000006</v>
      </c>
      <c r="J1776" s="232">
        <v>2016</v>
      </c>
      <c r="K1776" s="106">
        <f t="shared" si="83"/>
        <v>958118</v>
      </c>
    </row>
    <row r="1777" spans="2:11" s="58" customFormat="1">
      <c r="B1777" s="175" t="s">
        <v>2441</v>
      </c>
      <c r="C1777" s="174" t="s">
        <v>2400</v>
      </c>
      <c r="D1777" s="104">
        <v>12976.78</v>
      </c>
      <c r="E1777" s="97">
        <v>505.19507766949886</v>
      </c>
      <c r="F1777" s="227">
        <f t="shared" si="81"/>
        <v>6555805.3799999999</v>
      </c>
      <c r="G1777" s="81">
        <v>6488.3899250000004</v>
      </c>
      <c r="H1777" s="106">
        <v>1125.1732840331724</v>
      </c>
      <c r="I1777" s="189">
        <f t="shared" si="82"/>
        <v>7300563</v>
      </c>
      <c r="J1777" s="232">
        <v>2016</v>
      </c>
      <c r="K1777" s="106">
        <f t="shared" si="83"/>
        <v>13856368</v>
      </c>
    </row>
    <row r="1778" spans="2:11" s="58" customFormat="1">
      <c r="B1778" s="175" t="s">
        <v>2442</v>
      </c>
      <c r="C1778" s="174" t="s">
        <v>2400</v>
      </c>
      <c r="D1778" s="181">
        <v>9756.5388889999995</v>
      </c>
      <c r="E1778" s="97">
        <v>521.99836826786827</v>
      </c>
      <c r="F1778" s="227">
        <f t="shared" si="81"/>
        <v>5092897.38</v>
      </c>
      <c r="G1778" s="81">
        <v>4878.269472</v>
      </c>
      <c r="H1778" s="106">
        <v>1300.6112180594193</v>
      </c>
      <c r="I1778" s="189">
        <f t="shared" si="82"/>
        <v>6344732</v>
      </c>
      <c r="J1778" s="232">
        <v>2016</v>
      </c>
      <c r="K1778" s="106">
        <f t="shared" si="83"/>
        <v>11437629</v>
      </c>
    </row>
    <row r="1779" spans="2:11" s="58" customFormat="1">
      <c r="B1779" s="175" t="s">
        <v>2443</v>
      </c>
      <c r="C1779" s="174" t="s">
        <v>2444</v>
      </c>
      <c r="D1779" s="181">
        <v>7804.9250000000002</v>
      </c>
      <c r="E1779" s="97">
        <v>278.28533650227263</v>
      </c>
      <c r="F1779" s="227">
        <f t="shared" si="81"/>
        <v>2171996.1800000002</v>
      </c>
      <c r="G1779" s="81">
        <v>3902.4624939999999</v>
      </c>
      <c r="H1779" s="106">
        <v>623.65160555467469</v>
      </c>
      <c r="I1779" s="189">
        <f t="shared" si="82"/>
        <v>2433777</v>
      </c>
      <c r="J1779" s="232">
        <v>2016</v>
      </c>
      <c r="K1779" s="106">
        <f t="shared" si="83"/>
        <v>4605773</v>
      </c>
    </row>
    <row r="1780" spans="2:11" s="58" customFormat="1">
      <c r="B1780" s="175" t="s">
        <v>2445</v>
      </c>
      <c r="C1780" s="174" t="s">
        <v>2446</v>
      </c>
      <c r="D1780" s="181">
        <v>7220.4</v>
      </c>
      <c r="E1780" s="97">
        <v>625.50035732092408</v>
      </c>
      <c r="F1780" s="227">
        <f t="shared" si="81"/>
        <v>4516362.78</v>
      </c>
      <c r="G1780" s="81">
        <v>3610.199912</v>
      </c>
      <c r="H1780" s="106">
        <v>623.65161345115007</v>
      </c>
      <c r="I1780" s="189">
        <f t="shared" si="82"/>
        <v>2251507</v>
      </c>
      <c r="J1780" s="232">
        <v>2016</v>
      </c>
      <c r="K1780" s="106">
        <f t="shared" si="83"/>
        <v>6767870</v>
      </c>
    </row>
    <row r="1781" spans="2:11" s="58" customFormat="1">
      <c r="B1781" s="175" t="s">
        <v>2447</v>
      </c>
      <c r="C1781" s="174" t="s">
        <v>2074</v>
      </c>
      <c r="D1781" s="181">
        <v>2804.6</v>
      </c>
      <c r="E1781" s="97">
        <v>165.34400627540469</v>
      </c>
      <c r="F1781" s="227">
        <f t="shared" si="81"/>
        <v>463723.8</v>
      </c>
      <c r="G1781" s="81"/>
      <c r="H1781" s="106" t="s">
        <v>11235</v>
      </c>
      <c r="I1781" s="189" t="str">
        <f t="shared" si="82"/>
        <v/>
      </c>
      <c r="J1781" s="232">
        <v>2016</v>
      </c>
      <c r="K1781" s="106">
        <f t="shared" si="83"/>
        <v>0</v>
      </c>
    </row>
    <row r="1782" spans="2:11" s="58" customFormat="1">
      <c r="B1782" s="175" t="s">
        <v>2448</v>
      </c>
      <c r="C1782" s="174" t="s">
        <v>2074</v>
      </c>
      <c r="D1782" s="104">
        <v>5713.7333330000001</v>
      </c>
      <c r="E1782" s="97">
        <v>261.37580684324178</v>
      </c>
      <c r="F1782" s="227">
        <f t="shared" si="81"/>
        <v>1493431.6600000001</v>
      </c>
      <c r="G1782" s="81"/>
      <c r="H1782" s="106" t="s">
        <v>11235</v>
      </c>
      <c r="I1782" s="189" t="str">
        <f t="shared" si="82"/>
        <v/>
      </c>
      <c r="J1782" s="232">
        <v>2016</v>
      </c>
      <c r="K1782" s="106">
        <f t="shared" si="83"/>
        <v>0</v>
      </c>
    </row>
    <row r="1783" spans="2:11" s="58" customFormat="1">
      <c r="B1783" s="175" t="s">
        <v>2449</v>
      </c>
      <c r="C1783" s="174" t="s">
        <v>2004</v>
      </c>
      <c r="D1783" s="181">
        <v>9327.1690909999998</v>
      </c>
      <c r="E1783" s="97">
        <v>613.500454872369</v>
      </c>
      <c r="F1783" s="227">
        <f t="shared" si="81"/>
        <v>5722222.4800000004</v>
      </c>
      <c r="G1783" s="81">
        <v>4663.5844129999996</v>
      </c>
      <c r="H1783" s="106">
        <v>623.65162553775781</v>
      </c>
      <c r="I1783" s="189">
        <f t="shared" si="82"/>
        <v>2908452</v>
      </c>
      <c r="J1783" s="232">
        <v>2016</v>
      </c>
      <c r="K1783" s="106">
        <f t="shared" si="83"/>
        <v>8630674</v>
      </c>
    </row>
    <row r="1784" spans="2:11" s="58" customFormat="1">
      <c r="B1784" s="175" t="s">
        <v>2450</v>
      </c>
      <c r="C1784" s="174" t="s">
        <v>2004</v>
      </c>
      <c r="D1784" s="181">
        <v>5828.8424240000004</v>
      </c>
      <c r="E1784" s="97">
        <v>267.60125193598816</v>
      </c>
      <c r="F1784" s="227">
        <f t="shared" si="81"/>
        <v>1559805.53</v>
      </c>
      <c r="G1784" s="81">
        <v>2914.421241</v>
      </c>
      <c r="H1784" s="106">
        <v>623.65178184617821</v>
      </c>
      <c r="I1784" s="189">
        <f t="shared" si="82"/>
        <v>1817584</v>
      </c>
      <c r="J1784" s="232">
        <v>2016</v>
      </c>
      <c r="K1784" s="106">
        <f t="shared" si="83"/>
        <v>3377390</v>
      </c>
    </row>
    <row r="1785" spans="2:11" s="58" customFormat="1">
      <c r="B1785" s="175" t="s">
        <v>2451</v>
      </c>
      <c r="C1785" s="174" t="s">
        <v>2452</v>
      </c>
      <c r="D1785" s="181">
        <v>14300.630429999999</v>
      </c>
      <c r="E1785" s="97">
        <v>263.82082443619936</v>
      </c>
      <c r="F1785" s="227">
        <f t="shared" si="81"/>
        <v>3772804.11</v>
      </c>
      <c r="G1785" s="81"/>
      <c r="H1785" s="106" t="s">
        <v>11235</v>
      </c>
      <c r="I1785" s="189" t="str">
        <f t="shared" si="82"/>
        <v/>
      </c>
      <c r="J1785" s="232">
        <v>2016</v>
      </c>
      <c r="K1785" s="106">
        <f t="shared" si="83"/>
        <v>0</v>
      </c>
    </row>
    <row r="1786" spans="2:11" s="58" customFormat="1">
      <c r="B1786" s="175" t="s">
        <v>2453</v>
      </c>
      <c r="C1786" s="174" t="s">
        <v>2454</v>
      </c>
      <c r="D1786" s="181">
        <v>6582.0714289999996</v>
      </c>
      <c r="E1786" s="97">
        <v>165.33078708404884</v>
      </c>
      <c r="F1786" s="227">
        <f t="shared" si="81"/>
        <v>1088219.05</v>
      </c>
      <c r="G1786" s="81"/>
      <c r="H1786" s="106" t="s">
        <v>11235</v>
      </c>
      <c r="I1786" s="189" t="str">
        <f t="shared" si="82"/>
        <v/>
      </c>
      <c r="J1786" s="232">
        <v>2016</v>
      </c>
      <c r="K1786" s="106">
        <f t="shared" si="83"/>
        <v>0</v>
      </c>
    </row>
    <row r="1787" spans="2:11" s="58" customFormat="1">
      <c r="B1787" s="175" t="s">
        <v>2455</v>
      </c>
      <c r="C1787" s="174" t="s">
        <v>2444</v>
      </c>
      <c r="D1787" s="104">
        <v>7804.9250000000002</v>
      </c>
      <c r="E1787" s="97">
        <v>278.28533650227263</v>
      </c>
      <c r="F1787" s="227">
        <f t="shared" si="81"/>
        <v>2171996.1800000002</v>
      </c>
      <c r="G1787" s="81">
        <v>3902.4624939999999</v>
      </c>
      <c r="H1787" s="106">
        <v>623.65160555467469</v>
      </c>
      <c r="I1787" s="189">
        <f t="shared" si="82"/>
        <v>2433777</v>
      </c>
      <c r="J1787" s="232">
        <v>2016</v>
      </c>
      <c r="K1787" s="106">
        <f t="shared" si="83"/>
        <v>4605773</v>
      </c>
    </row>
    <row r="1788" spans="2:11" s="58" customFormat="1">
      <c r="B1788" s="175" t="s">
        <v>2456</v>
      </c>
      <c r="C1788" s="174" t="s">
        <v>2454</v>
      </c>
      <c r="D1788" s="181">
        <v>6582.0714289999996</v>
      </c>
      <c r="E1788" s="97">
        <v>165.33078708404884</v>
      </c>
      <c r="F1788" s="227">
        <f t="shared" si="81"/>
        <v>1088219.05</v>
      </c>
      <c r="G1788" s="81"/>
      <c r="H1788" s="106" t="s">
        <v>11235</v>
      </c>
      <c r="I1788" s="189" t="str">
        <f t="shared" si="82"/>
        <v/>
      </c>
      <c r="J1788" s="232">
        <v>2016</v>
      </c>
      <c r="K1788" s="106">
        <f t="shared" si="83"/>
        <v>0</v>
      </c>
    </row>
    <row r="1789" spans="2:11" s="58" customFormat="1">
      <c r="B1789" s="175" t="s">
        <v>2457</v>
      </c>
      <c r="C1789" s="174" t="s">
        <v>2454</v>
      </c>
      <c r="D1789" s="181">
        <v>1787.35</v>
      </c>
      <c r="E1789" s="97">
        <v>98.913967605673207</v>
      </c>
      <c r="F1789" s="227">
        <f t="shared" si="81"/>
        <v>176793.88</v>
      </c>
      <c r="G1789" s="81">
        <v>893.67496500000004</v>
      </c>
      <c r="H1789" s="106">
        <v>623.65179939890106</v>
      </c>
      <c r="I1789" s="189">
        <f t="shared" si="82"/>
        <v>557342</v>
      </c>
      <c r="J1789" s="232">
        <v>2016</v>
      </c>
      <c r="K1789" s="106">
        <f t="shared" si="83"/>
        <v>734136</v>
      </c>
    </row>
    <row r="1790" spans="2:11" s="58" customFormat="1">
      <c r="B1790" s="175" t="s">
        <v>2458</v>
      </c>
      <c r="C1790" s="174" t="s">
        <v>2054</v>
      </c>
      <c r="D1790" s="181">
        <v>16959.2</v>
      </c>
      <c r="E1790" s="97">
        <v>147.13139652813811</v>
      </c>
      <c r="F1790" s="227">
        <f t="shared" si="81"/>
        <v>2495230.7799999998</v>
      </c>
      <c r="G1790" s="81"/>
      <c r="H1790" s="106" t="s">
        <v>11235</v>
      </c>
      <c r="I1790" s="189" t="str">
        <f t="shared" si="82"/>
        <v/>
      </c>
      <c r="J1790" s="232">
        <v>2016</v>
      </c>
      <c r="K1790" s="106">
        <f t="shared" si="83"/>
        <v>0</v>
      </c>
    </row>
    <row r="1791" spans="2:11" s="58" customFormat="1">
      <c r="B1791" s="175" t="s">
        <v>2459</v>
      </c>
      <c r="C1791" s="174" t="s">
        <v>2054</v>
      </c>
      <c r="D1791" s="181">
        <v>15170.825000000001</v>
      </c>
      <c r="E1791" s="97">
        <v>121.8449781076507</v>
      </c>
      <c r="F1791" s="227">
        <f t="shared" si="81"/>
        <v>1848488.84</v>
      </c>
      <c r="G1791" s="81"/>
      <c r="H1791" s="106" t="s">
        <v>11235</v>
      </c>
      <c r="I1791" s="189" t="str">
        <f t="shared" si="82"/>
        <v/>
      </c>
      <c r="J1791" s="232">
        <v>2016</v>
      </c>
      <c r="K1791" s="106">
        <f t="shared" si="83"/>
        <v>0</v>
      </c>
    </row>
    <row r="1792" spans="2:11" s="58" customFormat="1">
      <c r="B1792" s="175" t="s">
        <v>2460</v>
      </c>
      <c r="C1792" s="174" t="s">
        <v>2076</v>
      </c>
      <c r="D1792" s="104">
        <v>5873.4777780000004</v>
      </c>
      <c r="E1792" s="97">
        <v>458.93094549475961</v>
      </c>
      <c r="F1792" s="227">
        <f t="shared" si="81"/>
        <v>2695520.71</v>
      </c>
      <c r="G1792" s="81">
        <v>2936.7388740000001</v>
      </c>
      <c r="H1792" s="106">
        <v>1300.6110396180902</v>
      </c>
      <c r="I1792" s="189">
        <f t="shared" si="82"/>
        <v>3819555</v>
      </c>
      <c r="J1792" s="232">
        <v>2016</v>
      </c>
      <c r="K1792" s="106">
        <f t="shared" si="83"/>
        <v>6515076</v>
      </c>
    </row>
    <row r="1793" spans="2:11" s="58" customFormat="1">
      <c r="B1793" s="175" t="s">
        <v>2461</v>
      </c>
      <c r="C1793" s="174" t="s">
        <v>2076</v>
      </c>
      <c r="D1793" s="181">
        <v>5582.7</v>
      </c>
      <c r="E1793" s="97">
        <v>125.94744836727747</v>
      </c>
      <c r="F1793" s="227">
        <f t="shared" si="81"/>
        <v>703126.82</v>
      </c>
      <c r="G1793" s="81">
        <v>2791.349937</v>
      </c>
      <c r="H1793" s="106">
        <v>1300.6112031592261</v>
      </c>
      <c r="I1793" s="189">
        <f t="shared" si="82"/>
        <v>3630461</v>
      </c>
      <c r="J1793" s="232">
        <v>2016</v>
      </c>
      <c r="K1793" s="106">
        <f t="shared" si="83"/>
        <v>4333588</v>
      </c>
    </row>
    <row r="1794" spans="2:11" s="58" customFormat="1">
      <c r="B1794" s="175" t="s">
        <v>2462</v>
      </c>
      <c r="C1794" s="174" t="s">
        <v>2054</v>
      </c>
      <c r="D1794" s="181">
        <v>16268.32667</v>
      </c>
      <c r="E1794" s="97">
        <v>77.556703009087045</v>
      </c>
      <c r="F1794" s="227">
        <f t="shared" si="81"/>
        <v>1261717.78</v>
      </c>
      <c r="G1794" s="81"/>
      <c r="H1794" s="106" t="s">
        <v>11235</v>
      </c>
      <c r="I1794" s="189" t="str">
        <f t="shared" si="82"/>
        <v/>
      </c>
      <c r="J1794" s="232">
        <v>2016</v>
      </c>
      <c r="K1794" s="106">
        <f t="shared" si="83"/>
        <v>0</v>
      </c>
    </row>
    <row r="1795" spans="2:11" s="58" customFormat="1">
      <c r="B1795" s="175" t="s">
        <v>2463</v>
      </c>
      <c r="C1795" s="174" t="s">
        <v>2054</v>
      </c>
      <c r="D1795" s="181">
        <v>9846.36</v>
      </c>
      <c r="E1795" s="97">
        <v>136.237341515037</v>
      </c>
      <c r="F1795" s="227">
        <f t="shared" si="81"/>
        <v>1341441.9099999999</v>
      </c>
      <c r="G1795" s="81"/>
      <c r="H1795" s="106" t="s">
        <v>11235</v>
      </c>
      <c r="I1795" s="189" t="str">
        <f t="shared" si="82"/>
        <v/>
      </c>
      <c r="J1795" s="232">
        <v>2016</v>
      </c>
      <c r="K1795" s="106">
        <f t="shared" si="83"/>
        <v>0</v>
      </c>
    </row>
    <row r="1796" spans="2:11" s="58" customFormat="1">
      <c r="B1796" s="175" t="s">
        <v>2464</v>
      </c>
      <c r="C1796" s="174" t="s">
        <v>2465</v>
      </c>
      <c r="D1796" s="181">
        <v>3304.35</v>
      </c>
      <c r="E1796" s="97">
        <v>171.09705993614477</v>
      </c>
      <c r="F1796" s="227">
        <f t="shared" si="81"/>
        <v>565364.56999999995</v>
      </c>
      <c r="G1796" s="81"/>
      <c r="H1796" s="106" t="s">
        <v>11235</v>
      </c>
      <c r="I1796" s="189" t="str">
        <f t="shared" si="82"/>
        <v/>
      </c>
      <c r="J1796" s="232">
        <v>2016</v>
      </c>
      <c r="K1796" s="106">
        <f t="shared" si="83"/>
        <v>0</v>
      </c>
    </row>
    <row r="1797" spans="2:11" s="58" customFormat="1">
      <c r="B1797" s="175" t="s">
        <v>2466</v>
      </c>
      <c r="C1797" s="174" t="s">
        <v>2465</v>
      </c>
      <c r="D1797" s="104">
        <v>4731.6000000000004</v>
      </c>
      <c r="E1797" s="97">
        <v>430.29487699721022</v>
      </c>
      <c r="F1797" s="227">
        <f t="shared" si="81"/>
        <v>2035983.24</v>
      </c>
      <c r="G1797" s="81"/>
      <c r="H1797" s="106" t="s">
        <v>11235</v>
      </c>
      <c r="I1797" s="189" t="str">
        <f t="shared" si="82"/>
        <v/>
      </c>
      <c r="J1797" s="232">
        <v>2016</v>
      </c>
      <c r="K1797" s="106">
        <f t="shared" si="83"/>
        <v>0</v>
      </c>
    </row>
    <row r="1798" spans="2:11" s="58" customFormat="1">
      <c r="B1798" s="175" t="s">
        <v>2467</v>
      </c>
      <c r="C1798" s="174" t="s">
        <v>2076</v>
      </c>
      <c r="D1798" s="181">
        <v>5873.4777780000004</v>
      </c>
      <c r="E1798" s="97">
        <v>458.93094549475961</v>
      </c>
      <c r="F1798" s="227">
        <f t="shared" si="81"/>
        <v>2695520.71</v>
      </c>
      <c r="G1798" s="81">
        <v>2936.7388740000001</v>
      </c>
      <c r="H1798" s="106">
        <v>1300.6110396180902</v>
      </c>
      <c r="I1798" s="189">
        <f t="shared" si="82"/>
        <v>3819555</v>
      </c>
      <c r="J1798" s="232">
        <v>2016</v>
      </c>
      <c r="K1798" s="106">
        <f t="shared" si="83"/>
        <v>6515076</v>
      </c>
    </row>
    <row r="1799" spans="2:11" s="58" customFormat="1">
      <c r="B1799" s="175" t="s">
        <v>2468</v>
      </c>
      <c r="C1799" s="174" t="s">
        <v>2076</v>
      </c>
      <c r="D1799" s="181">
        <v>4415.3500000000004</v>
      </c>
      <c r="E1799" s="97">
        <v>391.31600665858872</v>
      </c>
      <c r="F1799" s="227">
        <f t="shared" si="81"/>
        <v>1727797.13</v>
      </c>
      <c r="G1799" s="81">
        <v>2207.6750470000002</v>
      </c>
      <c r="H1799" s="106">
        <v>1300.6112488800529</v>
      </c>
      <c r="I1799" s="189">
        <f t="shared" si="82"/>
        <v>2871327</v>
      </c>
      <c r="J1799" s="232">
        <v>2016</v>
      </c>
      <c r="K1799" s="106">
        <f t="shared" si="83"/>
        <v>4599124</v>
      </c>
    </row>
    <row r="1800" spans="2:11" s="58" customFormat="1">
      <c r="B1800" s="175" t="s">
        <v>2469</v>
      </c>
      <c r="C1800" s="174" t="s">
        <v>2470</v>
      </c>
      <c r="D1800" s="181">
        <v>2233</v>
      </c>
      <c r="E1800" s="97">
        <v>205.61815494849978</v>
      </c>
      <c r="F1800" s="227">
        <f t="shared" si="81"/>
        <v>459145.34</v>
      </c>
      <c r="G1800" s="81">
        <v>1116.5000190000001</v>
      </c>
      <c r="H1800" s="106">
        <v>1300.6108153053242</v>
      </c>
      <c r="I1800" s="189">
        <f t="shared" si="82"/>
        <v>1452132</v>
      </c>
      <c r="J1800" s="232">
        <v>2016</v>
      </c>
      <c r="K1800" s="106">
        <f t="shared" si="83"/>
        <v>1911277</v>
      </c>
    </row>
    <row r="1801" spans="2:11" s="58" customFormat="1">
      <c r="B1801" s="175" t="s">
        <v>2471</v>
      </c>
      <c r="C1801" s="174" t="s">
        <v>2470</v>
      </c>
      <c r="D1801" s="181">
        <v>6447.53</v>
      </c>
      <c r="E1801" s="97">
        <v>345.61455316997365</v>
      </c>
      <c r="F1801" s="227">
        <f t="shared" si="81"/>
        <v>2228360.2000000002</v>
      </c>
      <c r="G1801" s="81">
        <v>3223.765077</v>
      </c>
      <c r="H1801" s="106">
        <v>1300.6112107591393</v>
      </c>
      <c r="I1801" s="189">
        <f t="shared" si="82"/>
        <v>4192865</v>
      </c>
      <c r="J1801" s="232">
        <v>2016</v>
      </c>
      <c r="K1801" s="106">
        <f t="shared" si="83"/>
        <v>6421225</v>
      </c>
    </row>
    <row r="1802" spans="2:11" s="58" customFormat="1">
      <c r="B1802" s="175" t="s">
        <v>2472</v>
      </c>
      <c r="C1802" s="174" t="s">
        <v>2473</v>
      </c>
      <c r="D1802" s="104">
        <v>6543.1107689999999</v>
      </c>
      <c r="E1802" s="97">
        <v>262.1456919431223</v>
      </c>
      <c r="F1802" s="227">
        <f t="shared" si="81"/>
        <v>1715248.3</v>
      </c>
      <c r="G1802" s="81">
        <v>3271.5553730000001</v>
      </c>
      <c r="H1802" s="106">
        <v>1300.6110289669855</v>
      </c>
      <c r="I1802" s="189">
        <f t="shared" si="82"/>
        <v>4255021</v>
      </c>
      <c r="J1802" s="232">
        <v>2016</v>
      </c>
      <c r="K1802" s="106">
        <f t="shared" si="83"/>
        <v>5970269</v>
      </c>
    </row>
    <row r="1803" spans="2:11" s="58" customFormat="1">
      <c r="B1803" s="175" t="s">
        <v>2474</v>
      </c>
      <c r="C1803" s="174" t="s">
        <v>2475</v>
      </c>
      <c r="D1803" s="181">
        <v>8020.9606059999996</v>
      </c>
      <c r="E1803" s="97">
        <v>751.26109153215816</v>
      </c>
      <c r="F1803" s="227">
        <f t="shared" si="81"/>
        <v>6025835.6200000001</v>
      </c>
      <c r="G1803" s="81"/>
      <c r="H1803" s="106" t="s">
        <v>11235</v>
      </c>
      <c r="I1803" s="189" t="str">
        <f t="shared" si="82"/>
        <v/>
      </c>
      <c r="J1803" s="232">
        <v>2016</v>
      </c>
      <c r="K1803" s="106">
        <f t="shared" si="83"/>
        <v>0</v>
      </c>
    </row>
    <row r="1804" spans="2:11" s="58" customFormat="1">
      <c r="B1804" s="175" t="s">
        <v>2476</v>
      </c>
      <c r="C1804" s="174" t="s">
        <v>2473</v>
      </c>
      <c r="D1804" s="181">
        <v>26711.42668</v>
      </c>
      <c r="E1804" s="97">
        <v>200.36689069877863</v>
      </c>
      <c r="F1804" s="227">
        <f t="shared" si="81"/>
        <v>5352085.51</v>
      </c>
      <c r="G1804" s="81">
        <v>13355.71357</v>
      </c>
      <c r="H1804" s="106">
        <v>1300.6111510970356</v>
      </c>
      <c r="I1804" s="189">
        <f t="shared" si="82"/>
        <v>17370590</v>
      </c>
      <c r="J1804" s="232">
        <v>2016</v>
      </c>
      <c r="K1804" s="106">
        <f t="shared" si="83"/>
        <v>22722676</v>
      </c>
    </row>
    <row r="1805" spans="2:11" s="58" customFormat="1">
      <c r="B1805" s="175" t="s">
        <v>2477</v>
      </c>
      <c r="C1805" s="174" t="s">
        <v>2452</v>
      </c>
      <c r="D1805" s="181">
        <v>3455.6778399999998</v>
      </c>
      <c r="E1805" s="97">
        <v>206.54927138694157</v>
      </c>
      <c r="F1805" s="227">
        <f t="shared" si="81"/>
        <v>713767.74</v>
      </c>
      <c r="G1805" s="81">
        <v>3455.6777999999999</v>
      </c>
      <c r="H1805" s="106">
        <v>1300.6111275767666</v>
      </c>
      <c r="I1805" s="189">
        <f t="shared" si="82"/>
        <v>4494493</v>
      </c>
      <c r="J1805" s="232">
        <v>2016</v>
      </c>
      <c r="K1805" s="106">
        <f t="shared" si="83"/>
        <v>5208261</v>
      </c>
    </row>
    <row r="1806" spans="2:11" s="58" customFormat="1">
      <c r="B1806" s="175" t="s">
        <v>2478</v>
      </c>
      <c r="C1806" s="174" t="s">
        <v>2452</v>
      </c>
      <c r="D1806" s="181">
        <v>6452.1282709999996</v>
      </c>
      <c r="E1806" s="97">
        <v>538.34249477214098</v>
      </c>
      <c r="F1806" s="227">
        <f t="shared" ref="F1806:F1869" si="84">IFERROR(D1806*E1806,0)</f>
        <v>3473454.83</v>
      </c>
      <c r="G1806" s="81">
        <v>3226.064292</v>
      </c>
      <c r="H1806" s="106">
        <v>1300.6110914791402</v>
      </c>
      <c r="I1806" s="189">
        <f t="shared" ref="I1806:I1869" si="85">IFERROR(G1806*H1806,"")</f>
        <v>4195855</v>
      </c>
      <c r="J1806" s="232">
        <v>2016</v>
      </c>
      <c r="K1806" s="106">
        <f t="shared" ref="K1806:K1869" si="86">IFERROR(ROUND((F1806+I1806),0),0)</f>
        <v>7669310</v>
      </c>
    </row>
    <row r="1807" spans="2:11" s="58" customFormat="1">
      <c r="B1807" s="175" t="s">
        <v>2479</v>
      </c>
      <c r="C1807" s="174" t="s">
        <v>2480</v>
      </c>
      <c r="D1807" s="104">
        <v>3554.7</v>
      </c>
      <c r="E1807" s="97">
        <v>93.105589782541429</v>
      </c>
      <c r="F1807" s="227">
        <f t="shared" si="84"/>
        <v>330962.44</v>
      </c>
      <c r="G1807" s="81"/>
      <c r="H1807" s="106" t="s">
        <v>11235</v>
      </c>
      <c r="I1807" s="189" t="str">
        <f t="shared" si="85"/>
        <v/>
      </c>
      <c r="J1807" s="232">
        <v>2016</v>
      </c>
      <c r="K1807" s="106">
        <f t="shared" si="86"/>
        <v>0</v>
      </c>
    </row>
    <row r="1808" spans="2:11" s="58" customFormat="1">
      <c r="B1808" s="175" t="s">
        <v>2481</v>
      </c>
      <c r="C1808" s="174" t="s">
        <v>2480</v>
      </c>
      <c r="D1808" s="181">
        <v>4992.1000000000004</v>
      </c>
      <c r="E1808" s="97">
        <v>254.60893611906812</v>
      </c>
      <c r="F1808" s="227">
        <f t="shared" si="84"/>
        <v>1271033.27</v>
      </c>
      <c r="G1808" s="81"/>
      <c r="H1808" s="106" t="s">
        <v>11235</v>
      </c>
      <c r="I1808" s="189" t="str">
        <f t="shared" si="85"/>
        <v/>
      </c>
      <c r="J1808" s="232">
        <v>2016</v>
      </c>
      <c r="K1808" s="106">
        <f t="shared" si="86"/>
        <v>0</v>
      </c>
    </row>
    <row r="1809" spans="2:11" s="58" customFormat="1">
      <c r="B1809" s="175" t="s">
        <v>2482</v>
      </c>
      <c r="C1809" s="174" t="s">
        <v>2483</v>
      </c>
      <c r="D1809" s="181">
        <v>2362</v>
      </c>
      <c r="E1809" s="97">
        <v>98.606168501270105</v>
      </c>
      <c r="F1809" s="227">
        <f t="shared" si="84"/>
        <v>232907.77</v>
      </c>
      <c r="G1809" s="81">
        <v>1180.999973</v>
      </c>
      <c r="H1809" s="106">
        <v>1300.6113760512339</v>
      </c>
      <c r="I1809" s="189">
        <f t="shared" si="85"/>
        <v>1536022</v>
      </c>
      <c r="J1809" s="232">
        <v>2016</v>
      </c>
      <c r="K1809" s="106">
        <f t="shared" si="86"/>
        <v>1768930</v>
      </c>
    </row>
    <row r="1810" spans="2:11" s="58" customFormat="1">
      <c r="B1810" s="175" t="s">
        <v>2484</v>
      </c>
      <c r="C1810" s="174" t="s">
        <v>2483</v>
      </c>
      <c r="D1810" s="181">
        <v>298.10000000000002</v>
      </c>
      <c r="E1810" s="97">
        <v>1730.7430057027841</v>
      </c>
      <c r="F1810" s="227">
        <f t="shared" si="84"/>
        <v>515934.49</v>
      </c>
      <c r="G1810" s="81">
        <v>149.04999609999999</v>
      </c>
      <c r="H1810" s="106">
        <v>1300.6105674094681</v>
      </c>
      <c r="I1810" s="189">
        <f t="shared" si="85"/>
        <v>193856</v>
      </c>
      <c r="J1810" s="232">
        <v>2016</v>
      </c>
      <c r="K1810" s="106">
        <f t="shared" si="86"/>
        <v>709790</v>
      </c>
    </row>
    <row r="1811" spans="2:11" s="58" customFormat="1">
      <c r="B1811" s="175" t="s">
        <v>2485</v>
      </c>
      <c r="C1811" s="174" t="s">
        <v>2480</v>
      </c>
      <c r="D1811" s="181">
        <v>6892.3166670000001</v>
      </c>
      <c r="E1811" s="97">
        <v>200.60156356713145</v>
      </c>
      <c r="F1811" s="227">
        <f t="shared" si="84"/>
        <v>1382609.5</v>
      </c>
      <c r="G1811" s="81"/>
      <c r="H1811" s="106" t="s">
        <v>11235</v>
      </c>
      <c r="I1811" s="189" t="str">
        <f t="shared" si="85"/>
        <v/>
      </c>
      <c r="J1811" s="232">
        <v>2016</v>
      </c>
      <c r="K1811" s="106">
        <f t="shared" si="86"/>
        <v>0</v>
      </c>
    </row>
    <row r="1812" spans="2:11" s="58" customFormat="1">
      <c r="B1812" s="175" t="s">
        <v>2486</v>
      </c>
      <c r="C1812" s="174" t="s">
        <v>2480</v>
      </c>
      <c r="D1812" s="104">
        <v>3816.3166670000001</v>
      </c>
      <c r="E1812" s="97">
        <v>113.79166036066262</v>
      </c>
      <c r="F1812" s="227">
        <f t="shared" si="84"/>
        <v>434265.01</v>
      </c>
      <c r="G1812" s="81"/>
      <c r="H1812" s="106" t="s">
        <v>11235</v>
      </c>
      <c r="I1812" s="189" t="str">
        <f t="shared" si="85"/>
        <v/>
      </c>
      <c r="J1812" s="232">
        <v>2016</v>
      </c>
      <c r="K1812" s="106">
        <f t="shared" si="86"/>
        <v>0</v>
      </c>
    </row>
    <row r="1813" spans="2:11" s="58" customFormat="1">
      <c r="B1813" s="175" t="s">
        <v>2487</v>
      </c>
      <c r="C1813" s="174" t="s">
        <v>1830</v>
      </c>
      <c r="D1813" s="181">
        <v>6231.4666870000001</v>
      </c>
      <c r="E1813" s="97">
        <v>483.51060213250241</v>
      </c>
      <c r="F1813" s="227">
        <f t="shared" si="84"/>
        <v>3012980.21</v>
      </c>
      <c r="G1813" s="81">
        <v>3115.733354</v>
      </c>
      <c r="H1813" s="106">
        <v>623.65157066646725</v>
      </c>
      <c r="I1813" s="189">
        <f t="shared" si="85"/>
        <v>1943132</v>
      </c>
      <c r="J1813" s="232">
        <v>2016</v>
      </c>
      <c r="K1813" s="106">
        <f t="shared" si="86"/>
        <v>4956112</v>
      </c>
    </row>
    <row r="1814" spans="2:11" s="58" customFormat="1">
      <c r="B1814" s="175" t="s">
        <v>2488</v>
      </c>
      <c r="C1814" s="174" t="s">
        <v>1830</v>
      </c>
      <c r="D1814" s="181">
        <v>1523.297247</v>
      </c>
      <c r="E1814" s="97">
        <v>138.19166312719005</v>
      </c>
      <c r="F1814" s="227">
        <f t="shared" si="84"/>
        <v>210506.98</v>
      </c>
      <c r="G1814" s="81">
        <v>761.64860929999998</v>
      </c>
      <c r="H1814" s="106">
        <v>623.65110918610594</v>
      </c>
      <c r="I1814" s="189">
        <f t="shared" si="85"/>
        <v>475003.00000000006</v>
      </c>
      <c r="J1814" s="232">
        <v>2016</v>
      </c>
      <c r="K1814" s="106">
        <f t="shared" si="86"/>
        <v>685510</v>
      </c>
    </row>
    <row r="1815" spans="2:11" s="58" customFormat="1">
      <c r="B1815" s="175" t="s">
        <v>2489</v>
      </c>
      <c r="C1815" s="174" t="s">
        <v>2480</v>
      </c>
      <c r="D1815" s="181">
        <v>6892.3166670000001</v>
      </c>
      <c r="E1815" s="97">
        <v>200.60156356713145</v>
      </c>
      <c r="F1815" s="227">
        <f t="shared" si="84"/>
        <v>1382609.5</v>
      </c>
      <c r="G1815" s="81"/>
      <c r="H1815" s="106" t="s">
        <v>11235</v>
      </c>
      <c r="I1815" s="189" t="str">
        <f t="shared" si="85"/>
        <v/>
      </c>
      <c r="J1815" s="232">
        <v>2016</v>
      </c>
      <c r="K1815" s="106">
        <f t="shared" si="86"/>
        <v>0</v>
      </c>
    </row>
    <row r="1816" spans="2:11" s="58" customFormat="1">
      <c r="B1816" s="175" t="s">
        <v>2490</v>
      </c>
      <c r="C1816" s="174" t="s">
        <v>2480</v>
      </c>
      <c r="D1816" s="181">
        <v>6195.3833329999998</v>
      </c>
      <c r="E1816" s="97">
        <v>277.87837611758641</v>
      </c>
      <c r="F1816" s="227">
        <f t="shared" si="84"/>
        <v>1721563.06</v>
      </c>
      <c r="G1816" s="81"/>
      <c r="H1816" s="106" t="s">
        <v>11235</v>
      </c>
      <c r="I1816" s="189" t="str">
        <f t="shared" si="85"/>
        <v/>
      </c>
      <c r="J1816" s="232">
        <v>2016</v>
      </c>
      <c r="K1816" s="106">
        <f t="shared" si="86"/>
        <v>0</v>
      </c>
    </row>
    <row r="1817" spans="2:11" s="58" customFormat="1">
      <c r="B1817" s="175" t="s">
        <v>2491</v>
      </c>
      <c r="C1817" s="174" t="s">
        <v>2492</v>
      </c>
      <c r="D1817" s="104">
        <v>13558.638709999999</v>
      </c>
      <c r="E1817" s="97">
        <v>274.82413608762647</v>
      </c>
      <c r="F1817" s="227">
        <f t="shared" si="84"/>
        <v>3726241.17</v>
      </c>
      <c r="G1817" s="81">
        <v>6779.3191550000001</v>
      </c>
      <c r="H1817" s="106">
        <v>1300.6111378451542</v>
      </c>
      <c r="I1817" s="189">
        <f t="shared" si="85"/>
        <v>8817258</v>
      </c>
      <c r="J1817" s="232">
        <v>2016</v>
      </c>
      <c r="K1817" s="106">
        <f t="shared" si="86"/>
        <v>12543499</v>
      </c>
    </row>
    <row r="1818" spans="2:11" s="58" customFormat="1">
      <c r="B1818" s="175" t="s">
        <v>2493</v>
      </c>
      <c r="C1818" s="174" t="s">
        <v>2492</v>
      </c>
      <c r="D1818" s="181">
        <v>3443.7844369999998</v>
      </c>
      <c r="E1818" s="97">
        <v>207.84323557241282</v>
      </c>
      <c r="F1818" s="227">
        <f t="shared" si="84"/>
        <v>715767.3</v>
      </c>
      <c r="G1818" s="81">
        <v>1721.892272</v>
      </c>
      <c r="H1818" s="106">
        <v>1300.6109827061237</v>
      </c>
      <c r="I1818" s="189">
        <f t="shared" si="85"/>
        <v>2239512</v>
      </c>
      <c r="J1818" s="232">
        <v>2016</v>
      </c>
      <c r="K1818" s="106">
        <f t="shared" si="86"/>
        <v>2955279</v>
      </c>
    </row>
    <row r="1819" spans="2:11" s="58" customFormat="1">
      <c r="B1819" s="175" t="s">
        <v>2494</v>
      </c>
      <c r="C1819" s="174" t="s">
        <v>2495</v>
      </c>
      <c r="D1819" s="181">
        <v>6014</v>
      </c>
      <c r="E1819" s="97">
        <v>206.66268207515799</v>
      </c>
      <c r="F1819" s="227">
        <f t="shared" si="84"/>
        <v>1242869.3700000001</v>
      </c>
      <c r="G1819" s="81"/>
      <c r="H1819" s="106" t="s">
        <v>11235</v>
      </c>
      <c r="I1819" s="189" t="str">
        <f t="shared" si="85"/>
        <v/>
      </c>
      <c r="J1819" s="232">
        <v>2016</v>
      </c>
      <c r="K1819" s="106">
        <f t="shared" si="86"/>
        <v>0</v>
      </c>
    </row>
    <row r="1820" spans="2:11" s="58" customFormat="1">
      <c r="B1820" s="175" t="s">
        <v>2496</v>
      </c>
      <c r="C1820" s="174" t="s">
        <v>2495</v>
      </c>
      <c r="D1820" s="181">
        <v>9707.1333329999998</v>
      </c>
      <c r="E1820" s="97">
        <v>392.95025618249639</v>
      </c>
      <c r="F1820" s="227">
        <f t="shared" si="84"/>
        <v>3814420.53</v>
      </c>
      <c r="G1820" s="81"/>
      <c r="H1820" s="106" t="s">
        <v>11235</v>
      </c>
      <c r="I1820" s="189" t="str">
        <f t="shared" si="85"/>
        <v/>
      </c>
      <c r="J1820" s="232">
        <v>2016</v>
      </c>
      <c r="K1820" s="106">
        <f t="shared" si="86"/>
        <v>0</v>
      </c>
    </row>
    <row r="1821" spans="2:11" s="58" customFormat="1">
      <c r="B1821" s="175" t="s">
        <v>2497</v>
      </c>
      <c r="C1821" s="174" t="s">
        <v>2498</v>
      </c>
      <c r="D1821" s="181">
        <v>4293.5222219999996</v>
      </c>
      <c r="E1821" s="97">
        <v>364.09285178261274</v>
      </c>
      <c r="F1821" s="227">
        <f t="shared" si="84"/>
        <v>1563240.75</v>
      </c>
      <c r="G1821" s="81">
        <v>2146.761094</v>
      </c>
      <c r="H1821" s="106">
        <v>1300.6109565725155</v>
      </c>
      <c r="I1821" s="189">
        <f t="shared" si="85"/>
        <v>2792101</v>
      </c>
      <c r="J1821" s="232">
        <v>2016</v>
      </c>
      <c r="K1821" s="106">
        <f t="shared" si="86"/>
        <v>4355342</v>
      </c>
    </row>
    <row r="1822" spans="2:11" s="58" customFormat="1">
      <c r="B1822" s="175" t="s">
        <v>2499</v>
      </c>
      <c r="C1822" s="174" t="s">
        <v>2498</v>
      </c>
      <c r="D1822" s="104">
        <v>4815.2</v>
      </c>
      <c r="E1822" s="97">
        <v>316.60453563714901</v>
      </c>
      <c r="F1822" s="227">
        <f t="shared" si="84"/>
        <v>1524514.16</v>
      </c>
      <c r="G1822" s="81">
        <v>2407.5999459999998</v>
      </c>
      <c r="H1822" s="106">
        <v>1300.6110110620514</v>
      </c>
      <c r="I1822" s="189">
        <f t="shared" si="85"/>
        <v>3131351</v>
      </c>
      <c r="J1822" s="232">
        <v>2016</v>
      </c>
      <c r="K1822" s="106">
        <f t="shared" si="86"/>
        <v>4655865</v>
      </c>
    </row>
    <row r="1823" spans="2:11" s="58" customFormat="1">
      <c r="B1823" s="175" t="s">
        <v>2500</v>
      </c>
      <c r="C1823" s="174" t="s">
        <v>2495</v>
      </c>
      <c r="D1823" s="181">
        <v>6498.4071430000004</v>
      </c>
      <c r="E1823" s="97">
        <v>936.95123220444236</v>
      </c>
      <c r="F1823" s="227">
        <f t="shared" si="84"/>
        <v>6088690.5800000001</v>
      </c>
      <c r="G1823" s="81">
        <v>3249.2034589999998</v>
      </c>
      <c r="H1823" s="106">
        <v>1300.611073860118</v>
      </c>
      <c r="I1823" s="189">
        <f t="shared" si="85"/>
        <v>4225950</v>
      </c>
      <c r="J1823" s="232">
        <v>2016</v>
      </c>
      <c r="K1823" s="106">
        <f t="shared" si="86"/>
        <v>10314641</v>
      </c>
    </row>
    <row r="1824" spans="2:11" s="58" customFormat="1">
      <c r="B1824" s="175" t="s">
        <v>2501</v>
      </c>
      <c r="C1824" s="174" t="s">
        <v>2495</v>
      </c>
      <c r="D1824" s="181">
        <v>6947.8571430000002</v>
      </c>
      <c r="E1824" s="97">
        <v>930.89839599196262</v>
      </c>
      <c r="F1824" s="227">
        <f t="shared" si="84"/>
        <v>6467749.0700000003</v>
      </c>
      <c r="G1824" s="81">
        <v>3473.9285500000001</v>
      </c>
      <c r="H1824" s="106">
        <v>1300.6110905764024</v>
      </c>
      <c r="I1824" s="189">
        <f t="shared" si="85"/>
        <v>4518230</v>
      </c>
      <c r="J1824" s="232">
        <v>2016</v>
      </c>
      <c r="K1824" s="106">
        <f t="shared" si="86"/>
        <v>10985979</v>
      </c>
    </row>
    <row r="1825" spans="2:11" s="58" customFormat="1">
      <c r="B1825" s="175" t="s">
        <v>2502</v>
      </c>
      <c r="C1825" s="174" t="s">
        <v>2503</v>
      </c>
      <c r="D1825" s="181">
        <v>5870.9</v>
      </c>
      <c r="E1825" s="97">
        <v>135.56235500519512</v>
      </c>
      <c r="F1825" s="227">
        <f t="shared" si="84"/>
        <v>795873.02999999991</v>
      </c>
      <c r="G1825" s="81">
        <v>2935.4500619999999</v>
      </c>
      <c r="H1825" s="106">
        <v>1300.6111224385054</v>
      </c>
      <c r="I1825" s="189">
        <f t="shared" si="85"/>
        <v>3817879</v>
      </c>
      <c r="J1825" s="232">
        <v>2016</v>
      </c>
      <c r="K1825" s="106">
        <f t="shared" si="86"/>
        <v>4613752</v>
      </c>
    </row>
    <row r="1826" spans="2:11" s="58" customFormat="1">
      <c r="B1826" s="175" t="s">
        <v>2504</v>
      </c>
      <c r="C1826" s="174" t="s">
        <v>2503</v>
      </c>
      <c r="D1826" s="181">
        <v>5870.9</v>
      </c>
      <c r="E1826" s="97">
        <v>135.56235500519512</v>
      </c>
      <c r="F1826" s="227">
        <f t="shared" si="84"/>
        <v>795873.02999999991</v>
      </c>
      <c r="G1826" s="81">
        <v>2935.4500079999998</v>
      </c>
      <c r="H1826" s="106">
        <v>1300.611146364309</v>
      </c>
      <c r="I1826" s="189">
        <f t="shared" si="85"/>
        <v>3817878.9999999995</v>
      </c>
      <c r="J1826" s="232">
        <v>2016</v>
      </c>
      <c r="K1826" s="106">
        <f t="shared" si="86"/>
        <v>4613752</v>
      </c>
    </row>
    <row r="1827" spans="2:11" s="58" customFormat="1">
      <c r="B1827" s="175" t="s">
        <v>2505</v>
      </c>
      <c r="C1827" s="174" t="s">
        <v>2506</v>
      </c>
      <c r="D1827" s="104">
        <v>7233.554545</v>
      </c>
      <c r="E1827" s="97">
        <v>854.12496740909</v>
      </c>
      <c r="F1827" s="227">
        <f t="shared" si="84"/>
        <v>6178359.54</v>
      </c>
      <c r="G1827" s="81">
        <v>3616.7773560000001</v>
      </c>
      <c r="H1827" s="106">
        <v>1300.6111620877998</v>
      </c>
      <c r="I1827" s="189">
        <f t="shared" si="85"/>
        <v>4704021</v>
      </c>
      <c r="J1827" s="232">
        <v>2016</v>
      </c>
      <c r="K1827" s="106">
        <f t="shared" si="86"/>
        <v>10882381</v>
      </c>
    </row>
    <row r="1828" spans="2:11" s="58" customFormat="1">
      <c r="B1828" s="175" t="s">
        <v>2507</v>
      </c>
      <c r="C1828" s="174" t="s">
        <v>2506</v>
      </c>
      <c r="D1828" s="181">
        <v>8306.6</v>
      </c>
      <c r="E1828" s="97">
        <v>650.32298052151305</v>
      </c>
      <c r="F1828" s="227">
        <f t="shared" si="84"/>
        <v>5401972.8700000001</v>
      </c>
      <c r="G1828" s="81">
        <v>4153.2999179999997</v>
      </c>
      <c r="H1828" s="106">
        <v>1300.6111060241521</v>
      </c>
      <c r="I1828" s="189">
        <f t="shared" si="85"/>
        <v>5401828</v>
      </c>
      <c r="J1828" s="232">
        <v>2016</v>
      </c>
      <c r="K1828" s="106">
        <f t="shared" si="86"/>
        <v>10803801</v>
      </c>
    </row>
    <row r="1829" spans="2:11" s="58" customFormat="1">
      <c r="B1829" s="175" t="s">
        <v>2508</v>
      </c>
      <c r="C1829" s="174" t="s">
        <v>2509</v>
      </c>
      <c r="D1829" s="181">
        <v>4322.8</v>
      </c>
      <c r="E1829" s="97">
        <v>150.81626492088461</v>
      </c>
      <c r="F1829" s="227">
        <f t="shared" si="84"/>
        <v>651948.55000000005</v>
      </c>
      <c r="G1829" s="81">
        <v>2161.4001010000002</v>
      </c>
      <c r="H1829" s="106">
        <v>1300.6111171640034</v>
      </c>
      <c r="I1829" s="189">
        <f t="shared" si="85"/>
        <v>2811141</v>
      </c>
      <c r="J1829" s="232">
        <v>2016</v>
      </c>
      <c r="K1829" s="106">
        <f t="shared" si="86"/>
        <v>3463090</v>
      </c>
    </row>
    <row r="1830" spans="2:11" s="58" customFormat="1">
      <c r="B1830" s="175" t="s">
        <v>2510</v>
      </c>
      <c r="C1830" s="174" t="s">
        <v>2509</v>
      </c>
      <c r="D1830" s="181">
        <v>2573.6</v>
      </c>
      <c r="E1830" s="97">
        <v>400.28342011190551</v>
      </c>
      <c r="F1830" s="227">
        <f t="shared" si="84"/>
        <v>1030169.41</v>
      </c>
      <c r="G1830" s="81">
        <v>1286.7999620000001</v>
      </c>
      <c r="H1830" s="106">
        <v>1300.6108559397051</v>
      </c>
      <c r="I1830" s="189">
        <f t="shared" si="85"/>
        <v>1673626</v>
      </c>
      <c r="J1830" s="232">
        <v>2016</v>
      </c>
      <c r="K1830" s="106">
        <f t="shared" si="86"/>
        <v>2703795</v>
      </c>
    </row>
    <row r="1831" spans="2:11" s="58" customFormat="1">
      <c r="B1831" s="175" t="s">
        <v>2511</v>
      </c>
      <c r="C1831" s="174" t="s">
        <v>2480</v>
      </c>
      <c r="D1831" s="181">
        <v>6174.6</v>
      </c>
      <c r="E1831" s="97">
        <v>267.31708612703659</v>
      </c>
      <c r="F1831" s="227">
        <f t="shared" si="84"/>
        <v>1650576.0800000003</v>
      </c>
      <c r="G1831" s="81">
        <v>3087.2999089999998</v>
      </c>
      <c r="H1831" s="106">
        <v>1300.6112520181466</v>
      </c>
      <c r="I1831" s="189">
        <f t="shared" si="85"/>
        <v>4015377</v>
      </c>
      <c r="J1831" s="232">
        <v>2016</v>
      </c>
      <c r="K1831" s="106">
        <f t="shared" si="86"/>
        <v>5665953</v>
      </c>
    </row>
    <row r="1832" spans="2:11" s="58" customFormat="1">
      <c r="B1832" s="175" t="s">
        <v>2512</v>
      </c>
      <c r="C1832" s="174" t="s">
        <v>2480</v>
      </c>
      <c r="D1832" s="104">
        <v>5123.1666670000004</v>
      </c>
      <c r="E1832" s="97">
        <v>402.0142060312948</v>
      </c>
      <c r="F1832" s="227">
        <f t="shared" si="84"/>
        <v>2059585.78</v>
      </c>
      <c r="G1832" s="81">
        <v>2561.5834260000001</v>
      </c>
      <c r="H1832" s="106">
        <v>1300.6111634640158</v>
      </c>
      <c r="I1832" s="189">
        <f t="shared" si="85"/>
        <v>3331624</v>
      </c>
      <c r="J1832" s="232">
        <v>2016</v>
      </c>
      <c r="K1832" s="106">
        <f t="shared" si="86"/>
        <v>5391210</v>
      </c>
    </row>
    <row r="1833" spans="2:11" s="58" customFormat="1">
      <c r="B1833" s="175" t="s">
        <v>2513</v>
      </c>
      <c r="C1833" s="174" t="s">
        <v>2495</v>
      </c>
      <c r="D1833" s="181">
        <v>6498.4071430000004</v>
      </c>
      <c r="E1833" s="97">
        <v>936.95123220444236</v>
      </c>
      <c r="F1833" s="227">
        <f t="shared" si="84"/>
        <v>6088690.5800000001</v>
      </c>
      <c r="G1833" s="81">
        <v>3249.2034589999998</v>
      </c>
      <c r="H1833" s="106">
        <v>1300.611073860118</v>
      </c>
      <c r="I1833" s="189">
        <f t="shared" si="85"/>
        <v>4225950</v>
      </c>
      <c r="J1833" s="232">
        <v>2016</v>
      </c>
      <c r="K1833" s="106">
        <f t="shared" si="86"/>
        <v>10314641</v>
      </c>
    </row>
    <row r="1834" spans="2:11" s="58" customFormat="1">
      <c r="B1834" s="175" t="s">
        <v>2514</v>
      </c>
      <c r="C1834" s="174" t="s">
        <v>2495</v>
      </c>
      <c r="D1834" s="181">
        <v>4301.6333329999998</v>
      </c>
      <c r="E1834" s="97">
        <v>277.19091277554969</v>
      </c>
      <c r="F1834" s="227">
        <f t="shared" si="84"/>
        <v>1192373.67</v>
      </c>
      <c r="G1834" s="81">
        <v>2150.8165819999999</v>
      </c>
      <c r="H1834" s="106">
        <v>1300.6111369100465</v>
      </c>
      <c r="I1834" s="189">
        <f t="shared" si="85"/>
        <v>2797376</v>
      </c>
      <c r="J1834" s="232">
        <v>2016</v>
      </c>
      <c r="K1834" s="106">
        <f t="shared" si="86"/>
        <v>3989750</v>
      </c>
    </row>
    <row r="1835" spans="2:11" s="58" customFormat="1">
      <c r="B1835" s="175" t="s">
        <v>2515</v>
      </c>
      <c r="C1835" s="174" t="s">
        <v>2509</v>
      </c>
      <c r="D1835" s="181">
        <v>3936.5050000000001</v>
      </c>
      <c r="E1835" s="97">
        <v>33.758689497409506</v>
      </c>
      <c r="F1835" s="227">
        <f t="shared" si="84"/>
        <v>132891.25</v>
      </c>
      <c r="G1835" s="81">
        <v>1968.2525330000001</v>
      </c>
      <c r="H1835" s="106">
        <v>1300.6110532463874</v>
      </c>
      <c r="I1835" s="189">
        <f t="shared" si="85"/>
        <v>2559931</v>
      </c>
      <c r="J1835" s="232">
        <v>2016</v>
      </c>
      <c r="K1835" s="106">
        <f t="shared" si="86"/>
        <v>2692822</v>
      </c>
    </row>
    <row r="1836" spans="2:11" s="58" customFormat="1">
      <c r="B1836" s="175" t="s">
        <v>2516</v>
      </c>
      <c r="C1836" s="174" t="s">
        <v>2509</v>
      </c>
      <c r="D1836" s="181">
        <v>2784.8</v>
      </c>
      <c r="E1836" s="97">
        <v>251.15958417121513</v>
      </c>
      <c r="F1836" s="227">
        <f t="shared" si="84"/>
        <v>699429.21</v>
      </c>
      <c r="G1836" s="81">
        <v>1392.399975</v>
      </c>
      <c r="H1836" s="106">
        <v>1300.6111983016949</v>
      </c>
      <c r="I1836" s="189">
        <f t="shared" si="85"/>
        <v>1810971</v>
      </c>
      <c r="J1836" s="232">
        <v>2016</v>
      </c>
      <c r="K1836" s="106">
        <f t="shared" si="86"/>
        <v>2510400</v>
      </c>
    </row>
    <row r="1837" spans="2:11" s="58" customFormat="1">
      <c r="B1837" s="175" t="s">
        <v>2517</v>
      </c>
      <c r="C1837" s="174" t="s">
        <v>2518</v>
      </c>
      <c r="D1837" s="104">
        <v>5255.77</v>
      </c>
      <c r="E1837" s="97">
        <v>904.5133653108868</v>
      </c>
      <c r="F1837" s="227">
        <f t="shared" si="84"/>
        <v>4753914.21</v>
      </c>
      <c r="G1837" s="81">
        <v>2627.885076</v>
      </c>
      <c r="H1837" s="106">
        <v>1300.6112905068303</v>
      </c>
      <c r="I1837" s="189">
        <f t="shared" si="85"/>
        <v>3417857</v>
      </c>
      <c r="J1837" s="232">
        <v>2016</v>
      </c>
      <c r="K1837" s="106">
        <f t="shared" si="86"/>
        <v>8171771</v>
      </c>
    </row>
    <row r="1838" spans="2:11" s="58" customFormat="1">
      <c r="B1838" s="175" t="s">
        <v>2519</v>
      </c>
      <c r="C1838" s="174" t="s">
        <v>2518</v>
      </c>
      <c r="D1838" s="181">
        <v>7286.1916670000001</v>
      </c>
      <c r="E1838" s="97">
        <v>1149.2482839732577</v>
      </c>
      <c r="F1838" s="227">
        <f t="shared" si="84"/>
        <v>8373643.2699999996</v>
      </c>
      <c r="G1838" s="81">
        <v>3643.0959720000001</v>
      </c>
      <c r="H1838" s="106">
        <v>1200.7314749928305</v>
      </c>
      <c r="I1838" s="189">
        <f t="shared" si="85"/>
        <v>4374380</v>
      </c>
      <c r="J1838" s="232">
        <v>2016</v>
      </c>
      <c r="K1838" s="106">
        <f t="shared" si="86"/>
        <v>12748023</v>
      </c>
    </row>
    <row r="1839" spans="2:11" s="58" customFormat="1">
      <c r="B1839" s="175" t="s">
        <v>2520</v>
      </c>
      <c r="C1839" s="174" t="s">
        <v>2521</v>
      </c>
      <c r="D1839" s="181">
        <v>5981.4928570000002</v>
      </c>
      <c r="E1839" s="97">
        <v>395.95646381627029</v>
      </c>
      <c r="F1839" s="227">
        <f t="shared" si="84"/>
        <v>2368410.7599999998</v>
      </c>
      <c r="G1839" s="81">
        <v>2990.7465520000001</v>
      </c>
      <c r="H1839" s="106">
        <v>623.65164268189051</v>
      </c>
      <c r="I1839" s="189">
        <f t="shared" si="85"/>
        <v>1865184</v>
      </c>
      <c r="J1839" s="232">
        <v>2016</v>
      </c>
      <c r="K1839" s="106">
        <f t="shared" si="86"/>
        <v>4233595</v>
      </c>
    </row>
    <row r="1840" spans="2:11" s="58" customFormat="1">
      <c r="B1840" s="175" t="s">
        <v>2522</v>
      </c>
      <c r="C1840" s="174" t="s">
        <v>2521</v>
      </c>
      <c r="D1840" s="181">
        <v>5976.5428570000004</v>
      </c>
      <c r="E1840" s="97">
        <v>510.29070701433432</v>
      </c>
      <c r="F1840" s="227">
        <f t="shared" si="84"/>
        <v>3049774.28</v>
      </c>
      <c r="G1840" s="81">
        <v>2988.2712959999999</v>
      </c>
      <c r="H1840" s="106">
        <v>623.65154144290921</v>
      </c>
      <c r="I1840" s="189">
        <f t="shared" si="85"/>
        <v>1863640</v>
      </c>
      <c r="J1840" s="232">
        <v>2016</v>
      </c>
      <c r="K1840" s="106">
        <f t="shared" si="86"/>
        <v>4913414</v>
      </c>
    </row>
    <row r="1841" spans="2:11" s="58" customFormat="1">
      <c r="B1841" s="175" t="s">
        <v>2523</v>
      </c>
      <c r="C1841" s="174" t="s">
        <v>2518</v>
      </c>
      <c r="D1841" s="181">
        <v>5255.77</v>
      </c>
      <c r="E1841" s="97">
        <v>904.5133653108868</v>
      </c>
      <c r="F1841" s="227">
        <f t="shared" si="84"/>
        <v>4753914.21</v>
      </c>
      <c r="G1841" s="81">
        <v>2627.885076</v>
      </c>
      <c r="H1841" s="106">
        <v>1300.6112905068303</v>
      </c>
      <c r="I1841" s="189">
        <f t="shared" si="85"/>
        <v>3417857</v>
      </c>
      <c r="J1841" s="232">
        <v>2016</v>
      </c>
      <c r="K1841" s="106">
        <f t="shared" si="86"/>
        <v>8171771</v>
      </c>
    </row>
    <row r="1842" spans="2:11" s="58" customFormat="1">
      <c r="B1842" s="175" t="s">
        <v>2524</v>
      </c>
      <c r="C1842" s="174" t="s">
        <v>2525</v>
      </c>
      <c r="D1842" s="104">
        <v>934.2</v>
      </c>
      <c r="E1842" s="97">
        <v>76.118347248983085</v>
      </c>
      <c r="F1842" s="227">
        <f t="shared" si="84"/>
        <v>71109.759999999995</v>
      </c>
      <c r="G1842" s="81">
        <v>467.09998469999999</v>
      </c>
      <c r="H1842" s="106">
        <v>1300.6101903218496</v>
      </c>
      <c r="I1842" s="189">
        <f t="shared" si="85"/>
        <v>607515</v>
      </c>
      <c r="J1842" s="232">
        <v>2016</v>
      </c>
      <c r="K1842" s="106">
        <f t="shared" si="86"/>
        <v>678625</v>
      </c>
    </row>
    <row r="1843" spans="2:11" s="58" customFormat="1">
      <c r="B1843" s="175" t="s">
        <v>2526</v>
      </c>
      <c r="C1843" s="174" t="s">
        <v>2518</v>
      </c>
      <c r="D1843" s="181">
        <v>7286.1916670000001</v>
      </c>
      <c r="E1843" s="97">
        <v>1149.2482839732577</v>
      </c>
      <c r="F1843" s="227">
        <f t="shared" si="84"/>
        <v>8373643.2699999996</v>
      </c>
      <c r="G1843" s="81">
        <v>3643.0959720000001</v>
      </c>
      <c r="H1843" s="106">
        <v>1200.7314749928305</v>
      </c>
      <c r="I1843" s="189">
        <f t="shared" si="85"/>
        <v>4374380</v>
      </c>
      <c r="J1843" s="232">
        <v>2016</v>
      </c>
      <c r="K1843" s="106">
        <f t="shared" si="86"/>
        <v>12748023</v>
      </c>
    </row>
    <row r="1844" spans="2:11" s="58" customFormat="1">
      <c r="B1844" s="175" t="s">
        <v>2527</v>
      </c>
      <c r="C1844" s="174" t="s">
        <v>2518</v>
      </c>
      <c r="D1844" s="181">
        <v>5387.6750000000002</v>
      </c>
      <c r="E1844" s="97">
        <v>1606.5868375505204</v>
      </c>
      <c r="F1844" s="227">
        <f t="shared" si="84"/>
        <v>8655767.7400000002</v>
      </c>
      <c r="G1844" s="81">
        <v>2693.8375580000002</v>
      </c>
      <c r="H1844" s="106">
        <v>623.651561695243</v>
      </c>
      <c r="I1844" s="189">
        <f t="shared" si="85"/>
        <v>1680015.9999999998</v>
      </c>
      <c r="J1844" s="232">
        <v>2016</v>
      </c>
      <c r="K1844" s="106">
        <f t="shared" si="86"/>
        <v>10335784</v>
      </c>
    </row>
    <row r="1845" spans="2:11" s="58" customFormat="1">
      <c r="B1845" s="175" t="s">
        <v>2528</v>
      </c>
      <c r="C1845" s="174" t="s">
        <v>2525</v>
      </c>
      <c r="D1845" s="181">
        <v>934.2</v>
      </c>
      <c r="E1845" s="97">
        <v>76.118347248983085</v>
      </c>
      <c r="F1845" s="227">
        <f t="shared" si="84"/>
        <v>71109.759999999995</v>
      </c>
      <c r="G1845" s="81">
        <v>467.09998469999999</v>
      </c>
      <c r="H1845" s="106">
        <v>1300.6101903218496</v>
      </c>
      <c r="I1845" s="189">
        <f t="shared" si="85"/>
        <v>607515</v>
      </c>
      <c r="J1845" s="232">
        <v>2016</v>
      </c>
      <c r="K1845" s="106">
        <f t="shared" si="86"/>
        <v>678625</v>
      </c>
    </row>
    <row r="1846" spans="2:11" s="58" customFormat="1">
      <c r="B1846" s="175" t="s">
        <v>2529</v>
      </c>
      <c r="C1846" s="174" t="s">
        <v>2525</v>
      </c>
      <c r="D1846" s="181">
        <v>934.2</v>
      </c>
      <c r="E1846" s="97">
        <v>76.118347248983085</v>
      </c>
      <c r="F1846" s="227">
        <f t="shared" si="84"/>
        <v>71109.759999999995</v>
      </c>
      <c r="G1846" s="81">
        <v>467.09999740000001</v>
      </c>
      <c r="H1846" s="106">
        <v>1300.6101549595085</v>
      </c>
      <c r="I1846" s="189">
        <f t="shared" si="85"/>
        <v>607515</v>
      </c>
      <c r="J1846" s="232">
        <v>2016</v>
      </c>
      <c r="K1846" s="106">
        <f t="shared" si="86"/>
        <v>678625</v>
      </c>
    </row>
    <row r="1847" spans="2:11" s="58" customFormat="1">
      <c r="B1847" s="175" t="s">
        <v>2530</v>
      </c>
      <c r="C1847" s="174" t="s">
        <v>2531</v>
      </c>
      <c r="D1847" s="104">
        <v>9943.5348840000006</v>
      </c>
      <c r="E1847" s="97">
        <v>539.86290616205372</v>
      </c>
      <c r="F1847" s="227">
        <f t="shared" si="84"/>
        <v>5368145.6399999997</v>
      </c>
      <c r="G1847" s="81">
        <v>4971.767452</v>
      </c>
      <c r="H1847" s="106">
        <v>1300.6111131361902</v>
      </c>
      <c r="I1847" s="189">
        <f t="shared" si="85"/>
        <v>6466336</v>
      </c>
      <c r="J1847" s="232">
        <v>2016</v>
      </c>
      <c r="K1847" s="106">
        <f t="shared" si="86"/>
        <v>11834482</v>
      </c>
    </row>
    <row r="1848" spans="2:11" s="58" customFormat="1">
      <c r="B1848" s="175" t="s">
        <v>2532</v>
      </c>
      <c r="C1848" s="174" t="s">
        <v>2531</v>
      </c>
      <c r="D1848" s="181">
        <v>3849.0325579999999</v>
      </c>
      <c r="E1848" s="97">
        <v>792.43936340847142</v>
      </c>
      <c r="F1848" s="227">
        <f t="shared" si="84"/>
        <v>3050124.91</v>
      </c>
      <c r="G1848" s="81">
        <v>1924.5163030000001</v>
      </c>
      <c r="H1848" s="106">
        <v>1300.6109618807423</v>
      </c>
      <c r="I1848" s="189">
        <f t="shared" si="85"/>
        <v>2503047</v>
      </c>
      <c r="J1848" s="232">
        <v>2016</v>
      </c>
      <c r="K1848" s="106">
        <f t="shared" si="86"/>
        <v>5553172</v>
      </c>
    </row>
    <row r="1849" spans="2:11" s="58" customFormat="1">
      <c r="B1849" s="175" t="s">
        <v>2533</v>
      </c>
      <c r="C1849" s="174" t="s">
        <v>2534</v>
      </c>
      <c r="D1849" s="181">
        <v>6291.6961620000002</v>
      </c>
      <c r="E1849" s="97">
        <v>445.3334900249431</v>
      </c>
      <c r="F1849" s="227">
        <f t="shared" si="84"/>
        <v>2801903.01</v>
      </c>
      <c r="G1849" s="81">
        <v>6291.6959889999998</v>
      </c>
      <c r="H1849" s="106">
        <v>1300.6111570404423</v>
      </c>
      <c r="I1849" s="189">
        <f t="shared" si="85"/>
        <v>8183050</v>
      </c>
      <c r="J1849" s="232">
        <v>2016</v>
      </c>
      <c r="K1849" s="106">
        <f t="shared" si="86"/>
        <v>10984953</v>
      </c>
    </row>
    <row r="1850" spans="2:11" s="58" customFormat="1">
      <c r="B1850" s="175" t="s">
        <v>2535</v>
      </c>
      <c r="C1850" s="174" t="s">
        <v>2534</v>
      </c>
      <c r="D1850" s="181">
        <v>3760.617941</v>
      </c>
      <c r="E1850" s="97">
        <v>457.26072070558155</v>
      </c>
      <c r="F1850" s="227">
        <f t="shared" si="84"/>
        <v>1719582.87</v>
      </c>
      <c r="G1850" s="81">
        <v>3760.6177870000001</v>
      </c>
      <c r="H1850" s="106">
        <v>1300.6110370769247</v>
      </c>
      <c r="I1850" s="189">
        <f t="shared" si="85"/>
        <v>4891101</v>
      </c>
      <c r="J1850" s="232">
        <v>2016</v>
      </c>
      <c r="K1850" s="106">
        <f t="shared" si="86"/>
        <v>6610684</v>
      </c>
    </row>
    <row r="1851" spans="2:11" s="58" customFormat="1">
      <c r="B1851" s="175" t="s">
        <v>2536</v>
      </c>
      <c r="C1851" s="174" t="s">
        <v>2537</v>
      </c>
      <c r="D1851" s="181">
        <v>7190.04</v>
      </c>
      <c r="E1851" s="97">
        <v>313.35890620914483</v>
      </c>
      <c r="F1851" s="227">
        <f t="shared" si="84"/>
        <v>2253063.0699999998</v>
      </c>
      <c r="G1851" s="81">
        <v>3595.0198249999999</v>
      </c>
      <c r="H1851" s="106">
        <v>1300.6111864765587</v>
      </c>
      <c r="I1851" s="189">
        <f t="shared" si="85"/>
        <v>4675723</v>
      </c>
      <c r="J1851" s="232">
        <v>2016</v>
      </c>
      <c r="K1851" s="106">
        <f t="shared" si="86"/>
        <v>6928786</v>
      </c>
    </row>
    <row r="1852" spans="2:11" s="58" customFormat="1">
      <c r="B1852" s="175" t="s">
        <v>2538</v>
      </c>
      <c r="C1852" s="174" t="s">
        <v>2537</v>
      </c>
      <c r="D1852" s="104">
        <v>5984.6</v>
      </c>
      <c r="E1852" s="97">
        <v>607.03140059486009</v>
      </c>
      <c r="F1852" s="227">
        <f t="shared" si="84"/>
        <v>3632840.12</v>
      </c>
      <c r="G1852" s="81">
        <v>2992.2999140000002</v>
      </c>
      <c r="H1852" s="106">
        <v>1300.6112728845935</v>
      </c>
      <c r="I1852" s="189">
        <f t="shared" si="85"/>
        <v>3891819</v>
      </c>
      <c r="J1852" s="232">
        <v>2016</v>
      </c>
      <c r="K1852" s="106">
        <f t="shared" si="86"/>
        <v>7524659</v>
      </c>
    </row>
    <row r="1853" spans="2:11" s="58" customFormat="1">
      <c r="B1853" s="175" t="s">
        <v>2539</v>
      </c>
      <c r="C1853" s="174" t="s">
        <v>2540</v>
      </c>
      <c r="D1853" s="181">
        <v>5920.66</v>
      </c>
      <c r="E1853" s="97">
        <v>327.61504460651349</v>
      </c>
      <c r="F1853" s="227">
        <f t="shared" si="84"/>
        <v>1939697.29</v>
      </c>
      <c r="G1853" s="81">
        <v>2960.330105</v>
      </c>
      <c r="H1853" s="106">
        <v>1300.6110343900314</v>
      </c>
      <c r="I1853" s="189">
        <f t="shared" si="85"/>
        <v>3850238</v>
      </c>
      <c r="J1853" s="232">
        <v>2016</v>
      </c>
      <c r="K1853" s="106">
        <f t="shared" si="86"/>
        <v>5789935</v>
      </c>
    </row>
    <row r="1854" spans="2:11" s="58" customFormat="1">
      <c r="B1854" s="175" t="s">
        <v>2541</v>
      </c>
      <c r="C1854" s="174" t="s">
        <v>2540</v>
      </c>
      <c r="D1854" s="181">
        <v>4068.56</v>
      </c>
      <c r="E1854" s="97">
        <v>213.3927384627485</v>
      </c>
      <c r="F1854" s="227">
        <f t="shared" si="84"/>
        <v>868201.16</v>
      </c>
      <c r="G1854" s="81">
        <v>2034.2799580000001</v>
      </c>
      <c r="H1854" s="106">
        <v>1300.6110538498458</v>
      </c>
      <c r="I1854" s="189">
        <f t="shared" si="85"/>
        <v>2645807</v>
      </c>
      <c r="J1854" s="232">
        <v>2016</v>
      </c>
      <c r="K1854" s="106">
        <f t="shared" si="86"/>
        <v>3514008</v>
      </c>
    </row>
    <row r="1855" spans="2:11" s="58" customFormat="1">
      <c r="B1855" s="175" t="s">
        <v>2542</v>
      </c>
      <c r="C1855" s="174" t="s">
        <v>2543</v>
      </c>
      <c r="D1855" s="181">
        <v>6125.05</v>
      </c>
      <c r="E1855" s="97">
        <v>912.84448126954055</v>
      </c>
      <c r="F1855" s="227">
        <f t="shared" si="84"/>
        <v>5591218.0899999999</v>
      </c>
      <c r="G1855" s="81">
        <v>3062.5250230000001</v>
      </c>
      <c r="H1855" s="106">
        <v>1300.611087284494</v>
      </c>
      <c r="I1855" s="189">
        <f t="shared" si="85"/>
        <v>3983154.0000000005</v>
      </c>
      <c r="J1855" s="232">
        <v>2016</v>
      </c>
      <c r="K1855" s="106">
        <f t="shared" si="86"/>
        <v>9574372</v>
      </c>
    </row>
    <row r="1856" spans="2:11" s="58" customFormat="1">
      <c r="B1856" s="175" t="s">
        <v>2544</v>
      </c>
      <c r="C1856" s="174" t="s">
        <v>2543</v>
      </c>
      <c r="D1856" s="181">
        <v>4706.8</v>
      </c>
      <c r="E1856" s="97">
        <v>331.05375201835642</v>
      </c>
      <c r="F1856" s="227">
        <f t="shared" si="84"/>
        <v>1558203.8</v>
      </c>
      <c r="G1856" s="81">
        <v>2353.3999659999999</v>
      </c>
      <c r="H1856" s="106">
        <v>1300.61104963915</v>
      </c>
      <c r="I1856" s="189">
        <f t="shared" si="85"/>
        <v>3060858</v>
      </c>
      <c r="J1856" s="232">
        <v>2016</v>
      </c>
      <c r="K1856" s="106">
        <f t="shared" si="86"/>
        <v>4619062</v>
      </c>
    </row>
    <row r="1857" spans="2:11" s="58" customFormat="1">
      <c r="B1857" s="175" t="s">
        <v>2545</v>
      </c>
      <c r="C1857" s="174" t="s">
        <v>2546</v>
      </c>
      <c r="D1857" s="104">
        <v>6217.8281109999998</v>
      </c>
      <c r="E1857" s="97">
        <v>184.21321714790648</v>
      </c>
      <c r="F1857" s="227">
        <f t="shared" si="84"/>
        <v>1145406.1200000001</v>
      </c>
      <c r="G1857" s="81">
        <v>3108.9140040000002</v>
      </c>
      <c r="H1857" s="106">
        <v>1300.6110798811274</v>
      </c>
      <c r="I1857" s="189">
        <f t="shared" si="85"/>
        <v>4043487.9999999995</v>
      </c>
      <c r="J1857" s="232">
        <v>2016</v>
      </c>
      <c r="K1857" s="106">
        <f t="shared" si="86"/>
        <v>5188894</v>
      </c>
    </row>
    <row r="1858" spans="2:11" s="58" customFormat="1">
      <c r="B1858" s="175" t="s">
        <v>2547</v>
      </c>
      <c r="C1858" s="174" t="s">
        <v>2546</v>
      </c>
      <c r="D1858" s="181">
        <v>2920.3488480000001</v>
      </c>
      <c r="E1858" s="97">
        <v>415.27626085854524</v>
      </c>
      <c r="F1858" s="227">
        <f t="shared" si="84"/>
        <v>1212751.55</v>
      </c>
      <c r="G1858" s="81">
        <v>1460.1744000000001</v>
      </c>
      <c r="H1858" s="106">
        <v>1300.6110776904457</v>
      </c>
      <c r="I1858" s="189">
        <f t="shared" si="85"/>
        <v>1899119</v>
      </c>
      <c r="J1858" s="232">
        <v>2016</v>
      </c>
      <c r="K1858" s="106">
        <f t="shared" si="86"/>
        <v>3111871</v>
      </c>
    </row>
    <row r="1859" spans="2:11" s="58" customFormat="1">
      <c r="B1859" s="175" t="s">
        <v>2548</v>
      </c>
      <c r="C1859" s="174" t="s">
        <v>2549</v>
      </c>
      <c r="D1859" s="181">
        <v>1424.4193150000001</v>
      </c>
      <c r="E1859" s="97">
        <v>276.35716242727301</v>
      </c>
      <c r="F1859" s="227">
        <f t="shared" si="84"/>
        <v>393648.48</v>
      </c>
      <c r="G1859" s="81">
        <v>712.20964560000004</v>
      </c>
      <c r="H1859" s="106">
        <v>1300.6114221039973</v>
      </c>
      <c r="I1859" s="189">
        <f t="shared" si="85"/>
        <v>926308</v>
      </c>
      <c r="J1859" s="232">
        <v>2016</v>
      </c>
      <c r="K1859" s="106">
        <f t="shared" si="86"/>
        <v>1319956</v>
      </c>
    </row>
    <row r="1860" spans="2:11" s="58" customFormat="1">
      <c r="B1860" s="175" t="s">
        <v>2550</v>
      </c>
      <c r="C1860" s="174" t="s">
        <v>2551</v>
      </c>
      <c r="D1860" s="181">
        <v>466.66666670000001</v>
      </c>
      <c r="E1860" s="97">
        <v>165.27437141676609</v>
      </c>
      <c r="F1860" s="227">
        <f t="shared" si="84"/>
        <v>77128.039999999994</v>
      </c>
      <c r="G1860" s="81">
        <v>466.66667310000003</v>
      </c>
      <c r="H1860" s="106">
        <v>1300.6114106415712</v>
      </c>
      <c r="I1860" s="189">
        <f t="shared" si="85"/>
        <v>606952</v>
      </c>
      <c r="J1860" s="232">
        <v>2016</v>
      </c>
      <c r="K1860" s="106">
        <f t="shared" si="86"/>
        <v>684080</v>
      </c>
    </row>
    <row r="1861" spans="2:11" s="58" customFormat="1">
      <c r="B1861" s="175" t="s">
        <v>2552</v>
      </c>
      <c r="C1861" s="174" t="s">
        <v>2549</v>
      </c>
      <c r="D1861" s="181">
        <v>3018.7052960000001</v>
      </c>
      <c r="E1861" s="97">
        <v>99.473290883311179</v>
      </c>
      <c r="F1861" s="227">
        <f t="shared" si="84"/>
        <v>300280.55</v>
      </c>
      <c r="G1861" s="81">
        <v>1509.3525979999999</v>
      </c>
      <c r="H1861" s="106">
        <v>1300.611270422314</v>
      </c>
      <c r="I1861" s="189">
        <f t="shared" si="85"/>
        <v>1963081</v>
      </c>
      <c r="J1861" s="232">
        <v>2016</v>
      </c>
      <c r="K1861" s="106">
        <f t="shared" si="86"/>
        <v>2263362</v>
      </c>
    </row>
    <row r="1862" spans="2:11" s="58" customFormat="1">
      <c r="B1862" s="175" t="s">
        <v>2553</v>
      </c>
      <c r="C1862" s="174" t="s">
        <v>2546</v>
      </c>
      <c r="D1862" s="104">
        <v>8150.6747960000002</v>
      </c>
      <c r="E1862" s="97">
        <v>658.00911264819888</v>
      </c>
      <c r="F1862" s="227">
        <f t="shared" si="84"/>
        <v>5363218.29</v>
      </c>
      <c r="G1862" s="81">
        <v>4075.3374050000002</v>
      </c>
      <c r="H1862" s="106">
        <v>1300.6110840042211</v>
      </c>
      <c r="I1862" s="189">
        <f t="shared" si="85"/>
        <v>5300429</v>
      </c>
      <c r="J1862" s="232">
        <v>2016</v>
      </c>
      <c r="K1862" s="106">
        <f t="shared" si="86"/>
        <v>10663647</v>
      </c>
    </row>
    <row r="1863" spans="2:11" s="58" customFormat="1">
      <c r="B1863" s="175" t="s">
        <v>2554</v>
      </c>
      <c r="C1863" s="174" t="s">
        <v>2555</v>
      </c>
      <c r="D1863" s="181">
        <v>6200.4</v>
      </c>
      <c r="E1863" s="97">
        <v>150.96614411973422</v>
      </c>
      <c r="F1863" s="227">
        <f t="shared" si="84"/>
        <v>936050.48</v>
      </c>
      <c r="G1863" s="81">
        <v>3100.2000710000002</v>
      </c>
      <c r="H1863" s="106">
        <v>1300.6112211007687</v>
      </c>
      <c r="I1863" s="189">
        <f t="shared" si="85"/>
        <v>4032155</v>
      </c>
      <c r="J1863" s="232">
        <v>2016</v>
      </c>
      <c r="K1863" s="106">
        <f t="shared" si="86"/>
        <v>4968205</v>
      </c>
    </row>
    <row r="1864" spans="2:11" s="58" customFormat="1">
      <c r="B1864" s="175" t="s">
        <v>2556</v>
      </c>
      <c r="C1864" s="174" t="s">
        <v>2546</v>
      </c>
      <c r="D1864" s="181">
        <v>4757.3314780000001</v>
      </c>
      <c r="E1864" s="97">
        <v>438.8497563507388</v>
      </c>
      <c r="F1864" s="227">
        <f t="shared" si="84"/>
        <v>2087753.7600000002</v>
      </c>
      <c r="G1864" s="81">
        <v>2378.6657970000001</v>
      </c>
      <c r="H1864" s="106">
        <v>1300.6110416611837</v>
      </c>
      <c r="I1864" s="189">
        <f t="shared" si="85"/>
        <v>3093719</v>
      </c>
      <c r="J1864" s="232">
        <v>2016</v>
      </c>
      <c r="K1864" s="106">
        <f t="shared" si="86"/>
        <v>5181473</v>
      </c>
    </row>
    <row r="1865" spans="2:11" s="58" customFormat="1">
      <c r="B1865" s="175" t="s">
        <v>2557</v>
      </c>
      <c r="C1865" s="174" t="s">
        <v>2558</v>
      </c>
      <c r="D1865" s="181">
        <v>6346.0662620000003</v>
      </c>
      <c r="E1865" s="97">
        <v>413.0445557582172</v>
      </c>
      <c r="F1865" s="227">
        <f t="shared" si="84"/>
        <v>2621208.12</v>
      </c>
      <c r="G1865" s="81">
        <v>3173.0330250000002</v>
      </c>
      <c r="H1865" s="106">
        <v>1245.2287665679116</v>
      </c>
      <c r="I1865" s="189">
        <f t="shared" si="85"/>
        <v>3951151.9999999995</v>
      </c>
      <c r="J1865" s="232">
        <v>2016</v>
      </c>
      <c r="K1865" s="106">
        <f t="shared" si="86"/>
        <v>6572360</v>
      </c>
    </row>
    <row r="1866" spans="2:11" s="58" customFormat="1">
      <c r="B1866" s="175" t="s">
        <v>2559</v>
      </c>
      <c r="C1866" s="174" t="s">
        <v>2558</v>
      </c>
      <c r="D1866" s="181">
        <v>2459.1150480000001</v>
      </c>
      <c r="E1866" s="97">
        <v>392.93924486610683</v>
      </c>
      <c r="F1866" s="227">
        <f t="shared" si="84"/>
        <v>966282.81</v>
      </c>
      <c r="G1866" s="81">
        <v>1229.5575080000001</v>
      </c>
      <c r="H1866" s="106">
        <v>1217.8389300681656</v>
      </c>
      <c r="I1866" s="189">
        <f t="shared" si="85"/>
        <v>1497403</v>
      </c>
      <c r="J1866" s="232">
        <v>2016</v>
      </c>
      <c r="K1866" s="106">
        <f t="shared" si="86"/>
        <v>2463686</v>
      </c>
    </row>
    <row r="1867" spans="2:11" s="58" customFormat="1">
      <c r="B1867" s="175" t="s">
        <v>2560</v>
      </c>
      <c r="C1867" s="174" t="s">
        <v>2546</v>
      </c>
      <c r="D1867" s="104">
        <v>8150.6747960000002</v>
      </c>
      <c r="E1867" s="97">
        <v>658.00911264819888</v>
      </c>
      <c r="F1867" s="227">
        <f t="shared" si="84"/>
        <v>5363218.29</v>
      </c>
      <c r="G1867" s="81">
        <v>4075.3374050000002</v>
      </c>
      <c r="H1867" s="106">
        <v>1300.6110840042211</v>
      </c>
      <c r="I1867" s="189">
        <f t="shared" si="85"/>
        <v>5300429</v>
      </c>
      <c r="J1867" s="232">
        <v>2016</v>
      </c>
      <c r="K1867" s="106">
        <f t="shared" si="86"/>
        <v>10663647</v>
      </c>
    </row>
    <row r="1868" spans="2:11" s="58" customFormat="1">
      <c r="B1868" s="175" t="s">
        <v>2561</v>
      </c>
      <c r="C1868" s="174" t="s">
        <v>2546</v>
      </c>
      <c r="D1868" s="181">
        <v>8799.3328509999992</v>
      </c>
      <c r="E1868" s="97">
        <v>481.43625678605446</v>
      </c>
      <c r="F1868" s="227">
        <f t="shared" si="84"/>
        <v>4236317.87</v>
      </c>
      <c r="G1868" s="81">
        <v>4399.66644</v>
      </c>
      <c r="H1868" s="106">
        <v>1300.6110981449767</v>
      </c>
      <c r="I1868" s="189">
        <f t="shared" si="85"/>
        <v>5722255</v>
      </c>
      <c r="J1868" s="232">
        <v>2016</v>
      </c>
      <c r="K1868" s="106">
        <f t="shared" si="86"/>
        <v>9958573</v>
      </c>
    </row>
    <row r="1869" spans="2:11" s="58" customFormat="1">
      <c r="B1869" s="175" t="s">
        <v>2562</v>
      </c>
      <c r="C1869" s="174" t="s">
        <v>2555</v>
      </c>
      <c r="D1869" s="181">
        <v>6200.4</v>
      </c>
      <c r="E1869" s="97">
        <v>150.96614411973422</v>
      </c>
      <c r="F1869" s="227">
        <f t="shared" si="84"/>
        <v>936050.48</v>
      </c>
      <c r="G1869" s="81">
        <v>3100.2000710000002</v>
      </c>
      <c r="H1869" s="106">
        <v>1300.6112211007687</v>
      </c>
      <c r="I1869" s="189">
        <f t="shared" si="85"/>
        <v>4032155</v>
      </c>
      <c r="J1869" s="232">
        <v>2016</v>
      </c>
      <c r="K1869" s="106">
        <f t="shared" si="86"/>
        <v>4968205</v>
      </c>
    </row>
    <row r="1870" spans="2:11" s="58" customFormat="1">
      <c r="B1870" s="175" t="s">
        <v>2563</v>
      </c>
      <c r="C1870" s="174" t="s">
        <v>2555</v>
      </c>
      <c r="D1870" s="181">
        <v>6200.4</v>
      </c>
      <c r="E1870" s="97">
        <v>150.96614411973422</v>
      </c>
      <c r="F1870" s="227">
        <f t="shared" ref="F1870:F1933" si="87">IFERROR(D1870*E1870,0)</f>
        <v>936050.48</v>
      </c>
      <c r="G1870" s="81">
        <v>3100.1999070000002</v>
      </c>
      <c r="H1870" s="106">
        <v>1300.611289902861</v>
      </c>
      <c r="I1870" s="189">
        <f t="shared" ref="I1870:I1933" si="88">IFERROR(G1870*H1870,"")</f>
        <v>4032155</v>
      </c>
      <c r="J1870" s="232">
        <v>2016</v>
      </c>
      <c r="K1870" s="106">
        <f t="shared" ref="K1870:K1933" si="89">IFERROR(ROUND((F1870+I1870),0),0)</f>
        <v>4968205</v>
      </c>
    </row>
    <row r="1871" spans="2:11" s="58" customFormat="1">
      <c r="B1871" s="175" t="s">
        <v>2564</v>
      </c>
      <c r="C1871" s="174" t="s">
        <v>2565</v>
      </c>
      <c r="D1871" s="181">
        <v>7400.2636359999997</v>
      </c>
      <c r="E1871" s="97">
        <v>838.8287006157683</v>
      </c>
      <c r="F1871" s="227">
        <f t="shared" si="87"/>
        <v>6207553.5300000003</v>
      </c>
      <c r="G1871" s="81">
        <v>3700.1318099999999</v>
      </c>
      <c r="H1871" s="106">
        <v>1300.6112341711416</v>
      </c>
      <c r="I1871" s="189">
        <f t="shared" si="88"/>
        <v>4812433</v>
      </c>
      <c r="J1871" s="232">
        <v>2016</v>
      </c>
      <c r="K1871" s="106">
        <f t="shared" si="89"/>
        <v>11019987</v>
      </c>
    </row>
    <row r="1872" spans="2:11" s="58" customFormat="1">
      <c r="B1872" s="175" t="s">
        <v>2566</v>
      </c>
      <c r="C1872" s="174" t="s">
        <v>2567</v>
      </c>
      <c r="D1872" s="104">
        <v>6296.65</v>
      </c>
      <c r="E1872" s="97">
        <v>301.46225850253711</v>
      </c>
      <c r="F1872" s="227">
        <f t="shared" si="87"/>
        <v>1898202.33</v>
      </c>
      <c r="G1872" s="81">
        <v>3148.3249940000001</v>
      </c>
      <c r="H1872" s="106">
        <v>1300.6112799039704</v>
      </c>
      <c r="I1872" s="189">
        <f t="shared" si="88"/>
        <v>4094747</v>
      </c>
      <c r="J1872" s="232">
        <v>2016</v>
      </c>
      <c r="K1872" s="106">
        <f t="shared" si="89"/>
        <v>5992949</v>
      </c>
    </row>
    <row r="1873" spans="2:11" s="58" customFormat="1">
      <c r="B1873" s="175" t="s">
        <v>2568</v>
      </c>
      <c r="C1873" s="174" t="s">
        <v>2569</v>
      </c>
      <c r="D1873" s="181">
        <v>7357.1166670000002</v>
      </c>
      <c r="E1873" s="97">
        <v>260.41990724353423</v>
      </c>
      <c r="F1873" s="227">
        <f t="shared" si="87"/>
        <v>1915939.6399999997</v>
      </c>
      <c r="G1873" s="81">
        <v>3678.558313</v>
      </c>
      <c r="H1873" s="106">
        <v>1300.6111614683543</v>
      </c>
      <c r="I1873" s="189">
        <f t="shared" si="88"/>
        <v>4784374</v>
      </c>
      <c r="J1873" s="232">
        <v>2016</v>
      </c>
      <c r="K1873" s="106">
        <f t="shared" si="89"/>
        <v>6700314</v>
      </c>
    </row>
    <row r="1874" spans="2:11" s="58" customFormat="1">
      <c r="B1874" s="175" t="s">
        <v>2570</v>
      </c>
      <c r="C1874" s="174" t="s">
        <v>2571</v>
      </c>
      <c r="D1874" s="181">
        <v>3337.9</v>
      </c>
      <c r="E1874" s="97">
        <v>103.90016477425925</v>
      </c>
      <c r="F1874" s="227">
        <f t="shared" si="87"/>
        <v>346808.36</v>
      </c>
      <c r="G1874" s="81">
        <v>1668.9499519999999</v>
      </c>
      <c r="H1874" s="106">
        <v>1300.6112001134472</v>
      </c>
      <c r="I1874" s="189">
        <f t="shared" si="88"/>
        <v>2170655</v>
      </c>
      <c r="J1874" s="232">
        <v>2016</v>
      </c>
      <c r="K1874" s="106">
        <f t="shared" si="89"/>
        <v>2517463</v>
      </c>
    </row>
    <row r="1875" spans="2:11" s="58" customFormat="1">
      <c r="B1875" s="175" t="s">
        <v>2572</v>
      </c>
      <c r="C1875" s="174" t="s">
        <v>2571</v>
      </c>
      <c r="D1875" s="181">
        <v>7342.9666669999997</v>
      </c>
      <c r="E1875" s="97">
        <v>93.543793830216501</v>
      </c>
      <c r="F1875" s="227">
        <f t="shared" si="87"/>
        <v>686888.95999999996</v>
      </c>
      <c r="G1875" s="81"/>
      <c r="H1875" s="106" t="s">
        <v>11235</v>
      </c>
      <c r="I1875" s="189" t="str">
        <f t="shared" si="88"/>
        <v/>
      </c>
      <c r="J1875" s="232">
        <v>2016</v>
      </c>
      <c r="K1875" s="106">
        <f t="shared" si="89"/>
        <v>0</v>
      </c>
    </row>
    <row r="1876" spans="2:11" s="58" customFormat="1">
      <c r="B1876" s="175" t="s">
        <v>2573</v>
      </c>
      <c r="C1876" s="174" t="s">
        <v>2574</v>
      </c>
      <c r="D1876" s="181">
        <v>5133.2952379999997</v>
      </c>
      <c r="E1876" s="97">
        <v>2780.3914714168641</v>
      </c>
      <c r="F1876" s="227">
        <f t="shared" si="87"/>
        <v>14272570.300000001</v>
      </c>
      <c r="G1876" s="81">
        <v>2566.6475719999999</v>
      </c>
      <c r="H1876" s="106">
        <v>1300.6109745713075</v>
      </c>
      <c r="I1876" s="189">
        <f t="shared" si="88"/>
        <v>3338210</v>
      </c>
      <c r="J1876" s="232">
        <v>2016</v>
      </c>
      <c r="K1876" s="106">
        <f t="shared" si="89"/>
        <v>17610780</v>
      </c>
    </row>
    <row r="1877" spans="2:11" s="58" customFormat="1">
      <c r="B1877" s="175" t="s">
        <v>2575</v>
      </c>
      <c r="C1877" s="174" t="s">
        <v>2574</v>
      </c>
      <c r="D1877" s="104">
        <v>5133.2952379999997</v>
      </c>
      <c r="E1877" s="97">
        <v>1373.0500630129548</v>
      </c>
      <c r="F1877" s="227">
        <f t="shared" si="87"/>
        <v>7048271.3500000006</v>
      </c>
      <c r="G1877" s="81">
        <v>2566.6476980000002</v>
      </c>
      <c r="H1877" s="106">
        <v>1300.6113003359294</v>
      </c>
      <c r="I1877" s="189">
        <f t="shared" si="88"/>
        <v>3338211</v>
      </c>
      <c r="J1877" s="232">
        <v>2016</v>
      </c>
      <c r="K1877" s="106">
        <f t="shared" si="89"/>
        <v>10386482</v>
      </c>
    </row>
    <row r="1878" spans="2:11" s="58" customFormat="1">
      <c r="B1878" s="175" t="s">
        <v>2576</v>
      </c>
      <c r="C1878" s="174" t="s">
        <v>2577</v>
      </c>
      <c r="D1878" s="181">
        <v>3400.94</v>
      </c>
      <c r="E1878" s="97">
        <v>243.60796720906572</v>
      </c>
      <c r="F1878" s="227">
        <f t="shared" si="87"/>
        <v>828496.08</v>
      </c>
      <c r="G1878" s="81">
        <v>1700.4700069999999</v>
      </c>
      <c r="H1878" s="106">
        <v>1300.611002190996</v>
      </c>
      <c r="I1878" s="189">
        <f t="shared" si="88"/>
        <v>2211650</v>
      </c>
      <c r="J1878" s="232">
        <v>2016</v>
      </c>
      <c r="K1878" s="106">
        <f t="shared" si="89"/>
        <v>3040146</v>
      </c>
    </row>
    <row r="1879" spans="2:11" s="58" customFormat="1">
      <c r="B1879" s="175" t="s">
        <v>2578</v>
      </c>
      <c r="C1879" s="174" t="s">
        <v>2577</v>
      </c>
      <c r="D1879" s="181">
        <v>5338.42</v>
      </c>
      <c r="E1879" s="97">
        <v>343.10614376538376</v>
      </c>
      <c r="F1879" s="227">
        <f t="shared" si="87"/>
        <v>1831644.7</v>
      </c>
      <c r="G1879" s="81">
        <v>2669.2100169999999</v>
      </c>
      <c r="H1879" s="106">
        <v>1300.6110339349891</v>
      </c>
      <c r="I1879" s="189">
        <f t="shared" si="88"/>
        <v>3471603.9999999995</v>
      </c>
      <c r="J1879" s="232">
        <v>2016</v>
      </c>
      <c r="K1879" s="106">
        <f t="shared" si="89"/>
        <v>5303249</v>
      </c>
    </row>
    <row r="1880" spans="2:11" s="58" customFormat="1">
      <c r="B1880" s="175" t="s">
        <v>2579</v>
      </c>
      <c r="C1880" s="174" t="s">
        <v>2580</v>
      </c>
      <c r="D1880" s="181">
        <v>4459.6666670000004</v>
      </c>
      <c r="E1880" s="97">
        <v>503.97741531474861</v>
      </c>
      <c r="F1880" s="227">
        <f t="shared" si="87"/>
        <v>2247571.2799999998</v>
      </c>
      <c r="G1880" s="81">
        <v>2229.833314</v>
      </c>
      <c r="H1880" s="106">
        <v>1300.6111182353607</v>
      </c>
      <c r="I1880" s="189">
        <f t="shared" si="88"/>
        <v>2900146</v>
      </c>
      <c r="J1880" s="232">
        <v>2016</v>
      </c>
      <c r="K1880" s="106">
        <f t="shared" si="89"/>
        <v>5147717</v>
      </c>
    </row>
    <row r="1881" spans="2:11" s="58" customFormat="1">
      <c r="B1881" s="175" t="s">
        <v>2581</v>
      </c>
      <c r="C1881" s="174" t="s">
        <v>2580</v>
      </c>
      <c r="D1881" s="181">
        <v>5385.9333329999999</v>
      </c>
      <c r="E1881" s="97">
        <v>703.5631757234006</v>
      </c>
      <c r="F1881" s="227">
        <f t="shared" si="87"/>
        <v>3789344.36</v>
      </c>
      <c r="G1881" s="81">
        <v>2692.96666</v>
      </c>
      <c r="H1881" s="106">
        <v>1300.6109774860711</v>
      </c>
      <c r="I1881" s="189">
        <f t="shared" si="88"/>
        <v>3502502</v>
      </c>
      <c r="J1881" s="232">
        <v>2016</v>
      </c>
      <c r="K1881" s="106">
        <f t="shared" si="89"/>
        <v>7291846</v>
      </c>
    </row>
    <row r="1882" spans="2:11" s="58" customFormat="1">
      <c r="B1882" s="175" t="s">
        <v>2582</v>
      </c>
      <c r="C1882" s="174" t="s">
        <v>2543</v>
      </c>
      <c r="D1882" s="104">
        <v>9736.17</v>
      </c>
      <c r="E1882" s="97">
        <v>378.23619246582587</v>
      </c>
      <c r="F1882" s="227">
        <f t="shared" si="87"/>
        <v>3682571.8699999996</v>
      </c>
      <c r="G1882" s="81">
        <v>4868.0852139999997</v>
      </c>
      <c r="H1882" s="106">
        <v>1300.6111688003004</v>
      </c>
      <c r="I1882" s="189">
        <f t="shared" si="88"/>
        <v>6331486</v>
      </c>
      <c r="J1882" s="232">
        <v>2016</v>
      </c>
      <c r="K1882" s="106">
        <f t="shared" si="89"/>
        <v>10014058</v>
      </c>
    </row>
    <row r="1883" spans="2:11" s="58" customFormat="1">
      <c r="B1883" s="175" t="s">
        <v>2583</v>
      </c>
      <c r="C1883" s="174" t="s">
        <v>2543</v>
      </c>
      <c r="D1883" s="181">
        <v>6867.72</v>
      </c>
      <c r="E1883" s="97">
        <v>781.41869645238876</v>
      </c>
      <c r="F1883" s="227">
        <f t="shared" si="87"/>
        <v>5366564.8099999996</v>
      </c>
      <c r="G1883" s="81">
        <v>3433.8598630000001</v>
      </c>
      <c r="H1883" s="106">
        <v>1300.6110261291115</v>
      </c>
      <c r="I1883" s="189">
        <f t="shared" si="88"/>
        <v>4466116</v>
      </c>
      <c r="J1883" s="232">
        <v>2016</v>
      </c>
      <c r="K1883" s="106">
        <f t="shared" si="89"/>
        <v>9832681</v>
      </c>
    </row>
    <row r="1884" spans="2:11" s="58" customFormat="1">
      <c r="B1884" s="175" t="s">
        <v>2584</v>
      </c>
      <c r="C1884" s="174" t="s">
        <v>2577</v>
      </c>
      <c r="D1884" s="181">
        <v>3400.94</v>
      </c>
      <c r="E1884" s="97">
        <v>243.60796720906572</v>
      </c>
      <c r="F1884" s="227">
        <f t="shared" si="87"/>
        <v>828496.08</v>
      </c>
      <c r="G1884" s="81">
        <v>1700.4700069999999</v>
      </c>
      <c r="H1884" s="106">
        <v>1300.611002190996</v>
      </c>
      <c r="I1884" s="189">
        <f t="shared" si="88"/>
        <v>2211650</v>
      </c>
      <c r="J1884" s="232">
        <v>2016</v>
      </c>
      <c r="K1884" s="106">
        <f t="shared" si="89"/>
        <v>3040146</v>
      </c>
    </row>
    <row r="1885" spans="2:11" s="58" customFormat="1">
      <c r="B1885" s="175" t="s">
        <v>2585</v>
      </c>
      <c r="C1885" s="174" t="s">
        <v>2577</v>
      </c>
      <c r="D1885" s="181">
        <v>3627.6166669999998</v>
      </c>
      <c r="E1885" s="97">
        <v>200.72839741421336</v>
      </c>
      <c r="F1885" s="227">
        <f t="shared" si="87"/>
        <v>728165.68</v>
      </c>
      <c r="G1885" s="81">
        <v>1813.808387</v>
      </c>
      <c r="H1885" s="106">
        <v>1300.6109228008547</v>
      </c>
      <c r="I1885" s="189">
        <f t="shared" si="88"/>
        <v>2359059</v>
      </c>
      <c r="J1885" s="232">
        <v>2016</v>
      </c>
      <c r="K1885" s="106">
        <f t="shared" si="89"/>
        <v>3087225</v>
      </c>
    </row>
    <row r="1886" spans="2:11" s="58" customFormat="1">
      <c r="B1886" s="175" t="s">
        <v>2586</v>
      </c>
      <c r="C1886" s="174" t="s">
        <v>2574</v>
      </c>
      <c r="D1886" s="181">
        <v>5133.2952379999997</v>
      </c>
      <c r="E1886" s="97">
        <v>2780.3914714168641</v>
      </c>
      <c r="F1886" s="227">
        <f t="shared" si="87"/>
        <v>14272570.300000001</v>
      </c>
      <c r="G1886" s="81">
        <v>2566.6475719999999</v>
      </c>
      <c r="H1886" s="106">
        <v>1300.6109745713075</v>
      </c>
      <c r="I1886" s="189">
        <f t="shared" si="88"/>
        <v>3338210</v>
      </c>
      <c r="J1886" s="232">
        <v>2016</v>
      </c>
      <c r="K1886" s="106">
        <f t="shared" si="89"/>
        <v>17610780</v>
      </c>
    </row>
    <row r="1887" spans="2:11" s="58" customFormat="1">
      <c r="B1887" s="175" t="s">
        <v>2587</v>
      </c>
      <c r="C1887" s="174" t="s">
        <v>2574</v>
      </c>
      <c r="D1887" s="104">
        <v>9263.1452379999992</v>
      </c>
      <c r="E1887" s="97">
        <v>3753.9253057752826</v>
      </c>
      <c r="F1887" s="227">
        <f t="shared" si="87"/>
        <v>34773155.32</v>
      </c>
      <c r="G1887" s="81">
        <v>4631.5726260000001</v>
      </c>
      <c r="H1887" s="106">
        <v>1300.6111501273044</v>
      </c>
      <c r="I1887" s="189">
        <f t="shared" si="88"/>
        <v>6023875</v>
      </c>
      <c r="J1887" s="232">
        <v>2016</v>
      </c>
      <c r="K1887" s="106">
        <f t="shared" si="89"/>
        <v>40797030</v>
      </c>
    </row>
    <row r="1888" spans="2:11" s="58" customFormat="1">
      <c r="B1888" s="175" t="s">
        <v>2588</v>
      </c>
      <c r="C1888" s="174" t="s">
        <v>2589</v>
      </c>
      <c r="D1888" s="181">
        <v>15042.58</v>
      </c>
      <c r="E1888" s="97">
        <v>197.81275951332816</v>
      </c>
      <c r="F1888" s="227">
        <f t="shared" si="87"/>
        <v>2975614.26</v>
      </c>
      <c r="G1888" s="81">
        <v>7521.2902309999999</v>
      </c>
      <c r="H1888" s="106">
        <v>1217.8389237323929</v>
      </c>
      <c r="I1888" s="189">
        <f t="shared" si="88"/>
        <v>9159720</v>
      </c>
      <c r="J1888" s="232">
        <v>2016</v>
      </c>
      <c r="K1888" s="106">
        <f t="shared" si="89"/>
        <v>12135334</v>
      </c>
    </row>
    <row r="1889" spans="2:11" s="58" customFormat="1">
      <c r="B1889" s="175" t="s">
        <v>2590</v>
      </c>
      <c r="C1889" s="174" t="s">
        <v>2589</v>
      </c>
      <c r="D1889" s="181">
        <v>18221.72</v>
      </c>
      <c r="E1889" s="97">
        <v>470.42322733528994</v>
      </c>
      <c r="F1889" s="227">
        <f t="shared" si="87"/>
        <v>8571920.3300000001</v>
      </c>
      <c r="G1889" s="81">
        <v>9110.8602429999992</v>
      </c>
      <c r="H1889" s="106">
        <v>1252.9276814195998</v>
      </c>
      <c r="I1889" s="189">
        <f t="shared" si="88"/>
        <v>11415249</v>
      </c>
      <c r="J1889" s="232">
        <v>2016</v>
      </c>
      <c r="K1889" s="106">
        <f t="shared" si="89"/>
        <v>19987169</v>
      </c>
    </row>
    <row r="1890" spans="2:11" s="58" customFormat="1">
      <c r="B1890" s="175" t="s">
        <v>2591</v>
      </c>
      <c r="C1890" s="174" t="s">
        <v>2537</v>
      </c>
      <c r="D1890" s="181">
        <v>6386.36</v>
      </c>
      <c r="E1890" s="97">
        <v>324.72330247590179</v>
      </c>
      <c r="F1890" s="227">
        <f t="shared" si="87"/>
        <v>2073799.9100000001</v>
      </c>
      <c r="G1890" s="81">
        <v>3193.179971</v>
      </c>
      <c r="H1890" s="106">
        <v>1300.6110014836993</v>
      </c>
      <c r="I1890" s="189">
        <f t="shared" si="88"/>
        <v>4153085</v>
      </c>
      <c r="J1890" s="232">
        <v>2016</v>
      </c>
      <c r="K1890" s="106">
        <f t="shared" si="89"/>
        <v>6226885</v>
      </c>
    </row>
    <row r="1891" spans="2:11" s="58" customFormat="1">
      <c r="B1891" s="175" t="s">
        <v>2592</v>
      </c>
      <c r="C1891" s="174" t="s">
        <v>2537</v>
      </c>
      <c r="D1891" s="181">
        <v>4392.05</v>
      </c>
      <c r="E1891" s="97">
        <v>382.56398492731182</v>
      </c>
      <c r="F1891" s="227">
        <f t="shared" si="87"/>
        <v>1680240.15</v>
      </c>
      <c r="G1891" s="81">
        <v>2196.0250620000002</v>
      </c>
      <c r="H1891" s="106">
        <v>1300.6112951182704</v>
      </c>
      <c r="I1891" s="189">
        <f t="shared" si="88"/>
        <v>2856175.0000000005</v>
      </c>
      <c r="J1891" s="232">
        <v>2016</v>
      </c>
      <c r="K1891" s="106">
        <f t="shared" si="89"/>
        <v>4536415</v>
      </c>
    </row>
    <row r="1892" spans="2:11" s="58" customFormat="1">
      <c r="B1892" s="175" t="s">
        <v>2593</v>
      </c>
      <c r="C1892" s="174" t="s">
        <v>2558</v>
      </c>
      <c r="D1892" s="104">
        <v>38518.475440000002</v>
      </c>
      <c r="E1892" s="97">
        <v>296.52953756676516</v>
      </c>
      <c r="F1892" s="227">
        <f t="shared" si="87"/>
        <v>11421865.710000001</v>
      </c>
      <c r="G1892" s="81">
        <v>19259.237089999999</v>
      </c>
      <c r="H1892" s="106">
        <v>1300.6111240515395</v>
      </c>
      <c r="I1892" s="189">
        <f t="shared" si="88"/>
        <v>25048778</v>
      </c>
      <c r="J1892" s="232">
        <v>2016</v>
      </c>
      <c r="K1892" s="106">
        <f t="shared" si="89"/>
        <v>36470644</v>
      </c>
    </row>
    <row r="1893" spans="2:11" s="58" customFormat="1">
      <c r="B1893" s="175" t="s">
        <v>2594</v>
      </c>
      <c r="C1893" s="174" t="s">
        <v>2495</v>
      </c>
      <c r="D1893" s="181">
        <v>7232.9333329999999</v>
      </c>
      <c r="E1893" s="97">
        <v>79.071598433050283</v>
      </c>
      <c r="F1893" s="227">
        <f t="shared" si="87"/>
        <v>571919.6</v>
      </c>
      <c r="G1893" s="81">
        <v>3616.4667899999999</v>
      </c>
      <c r="H1893" s="106">
        <v>1300.6111415169389</v>
      </c>
      <c r="I1893" s="189">
        <f t="shared" si="88"/>
        <v>4703617</v>
      </c>
      <c r="J1893" s="232">
        <v>2016</v>
      </c>
      <c r="K1893" s="106">
        <f t="shared" si="89"/>
        <v>5275537</v>
      </c>
    </row>
    <row r="1894" spans="2:11" s="58" customFormat="1">
      <c r="B1894" s="175" t="s">
        <v>2595</v>
      </c>
      <c r="C1894" s="174" t="s">
        <v>2596</v>
      </c>
      <c r="D1894" s="181">
        <v>6587.043576</v>
      </c>
      <c r="E1894" s="97">
        <v>338.95338542087097</v>
      </c>
      <c r="F1894" s="227">
        <f t="shared" si="87"/>
        <v>2232700.7200000002</v>
      </c>
      <c r="G1894" s="81"/>
      <c r="H1894" s="106" t="s">
        <v>11235</v>
      </c>
      <c r="I1894" s="189" t="str">
        <f t="shared" si="88"/>
        <v/>
      </c>
      <c r="J1894" s="232">
        <v>2016</v>
      </c>
      <c r="K1894" s="106">
        <f t="shared" si="89"/>
        <v>0</v>
      </c>
    </row>
    <row r="1895" spans="2:11" s="58" customFormat="1">
      <c r="B1895" s="175" t="s">
        <v>2597</v>
      </c>
      <c r="C1895" s="174" t="s">
        <v>2598</v>
      </c>
      <c r="D1895" s="181">
        <v>8123.6230770000002</v>
      </c>
      <c r="E1895" s="97">
        <v>594.62553151639781</v>
      </c>
      <c r="F1895" s="227">
        <f t="shared" si="87"/>
        <v>4830513.6900000004</v>
      </c>
      <c r="G1895" s="81">
        <v>4061.8115160000002</v>
      </c>
      <c r="H1895" s="106">
        <v>1217.8388830979916</v>
      </c>
      <c r="I1895" s="189">
        <f t="shared" si="88"/>
        <v>4946632</v>
      </c>
      <c r="J1895" s="232">
        <v>2016</v>
      </c>
      <c r="K1895" s="106">
        <f t="shared" si="89"/>
        <v>9777146</v>
      </c>
    </row>
    <row r="1896" spans="2:11" s="58" customFormat="1">
      <c r="B1896" s="175" t="s">
        <v>2599</v>
      </c>
      <c r="C1896" s="174" t="s">
        <v>2598</v>
      </c>
      <c r="D1896" s="181">
        <v>7013.7813640000004</v>
      </c>
      <c r="E1896" s="97">
        <v>942.98164381731931</v>
      </c>
      <c r="F1896" s="227">
        <f t="shared" si="87"/>
        <v>6613867.0800000001</v>
      </c>
      <c r="G1896" s="81">
        <v>3506.8906870000001</v>
      </c>
      <c r="H1896" s="106">
        <v>1217.8389294630442</v>
      </c>
      <c r="I1896" s="189">
        <f t="shared" si="88"/>
        <v>4270828</v>
      </c>
      <c r="J1896" s="232">
        <v>2016</v>
      </c>
      <c r="K1896" s="106">
        <f t="shared" si="89"/>
        <v>10884695</v>
      </c>
    </row>
    <row r="1897" spans="2:11" s="58" customFormat="1">
      <c r="B1897" s="175" t="s">
        <v>2600</v>
      </c>
      <c r="C1897" s="174" t="s">
        <v>2601</v>
      </c>
      <c r="D1897" s="104">
        <v>4572.563056</v>
      </c>
      <c r="E1897" s="97">
        <v>649.02380648548012</v>
      </c>
      <c r="F1897" s="227">
        <f t="shared" si="87"/>
        <v>2967702.28</v>
      </c>
      <c r="G1897" s="81"/>
      <c r="H1897" s="106" t="s">
        <v>11235</v>
      </c>
      <c r="I1897" s="189" t="str">
        <f t="shared" si="88"/>
        <v/>
      </c>
      <c r="J1897" s="232">
        <v>2016</v>
      </c>
      <c r="K1897" s="106">
        <f t="shared" si="89"/>
        <v>0</v>
      </c>
    </row>
    <row r="1898" spans="2:11" s="58" customFormat="1">
      <c r="B1898" s="175" t="s">
        <v>2602</v>
      </c>
      <c r="C1898" s="174" t="s">
        <v>2603</v>
      </c>
      <c r="D1898" s="181">
        <v>1263.26</v>
      </c>
      <c r="E1898" s="97">
        <v>246.11080854297612</v>
      </c>
      <c r="F1898" s="227">
        <f t="shared" si="87"/>
        <v>310901.94</v>
      </c>
      <c r="G1898" s="81">
        <v>631.6299722</v>
      </c>
      <c r="H1898" s="106">
        <v>1300.6111745119622</v>
      </c>
      <c r="I1898" s="189">
        <f t="shared" si="88"/>
        <v>821505</v>
      </c>
      <c r="J1898" s="232">
        <v>2016</v>
      </c>
      <c r="K1898" s="106">
        <f t="shared" si="89"/>
        <v>1132407</v>
      </c>
    </row>
    <row r="1899" spans="2:11" s="58" customFormat="1">
      <c r="B1899" s="175" t="s">
        <v>2604</v>
      </c>
      <c r="C1899" s="174" t="s">
        <v>2603</v>
      </c>
      <c r="D1899" s="181">
        <v>13135.7302</v>
      </c>
      <c r="E1899" s="97">
        <v>185.52112466499958</v>
      </c>
      <c r="F1899" s="227">
        <f t="shared" si="87"/>
        <v>2436955.44</v>
      </c>
      <c r="G1899" s="81">
        <v>6567.8651129999998</v>
      </c>
      <c r="H1899" s="106">
        <v>1275.8302516618692</v>
      </c>
      <c r="I1899" s="189">
        <f t="shared" si="88"/>
        <v>8379481.0000000009</v>
      </c>
      <c r="J1899" s="232">
        <v>2016</v>
      </c>
      <c r="K1899" s="106">
        <f t="shared" si="89"/>
        <v>10816436</v>
      </c>
    </row>
    <row r="1900" spans="2:11" s="58" customFormat="1">
      <c r="B1900" s="175" t="s">
        <v>2605</v>
      </c>
      <c r="C1900" s="174" t="s">
        <v>2606</v>
      </c>
      <c r="D1900" s="181">
        <v>5560.0920630000001</v>
      </c>
      <c r="E1900" s="97">
        <v>668.539840326741</v>
      </c>
      <c r="F1900" s="227">
        <f t="shared" si="87"/>
        <v>3717143.06</v>
      </c>
      <c r="G1900" s="81">
        <v>2780.0460950000002</v>
      </c>
      <c r="H1900" s="106">
        <v>1217.8387998994672</v>
      </c>
      <c r="I1900" s="189">
        <f t="shared" si="88"/>
        <v>3385648.0000000005</v>
      </c>
      <c r="J1900" s="232">
        <v>2016</v>
      </c>
      <c r="K1900" s="106">
        <f t="shared" si="89"/>
        <v>7102791</v>
      </c>
    </row>
    <row r="1901" spans="2:11" s="58" customFormat="1">
      <c r="B1901" s="175" t="s">
        <v>2607</v>
      </c>
      <c r="C1901" s="174" t="s">
        <v>2606</v>
      </c>
      <c r="D1901" s="181">
        <v>6692.55</v>
      </c>
      <c r="E1901" s="97">
        <v>472.72178616521353</v>
      </c>
      <c r="F1901" s="227">
        <f t="shared" si="87"/>
        <v>3163714.19</v>
      </c>
      <c r="G1901" s="81">
        <v>3346.2751589999998</v>
      </c>
      <c r="H1901" s="106">
        <v>1291.2667950746963</v>
      </c>
      <c r="I1901" s="189">
        <f t="shared" si="88"/>
        <v>4320934</v>
      </c>
      <c r="J1901" s="232">
        <v>2016</v>
      </c>
      <c r="K1901" s="106">
        <f t="shared" si="89"/>
        <v>7484648</v>
      </c>
    </row>
    <row r="1902" spans="2:11" s="58" customFormat="1">
      <c r="B1902" s="175" t="s">
        <v>2608</v>
      </c>
      <c r="C1902" s="174" t="s">
        <v>2609</v>
      </c>
      <c r="D1902" s="104">
        <v>2711.0625</v>
      </c>
      <c r="E1902" s="97">
        <v>972.40649007538559</v>
      </c>
      <c r="F1902" s="227">
        <f t="shared" si="87"/>
        <v>2636254.77</v>
      </c>
      <c r="G1902" s="81">
        <v>1355.531242</v>
      </c>
      <c r="H1902" s="106">
        <v>1217.8391385242599</v>
      </c>
      <c r="I1902" s="189">
        <f t="shared" si="88"/>
        <v>1650819</v>
      </c>
      <c r="J1902" s="232">
        <v>2016</v>
      </c>
      <c r="K1902" s="106">
        <f t="shared" si="89"/>
        <v>4287074</v>
      </c>
    </row>
    <row r="1903" spans="2:11" s="58" customFormat="1">
      <c r="B1903" s="175" t="s">
        <v>2610</v>
      </c>
      <c r="C1903" s="174" t="s">
        <v>2609</v>
      </c>
      <c r="D1903" s="181">
        <v>5807.7904760000001</v>
      </c>
      <c r="E1903" s="97">
        <v>1140.7233658613134</v>
      </c>
      <c r="F1903" s="227">
        <f t="shared" si="87"/>
        <v>6625082.2999999998</v>
      </c>
      <c r="G1903" s="81">
        <v>2903.8951040000002</v>
      </c>
      <c r="H1903" s="106">
        <v>1217.8387556522428</v>
      </c>
      <c r="I1903" s="189">
        <f t="shared" si="88"/>
        <v>3536476.0000000005</v>
      </c>
      <c r="J1903" s="232">
        <v>2016</v>
      </c>
      <c r="K1903" s="106">
        <f t="shared" si="89"/>
        <v>10161558</v>
      </c>
    </row>
    <row r="1904" spans="2:11" s="58" customFormat="1">
      <c r="B1904" s="175" t="s">
        <v>2611</v>
      </c>
      <c r="C1904" s="174" t="s">
        <v>2589</v>
      </c>
      <c r="D1904" s="181">
        <v>15042.58</v>
      </c>
      <c r="E1904" s="97">
        <v>197.81275951332816</v>
      </c>
      <c r="F1904" s="227">
        <f t="shared" si="87"/>
        <v>2975614.26</v>
      </c>
      <c r="G1904" s="81">
        <v>7521.2902309999999</v>
      </c>
      <c r="H1904" s="106">
        <v>1217.8389237323929</v>
      </c>
      <c r="I1904" s="189">
        <f t="shared" si="88"/>
        <v>9159720</v>
      </c>
      <c r="J1904" s="232">
        <v>2016</v>
      </c>
      <c r="K1904" s="106">
        <f t="shared" si="89"/>
        <v>12135334</v>
      </c>
    </row>
    <row r="1905" spans="2:11" s="58" customFormat="1">
      <c r="B1905" s="175" t="s">
        <v>2612</v>
      </c>
      <c r="C1905" s="174" t="s">
        <v>2589</v>
      </c>
      <c r="D1905" s="181">
        <v>8274.3133330000001</v>
      </c>
      <c r="E1905" s="97">
        <v>322.38982772880206</v>
      </c>
      <c r="F1905" s="227">
        <f t="shared" si="87"/>
        <v>2667554.4500000002</v>
      </c>
      <c r="G1905" s="81">
        <v>4137.1568429999998</v>
      </c>
      <c r="H1905" s="106">
        <v>1217.8390114759302</v>
      </c>
      <c r="I1905" s="189">
        <f t="shared" si="88"/>
        <v>5038391</v>
      </c>
      <c r="J1905" s="232">
        <v>2016</v>
      </c>
      <c r="K1905" s="106">
        <f t="shared" si="89"/>
        <v>7705945</v>
      </c>
    </row>
    <row r="1906" spans="2:11" s="58" customFormat="1">
      <c r="B1906" s="175" t="s">
        <v>2613</v>
      </c>
      <c r="C1906" s="174" t="s">
        <v>2601</v>
      </c>
      <c r="D1906" s="181">
        <v>4572.563056</v>
      </c>
      <c r="E1906" s="97">
        <v>649.02380648548012</v>
      </c>
      <c r="F1906" s="227">
        <f t="shared" si="87"/>
        <v>2967702.28</v>
      </c>
      <c r="G1906" s="81"/>
      <c r="H1906" s="106" t="s">
        <v>11235</v>
      </c>
      <c r="I1906" s="189" t="str">
        <f t="shared" si="88"/>
        <v/>
      </c>
      <c r="J1906" s="232">
        <v>2016</v>
      </c>
      <c r="K1906" s="106">
        <f t="shared" si="89"/>
        <v>0</v>
      </c>
    </row>
    <row r="1907" spans="2:11" s="58" customFormat="1">
      <c r="B1907" s="175" t="s">
        <v>2614</v>
      </c>
      <c r="C1907" s="174" t="s">
        <v>2615</v>
      </c>
      <c r="D1907" s="104">
        <v>5212.2790910000003</v>
      </c>
      <c r="E1907" s="97">
        <v>513.37856497753671</v>
      </c>
      <c r="F1907" s="227">
        <f t="shared" si="87"/>
        <v>2675872.36</v>
      </c>
      <c r="G1907" s="81"/>
      <c r="H1907" s="106" t="s">
        <v>11235</v>
      </c>
      <c r="I1907" s="189" t="str">
        <f t="shared" si="88"/>
        <v/>
      </c>
      <c r="J1907" s="232">
        <v>2016</v>
      </c>
      <c r="K1907" s="106">
        <f t="shared" si="89"/>
        <v>0</v>
      </c>
    </row>
    <row r="1908" spans="2:11" s="58" customFormat="1">
      <c r="B1908" s="175" t="s">
        <v>2616</v>
      </c>
      <c r="C1908" s="174" t="s">
        <v>2617</v>
      </c>
      <c r="D1908" s="181">
        <v>2129.5333329999999</v>
      </c>
      <c r="E1908" s="97">
        <v>695.44674744004124</v>
      </c>
      <c r="F1908" s="227">
        <f t="shared" si="87"/>
        <v>1480977.03</v>
      </c>
      <c r="G1908" s="81">
        <v>1064.76665</v>
      </c>
      <c r="H1908" s="106">
        <v>1300.6107958020661</v>
      </c>
      <c r="I1908" s="189">
        <f t="shared" si="88"/>
        <v>1384847</v>
      </c>
      <c r="J1908" s="232">
        <v>2016</v>
      </c>
      <c r="K1908" s="106">
        <f t="shared" si="89"/>
        <v>2865824</v>
      </c>
    </row>
    <row r="1909" spans="2:11" s="58" customFormat="1">
      <c r="B1909" s="175" t="s">
        <v>2618</v>
      </c>
      <c r="C1909" s="174" t="s">
        <v>2619</v>
      </c>
      <c r="D1909" s="181">
        <v>6242.6</v>
      </c>
      <c r="E1909" s="97">
        <v>560.61636657802831</v>
      </c>
      <c r="F1909" s="227">
        <f t="shared" si="87"/>
        <v>3499703.7299999995</v>
      </c>
      <c r="G1909" s="81">
        <v>3121.3001079999999</v>
      </c>
      <c r="H1909" s="106">
        <v>1239.1230789013257</v>
      </c>
      <c r="I1909" s="189">
        <f t="shared" si="88"/>
        <v>3867675.0000000005</v>
      </c>
      <c r="J1909" s="232">
        <v>2016</v>
      </c>
      <c r="K1909" s="106">
        <f t="shared" si="89"/>
        <v>7367379</v>
      </c>
    </row>
    <row r="1910" spans="2:11" s="58" customFormat="1">
      <c r="B1910" s="175" t="s">
        <v>2620</v>
      </c>
      <c r="C1910" s="174" t="s">
        <v>2621</v>
      </c>
      <c r="D1910" s="181">
        <v>1851.7</v>
      </c>
      <c r="E1910" s="97">
        <v>117.2888318842145</v>
      </c>
      <c r="F1910" s="227">
        <f t="shared" si="87"/>
        <v>217183.73</v>
      </c>
      <c r="G1910" s="81">
        <v>925.8500047</v>
      </c>
      <c r="H1910" s="106">
        <v>1300.6113235266262</v>
      </c>
      <c r="I1910" s="189">
        <f t="shared" si="88"/>
        <v>1204171</v>
      </c>
      <c r="J1910" s="232">
        <v>2016</v>
      </c>
      <c r="K1910" s="106">
        <f t="shared" si="89"/>
        <v>1421355</v>
      </c>
    </row>
    <row r="1911" spans="2:11" s="58" customFormat="1">
      <c r="B1911" s="175" t="s">
        <v>2622</v>
      </c>
      <c r="C1911" s="174" t="s">
        <v>2617</v>
      </c>
      <c r="D1911" s="181">
        <v>7290.1583330000003</v>
      </c>
      <c r="E1911" s="97">
        <v>921.30958248146464</v>
      </c>
      <c r="F1911" s="227">
        <f t="shared" si="87"/>
        <v>6716492.7300000004</v>
      </c>
      <c r="G1911" s="81">
        <v>3645.0791690000001</v>
      </c>
      <c r="H1911" s="106">
        <v>1300.6112570390649</v>
      </c>
      <c r="I1911" s="189">
        <f t="shared" si="88"/>
        <v>4740831</v>
      </c>
      <c r="J1911" s="232">
        <v>2016</v>
      </c>
      <c r="K1911" s="106">
        <f t="shared" si="89"/>
        <v>11457324</v>
      </c>
    </row>
    <row r="1912" spans="2:11" s="58" customFormat="1">
      <c r="B1912" s="175" t="s">
        <v>2623</v>
      </c>
      <c r="C1912" s="174" t="s">
        <v>2617</v>
      </c>
      <c r="D1912" s="104">
        <v>7290.1583330000003</v>
      </c>
      <c r="E1912" s="97">
        <v>396.76032095310046</v>
      </c>
      <c r="F1912" s="227">
        <f t="shared" si="87"/>
        <v>2892445.56</v>
      </c>
      <c r="G1912" s="81">
        <v>3645.0791939999999</v>
      </c>
      <c r="H1912" s="106">
        <v>1300.6112481187427</v>
      </c>
      <c r="I1912" s="189">
        <f t="shared" si="88"/>
        <v>4740831</v>
      </c>
      <c r="J1912" s="232">
        <v>2016</v>
      </c>
      <c r="K1912" s="106">
        <f t="shared" si="89"/>
        <v>7633277</v>
      </c>
    </row>
    <row r="1913" spans="2:11" s="58" customFormat="1">
      <c r="B1913" s="175" t="s">
        <v>2624</v>
      </c>
      <c r="C1913" s="174" t="s">
        <v>2617</v>
      </c>
      <c r="D1913" s="181">
        <v>2129.5333329999999</v>
      </c>
      <c r="E1913" s="97">
        <v>695.44674744004124</v>
      </c>
      <c r="F1913" s="227">
        <f t="shared" si="87"/>
        <v>1480977.03</v>
      </c>
      <c r="G1913" s="81">
        <v>1064.76665</v>
      </c>
      <c r="H1913" s="106">
        <v>1300.6107958020661</v>
      </c>
      <c r="I1913" s="189">
        <f t="shared" si="88"/>
        <v>1384847</v>
      </c>
      <c r="J1913" s="232">
        <v>2016</v>
      </c>
      <c r="K1913" s="106">
        <f t="shared" si="89"/>
        <v>2865824</v>
      </c>
    </row>
    <row r="1914" spans="2:11" s="58" customFormat="1">
      <c r="B1914" s="175" t="s">
        <v>2625</v>
      </c>
      <c r="C1914" s="174" t="s">
        <v>2617</v>
      </c>
      <c r="D1914" s="181">
        <v>7290.1583330000003</v>
      </c>
      <c r="E1914" s="97">
        <v>921.30958248146464</v>
      </c>
      <c r="F1914" s="227">
        <f t="shared" si="87"/>
        <v>6716492.7300000004</v>
      </c>
      <c r="G1914" s="81">
        <v>3645.0791690000001</v>
      </c>
      <c r="H1914" s="106">
        <v>1300.6112570390649</v>
      </c>
      <c r="I1914" s="189">
        <f t="shared" si="88"/>
        <v>4740831</v>
      </c>
      <c r="J1914" s="232">
        <v>2016</v>
      </c>
      <c r="K1914" s="106">
        <f t="shared" si="89"/>
        <v>11457324</v>
      </c>
    </row>
    <row r="1915" spans="2:11" s="58" customFormat="1">
      <c r="B1915" s="175" t="s">
        <v>2626</v>
      </c>
      <c r="C1915" s="174" t="s">
        <v>2627</v>
      </c>
      <c r="D1915" s="181">
        <v>3103.62</v>
      </c>
      <c r="E1915" s="97">
        <v>910.97743280427369</v>
      </c>
      <c r="F1915" s="227">
        <f t="shared" si="87"/>
        <v>2827327.78</v>
      </c>
      <c r="G1915" s="81"/>
      <c r="H1915" s="106" t="s">
        <v>11235</v>
      </c>
      <c r="I1915" s="189" t="str">
        <f t="shared" si="88"/>
        <v/>
      </c>
      <c r="J1915" s="232">
        <v>2016</v>
      </c>
      <c r="K1915" s="106">
        <f t="shared" si="89"/>
        <v>0</v>
      </c>
    </row>
    <row r="1916" spans="2:11" s="58" customFormat="1">
      <c r="B1916" s="175" t="s">
        <v>2628</v>
      </c>
      <c r="C1916" s="174" t="s">
        <v>2629</v>
      </c>
      <c r="D1916" s="181">
        <v>6206.25</v>
      </c>
      <c r="E1916" s="97">
        <v>461.05921289023166</v>
      </c>
      <c r="F1916" s="227">
        <f t="shared" si="87"/>
        <v>2861448.74</v>
      </c>
      <c r="G1916" s="81">
        <v>3103.1249459999999</v>
      </c>
      <c r="H1916" s="106">
        <v>1217.8388127333885</v>
      </c>
      <c r="I1916" s="189">
        <f t="shared" si="88"/>
        <v>3779106.0000000005</v>
      </c>
      <c r="J1916" s="232">
        <v>2016</v>
      </c>
      <c r="K1916" s="106">
        <f t="shared" si="89"/>
        <v>6640555</v>
      </c>
    </row>
    <row r="1917" spans="2:11" s="58" customFormat="1">
      <c r="B1917" s="175" t="s">
        <v>2630</v>
      </c>
      <c r="C1917" s="174" t="s">
        <v>2631</v>
      </c>
      <c r="D1917" s="104">
        <v>8613.3333330000005</v>
      </c>
      <c r="E1917" s="97">
        <v>157.15047910824885</v>
      </c>
      <c r="F1917" s="227">
        <f t="shared" si="87"/>
        <v>1353589.46</v>
      </c>
      <c r="G1917" s="81"/>
      <c r="H1917" s="106" t="s">
        <v>11235</v>
      </c>
      <c r="I1917" s="189" t="str">
        <f t="shared" si="88"/>
        <v/>
      </c>
      <c r="J1917" s="232">
        <v>2016</v>
      </c>
      <c r="K1917" s="106">
        <f t="shared" si="89"/>
        <v>0</v>
      </c>
    </row>
    <row r="1918" spans="2:11" s="58" customFormat="1">
      <c r="B1918" s="175" t="s">
        <v>2632</v>
      </c>
      <c r="C1918" s="174" t="s">
        <v>2629</v>
      </c>
      <c r="D1918" s="181">
        <v>3844.5</v>
      </c>
      <c r="E1918" s="97">
        <v>349.67998959552608</v>
      </c>
      <c r="F1918" s="227">
        <f t="shared" si="87"/>
        <v>1344344.72</v>
      </c>
      <c r="G1918" s="81">
        <v>1922.2500600000001</v>
      </c>
      <c r="H1918" s="106">
        <v>1217.8389527531085</v>
      </c>
      <c r="I1918" s="189">
        <f t="shared" si="88"/>
        <v>2340991</v>
      </c>
      <c r="J1918" s="232">
        <v>2016</v>
      </c>
      <c r="K1918" s="106">
        <f t="shared" si="89"/>
        <v>3685336</v>
      </c>
    </row>
    <row r="1919" spans="2:11" s="58" customFormat="1">
      <c r="B1919" s="175" t="s">
        <v>2633</v>
      </c>
      <c r="C1919" s="174" t="s">
        <v>2634</v>
      </c>
      <c r="D1919" s="181">
        <v>5201.9865380000001</v>
      </c>
      <c r="E1919" s="97">
        <v>667.30551389212371</v>
      </c>
      <c r="F1919" s="227">
        <f t="shared" si="87"/>
        <v>3471314.3</v>
      </c>
      <c r="G1919" s="81"/>
      <c r="H1919" s="106" t="s">
        <v>11235</v>
      </c>
      <c r="I1919" s="189" t="str">
        <f t="shared" si="88"/>
        <v/>
      </c>
      <c r="J1919" s="232">
        <v>2016</v>
      </c>
      <c r="K1919" s="106">
        <f t="shared" si="89"/>
        <v>0</v>
      </c>
    </row>
    <row r="1920" spans="2:11" s="58" customFormat="1">
      <c r="B1920" s="175" t="s">
        <v>2635</v>
      </c>
      <c r="C1920" s="174" t="s">
        <v>2629</v>
      </c>
      <c r="D1920" s="181">
        <v>6206.25</v>
      </c>
      <c r="E1920" s="97">
        <v>461.05921289023166</v>
      </c>
      <c r="F1920" s="227">
        <f t="shared" si="87"/>
        <v>2861448.74</v>
      </c>
      <c r="G1920" s="81">
        <v>3103.1249459999999</v>
      </c>
      <c r="H1920" s="106">
        <v>1217.8388127333885</v>
      </c>
      <c r="I1920" s="189">
        <f t="shared" si="88"/>
        <v>3779106.0000000005</v>
      </c>
      <c r="J1920" s="232">
        <v>2016</v>
      </c>
      <c r="K1920" s="106">
        <f t="shared" si="89"/>
        <v>6640555</v>
      </c>
    </row>
    <row r="1921" spans="2:11" s="58" customFormat="1">
      <c r="B1921" s="175" t="s">
        <v>2636</v>
      </c>
      <c r="C1921" s="174" t="s">
        <v>2629</v>
      </c>
      <c r="D1921" s="181">
        <v>4383.75</v>
      </c>
      <c r="E1921" s="97">
        <v>417.68741602509266</v>
      </c>
      <c r="F1921" s="227">
        <f t="shared" si="87"/>
        <v>1831037.21</v>
      </c>
      <c r="G1921" s="81">
        <v>2191.8750060000002</v>
      </c>
      <c r="H1921" s="106">
        <v>1217.8390613939962</v>
      </c>
      <c r="I1921" s="189">
        <f t="shared" si="88"/>
        <v>2669351</v>
      </c>
      <c r="J1921" s="232">
        <v>2016</v>
      </c>
      <c r="K1921" s="106">
        <f t="shared" si="89"/>
        <v>4500388</v>
      </c>
    </row>
    <row r="1922" spans="2:11" s="58" customFormat="1">
      <c r="B1922" s="175" t="s">
        <v>2637</v>
      </c>
      <c r="C1922" s="174" t="s">
        <v>2631</v>
      </c>
      <c r="D1922" s="104">
        <v>8613.3333330000005</v>
      </c>
      <c r="E1922" s="97">
        <v>157.15047910824885</v>
      </c>
      <c r="F1922" s="227">
        <f t="shared" si="87"/>
        <v>1353589.46</v>
      </c>
      <c r="G1922" s="81"/>
      <c r="H1922" s="106" t="s">
        <v>11235</v>
      </c>
      <c r="I1922" s="189" t="str">
        <f t="shared" si="88"/>
        <v/>
      </c>
      <c r="J1922" s="232">
        <v>2016</v>
      </c>
      <c r="K1922" s="106">
        <f t="shared" si="89"/>
        <v>0</v>
      </c>
    </row>
    <row r="1923" spans="2:11" s="58" customFormat="1">
      <c r="B1923" s="175" t="s">
        <v>2638</v>
      </c>
      <c r="C1923" s="174" t="s">
        <v>2631</v>
      </c>
      <c r="D1923" s="181">
        <v>3498.3384620000002</v>
      </c>
      <c r="E1923" s="97">
        <v>196.52111637218709</v>
      </c>
      <c r="F1923" s="227">
        <f t="shared" si="87"/>
        <v>687497.38</v>
      </c>
      <c r="G1923" s="81"/>
      <c r="H1923" s="106" t="s">
        <v>11235</v>
      </c>
      <c r="I1923" s="189" t="str">
        <f t="shared" si="88"/>
        <v/>
      </c>
      <c r="J1923" s="232">
        <v>2016</v>
      </c>
      <c r="K1923" s="106">
        <f t="shared" si="89"/>
        <v>0</v>
      </c>
    </row>
    <row r="1924" spans="2:11" s="58" customFormat="1">
      <c r="B1924" s="175" t="s">
        <v>2639</v>
      </c>
      <c r="C1924" s="174" t="s">
        <v>2619</v>
      </c>
      <c r="D1924" s="181">
        <v>6242.6</v>
      </c>
      <c r="E1924" s="97">
        <v>560.61636657802831</v>
      </c>
      <c r="F1924" s="227">
        <f t="shared" si="87"/>
        <v>3499703.7299999995</v>
      </c>
      <c r="G1924" s="81">
        <v>3121.3001079999999</v>
      </c>
      <c r="H1924" s="106">
        <v>1239.1230789013257</v>
      </c>
      <c r="I1924" s="189">
        <f t="shared" si="88"/>
        <v>3867675.0000000005</v>
      </c>
      <c r="J1924" s="232">
        <v>2016</v>
      </c>
      <c r="K1924" s="106">
        <f t="shared" si="89"/>
        <v>7367379</v>
      </c>
    </row>
    <row r="1925" spans="2:11" s="58" customFormat="1">
      <c r="B1925" s="175" t="s">
        <v>2640</v>
      </c>
      <c r="C1925" s="174" t="s">
        <v>2619</v>
      </c>
      <c r="D1925" s="181">
        <v>5678.1285710000002</v>
      </c>
      <c r="E1925" s="97">
        <v>683.23541136666518</v>
      </c>
      <c r="F1925" s="227">
        <f t="shared" si="87"/>
        <v>3879498.51</v>
      </c>
      <c r="G1925" s="81">
        <v>2839.0642039999998</v>
      </c>
      <c r="H1925" s="106">
        <v>1217.8389608550044</v>
      </c>
      <c r="I1925" s="189">
        <f t="shared" si="88"/>
        <v>3457523</v>
      </c>
      <c r="J1925" s="232">
        <v>2016</v>
      </c>
      <c r="K1925" s="106">
        <f t="shared" si="89"/>
        <v>7337022</v>
      </c>
    </row>
    <row r="1926" spans="2:11" s="58" customFormat="1">
      <c r="B1926" s="175" t="s">
        <v>2641</v>
      </c>
      <c r="C1926" s="174" t="s">
        <v>2642</v>
      </c>
      <c r="D1926" s="181">
        <v>3135.35</v>
      </c>
      <c r="E1926" s="97">
        <v>97.146777871688982</v>
      </c>
      <c r="F1926" s="227">
        <f t="shared" si="87"/>
        <v>304589.15000000002</v>
      </c>
      <c r="G1926" s="81"/>
      <c r="H1926" s="106" t="s">
        <v>11235</v>
      </c>
      <c r="I1926" s="189" t="str">
        <f t="shared" si="88"/>
        <v/>
      </c>
      <c r="J1926" s="232">
        <v>2016</v>
      </c>
      <c r="K1926" s="106">
        <f t="shared" si="89"/>
        <v>0</v>
      </c>
    </row>
    <row r="1927" spans="2:11" s="58" customFormat="1">
      <c r="B1927" s="175" t="s">
        <v>2643</v>
      </c>
      <c r="C1927" s="174" t="s">
        <v>2642</v>
      </c>
      <c r="D1927" s="104">
        <v>11227.03333</v>
      </c>
      <c r="E1927" s="97">
        <v>289.41014999195693</v>
      </c>
      <c r="F1927" s="227">
        <f t="shared" si="87"/>
        <v>3249217.4</v>
      </c>
      <c r="G1927" s="81"/>
      <c r="H1927" s="106" t="s">
        <v>11235</v>
      </c>
      <c r="I1927" s="189" t="str">
        <f t="shared" si="88"/>
        <v/>
      </c>
      <c r="J1927" s="232">
        <v>2016</v>
      </c>
      <c r="K1927" s="106">
        <f t="shared" si="89"/>
        <v>0</v>
      </c>
    </row>
    <row r="1928" spans="2:11" s="58" customFormat="1">
      <c r="B1928" s="175" t="s">
        <v>2644</v>
      </c>
      <c r="C1928" s="174" t="s">
        <v>2629</v>
      </c>
      <c r="D1928" s="181">
        <v>6742.4</v>
      </c>
      <c r="E1928" s="97">
        <v>200.02271001423827</v>
      </c>
      <c r="F1928" s="227">
        <f t="shared" si="87"/>
        <v>1348633.12</v>
      </c>
      <c r="G1928" s="81">
        <v>3371.1999040000001</v>
      </c>
      <c r="H1928" s="106">
        <v>1217.8387864595763</v>
      </c>
      <c r="I1928" s="189">
        <f t="shared" si="88"/>
        <v>4105578.0000000005</v>
      </c>
      <c r="J1928" s="232">
        <v>2016</v>
      </c>
      <c r="K1928" s="106">
        <f t="shared" si="89"/>
        <v>5454211</v>
      </c>
    </row>
    <row r="1929" spans="2:11" s="58" customFormat="1">
      <c r="B1929" s="175" t="s">
        <v>2645</v>
      </c>
      <c r="C1929" s="174" t="s">
        <v>2629</v>
      </c>
      <c r="D1929" s="181">
        <v>9118.3583330000001</v>
      </c>
      <c r="E1929" s="97">
        <v>234.62190142906286</v>
      </c>
      <c r="F1929" s="227">
        <f t="shared" si="87"/>
        <v>2139366.5699999998</v>
      </c>
      <c r="G1929" s="81">
        <v>4559.1792109999997</v>
      </c>
      <c r="H1929" s="106">
        <v>1217.8389449144206</v>
      </c>
      <c r="I1929" s="189">
        <f t="shared" si="88"/>
        <v>5552346</v>
      </c>
      <c r="J1929" s="232">
        <v>2016</v>
      </c>
      <c r="K1929" s="106">
        <f t="shared" si="89"/>
        <v>7691713</v>
      </c>
    </row>
    <row r="1930" spans="2:11" s="58" customFormat="1">
      <c r="B1930" s="175" t="s">
        <v>2646</v>
      </c>
      <c r="C1930" s="174" t="s">
        <v>2473</v>
      </c>
      <c r="D1930" s="181">
        <v>7652.3180949999996</v>
      </c>
      <c r="E1930" s="97">
        <v>383.66972772843155</v>
      </c>
      <c r="F1930" s="227">
        <f t="shared" si="87"/>
        <v>2935962.8</v>
      </c>
      <c r="G1930" s="81">
        <v>3826.1590639999999</v>
      </c>
      <c r="H1930" s="106">
        <v>1300.6111133282461</v>
      </c>
      <c r="I1930" s="189">
        <f t="shared" si="88"/>
        <v>4976345</v>
      </c>
      <c r="J1930" s="232">
        <v>2016</v>
      </c>
      <c r="K1930" s="106">
        <f t="shared" si="89"/>
        <v>7912308</v>
      </c>
    </row>
    <row r="1931" spans="2:11" s="58" customFormat="1">
      <c r="B1931" s="175" t="s">
        <v>2647</v>
      </c>
      <c r="C1931" s="174" t="s">
        <v>2473</v>
      </c>
      <c r="D1931" s="181">
        <v>7005.77</v>
      </c>
      <c r="E1931" s="97">
        <v>327.87082933068029</v>
      </c>
      <c r="F1931" s="227">
        <f t="shared" si="87"/>
        <v>2296987.62</v>
      </c>
      <c r="G1931" s="81">
        <v>3502.8851049999998</v>
      </c>
      <c r="H1931" s="106">
        <v>1300.6110287479726</v>
      </c>
      <c r="I1931" s="189">
        <f t="shared" si="88"/>
        <v>4555891</v>
      </c>
      <c r="J1931" s="232">
        <v>2016</v>
      </c>
      <c r="K1931" s="106">
        <f t="shared" si="89"/>
        <v>6852879</v>
      </c>
    </row>
    <row r="1932" spans="2:11" s="58" customFormat="1">
      <c r="B1932" s="175" t="s">
        <v>2648</v>
      </c>
      <c r="C1932" s="174" t="s">
        <v>2565</v>
      </c>
      <c r="D1932" s="104">
        <v>7400.2636359999997</v>
      </c>
      <c r="E1932" s="97">
        <v>838.8287006157683</v>
      </c>
      <c r="F1932" s="227">
        <f t="shared" si="87"/>
        <v>6207553.5300000003</v>
      </c>
      <c r="G1932" s="81">
        <v>3700.1318099999999</v>
      </c>
      <c r="H1932" s="106">
        <v>1300.6112341711416</v>
      </c>
      <c r="I1932" s="189">
        <f t="shared" si="88"/>
        <v>4812433</v>
      </c>
      <c r="J1932" s="232">
        <v>2016</v>
      </c>
      <c r="K1932" s="106">
        <f t="shared" si="89"/>
        <v>11019987</v>
      </c>
    </row>
    <row r="1933" spans="2:11" s="58" customFormat="1">
      <c r="B1933" s="175" t="s">
        <v>2649</v>
      </c>
      <c r="C1933" s="174" t="s">
        <v>2617</v>
      </c>
      <c r="D1933" s="181">
        <v>7290.1583330000003</v>
      </c>
      <c r="E1933" s="97">
        <v>396.76032095310046</v>
      </c>
      <c r="F1933" s="227">
        <f t="shared" si="87"/>
        <v>2892445.56</v>
      </c>
      <c r="G1933" s="81">
        <v>3645.0791939999999</v>
      </c>
      <c r="H1933" s="106">
        <v>1300.6112481187427</v>
      </c>
      <c r="I1933" s="189">
        <f t="shared" si="88"/>
        <v>4740831</v>
      </c>
      <c r="J1933" s="232">
        <v>2016</v>
      </c>
      <c r="K1933" s="106">
        <f t="shared" si="89"/>
        <v>7633277</v>
      </c>
    </row>
    <row r="1934" spans="2:11" s="58" customFormat="1">
      <c r="B1934" s="175" t="s">
        <v>2650</v>
      </c>
      <c r="C1934" s="174" t="s">
        <v>2651</v>
      </c>
      <c r="D1934" s="181">
        <v>3596.14</v>
      </c>
      <c r="E1934" s="97">
        <v>196.67442591222812</v>
      </c>
      <c r="F1934" s="227">
        <f t="shared" ref="F1934:F1997" si="90">IFERROR(D1934*E1934,0)</f>
        <v>707268.77</v>
      </c>
      <c r="G1934" s="81"/>
      <c r="H1934" s="106" t="s">
        <v>11235</v>
      </c>
      <c r="I1934" s="189" t="str">
        <f t="shared" ref="I1934:I1997" si="91">IFERROR(G1934*H1934,"")</f>
        <v/>
      </c>
      <c r="J1934" s="232">
        <v>2016</v>
      </c>
      <c r="K1934" s="106">
        <f t="shared" ref="K1934:K1997" si="92">IFERROR(ROUND((F1934+I1934),0),0)</f>
        <v>0</v>
      </c>
    </row>
    <row r="1935" spans="2:11" s="58" customFormat="1">
      <c r="B1935" s="175" t="s">
        <v>2652</v>
      </c>
      <c r="C1935" s="174" t="s">
        <v>2651</v>
      </c>
      <c r="D1935" s="181">
        <v>5954.3</v>
      </c>
      <c r="E1935" s="97">
        <v>294.83133029911153</v>
      </c>
      <c r="F1935" s="227">
        <f t="shared" si="90"/>
        <v>1755514.1899999997</v>
      </c>
      <c r="G1935" s="81"/>
      <c r="H1935" s="106" t="s">
        <v>11235</v>
      </c>
      <c r="I1935" s="189" t="str">
        <f t="shared" si="91"/>
        <v/>
      </c>
      <c r="J1935" s="232">
        <v>2016</v>
      </c>
      <c r="K1935" s="106">
        <f t="shared" si="92"/>
        <v>0</v>
      </c>
    </row>
    <row r="1936" spans="2:11" s="58" customFormat="1">
      <c r="B1936" s="175" t="s">
        <v>2653</v>
      </c>
      <c r="C1936" s="174" t="s">
        <v>2470</v>
      </c>
      <c r="D1936" s="181">
        <v>7202.37</v>
      </c>
      <c r="E1936" s="97">
        <v>248.86701183082792</v>
      </c>
      <c r="F1936" s="227">
        <f t="shared" si="90"/>
        <v>1792432.3</v>
      </c>
      <c r="G1936" s="81">
        <v>3601.1851259999999</v>
      </c>
      <c r="H1936" s="106">
        <v>1300.6110033566767</v>
      </c>
      <c r="I1936" s="189">
        <f t="shared" si="91"/>
        <v>4683741</v>
      </c>
      <c r="J1936" s="232">
        <v>2016</v>
      </c>
      <c r="K1936" s="106">
        <f t="shared" si="92"/>
        <v>6476173</v>
      </c>
    </row>
    <row r="1937" spans="2:11" s="58" customFormat="1">
      <c r="B1937" s="175" t="s">
        <v>2654</v>
      </c>
      <c r="C1937" s="174" t="s">
        <v>2470</v>
      </c>
      <c r="D1937" s="104">
        <v>4653.72</v>
      </c>
      <c r="E1937" s="97">
        <v>291.441461884256</v>
      </c>
      <c r="F1937" s="227">
        <f t="shared" si="90"/>
        <v>1356286.96</v>
      </c>
      <c r="G1937" s="81">
        <v>2326.8600700000002</v>
      </c>
      <c r="H1937" s="106">
        <v>1300.6110848771407</v>
      </c>
      <c r="I1937" s="189">
        <f t="shared" si="91"/>
        <v>3026339.9999999995</v>
      </c>
      <c r="J1937" s="232">
        <v>2016</v>
      </c>
      <c r="K1937" s="106">
        <f t="shared" si="92"/>
        <v>4382627</v>
      </c>
    </row>
    <row r="1938" spans="2:11" s="58" customFormat="1">
      <c r="B1938" s="175" t="s">
        <v>2655</v>
      </c>
      <c r="C1938" s="174" t="s">
        <v>2492</v>
      </c>
      <c r="D1938" s="181">
        <v>13558.638709999999</v>
      </c>
      <c r="E1938" s="97">
        <v>274.82413608762647</v>
      </c>
      <c r="F1938" s="227">
        <f t="shared" si="90"/>
        <v>3726241.17</v>
      </c>
      <c r="G1938" s="81">
        <v>6779.3191550000001</v>
      </c>
      <c r="H1938" s="106">
        <v>1300.6111378451542</v>
      </c>
      <c r="I1938" s="189">
        <f t="shared" si="91"/>
        <v>8817258</v>
      </c>
      <c r="J1938" s="232">
        <v>2016</v>
      </c>
      <c r="K1938" s="106">
        <f t="shared" si="92"/>
        <v>12543499</v>
      </c>
    </row>
    <row r="1939" spans="2:11" s="58" customFormat="1">
      <c r="B1939" s="175" t="s">
        <v>2656</v>
      </c>
      <c r="C1939" s="174" t="s">
        <v>2549</v>
      </c>
      <c r="D1939" s="181">
        <v>1424.4193150000001</v>
      </c>
      <c r="E1939" s="97">
        <v>276.35716242727301</v>
      </c>
      <c r="F1939" s="227">
        <f t="shared" si="90"/>
        <v>393648.48</v>
      </c>
      <c r="G1939" s="81">
        <v>712.20964560000004</v>
      </c>
      <c r="H1939" s="106">
        <v>1300.6114221039973</v>
      </c>
      <c r="I1939" s="189">
        <f t="shared" si="91"/>
        <v>926308</v>
      </c>
      <c r="J1939" s="232">
        <v>2016</v>
      </c>
      <c r="K1939" s="106">
        <f t="shared" si="92"/>
        <v>1319956</v>
      </c>
    </row>
    <row r="1940" spans="2:11" s="58" customFormat="1">
      <c r="B1940" s="175" t="s">
        <v>2657</v>
      </c>
      <c r="C1940" s="174" t="s">
        <v>2658</v>
      </c>
      <c r="D1940" s="181">
        <v>4873.1084110000002</v>
      </c>
      <c r="E1940" s="97">
        <v>617.75600624945753</v>
      </c>
      <c r="F1940" s="227">
        <f t="shared" si="90"/>
        <v>3010391.99</v>
      </c>
      <c r="G1940" s="81">
        <v>2436.5542019999998</v>
      </c>
      <c r="H1940" s="106">
        <v>1300.6113294745414</v>
      </c>
      <c r="I1940" s="189">
        <f t="shared" si="91"/>
        <v>3169010</v>
      </c>
      <c r="J1940" s="232">
        <v>2016</v>
      </c>
      <c r="K1940" s="106">
        <f t="shared" si="92"/>
        <v>6179402</v>
      </c>
    </row>
    <row r="1941" spans="2:11" s="58" customFormat="1">
      <c r="B1941" s="175" t="s">
        <v>2659</v>
      </c>
      <c r="C1941" s="174" t="s">
        <v>2658</v>
      </c>
      <c r="D1941" s="181">
        <v>3260.6953269999999</v>
      </c>
      <c r="E1941" s="97">
        <v>998.7501172016124</v>
      </c>
      <c r="F1941" s="227">
        <f t="shared" si="90"/>
        <v>3256619.84</v>
      </c>
      <c r="G1941" s="81">
        <v>1630.3477190000001</v>
      </c>
      <c r="H1941" s="106">
        <v>1300.610891338328</v>
      </c>
      <c r="I1941" s="189">
        <f t="shared" si="91"/>
        <v>2120448</v>
      </c>
      <c r="J1941" s="232">
        <v>2016</v>
      </c>
      <c r="K1941" s="106">
        <f t="shared" si="92"/>
        <v>5377068</v>
      </c>
    </row>
    <row r="1942" spans="2:11" s="58" customFormat="1">
      <c r="B1942" s="175" t="s">
        <v>2660</v>
      </c>
      <c r="C1942" s="174" t="s">
        <v>2661</v>
      </c>
      <c r="D1942" s="104">
        <v>2466.7166670000001</v>
      </c>
      <c r="E1942" s="97">
        <v>133.4102592334736</v>
      </c>
      <c r="F1942" s="227">
        <f t="shared" si="90"/>
        <v>329085.31</v>
      </c>
      <c r="G1942" s="81">
        <v>1233.358367</v>
      </c>
      <c r="H1942" s="106">
        <v>1300.6114385892838</v>
      </c>
      <c r="I1942" s="189">
        <f t="shared" si="91"/>
        <v>1604120</v>
      </c>
      <c r="J1942" s="232">
        <v>2016</v>
      </c>
      <c r="K1942" s="106">
        <f t="shared" si="92"/>
        <v>1933205</v>
      </c>
    </row>
    <row r="1943" spans="2:11" s="58" customFormat="1">
      <c r="B1943" s="175" t="s">
        <v>2662</v>
      </c>
      <c r="C1943" s="174" t="s">
        <v>2663</v>
      </c>
      <c r="D1943" s="181">
        <v>4275.8999999999996</v>
      </c>
      <c r="E1943" s="97">
        <v>205.10033910989503</v>
      </c>
      <c r="F1943" s="227">
        <f t="shared" si="90"/>
        <v>876988.54</v>
      </c>
      <c r="G1943" s="81">
        <v>2137.9499679999999</v>
      </c>
      <c r="H1943" s="106">
        <v>1300.611352753602</v>
      </c>
      <c r="I1943" s="189">
        <f t="shared" si="91"/>
        <v>2780642</v>
      </c>
      <c r="J1943" s="232">
        <v>2016</v>
      </c>
      <c r="K1943" s="106">
        <f t="shared" si="92"/>
        <v>3657631</v>
      </c>
    </row>
    <row r="1944" spans="2:11" s="58" customFormat="1">
      <c r="B1944" s="175" t="s">
        <v>2664</v>
      </c>
      <c r="C1944" s="174" t="s">
        <v>2651</v>
      </c>
      <c r="D1944" s="181">
        <v>3596.14</v>
      </c>
      <c r="E1944" s="97">
        <v>196.67442591222812</v>
      </c>
      <c r="F1944" s="227">
        <f t="shared" si="90"/>
        <v>707268.77</v>
      </c>
      <c r="G1944" s="81"/>
      <c r="H1944" s="106" t="s">
        <v>11235</v>
      </c>
      <c r="I1944" s="189" t="str">
        <f t="shared" si="91"/>
        <v/>
      </c>
      <c r="J1944" s="232">
        <v>2016</v>
      </c>
      <c r="K1944" s="106">
        <f t="shared" si="92"/>
        <v>0</v>
      </c>
    </row>
    <row r="1945" spans="2:11" s="58" customFormat="1">
      <c r="B1945" s="175" t="s">
        <v>2665</v>
      </c>
      <c r="C1945" s="174" t="s">
        <v>2651</v>
      </c>
      <c r="D1945" s="181">
        <v>3177.8</v>
      </c>
      <c r="E1945" s="97">
        <v>246.8528006797155</v>
      </c>
      <c r="F1945" s="227">
        <f t="shared" si="90"/>
        <v>784448.83</v>
      </c>
      <c r="G1945" s="81"/>
      <c r="H1945" s="106" t="s">
        <v>11235</v>
      </c>
      <c r="I1945" s="189" t="str">
        <f t="shared" si="91"/>
        <v/>
      </c>
      <c r="J1945" s="232">
        <v>2016</v>
      </c>
      <c r="K1945" s="106">
        <f t="shared" si="92"/>
        <v>0</v>
      </c>
    </row>
    <row r="1946" spans="2:11" s="58" customFormat="1">
      <c r="B1946" s="175" t="s">
        <v>2666</v>
      </c>
      <c r="C1946" s="174" t="s">
        <v>2667</v>
      </c>
      <c r="D1946" s="181">
        <v>6875.853333</v>
      </c>
      <c r="E1946" s="97">
        <v>203.22596517490317</v>
      </c>
      <c r="F1946" s="227">
        <f t="shared" si="90"/>
        <v>1397351.93</v>
      </c>
      <c r="G1946" s="81">
        <v>3437.926817</v>
      </c>
      <c r="H1946" s="106">
        <v>1300.6111642311903</v>
      </c>
      <c r="I1946" s="189">
        <f t="shared" si="91"/>
        <v>4471406</v>
      </c>
      <c r="J1946" s="232">
        <v>2016</v>
      </c>
      <c r="K1946" s="106">
        <f t="shared" si="92"/>
        <v>5868758</v>
      </c>
    </row>
    <row r="1947" spans="2:11" s="58" customFormat="1">
      <c r="B1947" s="175" t="s">
        <v>2668</v>
      </c>
      <c r="C1947" s="174" t="s">
        <v>2667</v>
      </c>
      <c r="D1947" s="104">
        <v>6970.6750000000002</v>
      </c>
      <c r="E1947" s="97">
        <v>252.25052667065958</v>
      </c>
      <c r="F1947" s="227">
        <f t="shared" si="90"/>
        <v>1758356.44</v>
      </c>
      <c r="G1947" s="81">
        <v>3485.33761</v>
      </c>
      <c r="H1947" s="106">
        <v>1300.6111623143447</v>
      </c>
      <c r="I1947" s="189">
        <f t="shared" si="91"/>
        <v>4533069</v>
      </c>
      <c r="J1947" s="232">
        <v>2016</v>
      </c>
      <c r="K1947" s="106">
        <f t="shared" si="92"/>
        <v>6291425</v>
      </c>
    </row>
    <row r="1948" spans="2:11" s="58" customFormat="1">
      <c r="B1948" s="175" t="s">
        <v>2669</v>
      </c>
      <c r="C1948" s="174" t="s">
        <v>2670</v>
      </c>
      <c r="D1948" s="181">
        <v>2089.4980190000001</v>
      </c>
      <c r="E1948" s="97">
        <v>402.42739756337619</v>
      </c>
      <c r="F1948" s="227">
        <f t="shared" si="90"/>
        <v>840871.25</v>
      </c>
      <c r="G1948" s="81">
        <v>1044.749016</v>
      </c>
      <c r="H1948" s="106">
        <v>1300.6109402260495</v>
      </c>
      <c r="I1948" s="189">
        <f t="shared" si="91"/>
        <v>1358812</v>
      </c>
      <c r="J1948" s="232">
        <v>2016</v>
      </c>
      <c r="K1948" s="106">
        <f t="shared" si="92"/>
        <v>2199683</v>
      </c>
    </row>
    <row r="1949" spans="2:11" s="58" customFormat="1">
      <c r="B1949" s="175" t="s">
        <v>2671</v>
      </c>
      <c r="C1949" s="174" t="s">
        <v>2672</v>
      </c>
      <c r="D1949" s="181">
        <v>5385.5</v>
      </c>
      <c r="E1949" s="97">
        <v>227.3903555844397</v>
      </c>
      <c r="F1949" s="227">
        <f t="shared" si="90"/>
        <v>1224610.76</v>
      </c>
      <c r="G1949" s="81"/>
      <c r="H1949" s="106" t="s">
        <v>11235</v>
      </c>
      <c r="I1949" s="189" t="str">
        <f t="shared" si="91"/>
        <v/>
      </c>
      <c r="J1949" s="232">
        <v>2016</v>
      </c>
      <c r="K1949" s="106">
        <f t="shared" si="92"/>
        <v>0</v>
      </c>
    </row>
    <row r="1950" spans="2:11" s="58" customFormat="1">
      <c r="B1950" s="175" t="s">
        <v>2673</v>
      </c>
      <c r="C1950" s="174" t="s">
        <v>2670</v>
      </c>
      <c r="D1950" s="181">
        <v>4891.9468109999998</v>
      </c>
      <c r="E1950" s="97">
        <v>182.094551395563</v>
      </c>
      <c r="F1950" s="227">
        <f t="shared" si="90"/>
        <v>890796.86</v>
      </c>
      <c r="G1950" s="81">
        <v>2445.9734579999999</v>
      </c>
      <c r="H1950" s="106">
        <v>1300.6110060577771</v>
      </c>
      <c r="I1950" s="189">
        <f t="shared" si="91"/>
        <v>3181260</v>
      </c>
      <c r="J1950" s="232">
        <v>2016</v>
      </c>
      <c r="K1950" s="106">
        <f t="shared" si="92"/>
        <v>4072057</v>
      </c>
    </row>
    <row r="1951" spans="2:11" s="58" customFormat="1">
      <c r="B1951" s="175" t="s">
        <v>2674</v>
      </c>
      <c r="C1951" s="174" t="s">
        <v>2675</v>
      </c>
      <c r="D1951" s="181">
        <v>6643.8244439999999</v>
      </c>
      <c r="E1951" s="97">
        <v>235.48335046885535</v>
      </c>
      <c r="F1951" s="227">
        <f t="shared" si="90"/>
        <v>1564510.04</v>
      </c>
      <c r="G1951" s="81">
        <v>3321.9121230000001</v>
      </c>
      <c r="H1951" s="106">
        <v>1300.611166106997</v>
      </c>
      <c r="I1951" s="189">
        <f t="shared" si="91"/>
        <v>4320516</v>
      </c>
      <c r="J1951" s="232">
        <v>2016</v>
      </c>
      <c r="K1951" s="106">
        <f t="shared" si="92"/>
        <v>5885026</v>
      </c>
    </row>
    <row r="1952" spans="2:11" s="58" customFormat="1">
      <c r="B1952" s="175" t="s">
        <v>2676</v>
      </c>
      <c r="C1952" s="174" t="s">
        <v>2675</v>
      </c>
      <c r="D1952" s="104">
        <v>5031.8</v>
      </c>
      <c r="E1952" s="97">
        <v>500.58013633292256</v>
      </c>
      <c r="F1952" s="227">
        <f t="shared" si="90"/>
        <v>2518819.13</v>
      </c>
      <c r="G1952" s="81">
        <v>2515.8999410000001</v>
      </c>
      <c r="H1952" s="106">
        <v>1300.6109450836859</v>
      </c>
      <c r="I1952" s="189">
        <f t="shared" si="91"/>
        <v>3272207</v>
      </c>
      <c r="J1952" s="232">
        <v>2016</v>
      </c>
      <c r="K1952" s="106">
        <f t="shared" si="92"/>
        <v>5791026</v>
      </c>
    </row>
    <row r="1953" spans="2:11" s="58" customFormat="1">
      <c r="B1953" s="175" t="s">
        <v>2677</v>
      </c>
      <c r="C1953" s="174" t="s">
        <v>2670</v>
      </c>
      <c r="D1953" s="181">
        <v>2288.5073069999999</v>
      </c>
      <c r="E1953" s="97">
        <v>491.42375318620742</v>
      </c>
      <c r="F1953" s="227">
        <f t="shared" si="90"/>
        <v>1124626.8500000001</v>
      </c>
      <c r="G1953" s="81"/>
      <c r="H1953" s="106" t="s">
        <v>11235</v>
      </c>
      <c r="I1953" s="189" t="str">
        <f t="shared" si="91"/>
        <v/>
      </c>
      <c r="J1953" s="232">
        <v>2016</v>
      </c>
      <c r="K1953" s="106">
        <f t="shared" si="92"/>
        <v>0</v>
      </c>
    </row>
    <row r="1954" spans="2:11" s="58" customFormat="1">
      <c r="B1954" s="175" t="s">
        <v>2678</v>
      </c>
      <c r="C1954" s="174" t="s">
        <v>2670</v>
      </c>
      <c r="D1954" s="181">
        <v>5393.7984829999996</v>
      </c>
      <c r="E1954" s="97">
        <v>906.85448212730353</v>
      </c>
      <c r="F1954" s="227">
        <f t="shared" si="90"/>
        <v>4891390.33</v>
      </c>
      <c r="G1954" s="81"/>
      <c r="H1954" s="106" t="s">
        <v>11235</v>
      </c>
      <c r="I1954" s="189" t="str">
        <f t="shared" si="91"/>
        <v/>
      </c>
      <c r="J1954" s="232">
        <v>2016</v>
      </c>
      <c r="K1954" s="106">
        <f t="shared" si="92"/>
        <v>0</v>
      </c>
    </row>
    <row r="1955" spans="2:11" s="58" customFormat="1">
      <c r="B1955" s="175" t="s">
        <v>2679</v>
      </c>
      <c r="C1955" s="174" t="s">
        <v>2680</v>
      </c>
      <c r="D1955" s="181">
        <v>7904.6750000000002</v>
      </c>
      <c r="E1955" s="97">
        <v>167.0510147476019</v>
      </c>
      <c r="F1955" s="227">
        <f t="shared" si="90"/>
        <v>1320483.98</v>
      </c>
      <c r="G1955" s="81">
        <v>3952.3375150000002</v>
      </c>
      <c r="H1955" s="106">
        <v>576.16106705401148</v>
      </c>
      <c r="I1955" s="189">
        <f t="shared" si="91"/>
        <v>2277183</v>
      </c>
      <c r="J1955" s="232">
        <v>2016</v>
      </c>
      <c r="K1955" s="106">
        <f t="shared" si="92"/>
        <v>3597667</v>
      </c>
    </row>
    <row r="1956" spans="2:11" s="58" customFormat="1">
      <c r="B1956" s="175" t="s">
        <v>2681</v>
      </c>
      <c r="C1956" s="174" t="s">
        <v>2682</v>
      </c>
      <c r="D1956" s="181">
        <v>9053.4395330000007</v>
      </c>
      <c r="E1956" s="97">
        <v>332.28760395808786</v>
      </c>
      <c r="F1956" s="227">
        <f t="shared" si="90"/>
        <v>3008345.73</v>
      </c>
      <c r="G1956" s="81">
        <v>4526.7199309999996</v>
      </c>
      <c r="H1956" s="106">
        <v>1300.6110582810873</v>
      </c>
      <c r="I1956" s="189">
        <f t="shared" si="91"/>
        <v>5887502</v>
      </c>
      <c r="J1956" s="232">
        <v>2016</v>
      </c>
      <c r="K1956" s="106">
        <f t="shared" si="92"/>
        <v>8895848</v>
      </c>
    </row>
    <row r="1957" spans="2:11" s="58" customFormat="1">
      <c r="B1957" s="175" t="s">
        <v>2683</v>
      </c>
      <c r="C1957" s="174" t="s">
        <v>2684</v>
      </c>
      <c r="D1957" s="104">
        <v>7571.0090909999999</v>
      </c>
      <c r="E1957" s="97">
        <v>302.19790816521157</v>
      </c>
      <c r="F1957" s="227">
        <f t="shared" si="90"/>
        <v>2287943.11</v>
      </c>
      <c r="G1957" s="81">
        <v>3785.5045570000002</v>
      </c>
      <c r="H1957" s="106">
        <v>1300.6110350324959</v>
      </c>
      <c r="I1957" s="189">
        <f t="shared" si="91"/>
        <v>4923469</v>
      </c>
      <c r="J1957" s="232">
        <v>2016</v>
      </c>
      <c r="K1957" s="106">
        <f t="shared" si="92"/>
        <v>7211412</v>
      </c>
    </row>
    <row r="1958" spans="2:11" s="58" customFormat="1">
      <c r="B1958" s="175" t="s">
        <v>2685</v>
      </c>
      <c r="C1958" s="174" t="s">
        <v>2682</v>
      </c>
      <c r="D1958" s="181">
        <v>561.71435729999996</v>
      </c>
      <c r="E1958" s="97">
        <v>137.66194329033578</v>
      </c>
      <c r="F1958" s="227">
        <f t="shared" si="90"/>
        <v>77326.69</v>
      </c>
      <c r="G1958" s="81">
        <v>280.85718780000002</v>
      </c>
      <c r="H1958" s="106">
        <v>1300.6111855685253</v>
      </c>
      <c r="I1958" s="189">
        <f t="shared" si="91"/>
        <v>365286</v>
      </c>
      <c r="J1958" s="232">
        <v>2016</v>
      </c>
      <c r="K1958" s="106">
        <f t="shared" si="92"/>
        <v>442613</v>
      </c>
    </row>
    <row r="1959" spans="2:11" s="58" customFormat="1">
      <c r="B1959" s="175" t="s">
        <v>2686</v>
      </c>
      <c r="C1959" s="174" t="s">
        <v>2687</v>
      </c>
      <c r="D1959" s="181">
        <v>3920.1</v>
      </c>
      <c r="E1959" s="97">
        <v>152.28587536032245</v>
      </c>
      <c r="F1959" s="227">
        <f t="shared" si="90"/>
        <v>596975.86</v>
      </c>
      <c r="G1959" s="81">
        <v>1960.0500019999999</v>
      </c>
      <c r="H1959" s="106">
        <v>1300.6112075706119</v>
      </c>
      <c r="I1959" s="189">
        <f t="shared" si="91"/>
        <v>2549263</v>
      </c>
      <c r="J1959" s="232">
        <v>2016</v>
      </c>
      <c r="K1959" s="106">
        <f t="shared" si="92"/>
        <v>3146239</v>
      </c>
    </row>
    <row r="1960" spans="2:11" s="58" customFormat="1">
      <c r="B1960" s="175" t="s">
        <v>2688</v>
      </c>
      <c r="C1960" s="174" t="s">
        <v>2687</v>
      </c>
      <c r="D1960" s="181">
        <v>7498.9</v>
      </c>
      <c r="E1960" s="97">
        <v>380.586636706717</v>
      </c>
      <c r="F1960" s="227">
        <f t="shared" si="90"/>
        <v>2853981.13</v>
      </c>
      <c r="G1960" s="81">
        <v>3749.4500029999999</v>
      </c>
      <c r="H1960" s="106">
        <v>1300.6110219093912</v>
      </c>
      <c r="I1960" s="189">
        <f t="shared" si="91"/>
        <v>4876576</v>
      </c>
      <c r="J1960" s="232">
        <v>2016</v>
      </c>
      <c r="K1960" s="106">
        <f t="shared" si="92"/>
        <v>7730557</v>
      </c>
    </row>
    <row r="1961" spans="2:11" s="58" customFormat="1">
      <c r="B1961" s="175" t="s">
        <v>2689</v>
      </c>
      <c r="C1961" s="174" t="s">
        <v>2687</v>
      </c>
      <c r="D1961" s="181">
        <v>3920.1</v>
      </c>
      <c r="E1961" s="97">
        <v>152.28587536032245</v>
      </c>
      <c r="F1961" s="227">
        <f t="shared" si="90"/>
        <v>596975.86</v>
      </c>
      <c r="G1961" s="81">
        <v>1960.0500019999999</v>
      </c>
      <c r="H1961" s="106">
        <v>1300.6112075706119</v>
      </c>
      <c r="I1961" s="189">
        <f t="shared" si="91"/>
        <v>2549263</v>
      </c>
      <c r="J1961" s="232">
        <v>2016</v>
      </c>
      <c r="K1961" s="106">
        <f t="shared" si="92"/>
        <v>3146239</v>
      </c>
    </row>
    <row r="1962" spans="2:11" s="58" customFormat="1">
      <c r="B1962" s="175" t="s">
        <v>2690</v>
      </c>
      <c r="C1962" s="174" t="s">
        <v>2691</v>
      </c>
      <c r="D1962" s="104">
        <v>5540.7</v>
      </c>
      <c r="E1962" s="97">
        <v>282.64767448156368</v>
      </c>
      <c r="F1962" s="227">
        <f t="shared" si="90"/>
        <v>1566065.9699999997</v>
      </c>
      <c r="G1962" s="81">
        <v>2770.3501419999998</v>
      </c>
      <c r="H1962" s="106">
        <v>1300.6110474536545</v>
      </c>
      <c r="I1962" s="189">
        <f t="shared" si="91"/>
        <v>3603148</v>
      </c>
      <c r="J1962" s="232">
        <v>2016</v>
      </c>
      <c r="K1962" s="106">
        <f t="shared" si="92"/>
        <v>5169214</v>
      </c>
    </row>
    <row r="1963" spans="2:11" s="58" customFormat="1">
      <c r="B1963" s="175" t="s">
        <v>2692</v>
      </c>
      <c r="C1963" s="174" t="s">
        <v>2691</v>
      </c>
      <c r="D1963" s="181">
        <v>7957.68</v>
      </c>
      <c r="E1963" s="97">
        <v>370.26184641754884</v>
      </c>
      <c r="F1963" s="227">
        <f t="shared" si="90"/>
        <v>2946425.29</v>
      </c>
      <c r="G1963" s="81">
        <v>3978.8400200000001</v>
      </c>
      <c r="H1963" s="106">
        <v>1222.8506236850408</v>
      </c>
      <c r="I1963" s="189">
        <f t="shared" si="91"/>
        <v>4865527</v>
      </c>
      <c r="J1963" s="232">
        <v>2016</v>
      </c>
      <c r="K1963" s="106">
        <f t="shared" si="92"/>
        <v>7811952</v>
      </c>
    </row>
    <row r="1964" spans="2:11" s="58" customFormat="1">
      <c r="B1964" s="175" t="s">
        <v>2693</v>
      </c>
      <c r="C1964" s="174" t="s">
        <v>2694</v>
      </c>
      <c r="D1964" s="181">
        <v>5353.46</v>
      </c>
      <c r="E1964" s="97">
        <v>235.29005353547049</v>
      </c>
      <c r="F1964" s="227">
        <f t="shared" si="90"/>
        <v>1259615.8899999999</v>
      </c>
      <c r="G1964" s="81">
        <v>2676.7300049999999</v>
      </c>
      <c r="H1964" s="106">
        <v>1300.6111910790196</v>
      </c>
      <c r="I1964" s="189">
        <f t="shared" si="91"/>
        <v>3481385</v>
      </c>
      <c r="J1964" s="232">
        <v>2016</v>
      </c>
      <c r="K1964" s="106">
        <f t="shared" si="92"/>
        <v>4741001</v>
      </c>
    </row>
    <row r="1965" spans="2:11" s="58" customFormat="1">
      <c r="B1965" s="175" t="s">
        <v>2695</v>
      </c>
      <c r="C1965" s="174" t="s">
        <v>2696</v>
      </c>
      <c r="D1965" s="181">
        <v>2563.0285709999998</v>
      </c>
      <c r="E1965" s="97">
        <v>175.13828955284012</v>
      </c>
      <c r="F1965" s="227">
        <f t="shared" si="90"/>
        <v>448884.44</v>
      </c>
      <c r="G1965" s="81">
        <v>1281.5143009999999</v>
      </c>
      <c r="H1965" s="106">
        <v>1300.6113148322954</v>
      </c>
      <c r="I1965" s="189">
        <f t="shared" si="91"/>
        <v>1666752</v>
      </c>
      <c r="J1965" s="232">
        <v>2016</v>
      </c>
      <c r="K1965" s="106">
        <f t="shared" si="92"/>
        <v>2115636</v>
      </c>
    </row>
    <row r="1966" spans="2:11" s="58" customFormat="1">
      <c r="B1966" s="175" t="s">
        <v>2697</v>
      </c>
      <c r="C1966" s="174" t="s">
        <v>2696</v>
      </c>
      <c r="D1966" s="181">
        <v>11358.997499999999</v>
      </c>
      <c r="E1966" s="97">
        <v>208.6310389627254</v>
      </c>
      <c r="F1966" s="227">
        <f t="shared" si="90"/>
        <v>2369839.4500000002</v>
      </c>
      <c r="G1966" s="81">
        <v>5679.4987209999999</v>
      </c>
      <c r="H1966" s="106">
        <v>1300.611086095885</v>
      </c>
      <c r="I1966" s="189">
        <f t="shared" si="91"/>
        <v>7386818.9999999991</v>
      </c>
      <c r="J1966" s="232">
        <v>2016</v>
      </c>
      <c r="K1966" s="106">
        <f t="shared" si="92"/>
        <v>9756658</v>
      </c>
    </row>
    <row r="1967" spans="2:11" s="58" customFormat="1">
      <c r="B1967" s="175" t="s">
        <v>2698</v>
      </c>
      <c r="C1967" s="174" t="s">
        <v>2696</v>
      </c>
      <c r="D1967" s="104">
        <v>12663.778329999999</v>
      </c>
      <c r="E1967" s="97">
        <v>398.11017759657835</v>
      </c>
      <c r="F1967" s="227">
        <f t="shared" si="90"/>
        <v>5041579.04</v>
      </c>
      <c r="G1967" s="81">
        <v>6331.8889939999999</v>
      </c>
      <c r="H1967" s="106">
        <v>1300.6110826964382</v>
      </c>
      <c r="I1967" s="189">
        <f t="shared" si="91"/>
        <v>8235325.0000000009</v>
      </c>
      <c r="J1967" s="232">
        <v>2016</v>
      </c>
      <c r="K1967" s="106">
        <f t="shared" si="92"/>
        <v>13276904</v>
      </c>
    </row>
    <row r="1968" spans="2:11" s="58" customFormat="1">
      <c r="B1968" s="175" t="s">
        <v>2699</v>
      </c>
      <c r="C1968" s="174" t="s">
        <v>2700</v>
      </c>
      <c r="D1968" s="181">
        <v>7536.5333870000004</v>
      </c>
      <c r="E1968" s="97">
        <v>135.47052438739499</v>
      </c>
      <c r="F1968" s="227">
        <f t="shared" si="90"/>
        <v>1020978.1300000001</v>
      </c>
      <c r="G1968" s="81">
        <v>3768.2666730000001</v>
      </c>
      <c r="H1968" s="106">
        <v>1300.611242595038</v>
      </c>
      <c r="I1968" s="189">
        <f t="shared" si="91"/>
        <v>4901050</v>
      </c>
      <c r="J1968" s="232">
        <v>2016</v>
      </c>
      <c r="K1968" s="106">
        <f t="shared" si="92"/>
        <v>5922028</v>
      </c>
    </row>
    <row r="1969" spans="2:11" s="58" customFormat="1">
      <c r="B1969" s="175" t="s">
        <v>2701</v>
      </c>
      <c r="C1969" s="174" t="s">
        <v>2702</v>
      </c>
      <c r="D1969" s="181">
        <v>5691.3125</v>
      </c>
      <c r="E1969" s="97">
        <v>541.61357507604794</v>
      </c>
      <c r="F1969" s="227">
        <f t="shared" si="90"/>
        <v>3082492.11</v>
      </c>
      <c r="G1969" s="81">
        <v>2845.6562429999999</v>
      </c>
      <c r="H1969" s="106">
        <v>1300.6110661132304</v>
      </c>
      <c r="I1969" s="189">
        <f t="shared" si="91"/>
        <v>3701092</v>
      </c>
      <c r="J1969" s="232">
        <v>2016</v>
      </c>
      <c r="K1969" s="106">
        <f t="shared" si="92"/>
        <v>6783584</v>
      </c>
    </row>
    <row r="1970" spans="2:11" s="58" customFormat="1">
      <c r="B1970" s="175" t="s">
        <v>2703</v>
      </c>
      <c r="C1970" s="174" t="s">
        <v>2702</v>
      </c>
      <c r="D1970" s="181">
        <v>6482.3</v>
      </c>
      <c r="E1970" s="97">
        <v>356.46515125804109</v>
      </c>
      <c r="F1970" s="227">
        <f t="shared" si="90"/>
        <v>2310714.0499999998</v>
      </c>
      <c r="G1970" s="81">
        <v>3241.1499699999999</v>
      </c>
      <c r="H1970" s="106">
        <v>1300.6112148522398</v>
      </c>
      <c r="I1970" s="189">
        <f t="shared" si="91"/>
        <v>4215476</v>
      </c>
      <c r="J1970" s="232">
        <v>2016</v>
      </c>
      <c r="K1970" s="106">
        <f t="shared" si="92"/>
        <v>6526190</v>
      </c>
    </row>
    <row r="1971" spans="2:11" s="58" customFormat="1">
      <c r="B1971" s="175" t="s">
        <v>2704</v>
      </c>
      <c r="C1971" s="174" t="s">
        <v>2705</v>
      </c>
      <c r="D1971" s="181">
        <v>3965.28</v>
      </c>
      <c r="E1971" s="97">
        <v>292.50716216761492</v>
      </c>
      <c r="F1971" s="227">
        <f t="shared" si="90"/>
        <v>1159872.8</v>
      </c>
      <c r="G1971" s="81">
        <v>1982.6400140000001</v>
      </c>
      <c r="H1971" s="106">
        <v>1300.6112969532753</v>
      </c>
      <c r="I1971" s="189">
        <f t="shared" si="91"/>
        <v>2578644</v>
      </c>
      <c r="J1971" s="232">
        <v>2016</v>
      </c>
      <c r="K1971" s="106">
        <f t="shared" si="92"/>
        <v>3738517</v>
      </c>
    </row>
    <row r="1972" spans="2:11" s="58" customFormat="1">
      <c r="B1972" s="175" t="s">
        <v>2706</v>
      </c>
      <c r="C1972" s="174" t="s">
        <v>2707</v>
      </c>
      <c r="D1972" s="104">
        <v>6396.4111110000003</v>
      </c>
      <c r="E1972" s="97">
        <v>208.37942978803008</v>
      </c>
      <c r="F1972" s="227">
        <f t="shared" si="90"/>
        <v>1332880.5</v>
      </c>
      <c r="G1972" s="81">
        <v>3198.2054889999999</v>
      </c>
      <c r="H1972" s="106">
        <v>1300.611237866586</v>
      </c>
      <c r="I1972" s="189">
        <f t="shared" si="91"/>
        <v>4159622</v>
      </c>
      <c r="J1972" s="232">
        <v>2016</v>
      </c>
      <c r="K1972" s="106">
        <f t="shared" si="92"/>
        <v>5492503</v>
      </c>
    </row>
    <row r="1973" spans="2:11" s="58" customFormat="1">
      <c r="B1973" s="175" t="s">
        <v>2708</v>
      </c>
      <c r="C1973" s="174" t="s">
        <v>2705</v>
      </c>
      <c r="D1973" s="181">
        <v>3965.28</v>
      </c>
      <c r="E1973" s="97">
        <v>292.50716216761492</v>
      </c>
      <c r="F1973" s="227">
        <f t="shared" si="90"/>
        <v>1159872.8</v>
      </c>
      <c r="G1973" s="81">
        <v>1982.6400140000001</v>
      </c>
      <c r="H1973" s="106">
        <v>1300.6112969532753</v>
      </c>
      <c r="I1973" s="189">
        <f t="shared" si="91"/>
        <v>2578644</v>
      </c>
      <c r="J1973" s="232">
        <v>2016</v>
      </c>
      <c r="K1973" s="106">
        <f t="shared" si="92"/>
        <v>3738517</v>
      </c>
    </row>
    <row r="1974" spans="2:11" s="58" customFormat="1">
      <c r="B1974" s="175" t="s">
        <v>2709</v>
      </c>
      <c r="C1974" s="174" t="s">
        <v>2705</v>
      </c>
      <c r="D1974" s="181">
        <v>9906.3549999999996</v>
      </c>
      <c r="E1974" s="97">
        <v>461.5153484808489</v>
      </c>
      <c r="F1974" s="227">
        <f t="shared" si="90"/>
        <v>4571934.88</v>
      </c>
      <c r="G1974" s="81">
        <v>4953.1776280000004</v>
      </c>
      <c r="H1974" s="106">
        <v>1300.611139722284</v>
      </c>
      <c r="I1974" s="189">
        <f t="shared" si="91"/>
        <v>6442157.9999999991</v>
      </c>
      <c r="J1974" s="232">
        <v>2016</v>
      </c>
      <c r="K1974" s="106">
        <f t="shared" si="92"/>
        <v>11014093</v>
      </c>
    </row>
    <row r="1975" spans="2:11" s="58" customFormat="1">
      <c r="B1975" s="175" t="s">
        <v>2710</v>
      </c>
      <c r="C1975" s="174" t="s">
        <v>2700</v>
      </c>
      <c r="D1975" s="181">
        <v>7536.5333870000004</v>
      </c>
      <c r="E1975" s="97">
        <v>135.47052438739499</v>
      </c>
      <c r="F1975" s="227">
        <f t="shared" si="90"/>
        <v>1020978.1300000001</v>
      </c>
      <c r="G1975" s="81">
        <v>3768.2666730000001</v>
      </c>
      <c r="H1975" s="106">
        <v>1300.611242595038</v>
      </c>
      <c r="I1975" s="189">
        <f t="shared" si="91"/>
        <v>4901050</v>
      </c>
      <c r="J1975" s="232">
        <v>2016</v>
      </c>
      <c r="K1975" s="106">
        <f t="shared" si="92"/>
        <v>5922028</v>
      </c>
    </row>
    <row r="1976" spans="2:11" s="58" customFormat="1">
      <c r="B1976" s="175" t="s">
        <v>2711</v>
      </c>
      <c r="C1976" s="174" t="s">
        <v>2712</v>
      </c>
      <c r="D1976" s="181">
        <v>7279.1</v>
      </c>
      <c r="E1976" s="97">
        <v>381.0174609498427</v>
      </c>
      <c r="F1976" s="227">
        <f t="shared" si="90"/>
        <v>2773464.2</v>
      </c>
      <c r="G1976" s="81">
        <v>3639.5499420000001</v>
      </c>
      <c r="H1976" s="106">
        <v>576.16107304950947</v>
      </c>
      <c r="I1976" s="189">
        <f t="shared" si="91"/>
        <v>2096967</v>
      </c>
      <c r="J1976" s="232">
        <v>2016</v>
      </c>
      <c r="K1976" s="106">
        <f t="shared" si="92"/>
        <v>4870431</v>
      </c>
    </row>
    <row r="1977" spans="2:11" s="58" customFormat="1">
      <c r="B1977" s="175" t="s">
        <v>2713</v>
      </c>
      <c r="C1977" s="174" t="s">
        <v>2712</v>
      </c>
      <c r="D1977" s="104">
        <v>12683.78182</v>
      </c>
      <c r="E1977" s="97">
        <v>458.54982784621882</v>
      </c>
      <c r="F1977" s="227">
        <f t="shared" si="90"/>
        <v>5816145.9699999997</v>
      </c>
      <c r="G1977" s="81">
        <v>6341.8909119999998</v>
      </c>
      <c r="H1977" s="106">
        <v>601.62182745536325</v>
      </c>
      <c r="I1977" s="189">
        <f t="shared" si="91"/>
        <v>3815420</v>
      </c>
      <c r="J1977" s="232">
        <v>2016</v>
      </c>
      <c r="K1977" s="106">
        <f t="shared" si="92"/>
        <v>9631566</v>
      </c>
    </row>
    <row r="1978" spans="2:11" s="58" customFormat="1">
      <c r="B1978" s="175" t="s">
        <v>2714</v>
      </c>
      <c r="C1978" s="174" t="s">
        <v>2715</v>
      </c>
      <c r="D1978" s="181">
        <v>15493.405129999999</v>
      </c>
      <c r="E1978" s="97">
        <v>744.99015246495401</v>
      </c>
      <c r="F1978" s="227">
        <f t="shared" si="90"/>
        <v>11542434.25</v>
      </c>
      <c r="G1978" s="81">
        <v>7746.7021590000004</v>
      </c>
      <c r="H1978" s="106">
        <v>623.65170376237256</v>
      </c>
      <c r="I1978" s="189">
        <f t="shared" si="91"/>
        <v>4831244</v>
      </c>
      <c r="J1978" s="232">
        <v>2016</v>
      </c>
      <c r="K1978" s="106">
        <f t="shared" si="92"/>
        <v>16373678</v>
      </c>
    </row>
    <row r="1979" spans="2:11" s="58" customFormat="1">
      <c r="B1979" s="175" t="s">
        <v>2716</v>
      </c>
      <c r="C1979" s="174" t="s">
        <v>2715</v>
      </c>
      <c r="D1979" s="181">
        <v>21716.623889999999</v>
      </c>
      <c r="E1979" s="97">
        <v>478.92687614253288</v>
      </c>
      <c r="F1979" s="227">
        <f t="shared" si="90"/>
        <v>10400674.84</v>
      </c>
      <c r="G1979" s="81">
        <v>10858.3123</v>
      </c>
      <c r="H1979" s="106">
        <v>623.65161480942118</v>
      </c>
      <c r="I1979" s="189">
        <f t="shared" si="91"/>
        <v>6771804</v>
      </c>
      <c r="J1979" s="232">
        <v>2016</v>
      </c>
      <c r="K1979" s="106">
        <f t="shared" si="92"/>
        <v>17172479</v>
      </c>
    </row>
    <row r="1980" spans="2:11" s="58" customFormat="1">
      <c r="B1980" s="175" t="s">
        <v>2717</v>
      </c>
      <c r="C1980" s="174" t="s">
        <v>2718</v>
      </c>
      <c r="D1980" s="181">
        <v>9152.3460639999994</v>
      </c>
      <c r="E1980" s="97">
        <v>757.92012905686829</v>
      </c>
      <c r="F1980" s="227">
        <f t="shared" si="90"/>
        <v>6936747.3100000005</v>
      </c>
      <c r="G1980" s="81">
        <v>9152.3459160000002</v>
      </c>
      <c r="H1980" s="106">
        <v>576.16113381176092</v>
      </c>
      <c r="I1980" s="189">
        <f t="shared" si="91"/>
        <v>5273226</v>
      </c>
      <c r="J1980" s="232">
        <v>2016</v>
      </c>
      <c r="K1980" s="106">
        <f t="shared" si="92"/>
        <v>12209973</v>
      </c>
    </row>
    <row r="1981" spans="2:11" s="58" customFormat="1">
      <c r="B1981" s="175" t="s">
        <v>2719</v>
      </c>
      <c r="C1981" s="174" t="s">
        <v>2715</v>
      </c>
      <c r="D1981" s="181">
        <v>9143.4911109999994</v>
      </c>
      <c r="E1981" s="97">
        <v>672.85224487161418</v>
      </c>
      <c r="F1981" s="227">
        <f t="shared" si="90"/>
        <v>6152218.5199999996</v>
      </c>
      <c r="G1981" s="81">
        <v>4571.7456780000002</v>
      </c>
      <c r="H1981" s="106">
        <v>576.16109589725079</v>
      </c>
      <c r="I1981" s="189">
        <f t="shared" si="91"/>
        <v>2634062</v>
      </c>
      <c r="J1981" s="232">
        <v>2016</v>
      </c>
      <c r="K1981" s="106">
        <f t="shared" si="92"/>
        <v>8786281</v>
      </c>
    </row>
    <row r="1982" spans="2:11" s="58" customFormat="1">
      <c r="B1982" s="175" t="s">
        <v>2720</v>
      </c>
      <c r="C1982" s="174" t="s">
        <v>2715</v>
      </c>
      <c r="D1982" s="104">
        <v>4200.4861110000002</v>
      </c>
      <c r="E1982" s="97">
        <v>317.81446354602645</v>
      </c>
      <c r="F1982" s="227">
        <f t="shared" si="90"/>
        <v>1334975.24</v>
      </c>
      <c r="G1982" s="81">
        <v>2100.2430119999999</v>
      </c>
      <c r="H1982" s="106">
        <v>576.1609457029823</v>
      </c>
      <c r="I1982" s="189">
        <f t="shared" si="91"/>
        <v>1210078</v>
      </c>
      <c r="J1982" s="232">
        <v>2016</v>
      </c>
      <c r="K1982" s="106">
        <f t="shared" si="92"/>
        <v>2545053</v>
      </c>
    </row>
    <row r="1983" spans="2:11" s="58" customFormat="1">
      <c r="B1983" s="175" t="s">
        <v>2721</v>
      </c>
      <c r="C1983" s="174" t="s">
        <v>2712</v>
      </c>
      <c r="D1983" s="181">
        <v>7279.1</v>
      </c>
      <c r="E1983" s="97">
        <v>381.0174609498427</v>
      </c>
      <c r="F1983" s="227">
        <f t="shared" si="90"/>
        <v>2773464.2</v>
      </c>
      <c r="G1983" s="81">
        <v>3639.5499420000001</v>
      </c>
      <c r="H1983" s="106">
        <v>576.16107304950947</v>
      </c>
      <c r="I1983" s="189">
        <f t="shared" si="91"/>
        <v>2096967</v>
      </c>
      <c r="J1983" s="232">
        <v>2016</v>
      </c>
      <c r="K1983" s="106">
        <f t="shared" si="92"/>
        <v>4870431</v>
      </c>
    </row>
    <row r="1984" spans="2:11" s="58" customFormat="1">
      <c r="B1984" s="175" t="s">
        <v>2722</v>
      </c>
      <c r="C1984" s="174" t="s">
        <v>2723</v>
      </c>
      <c r="D1984" s="181">
        <v>8158.26</v>
      </c>
      <c r="E1984" s="97">
        <v>254.24852725948915</v>
      </c>
      <c r="F1984" s="227">
        <f t="shared" si="90"/>
        <v>2074225.59</v>
      </c>
      <c r="G1984" s="81">
        <v>4079.1300660000002</v>
      </c>
      <c r="H1984" s="106">
        <v>576.16108385203916</v>
      </c>
      <c r="I1984" s="189">
        <f t="shared" si="91"/>
        <v>2350236</v>
      </c>
      <c r="J1984" s="232">
        <v>2016</v>
      </c>
      <c r="K1984" s="106">
        <f t="shared" si="92"/>
        <v>4424462</v>
      </c>
    </row>
    <row r="1985" spans="2:11" s="58" customFormat="1">
      <c r="B1985" s="175" t="s">
        <v>2724</v>
      </c>
      <c r="C1985" s="174" t="s">
        <v>2712</v>
      </c>
      <c r="D1985" s="181">
        <v>10281.633330000001</v>
      </c>
      <c r="E1985" s="97">
        <v>193.18142324766214</v>
      </c>
      <c r="F1985" s="227">
        <f t="shared" si="90"/>
        <v>1986220.56</v>
      </c>
      <c r="G1985" s="81">
        <v>5140.8167439999997</v>
      </c>
      <c r="H1985" s="106">
        <v>576.16117194937306</v>
      </c>
      <c r="I1985" s="189">
        <f t="shared" si="91"/>
        <v>2961939</v>
      </c>
      <c r="J1985" s="232">
        <v>2016</v>
      </c>
      <c r="K1985" s="106">
        <f t="shared" si="92"/>
        <v>4948160</v>
      </c>
    </row>
    <row r="1986" spans="2:11" s="58" customFormat="1">
      <c r="B1986" s="175" t="s">
        <v>2725</v>
      </c>
      <c r="C1986" s="174" t="s">
        <v>2723</v>
      </c>
      <c r="D1986" s="181">
        <v>12725.55</v>
      </c>
      <c r="E1986" s="97">
        <v>454.40927268369541</v>
      </c>
      <c r="F1986" s="227">
        <f t="shared" si="90"/>
        <v>5782607.9199999999</v>
      </c>
      <c r="G1986" s="81">
        <v>6362.7751019999996</v>
      </c>
      <c r="H1986" s="106">
        <v>496.92421141934619</v>
      </c>
      <c r="I1986" s="189">
        <f t="shared" si="91"/>
        <v>3161817</v>
      </c>
      <c r="J1986" s="232">
        <v>2016</v>
      </c>
      <c r="K1986" s="106">
        <f t="shared" si="92"/>
        <v>8944425</v>
      </c>
    </row>
    <row r="1987" spans="2:11" s="58" customFormat="1">
      <c r="B1987" s="175" t="s">
        <v>2726</v>
      </c>
      <c r="C1987" s="174" t="s">
        <v>2718</v>
      </c>
      <c r="D1987" s="104">
        <v>4535.5277390000001</v>
      </c>
      <c r="E1987" s="97">
        <v>468.04543421622753</v>
      </c>
      <c r="F1987" s="227">
        <f t="shared" si="90"/>
        <v>2122833.0499999998</v>
      </c>
      <c r="G1987" s="81">
        <v>4535.5278310000003</v>
      </c>
      <c r="H1987" s="106">
        <v>246.50956661718695</v>
      </c>
      <c r="I1987" s="189">
        <f t="shared" si="91"/>
        <v>1118051</v>
      </c>
      <c r="J1987" s="232">
        <v>2016</v>
      </c>
      <c r="K1987" s="106">
        <f t="shared" si="92"/>
        <v>3240884</v>
      </c>
    </row>
    <row r="1988" spans="2:11" s="58" customFormat="1">
      <c r="B1988" s="175" t="s">
        <v>2727</v>
      </c>
      <c r="C1988" s="174" t="s">
        <v>2723</v>
      </c>
      <c r="D1988" s="181">
        <v>8158.26</v>
      </c>
      <c r="E1988" s="97">
        <v>254.24852725948915</v>
      </c>
      <c r="F1988" s="227">
        <f t="shared" si="90"/>
        <v>2074225.59</v>
      </c>
      <c r="G1988" s="81">
        <v>4079.1300660000002</v>
      </c>
      <c r="H1988" s="106">
        <v>576.16108385203916</v>
      </c>
      <c r="I1988" s="189">
        <f t="shared" si="91"/>
        <v>2350236</v>
      </c>
      <c r="J1988" s="232">
        <v>2016</v>
      </c>
      <c r="K1988" s="106">
        <f t="shared" si="92"/>
        <v>4424462</v>
      </c>
    </row>
    <row r="1989" spans="2:11" s="58" customFormat="1">
      <c r="B1989" s="175" t="s">
        <v>2728</v>
      </c>
      <c r="C1989" s="174" t="s">
        <v>2723</v>
      </c>
      <c r="D1989" s="181">
        <v>12725.55</v>
      </c>
      <c r="E1989" s="97">
        <v>454.40927268369541</v>
      </c>
      <c r="F1989" s="227">
        <f t="shared" si="90"/>
        <v>5782607.9199999999</v>
      </c>
      <c r="G1989" s="81">
        <v>6362.7751019999996</v>
      </c>
      <c r="H1989" s="106">
        <v>496.92421141934619</v>
      </c>
      <c r="I1989" s="189">
        <f t="shared" si="91"/>
        <v>3161817</v>
      </c>
      <c r="J1989" s="232">
        <v>2016</v>
      </c>
      <c r="K1989" s="106">
        <f t="shared" si="92"/>
        <v>8944425</v>
      </c>
    </row>
    <row r="1990" spans="2:11" s="58" customFormat="1">
      <c r="B1990" s="175" t="s">
        <v>2729</v>
      </c>
      <c r="C1990" s="174" t="s">
        <v>2718</v>
      </c>
      <c r="D1990" s="181">
        <v>4535.5277390000001</v>
      </c>
      <c r="E1990" s="97">
        <v>468.04543421622753</v>
      </c>
      <c r="F1990" s="227">
        <f t="shared" si="90"/>
        <v>2122833.0499999998</v>
      </c>
      <c r="G1990" s="81">
        <v>4535.5278310000003</v>
      </c>
      <c r="H1990" s="106">
        <v>246.50956661718695</v>
      </c>
      <c r="I1990" s="189">
        <f t="shared" si="91"/>
        <v>1118051</v>
      </c>
      <c r="J1990" s="232">
        <v>2016</v>
      </c>
      <c r="K1990" s="106">
        <f t="shared" si="92"/>
        <v>3240884</v>
      </c>
    </row>
    <row r="1991" spans="2:11" s="58" customFormat="1">
      <c r="B1991" s="175" t="s">
        <v>2730</v>
      </c>
      <c r="C1991" s="174" t="s">
        <v>2718</v>
      </c>
      <c r="D1991" s="181">
        <v>8147.3072259999999</v>
      </c>
      <c r="E1991" s="97">
        <v>181.95997510306728</v>
      </c>
      <c r="F1991" s="227">
        <f t="shared" si="90"/>
        <v>1482483.82</v>
      </c>
      <c r="G1991" s="81">
        <v>8147.3071280000004</v>
      </c>
      <c r="H1991" s="106">
        <v>576.16116911408517</v>
      </c>
      <c r="I1991" s="189">
        <f t="shared" si="91"/>
        <v>4694162</v>
      </c>
      <c r="J1991" s="232">
        <v>2016</v>
      </c>
      <c r="K1991" s="106">
        <f t="shared" si="92"/>
        <v>6176646</v>
      </c>
    </row>
    <row r="1992" spans="2:11" s="58" customFormat="1">
      <c r="B1992" s="175" t="s">
        <v>2731</v>
      </c>
      <c r="C1992" s="174" t="s">
        <v>2718</v>
      </c>
      <c r="D1992" s="104">
        <v>9152.3460639999994</v>
      </c>
      <c r="E1992" s="97">
        <v>757.92012905686829</v>
      </c>
      <c r="F1992" s="227">
        <f t="shared" si="90"/>
        <v>6936747.3100000005</v>
      </c>
      <c r="G1992" s="81">
        <v>9152.3459160000002</v>
      </c>
      <c r="H1992" s="106">
        <v>576.16113381176092</v>
      </c>
      <c r="I1992" s="189">
        <f t="shared" si="91"/>
        <v>5273226</v>
      </c>
      <c r="J1992" s="232">
        <v>2016</v>
      </c>
      <c r="K1992" s="106">
        <f t="shared" si="92"/>
        <v>12209973</v>
      </c>
    </row>
    <row r="1993" spans="2:11" s="58" customFormat="1">
      <c r="B1993" s="175" t="s">
        <v>2732</v>
      </c>
      <c r="C1993" s="174" t="s">
        <v>2718</v>
      </c>
      <c r="D1993" s="181">
        <v>8147.3072259999999</v>
      </c>
      <c r="E1993" s="97">
        <v>181.95997510306728</v>
      </c>
      <c r="F1993" s="227">
        <f t="shared" si="90"/>
        <v>1482483.82</v>
      </c>
      <c r="G1993" s="81">
        <v>8147.3071280000004</v>
      </c>
      <c r="H1993" s="106">
        <v>576.16116911408517</v>
      </c>
      <c r="I1993" s="189">
        <f t="shared" si="91"/>
        <v>4694162</v>
      </c>
      <c r="J1993" s="232">
        <v>2016</v>
      </c>
      <c r="K1993" s="106">
        <f t="shared" si="92"/>
        <v>6176646</v>
      </c>
    </row>
    <row r="1994" spans="2:11" s="58" customFormat="1">
      <c r="B1994" s="175" t="s">
        <v>2733</v>
      </c>
      <c r="C1994" s="174" t="s">
        <v>2734</v>
      </c>
      <c r="D1994" s="181">
        <v>2803.1741750000001</v>
      </c>
      <c r="E1994" s="97">
        <v>329.97608148983466</v>
      </c>
      <c r="F1994" s="227">
        <f t="shared" si="90"/>
        <v>924980.43</v>
      </c>
      <c r="G1994" s="81">
        <v>1401.5871589999999</v>
      </c>
      <c r="H1994" s="106">
        <v>576.16110051704607</v>
      </c>
      <c r="I1994" s="189">
        <f t="shared" si="91"/>
        <v>807540</v>
      </c>
      <c r="J1994" s="232">
        <v>2016</v>
      </c>
      <c r="K1994" s="106">
        <f t="shared" si="92"/>
        <v>1732520</v>
      </c>
    </row>
    <row r="1995" spans="2:11" s="58" customFormat="1">
      <c r="B1995" s="175" t="s">
        <v>2735</v>
      </c>
      <c r="C1995" s="174" t="s">
        <v>2734</v>
      </c>
      <c r="D1995" s="181">
        <v>6081.2880089999999</v>
      </c>
      <c r="E1995" s="97">
        <v>201.29200067294494</v>
      </c>
      <c r="F1995" s="227">
        <f t="shared" si="90"/>
        <v>1224114.6299999999</v>
      </c>
      <c r="G1995" s="81">
        <v>3040.6438939999998</v>
      </c>
      <c r="H1995" s="106">
        <v>576.16118857488289</v>
      </c>
      <c r="I1995" s="189">
        <f t="shared" si="91"/>
        <v>1751901</v>
      </c>
      <c r="J1995" s="232">
        <v>2016</v>
      </c>
      <c r="K1995" s="106">
        <f t="shared" si="92"/>
        <v>2976016</v>
      </c>
    </row>
    <row r="1996" spans="2:11" s="58" customFormat="1">
      <c r="B1996" s="175" t="s">
        <v>2736</v>
      </c>
      <c r="C1996" s="174" t="s">
        <v>2737</v>
      </c>
      <c r="D1996" s="181">
        <v>14691</v>
      </c>
      <c r="E1996" s="97">
        <v>579.02223402082916</v>
      </c>
      <c r="F1996" s="227">
        <f t="shared" si="90"/>
        <v>8506415.6400000006</v>
      </c>
      <c r="G1996" s="81">
        <v>7345.5001759999996</v>
      </c>
      <c r="H1996" s="106">
        <v>162.69457101160651</v>
      </c>
      <c r="I1996" s="189">
        <f t="shared" si="91"/>
        <v>1195073</v>
      </c>
      <c r="J1996" s="232">
        <v>2016</v>
      </c>
      <c r="K1996" s="106">
        <f t="shared" si="92"/>
        <v>9701489</v>
      </c>
    </row>
    <row r="1997" spans="2:11" s="58" customFormat="1">
      <c r="B1997" s="175" t="s">
        <v>2738</v>
      </c>
      <c r="C1997" s="174" t="s">
        <v>2734</v>
      </c>
      <c r="D1997" s="104">
        <v>4965.1429230000003</v>
      </c>
      <c r="E1997" s="97">
        <v>412.1343557948573</v>
      </c>
      <c r="F1997" s="227">
        <f t="shared" si="90"/>
        <v>2046305.98</v>
      </c>
      <c r="G1997" s="81">
        <v>2482.5714849999999</v>
      </c>
      <c r="H1997" s="106">
        <v>576.16105261919574</v>
      </c>
      <c r="I1997" s="189">
        <f t="shared" si="91"/>
        <v>1430360.9999999998</v>
      </c>
      <c r="J1997" s="232">
        <v>2016</v>
      </c>
      <c r="K1997" s="106">
        <f t="shared" si="92"/>
        <v>3476667</v>
      </c>
    </row>
    <row r="1998" spans="2:11" s="58" customFormat="1">
      <c r="B1998" s="175" t="s">
        <v>2739</v>
      </c>
      <c r="C1998" s="174" t="s">
        <v>2734</v>
      </c>
      <c r="D1998" s="181">
        <v>4851.822416</v>
      </c>
      <c r="E1998" s="97">
        <v>646.2344643242194</v>
      </c>
      <c r="F1998" s="227">
        <f t="shared" ref="F1998:F2061" si="93">IFERROR(D1998*E1998,0)</f>
        <v>3135414.86</v>
      </c>
      <c r="G1998" s="81">
        <v>2425.911149</v>
      </c>
      <c r="H1998" s="106">
        <v>576.16125000132888</v>
      </c>
      <c r="I1998" s="189">
        <f t="shared" ref="I1998:I2061" si="94">IFERROR(G1998*H1998,"")</f>
        <v>1397716</v>
      </c>
      <c r="J1998" s="232">
        <v>2016</v>
      </c>
      <c r="K1998" s="106">
        <f t="shared" ref="K1998:K2061" si="95">IFERROR(ROUND((F1998+I1998),0),0)</f>
        <v>4533131</v>
      </c>
    </row>
    <row r="1999" spans="2:11" s="58" customFormat="1">
      <c r="B1999" s="175" t="s">
        <v>2740</v>
      </c>
      <c r="C1999" s="174" t="s">
        <v>2737</v>
      </c>
      <c r="D1999" s="181">
        <v>12039.545</v>
      </c>
      <c r="E1999" s="97">
        <v>268.1967674027548</v>
      </c>
      <c r="F1999" s="227">
        <f t="shared" si="93"/>
        <v>3228967.0499999993</v>
      </c>
      <c r="G1999" s="81">
        <v>6019.7723260000002</v>
      </c>
      <c r="H1999" s="106">
        <v>162.69452513510225</v>
      </c>
      <c r="I1999" s="189">
        <f t="shared" si="94"/>
        <v>979384</v>
      </c>
      <c r="J1999" s="232">
        <v>2016</v>
      </c>
      <c r="K1999" s="106">
        <f t="shared" si="95"/>
        <v>4208351</v>
      </c>
    </row>
    <row r="2000" spans="2:11" s="58" customFormat="1">
      <c r="B2000" s="175" t="s">
        <v>2741</v>
      </c>
      <c r="C2000" s="174" t="s">
        <v>2742</v>
      </c>
      <c r="D2000" s="181">
        <v>14775.06667</v>
      </c>
      <c r="E2000" s="97">
        <v>57.593614905833789</v>
      </c>
      <c r="F2000" s="227">
        <f t="shared" si="93"/>
        <v>850949.5</v>
      </c>
      <c r="G2000" s="81">
        <v>7387.5331029999998</v>
      </c>
      <c r="H2000" s="106">
        <v>162.69449940087802</v>
      </c>
      <c r="I2000" s="189">
        <f t="shared" si="94"/>
        <v>1201911</v>
      </c>
      <c r="J2000" s="232">
        <v>2016</v>
      </c>
      <c r="K2000" s="106">
        <f t="shared" si="95"/>
        <v>2052861</v>
      </c>
    </row>
    <row r="2001" spans="2:11" s="58" customFormat="1">
      <c r="B2001" s="175" t="s">
        <v>2743</v>
      </c>
      <c r="C2001" s="174" t="s">
        <v>2742</v>
      </c>
      <c r="D2001" s="181">
        <v>17340.866669999999</v>
      </c>
      <c r="E2001" s="97">
        <v>149.80063219642989</v>
      </c>
      <c r="F2001" s="227">
        <f t="shared" si="93"/>
        <v>2597672.79</v>
      </c>
      <c r="G2001" s="81">
        <v>8670.4331939999993</v>
      </c>
      <c r="H2001" s="106">
        <v>162.6945238418038</v>
      </c>
      <c r="I2001" s="189">
        <f t="shared" si="94"/>
        <v>1410632</v>
      </c>
      <c r="J2001" s="232">
        <v>2016</v>
      </c>
      <c r="K2001" s="106">
        <f t="shared" si="95"/>
        <v>4008305</v>
      </c>
    </row>
    <row r="2002" spans="2:11" s="58" customFormat="1">
      <c r="B2002" s="175" t="s">
        <v>2744</v>
      </c>
      <c r="C2002" s="174" t="s">
        <v>2745</v>
      </c>
      <c r="D2002" s="104">
        <v>8067.9</v>
      </c>
      <c r="E2002" s="97">
        <v>174.33584699859938</v>
      </c>
      <c r="F2002" s="227">
        <f t="shared" si="93"/>
        <v>1406524.18</v>
      </c>
      <c r="G2002" s="81">
        <v>4033.9500250000001</v>
      </c>
      <c r="H2002" s="106">
        <v>623.65175185827934</v>
      </c>
      <c r="I2002" s="189">
        <f t="shared" si="94"/>
        <v>2515780</v>
      </c>
      <c r="J2002" s="232">
        <v>2016</v>
      </c>
      <c r="K2002" s="106">
        <f t="shared" si="95"/>
        <v>3922304</v>
      </c>
    </row>
    <row r="2003" spans="2:11" s="58" customFormat="1">
      <c r="B2003" s="175" t="s">
        <v>2746</v>
      </c>
      <c r="C2003" s="174" t="s">
        <v>2745</v>
      </c>
      <c r="D2003" s="181">
        <v>9888.7000000000007</v>
      </c>
      <c r="E2003" s="97">
        <v>230.53593495606097</v>
      </c>
      <c r="F2003" s="227">
        <f t="shared" si="93"/>
        <v>2279700.7000000002</v>
      </c>
      <c r="G2003" s="81">
        <v>4944.350109</v>
      </c>
      <c r="H2003" s="106">
        <v>588.69637785191071</v>
      </c>
      <c r="I2003" s="189">
        <f t="shared" si="94"/>
        <v>2910721</v>
      </c>
      <c r="J2003" s="232">
        <v>2016</v>
      </c>
      <c r="K2003" s="106">
        <f t="shared" si="95"/>
        <v>5190422</v>
      </c>
    </row>
    <row r="2004" spans="2:11" s="58" customFormat="1">
      <c r="B2004" s="175" t="s">
        <v>2747</v>
      </c>
      <c r="C2004" s="174" t="s">
        <v>2748</v>
      </c>
      <c r="D2004" s="181">
        <v>34364.216670000002</v>
      </c>
      <c r="E2004" s="97">
        <v>45.304075019382651</v>
      </c>
      <c r="F2004" s="227">
        <f t="shared" si="93"/>
        <v>1556839.05</v>
      </c>
      <c r="G2004" s="81">
        <v>17182.10902</v>
      </c>
      <c r="H2004" s="106">
        <v>162.69452118748109</v>
      </c>
      <c r="I2004" s="189">
        <f t="shared" si="94"/>
        <v>2795435</v>
      </c>
      <c r="J2004" s="232">
        <v>2016</v>
      </c>
      <c r="K2004" s="106">
        <f t="shared" si="95"/>
        <v>4352274</v>
      </c>
    </row>
    <row r="2005" spans="2:11" s="58" customFormat="1">
      <c r="B2005" s="175" t="s">
        <v>2749</v>
      </c>
      <c r="C2005" s="174" t="s">
        <v>2748</v>
      </c>
      <c r="D2005" s="181">
        <v>6980.3</v>
      </c>
      <c r="E2005" s="97">
        <v>51.629322521954641</v>
      </c>
      <c r="F2005" s="227">
        <f t="shared" si="93"/>
        <v>360388.16</v>
      </c>
      <c r="G2005" s="81">
        <v>3490.1499439999998</v>
      </c>
      <c r="H2005" s="106">
        <v>162.6944426775035</v>
      </c>
      <c r="I2005" s="189">
        <f t="shared" si="94"/>
        <v>567828</v>
      </c>
      <c r="J2005" s="232">
        <v>2016</v>
      </c>
      <c r="K2005" s="106">
        <f t="shared" si="95"/>
        <v>928216</v>
      </c>
    </row>
    <row r="2006" spans="2:11" s="58" customFormat="1">
      <c r="B2006" s="175" t="s">
        <v>2750</v>
      </c>
      <c r="C2006" s="174" t="s">
        <v>2734</v>
      </c>
      <c r="D2006" s="181">
        <v>7665.2062390000001</v>
      </c>
      <c r="E2006" s="97">
        <v>252.49464393439393</v>
      </c>
      <c r="F2006" s="227">
        <f t="shared" si="93"/>
        <v>1935423.52</v>
      </c>
      <c r="G2006" s="81">
        <v>3832.6031739999999</v>
      </c>
      <c r="H2006" s="106">
        <v>623.65157348272862</v>
      </c>
      <c r="I2006" s="189">
        <f t="shared" si="94"/>
        <v>2390209</v>
      </c>
      <c r="J2006" s="232">
        <v>2016</v>
      </c>
      <c r="K2006" s="106">
        <f t="shared" si="95"/>
        <v>4325633</v>
      </c>
    </row>
    <row r="2007" spans="2:11" s="58" customFormat="1">
      <c r="B2007" s="175" t="s">
        <v>2751</v>
      </c>
      <c r="C2007" s="174" t="s">
        <v>2734</v>
      </c>
      <c r="D2007" s="104">
        <v>5513.8686980000002</v>
      </c>
      <c r="E2007" s="97">
        <v>254.61605215757714</v>
      </c>
      <c r="F2007" s="227">
        <f t="shared" si="93"/>
        <v>1403919.48</v>
      </c>
      <c r="G2007" s="81">
        <v>2756.934401</v>
      </c>
      <c r="H2007" s="106">
        <v>623.65176312368851</v>
      </c>
      <c r="I2007" s="189">
        <f t="shared" si="94"/>
        <v>1719367</v>
      </c>
      <c r="J2007" s="232">
        <v>2016</v>
      </c>
      <c r="K2007" s="106">
        <f t="shared" si="95"/>
        <v>3123286</v>
      </c>
    </row>
    <row r="2008" spans="2:11" s="58" customFormat="1">
      <c r="B2008" s="175" t="s">
        <v>2752</v>
      </c>
      <c r="C2008" s="174" t="s">
        <v>2753</v>
      </c>
      <c r="D2008" s="181">
        <v>5102.7752289999999</v>
      </c>
      <c r="E2008" s="97">
        <v>112.04735939584926</v>
      </c>
      <c r="F2008" s="227">
        <f t="shared" si="93"/>
        <v>571752.49</v>
      </c>
      <c r="G2008" s="81"/>
      <c r="H2008" s="106" t="s">
        <v>11235</v>
      </c>
      <c r="I2008" s="189" t="str">
        <f t="shared" si="94"/>
        <v/>
      </c>
      <c r="J2008" s="232">
        <v>2016</v>
      </c>
      <c r="K2008" s="106">
        <f t="shared" si="95"/>
        <v>0</v>
      </c>
    </row>
    <row r="2009" spans="2:11" s="58" customFormat="1">
      <c r="B2009" s="175" t="s">
        <v>2754</v>
      </c>
      <c r="C2009" s="174" t="s">
        <v>2753</v>
      </c>
      <c r="D2009" s="181">
        <v>5102.7752289999999</v>
      </c>
      <c r="E2009" s="97">
        <v>112.04735939584926</v>
      </c>
      <c r="F2009" s="227">
        <f t="shared" si="93"/>
        <v>571752.49</v>
      </c>
      <c r="G2009" s="81"/>
      <c r="H2009" s="106" t="s">
        <v>11235</v>
      </c>
      <c r="I2009" s="189" t="str">
        <f t="shared" si="94"/>
        <v/>
      </c>
      <c r="J2009" s="232">
        <v>2016</v>
      </c>
      <c r="K2009" s="106">
        <f t="shared" si="95"/>
        <v>0</v>
      </c>
    </row>
    <row r="2010" spans="2:11" s="58" customFormat="1">
      <c r="B2010" s="175" t="s">
        <v>2755</v>
      </c>
      <c r="C2010" s="174" t="s">
        <v>2734</v>
      </c>
      <c r="D2010" s="181">
        <v>2803.1741750000001</v>
      </c>
      <c r="E2010" s="97">
        <v>329.97608148983466</v>
      </c>
      <c r="F2010" s="227">
        <f t="shared" si="93"/>
        <v>924980.43</v>
      </c>
      <c r="G2010" s="81">
        <v>1401.5871589999999</v>
      </c>
      <c r="H2010" s="106">
        <v>576.16110051704607</v>
      </c>
      <c r="I2010" s="189">
        <f t="shared" si="94"/>
        <v>807540</v>
      </c>
      <c r="J2010" s="232">
        <v>2016</v>
      </c>
      <c r="K2010" s="106">
        <f t="shared" si="95"/>
        <v>1732520</v>
      </c>
    </row>
    <row r="2011" spans="2:11" s="58" customFormat="1">
      <c r="B2011" s="175" t="s">
        <v>2756</v>
      </c>
      <c r="C2011" s="174" t="s">
        <v>2734</v>
      </c>
      <c r="D2011" s="181">
        <v>20792.195500000002</v>
      </c>
      <c r="E2011" s="97">
        <v>312.53491917195561</v>
      </c>
      <c r="F2011" s="227">
        <f t="shared" si="93"/>
        <v>6498287.1399999997</v>
      </c>
      <c r="G2011" s="81">
        <v>10396.097239999999</v>
      </c>
      <c r="H2011" s="106">
        <v>556.25585895347012</v>
      </c>
      <c r="I2011" s="189">
        <f t="shared" si="94"/>
        <v>5782890</v>
      </c>
      <c r="J2011" s="232">
        <v>2016</v>
      </c>
      <c r="K2011" s="106">
        <f t="shared" si="95"/>
        <v>12281177</v>
      </c>
    </row>
    <row r="2012" spans="2:11" s="58" customFormat="1">
      <c r="B2012" s="175" t="s">
        <v>2757</v>
      </c>
      <c r="C2012" s="174" t="s">
        <v>2758</v>
      </c>
      <c r="D2012" s="104">
        <v>5606.6666670000004</v>
      </c>
      <c r="E2012" s="97">
        <v>313.48551900633259</v>
      </c>
      <c r="F2012" s="227">
        <f t="shared" si="93"/>
        <v>1757608.81</v>
      </c>
      <c r="G2012" s="81">
        <v>2803.333302</v>
      </c>
      <c r="H2012" s="106">
        <v>1300.610953895057</v>
      </c>
      <c r="I2012" s="189">
        <f t="shared" si="94"/>
        <v>3646046</v>
      </c>
      <c r="J2012" s="232">
        <v>2016</v>
      </c>
      <c r="K2012" s="106">
        <f t="shared" si="95"/>
        <v>5403655</v>
      </c>
    </row>
    <row r="2013" spans="2:11" s="58" customFormat="1">
      <c r="B2013" s="175" t="s">
        <v>2759</v>
      </c>
      <c r="C2013" s="174" t="s">
        <v>2758</v>
      </c>
      <c r="D2013" s="181">
        <v>4412.95</v>
      </c>
      <c r="E2013" s="97">
        <v>271.30131771264121</v>
      </c>
      <c r="F2013" s="227">
        <f t="shared" si="93"/>
        <v>1197239.1499999999</v>
      </c>
      <c r="G2013" s="81">
        <v>2206.4750730000001</v>
      </c>
      <c r="H2013" s="106">
        <v>1300.6111127728113</v>
      </c>
      <c r="I2013" s="189">
        <f t="shared" si="94"/>
        <v>2869766</v>
      </c>
      <c r="J2013" s="232">
        <v>2016</v>
      </c>
      <c r="K2013" s="106">
        <f t="shared" si="95"/>
        <v>4067005</v>
      </c>
    </row>
    <row r="2014" spans="2:11" s="58" customFormat="1">
      <c r="B2014" s="175" t="s">
        <v>2760</v>
      </c>
      <c r="C2014" s="174" t="s">
        <v>2761</v>
      </c>
      <c r="D2014" s="181">
        <v>15813.485000000001</v>
      </c>
      <c r="E2014" s="97">
        <v>194.34274671269489</v>
      </c>
      <c r="F2014" s="227">
        <f t="shared" si="93"/>
        <v>3073236.11</v>
      </c>
      <c r="G2014" s="81"/>
      <c r="H2014" s="106" t="s">
        <v>11235</v>
      </c>
      <c r="I2014" s="189" t="str">
        <f t="shared" si="94"/>
        <v/>
      </c>
      <c r="J2014" s="232">
        <v>2016</v>
      </c>
      <c r="K2014" s="106">
        <f t="shared" si="95"/>
        <v>0</v>
      </c>
    </row>
    <row r="2015" spans="2:11" s="58" customFormat="1">
      <c r="B2015" s="175" t="s">
        <v>2762</v>
      </c>
      <c r="C2015" s="174" t="s">
        <v>2763</v>
      </c>
      <c r="D2015" s="181">
        <v>3792.5184100000001</v>
      </c>
      <c r="E2015" s="97">
        <v>237.11195643213765</v>
      </c>
      <c r="F2015" s="227">
        <f t="shared" si="93"/>
        <v>899251.46</v>
      </c>
      <c r="G2015" s="81"/>
      <c r="H2015" s="106" t="s">
        <v>11235</v>
      </c>
      <c r="I2015" s="189" t="str">
        <f t="shared" si="94"/>
        <v/>
      </c>
      <c r="J2015" s="232">
        <v>2016</v>
      </c>
      <c r="K2015" s="106">
        <f t="shared" si="95"/>
        <v>0</v>
      </c>
    </row>
    <row r="2016" spans="2:11" s="58" customFormat="1">
      <c r="B2016" s="175" t="s">
        <v>2764</v>
      </c>
      <c r="C2016" s="174" t="s">
        <v>2765</v>
      </c>
      <c r="D2016" s="181">
        <v>4001.9333329999999</v>
      </c>
      <c r="E2016" s="97">
        <v>316.94014229097104</v>
      </c>
      <c r="F2016" s="227">
        <f t="shared" si="93"/>
        <v>1268373.32</v>
      </c>
      <c r="G2016" s="81">
        <v>2000.9666159999999</v>
      </c>
      <c r="H2016" s="106">
        <v>162.6943685101441</v>
      </c>
      <c r="I2016" s="189">
        <f t="shared" si="94"/>
        <v>325546</v>
      </c>
      <c r="J2016" s="232">
        <v>2016</v>
      </c>
      <c r="K2016" s="106">
        <f t="shared" si="95"/>
        <v>1593919</v>
      </c>
    </row>
    <row r="2017" spans="2:11" s="58" customFormat="1">
      <c r="B2017" s="175" t="s">
        <v>2766</v>
      </c>
      <c r="C2017" s="174" t="s">
        <v>2765</v>
      </c>
      <c r="D2017" s="104">
        <v>7553.9</v>
      </c>
      <c r="E2017" s="97">
        <v>211.83594831808736</v>
      </c>
      <c r="F2017" s="227">
        <f t="shared" si="93"/>
        <v>1600187.57</v>
      </c>
      <c r="G2017" s="81">
        <v>3776.950104</v>
      </c>
      <c r="H2017" s="106">
        <v>443.44906707298139</v>
      </c>
      <c r="I2017" s="189">
        <f t="shared" si="94"/>
        <v>1674885</v>
      </c>
      <c r="J2017" s="232">
        <v>2016</v>
      </c>
      <c r="K2017" s="106">
        <f t="shared" si="95"/>
        <v>3275073</v>
      </c>
    </row>
    <row r="2018" spans="2:11" s="58" customFormat="1">
      <c r="B2018" s="175" t="s">
        <v>2767</v>
      </c>
      <c r="C2018" s="174" t="s">
        <v>2768</v>
      </c>
      <c r="D2018" s="181">
        <v>8132.4</v>
      </c>
      <c r="E2018" s="97">
        <v>234.1190853868477</v>
      </c>
      <c r="F2018" s="227">
        <f t="shared" si="93"/>
        <v>1903950.05</v>
      </c>
      <c r="G2018" s="81">
        <v>4066.1998119999998</v>
      </c>
      <c r="H2018" s="106">
        <v>576.16106151155373</v>
      </c>
      <c r="I2018" s="189">
        <f t="shared" si="94"/>
        <v>2342786</v>
      </c>
      <c r="J2018" s="232">
        <v>2016</v>
      </c>
      <c r="K2018" s="106">
        <f t="shared" si="95"/>
        <v>4246736</v>
      </c>
    </row>
    <row r="2019" spans="2:11" s="58" customFormat="1">
      <c r="B2019" s="175" t="s">
        <v>2769</v>
      </c>
      <c r="C2019" s="174" t="s">
        <v>2768</v>
      </c>
      <c r="D2019" s="181">
        <v>9339.39</v>
      </c>
      <c r="E2019" s="97">
        <v>148.48988745517642</v>
      </c>
      <c r="F2019" s="227">
        <f t="shared" si="93"/>
        <v>1386804.97</v>
      </c>
      <c r="G2019" s="81">
        <v>4669.6949679999998</v>
      </c>
      <c r="H2019" s="106">
        <v>576.16118792279974</v>
      </c>
      <c r="I2019" s="189">
        <f t="shared" si="94"/>
        <v>2690497</v>
      </c>
      <c r="J2019" s="232">
        <v>2016</v>
      </c>
      <c r="K2019" s="106">
        <f t="shared" si="95"/>
        <v>4077302</v>
      </c>
    </row>
    <row r="2020" spans="2:11" s="58" customFormat="1">
      <c r="B2020" s="175" t="s">
        <v>2770</v>
      </c>
      <c r="C2020" s="174" t="s">
        <v>2771</v>
      </c>
      <c r="D2020" s="181">
        <v>9150.9500000000007</v>
      </c>
      <c r="E2020" s="97">
        <v>47.435067397374041</v>
      </c>
      <c r="F2020" s="227">
        <f t="shared" si="93"/>
        <v>434075.93</v>
      </c>
      <c r="G2020" s="81">
        <v>4575.4749519999996</v>
      </c>
      <c r="H2020" s="106">
        <v>1300.611207017706</v>
      </c>
      <c r="I2020" s="189">
        <f t="shared" si="94"/>
        <v>5950914</v>
      </c>
      <c r="J2020" s="232">
        <v>2016</v>
      </c>
      <c r="K2020" s="106">
        <f t="shared" si="95"/>
        <v>6384990</v>
      </c>
    </row>
    <row r="2021" spans="2:11" s="58" customFormat="1">
      <c r="B2021" s="175" t="s">
        <v>2772</v>
      </c>
      <c r="C2021" s="174" t="s">
        <v>2773</v>
      </c>
      <c r="D2021" s="181">
        <v>14516.40445</v>
      </c>
      <c r="E2021" s="97">
        <v>460.96323046441438</v>
      </c>
      <c r="F2021" s="227">
        <f t="shared" si="93"/>
        <v>6691528.6900000004</v>
      </c>
      <c r="G2021" s="81">
        <v>7258.2019909999999</v>
      </c>
      <c r="H2021" s="106">
        <v>1300.6110895929185</v>
      </c>
      <c r="I2021" s="189">
        <f t="shared" si="94"/>
        <v>9440098</v>
      </c>
      <c r="J2021" s="232">
        <v>2016</v>
      </c>
      <c r="K2021" s="106">
        <f t="shared" si="95"/>
        <v>16131627</v>
      </c>
    </row>
    <row r="2022" spans="2:11" s="58" customFormat="1">
      <c r="B2022" s="175" t="s">
        <v>2774</v>
      </c>
      <c r="C2022" s="174" t="s">
        <v>576</v>
      </c>
      <c r="D2022" s="104">
        <v>3859.8666669999998</v>
      </c>
      <c r="E2022" s="97">
        <v>133.75372118779978</v>
      </c>
      <c r="F2022" s="227">
        <f t="shared" si="93"/>
        <v>516271.53</v>
      </c>
      <c r="G2022" s="81">
        <v>1929.9332919999999</v>
      </c>
      <c r="H2022" s="106">
        <v>1300.6112752212164</v>
      </c>
      <c r="I2022" s="189">
        <f t="shared" si="94"/>
        <v>2510093</v>
      </c>
      <c r="J2022" s="232">
        <v>2016</v>
      </c>
      <c r="K2022" s="106">
        <f t="shared" si="95"/>
        <v>3026365</v>
      </c>
    </row>
    <row r="2023" spans="2:11" s="58" customFormat="1">
      <c r="B2023" s="175" t="s">
        <v>2775</v>
      </c>
      <c r="C2023" s="174" t="s">
        <v>576</v>
      </c>
      <c r="D2023" s="181">
        <v>10186.96667</v>
      </c>
      <c r="E2023" s="97">
        <v>564.64350344242359</v>
      </c>
      <c r="F2023" s="227">
        <f t="shared" si="93"/>
        <v>5752004.5499999989</v>
      </c>
      <c r="G2023" s="81">
        <v>5093.483166</v>
      </c>
      <c r="H2023" s="106">
        <v>1300.6111503854138</v>
      </c>
      <c r="I2023" s="189">
        <f t="shared" si="94"/>
        <v>6624641</v>
      </c>
      <c r="J2023" s="232">
        <v>2016</v>
      </c>
      <c r="K2023" s="106">
        <f t="shared" si="95"/>
        <v>12376646</v>
      </c>
    </row>
    <row r="2024" spans="2:11" s="58" customFormat="1">
      <c r="B2024" s="175" t="s">
        <v>2776</v>
      </c>
      <c r="C2024" s="174" t="s">
        <v>2777</v>
      </c>
      <c r="D2024" s="181">
        <v>8452.4538460000003</v>
      </c>
      <c r="E2024" s="97">
        <v>622.24182537109823</v>
      </c>
      <c r="F2024" s="227">
        <f t="shared" si="93"/>
        <v>5259470.3099999996</v>
      </c>
      <c r="G2024" s="81">
        <v>4226.2268759999997</v>
      </c>
      <c r="H2024" s="106">
        <v>1300.6111979493267</v>
      </c>
      <c r="I2024" s="189">
        <f t="shared" si="94"/>
        <v>5496678</v>
      </c>
      <c r="J2024" s="232">
        <v>2016</v>
      </c>
      <c r="K2024" s="106">
        <f t="shared" si="95"/>
        <v>10756148</v>
      </c>
    </row>
    <row r="2025" spans="2:11" s="58" customFormat="1">
      <c r="B2025" s="175" t="s">
        <v>2778</v>
      </c>
      <c r="C2025" s="174" t="s">
        <v>2777</v>
      </c>
      <c r="D2025" s="181">
        <v>8987.2990910000008</v>
      </c>
      <c r="E2025" s="97">
        <v>353.47096806661733</v>
      </c>
      <c r="F2025" s="227">
        <f t="shared" si="93"/>
        <v>3176749.31</v>
      </c>
      <c r="G2025" s="81">
        <v>4493.6493449999998</v>
      </c>
      <c r="H2025" s="106">
        <v>1300.611051572828</v>
      </c>
      <c r="I2025" s="189">
        <f t="shared" si="94"/>
        <v>5844490</v>
      </c>
      <c r="J2025" s="232">
        <v>2016</v>
      </c>
      <c r="K2025" s="106">
        <f t="shared" si="95"/>
        <v>9021239</v>
      </c>
    </row>
    <row r="2026" spans="2:11" s="58" customFormat="1">
      <c r="B2026" s="175" t="s">
        <v>2779</v>
      </c>
      <c r="C2026" s="174" t="s">
        <v>2765</v>
      </c>
      <c r="D2026" s="181">
        <v>11899.74857</v>
      </c>
      <c r="E2026" s="97">
        <v>100.86196804408617</v>
      </c>
      <c r="F2026" s="227">
        <f t="shared" si="93"/>
        <v>1200232.06</v>
      </c>
      <c r="G2026" s="81">
        <v>5949.8741179999997</v>
      </c>
      <c r="H2026" s="106">
        <v>265.58629118210195</v>
      </c>
      <c r="I2026" s="189">
        <f t="shared" si="94"/>
        <v>1580205</v>
      </c>
      <c r="J2026" s="232">
        <v>2016</v>
      </c>
      <c r="K2026" s="106">
        <f t="shared" si="95"/>
        <v>2780437</v>
      </c>
    </row>
    <row r="2027" spans="2:11" s="58" customFormat="1">
      <c r="B2027" s="175" t="s">
        <v>2780</v>
      </c>
      <c r="C2027" s="174" t="s">
        <v>2765</v>
      </c>
      <c r="D2027" s="104">
        <v>4452.2</v>
      </c>
      <c r="E2027" s="97">
        <v>19.111250617672162</v>
      </c>
      <c r="F2027" s="227">
        <f t="shared" si="93"/>
        <v>85087.11</v>
      </c>
      <c r="G2027" s="81">
        <v>2226.0999160000001</v>
      </c>
      <c r="H2027" s="106">
        <v>576.1610207975948</v>
      </c>
      <c r="I2027" s="189">
        <f t="shared" si="94"/>
        <v>1282592</v>
      </c>
      <c r="J2027" s="232">
        <v>2016</v>
      </c>
      <c r="K2027" s="106">
        <f t="shared" si="95"/>
        <v>1367679</v>
      </c>
    </row>
    <row r="2028" spans="2:11" s="58" customFormat="1">
      <c r="B2028" s="175" t="s">
        <v>2781</v>
      </c>
      <c r="C2028" s="174" t="s">
        <v>2777</v>
      </c>
      <c r="D2028" s="181">
        <v>8452.4538460000003</v>
      </c>
      <c r="E2028" s="97">
        <v>622.24182537109823</v>
      </c>
      <c r="F2028" s="227">
        <f t="shared" si="93"/>
        <v>5259470.3099999996</v>
      </c>
      <c r="G2028" s="81">
        <v>4226.2268759999997</v>
      </c>
      <c r="H2028" s="106">
        <v>1300.6111979493267</v>
      </c>
      <c r="I2028" s="189">
        <f t="shared" si="94"/>
        <v>5496678</v>
      </c>
      <c r="J2028" s="232">
        <v>2016</v>
      </c>
      <c r="K2028" s="106">
        <f t="shared" si="95"/>
        <v>10756148</v>
      </c>
    </row>
    <row r="2029" spans="2:11" s="58" customFormat="1">
      <c r="B2029" s="175" t="s">
        <v>2782</v>
      </c>
      <c r="C2029" s="174" t="s">
        <v>2777</v>
      </c>
      <c r="D2029" s="181">
        <v>7069.4338459999999</v>
      </c>
      <c r="E2029" s="97">
        <v>426.43134877140483</v>
      </c>
      <c r="F2029" s="227">
        <f t="shared" si="93"/>
        <v>3014628.21</v>
      </c>
      <c r="G2029" s="81">
        <v>3534.7169840000001</v>
      </c>
      <c r="H2029" s="106">
        <v>1300.6110590493599</v>
      </c>
      <c r="I2029" s="189">
        <f t="shared" si="94"/>
        <v>4597292</v>
      </c>
      <c r="J2029" s="232">
        <v>2016</v>
      </c>
      <c r="K2029" s="106">
        <f t="shared" si="95"/>
        <v>7611920</v>
      </c>
    </row>
    <row r="2030" spans="2:11" s="58" customFormat="1">
      <c r="B2030" s="175" t="s">
        <v>2783</v>
      </c>
      <c r="C2030" s="174" t="s">
        <v>2765</v>
      </c>
      <c r="D2030" s="181">
        <v>11899.74857</v>
      </c>
      <c r="E2030" s="97">
        <v>100.86196804408617</v>
      </c>
      <c r="F2030" s="227">
        <f t="shared" si="93"/>
        <v>1200232.06</v>
      </c>
      <c r="G2030" s="81">
        <v>5949.8741179999997</v>
      </c>
      <c r="H2030" s="106">
        <v>265.58629118210195</v>
      </c>
      <c r="I2030" s="189">
        <f t="shared" si="94"/>
        <v>1580205</v>
      </c>
      <c r="J2030" s="232">
        <v>2016</v>
      </c>
      <c r="K2030" s="106">
        <f t="shared" si="95"/>
        <v>2780437</v>
      </c>
    </row>
    <row r="2031" spans="2:11" s="58" customFormat="1">
      <c r="B2031" s="175" t="s">
        <v>2784</v>
      </c>
      <c r="C2031" s="174" t="s">
        <v>2765</v>
      </c>
      <c r="D2031" s="181">
        <v>3132.6533330000002</v>
      </c>
      <c r="E2031" s="97">
        <v>100.44516470600483</v>
      </c>
      <c r="F2031" s="227">
        <f t="shared" si="93"/>
        <v>314659.88</v>
      </c>
      <c r="G2031" s="81">
        <v>1566.326712</v>
      </c>
      <c r="H2031" s="106">
        <v>162.6946651983038</v>
      </c>
      <c r="I2031" s="189">
        <f t="shared" si="94"/>
        <v>254833.00000000003</v>
      </c>
      <c r="J2031" s="232">
        <v>2016</v>
      </c>
      <c r="K2031" s="106">
        <f t="shared" si="95"/>
        <v>569493</v>
      </c>
    </row>
    <row r="2032" spans="2:11" s="58" customFormat="1">
      <c r="B2032" s="175" t="s">
        <v>2785</v>
      </c>
      <c r="C2032" s="174" t="s">
        <v>2786</v>
      </c>
      <c r="D2032" s="104">
        <v>5731.39</v>
      </c>
      <c r="E2032" s="97">
        <v>171.9965087003327</v>
      </c>
      <c r="F2032" s="227">
        <f t="shared" si="93"/>
        <v>985779.06999999983</v>
      </c>
      <c r="G2032" s="81">
        <v>2865.6950059999999</v>
      </c>
      <c r="H2032" s="106">
        <v>1300.6111928158207</v>
      </c>
      <c r="I2032" s="189">
        <f t="shared" si="94"/>
        <v>3727155.0000000005</v>
      </c>
      <c r="J2032" s="232">
        <v>2016</v>
      </c>
      <c r="K2032" s="106">
        <f t="shared" si="95"/>
        <v>4712934</v>
      </c>
    </row>
    <row r="2033" spans="2:11" s="58" customFormat="1">
      <c r="B2033" s="175" t="s">
        <v>2787</v>
      </c>
      <c r="C2033" s="174" t="s">
        <v>2788</v>
      </c>
      <c r="D2033" s="181">
        <v>10069.683730000001</v>
      </c>
      <c r="E2033" s="97">
        <v>352.71151957023778</v>
      </c>
      <c r="F2033" s="227">
        <f t="shared" si="93"/>
        <v>3551693.45</v>
      </c>
      <c r="G2033" s="81">
        <v>5034.8420349999997</v>
      </c>
      <c r="H2033" s="106">
        <v>576.16107513093016</v>
      </c>
      <c r="I2033" s="189">
        <f t="shared" si="94"/>
        <v>2900880</v>
      </c>
      <c r="J2033" s="232">
        <v>2016</v>
      </c>
      <c r="K2033" s="106">
        <f t="shared" si="95"/>
        <v>6452573</v>
      </c>
    </row>
    <row r="2034" spans="2:11" s="58" customFormat="1">
      <c r="B2034" s="175" t="s">
        <v>2789</v>
      </c>
      <c r="C2034" s="174" t="s">
        <v>2788</v>
      </c>
      <c r="D2034" s="181">
        <v>6826.7250000000004</v>
      </c>
      <c r="E2034" s="97">
        <v>102.15043230831768</v>
      </c>
      <c r="F2034" s="227">
        <f t="shared" si="93"/>
        <v>697352.91</v>
      </c>
      <c r="G2034" s="81">
        <v>3413.3624159999999</v>
      </c>
      <c r="H2034" s="106">
        <v>576.16120420773973</v>
      </c>
      <c r="I2034" s="189">
        <f t="shared" si="94"/>
        <v>1966646.9999999998</v>
      </c>
      <c r="J2034" s="232">
        <v>2016</v>
      </c>
      <c r="K2034" s="106">
        <f t="shared" si="95"/>
        <v>2664000</v>
      </c>
    </row>
    <row r="2035" spans="2:11" s="58" customFormat="1">
      <c r="B2035" s="175" t="s">
        <v>2790</v>
      </c>
      <c r="C2035" s="174" t="s">
        <v>2791</v>
      </c>
      <c r="D2035" s="181">
        <v>6145.7831720000004</v>
      </c>
      <c r="E2035" s="97">
        <v>141.95681422260239</v>
      </c>
      <c r="F2035" s="227">
        <f t="shared" si="93"/>
        <v>872435.8</v>
      </c>
      <c r="G2035" s="81"/>
      <c r="H2035" s="106" t="s">
        <v>11235</v>
      </c>
      <c r="I2035" s="189" t="str">
        <f t="shared" si="94"/>
        <v/>
      </c>
      <c r="J2035" s="232">
        <v>2016</v>
      </c>
      <c r="K2035" s="106">
        <f t="shared" si="95"/>
        <v>0</v>
      </c>
    </row>
    <row r="2036" spans="2:11" s="58" customFormat="1">
      <c r="B2036" s="175" t="s">
        <v>2792</v>
      </c>
      <c r="C2036" s="174" t="s">
        <v>2793</v>
      </c>
      <c r="D2036" s="181">
        <v>5207.8214289999996</v>
      </c>
      <c r="E2036" s="97">
        <v>309.85817620667888</v>
      </c>
      <c r="F2036" s="227">
        <f t="shared" si="93"/>
        <v>1613686.05</v>
      </c>
      <c r="G2036" s="81"/>
      <c r="H2036" s="106" t="s">
        <v>11235</v>
      </c>
      <c r="I2036" s="189" t="str">
        <f t="shared" si="94"/>
        <v/>
      </c>
      <c r="J2036" s="232">
        <v>2016</v>
      </c>
      <c r="K2036" s="106">
        <f t="shared" si="95"/>
        <v>0</v>
      </c>
    </row>
    <row r="2037" spans="2:11" s="58" customFormat="1">
      <c r="B2037" s="175" t="s">
        <v>2794</v>
      </c>
      <c r="C2037" s="174" t="s">
        <v>2793</v>
      </c>
      <c r="D2037" s="104">
        <v>3948.921429</v>
      </c>
      <c r="E2037" s="97">
        <v>439.47606484524965</v>
      </c>
      <c r="F2037" s="227">
        <f t="shared" si="93"/>
        <v>1735456.45</v>
      </c>
      <c r="G2037" s="81"/>
      <c r="H2037" s="106" t="s">
        <v>11235</v>
      </c>
      <c r="I2037" s="189" t="str">
        <f t="shared" si="94"/>
        <v/>
      </c>
      <c r="J2037" s="232">
        <v>2016</v>
      </c>
      <c r="K2037" s="106">
        <f t="shared" si="95"/>
        <v>0</v>
      </c>
    </row>
    <row r="2038" spans="2:11" s="58" customFormat="1">
      <c r="B2038" s="175" t="s">
        <v>2795</v>
      </c>
      <c r="C2038" s="174" t="s">
        <v>2796</v>
      </c>
      <c r="D2038" s="181">
        <v>10166.700000000001</v>
      </c>
      <c r="E2038" s="97">
        <v>268.83841561175205</v>
      </c>
      <c r="F2038" s="227">
        <f t="shared" si="93"/>
        <v>2733199.52</v>
      </c>
      <c r="G2038" s="81">
        <v>5083.3499629999997</v>
      </c>
      <c r="H2038" s="106">
        <v>576.16119710780572</v>
      </c>
      <c r="I2038" s="189">
        <f t="shared" si="94"/>
        <v>2928828.9999999995</v>
      </c>
      <c r="J2038" s="232">
        <v>2016</v>
      </c>
      <c r="K2038" s="106">
        <f t="shared" si="95"/>
        <v>5662029</v>
      </c>
    </row>
    <row r="2039" spans="2:11" s="58" customFormat="1">
      <c r="B2039" s="175" t="s">
        <v>2797</v>
      </c>
      <c r="C2039" s="174" t="s">
        <v>1200</v>
      </c>
      <c r="D2039" s="181">
        <v>31790.748889999999</v>
      </c>
      <c r="E2039" s="97">
        <v>67.210350010726032</v>
      </c>
      <c r="F2039" s="227">
        <f t="shared" si="93"/>
        <v>2136667.36</v>
      </c>
      <c r="G2039" s="81">
        <v>15895.37436</v>
      </c>
      <c r="H2039" s="106">
        <v>312.56854273924756</v>
      </c>
      <c r="I2039" s="189">
        <f t="shared" si="94"/>
        <v>4968394</v>
      </c>
      <c r="J2039" s="232">
        <v>2016</v>
      </c>
      <c r="K2039" s="106">
        <f t="shared" si="95"/>
        <v>7105061</v>
      </c>
    </row>
    <row r="2040" spans="2:11" s="58" customFormat="1">
      <c r="B2040" s="175" t="s">
        <v>2798</v>
      </c>
      <c r="C2040" s="174" t="s">
        <v>2799</v>
      </c>
      <c r="D2040" s="181">
        <v>6409.9761900000003</v>
      </c>
      <c r="E2040" s="97">
        <v>222.54191555741173</v>
      </c>
      <c r="F2040" s="227">
        <f t="shared" si="93"/>
        <v>1426488.38</v>
      </c>
      <c r="G2040" s="81">
        <v>3204.9879449999999</v>
      </c>
      <c r="H2040" s="106">
        <v>576.16129348655011</v>
      </c>
      <c r="I2040" s="189">
        <f t="shared" si="94"/>
        <v>1846590</v>
      </c>
      <c r="J2040" s="232">
        <v>2016</v>
      </c>
      <c r="K2040" s="106">
        <f t="shared" si="95"/>
        <v>3273078</v>
      </c>
    </row>
    <row r="2041" spans="2:11" s="58" customFormat="1">
      <c r="B2041" s="175" t="s">
        <v>2800</v>
      </c>
      <c r="C2041" s="174" t="s">
        <v>2799</v>
      </c>
      <c r="D2041" s="181">
        <v>11469.69952</v>
      </c>
      <c r="E2041" s="97">
        <v>598.48110563231216</v>
      </c>
      <c r="F2041" s="227">
        <f t="shared" si="93"/>
        <v>6864398.4500000002</v>
      </c>
      <c r="G2041" s="81">
        <v>5734.8499190000002</v>
      </c>
      <c r="H2041" s="106">
        <v>576.16119805558242</v>
      </c>
      <c r="I2041" s="189">
        <f t="shared" si="94"/>
        <v>3304198</v>
      </c>
      <c r="J2041" s="232">
        <v>2016</v>
      </c>
      <c r="K2041" s="106">
        <f t="shared" si="95"/>
        <v>10168596</v>
      </c>
    </row>
    <row r="2042" spans="2:11" s="58" customFormat="1">
      <c r="B2042" s="175" t="s">
        <v>2801</v>
      </c>
      <c r="C2042" s="174" t="s">
        <v>2802</v>
      </c>
      <c r="D2042" s="104">
        <v>5951.2779360000004</v>
      </c>
      <c r="E2042" s="97">
        <v>110.67811436188987</v>
      </c>
      <c r="F2042" s="227">
        <f t="shared" si="93"/>
        <v>658676.22</v>
      </c>
      <c r="G2042" s="81">
        <v>2975.6390529999999</v>
      </c>
      <c r="H2042" s="106">
        <v>555.22224657400341</v>
      </c>
      <c r="I2042" s="189">
        <f t="shared" si="94"/>
        <v>1652141</v>
      </c>
      <c r="J2042" s="232">
        <v>2016</v>
      </c>
      <c r="K2042" s="106">
        <f t="shared" si="95"/>
        <v>2310817</v>
      </c>
    </row>
    <row r="2043" spans="2:11" s="58" customFormat="1">
      <c r="B2043" s="175" t="s">
        <v>2803</v>
      </c>
      <c r="C2043" s="174" t="s">
        <v>2802</v>
      </c>
      <c r="D2043" s="181">
        <v>18745.339639999998</v>
      </c>
      <c r="E2043" s="97">
        <v>102.43238942988819</v>
      </c>
      <c r="F2043" s="227">
        <f t="shared" si="93"/>
        <v>1920129.93</v>
      </c>
      <c r="G2043" s="81">
        <v>9372.6697839999997</v>
      </c>
      <c r="H2043" s="106">
        <v>576.16112852056074</v>
      </c>
      <c r="I2043" s="189">
        <f t="shared" si="94"/>
        <v>5400168</v>
      </c>
      <c r="J2043" s="232">
        <v>2016</v>
      </c>
      <c r="K2043" s="106">
        <f t="shared" si="95"/>
        <v>7320298</v>
      </c>
    </row>
    <row r="2044" spans="2:11" s="58" customFormat="1">
      <c r="B2044" s="175" t="s">
        <v>2804</v>
      </c>
      <c r="C2044" s="174" t="s">
        <v>2777</v>
      </c>
      <c r="D2044" s="181">
        <v>5741.1076919999996</v>
      </c>
      <c r="E2044" s="97">
        <v>434.90810379315212</v>
      </c>
      <c r="F2044" s="227">
        <f t="shared" si="93"/>
        <v>2496854.2599999998</v>
      </c>
      <c r="G2044" s="81">
        <v>2870.553829</v>
      </c>
      <c r="H2044" s="106">
        <v>1217.8388590670809</v>
      </c>
      <c r="I2044" s="189">
        <f t="shared" si="94"/>
        <v>3495872.0000000005</v>
      </c>
      <c r="J2044" s="232">
        <v>2016</v>
      </c>
      <c r="K2044" s="106">
        <f t="shared" si="95"/>
        <v>5992726</v>
      </c>
    </row>
    <row r="2045" spans="2:11" s="58" customFormat="1">
      <c r="B2045" s="175" t="s">
        <v>2805</v>
      </c>
      <c r="C2045" s="174" t="s">
        <v>2777</v>
      </c>
      <c r="D2045" s="181">
        <v>5769.4666669999997</v>
      </c>
      <c r="E2045" s="97">
        <v>224.17585795196692</v>
      </c>
      <c r="F2045" s="227">
        <f t="shared" si="93"/>
        <v>1293375.1399999999</v>
      </c>
      <c r="G2045" s="81">
        <v>2884.7334139999998</v>
      </c>
      <c r="H2045" s="106">
        <v>1217.8390498582135</v>
      </c>
      <c r="I2045" s="189">
        <f t="shared" si="94"/>
        <v>3513141</v>
      </c>
      <c r="J2045" s="232">
        <v>2016</v>
      </c>
      <c r="K2045" s="106">
        <f t="shared" si="95"/>
        <v>4806516</v>
      </c>
    </row>
    <row r="2046" spans="2:11" s="58" customFormat="1">
      <c r="B2046" s="175" t="s">
        <v>2806</v>
      </c>
      <c r="C2046" s="174" t="s">
        <v>2807</v>
      </c>
      <c r="D2046" s="181">
        <v>3424.08</v>
      </c>
      <c r="E2046" s="97">
        <v>178.53342795729071</v>
      </c>
      <c r="F2046" s="227">
        <f t="shared" si="93"/>
        <v>611312.74</v>
      </c>
      <c r="G2046" s="81">
        <v>1712.0399420000001</v>
      </c>
      <c r="H2046" s="106">
        <v>1217.838993618526</v>
      </c>
      <c r="I2046" s="189">
        <f t="shared" si="94"/>
        <v>2084988.9999999998</v>
      </c>
      <c r="J2046" s="232">
        <v>2016</v>
      </c>
      <c r="K2046" s="106">
        <f t="shared" si="95"/>
        <v>2696302</v>
      </c>
    </row>
    <row r="2047" spans="2:11" s="58" customFormat="1">
      <c r="B2047" s="175" t="s">
        <v>2808</v>
      </c>
      <c r="C2047" s="174" t="s">
        <v>2807</v>
      </c>
      <c r="D2047" s="104">
        <v>6352.1</v>
      </c>
      <c r="E2047" s="97">
        <v>408.43839360211581</v>
      </c>
      <c r="F2047" s="227">
        <f t="shared" si="93"/>
        <v>2594441.52</v>
      </c>
      <c r="G2047" s="81">
        <v>3176.0498779999998</v>
      </c>
      <c r="H2047" s="106">
        <v>1240.9653977102939</v>
      </c>
      <c r="I2047" s="189">
        <f t="shared" si="94"/>
        <v>3941368.0000000005</v>
      </c>
      <c r="J2047" s="232">
        <v>2016</v>
      </c>
      <c r="K2047" s="106">
        <f t="shared" si="95"/>
        <v>6535810</v>
      </c>
    </row>
    <row r="2048" spans="2:11" s="58" customFormat="1">
      <c r="B2048" s="175" t="s">
        <v>2809</v>
      </c>
      <c r="C2048" s="174" t="s">
        <v>2810</v>
      </c>
      <c r="D2048" s="181">
        <v>4694.3393420000002</v>
      </c>
      <c r="E2048" s="97">
        <v>199.0559441750728</v>
      </c>
      <c r="F2048" s="227">
        <f t="shared" si="93"/>
        <v>934436.15</v>
      </c>
      <c r="G2048" s="81">
        <v>2347.1696430000002</v>
      </c>
      <c r="H2048" s="106">
        <v>623.65155597745604</v>
      </c>
      <c r="I2048" s="189">
        <f t="shared" si="94"/>
        <v>1463816.0000000002</v>
      </c>
      <c r="J2048" s="232">
        <v>2016</v>
      </c>
      <c r="K2048" s="106">
        <f t="shared" si="95"/>
        <v>2398252</v>
      </c>
    </row>
    <row r="2049" spans="2:11" s="58" customFormat="1">
      <c r="B2049" s="175" t="s">
        <v>2811</v>
      </c>
      <c r="C2049" s="174" t="s">
        <v>2810</v>
      </c>
      <c r="D2049" s="181">
        <v>7199.3957680000003</v>
      </c>
      <c r="E2049" s="97">
        <v>167.29766202790589</v>
      </c>
      <c r="F2049" s="227">
        <f t="shared" si="93"/>
        <v>1204442.08</v>
      </c>
      <c r="G2049" s="81">
        <v>3599.697913</v>
      </c>
      <c r="H2049" s="106">
        <v>623.65177697065269</v>
      </c>
      <c r="I2049" s="189">
        <f t="shared" si="94"/>
        <v>2244958</v>
      </c>
      <c r="J2049" s="232">
        <v>2016</v>
      </c>
      <c r="K2049" s="106">
        <f t="shared" si="95"/>
        <v>3449400</v>
      </c>
    </row>
    <row r="2050" spans="2:11" s="58" customFormat="1">
      <c r="B2050" s="175" t="s">
        <v>2812</v>
      </c>
      <c r="C2050" s="174" t="s">
        <v>2813</v>
      </c>
      <c r="D2050" s="181">
        <v>3311.5</v>
      </c>
      <c r="E2050" s="97">
        <v>374.42337913332329</v>
      </c>
      <c r="F2050" s="227">
        <f t="shared" si="93"/>
        <v>1239903.02</v>
      </c>
      <c r="G2050" s="81">
        <v>1655.7500070000001</v>
      </c>
      <c r="H2050" s="106">
        <v>1217.8390406010126</v>
      </c>
      <c r="I2050" s="189">
        <f t="shared" si="94"/>
        <v>2016437</v>
      </c>
      <c r="J2050" s="232">
        <v>2016</v>
      </c>
      <c r="K2050" s="106">
        <f t="shared" si="95"/>
        <v>3256340</v>
      </c>
    </row>
    <row r="2051" spans="2:11" s="58" customFormat="1">
      <c r="B2051" s="175" t="s">
        <v>2814</v>
      </c>
      <c r="C2051" s="174" t="s">
        <v>2813</v>
      </c>
      <c r="D2051" s="181">
        <v>4190.25</v>
      </c>
      <c r="E2051" s="97">
        <v>264.85770538750671</v>
      </c>
      <c r="F2051" s="227">
        <f t="shared" si="93"/>
        <v>1109820</v>
      </c>
      <c r="G2051" s="81">
        <v>2095.1250439999999</v>
      </c>
      <c r="H2051" s="106">
        <v>1217.8390055080647</v>
      </c>
      <c r="I2051" s="189">
        <f t="shared" si="94"/>
        <v>2551525</v>
      </c>
      <c r="J2051" s="232">
        <v>2016</v>
      </c>
      <c r="K2051" s="106">
        <f t="shared" si="95"/>
        <v>3661345</v>
      </c>
    </row>
    <row r="2052" spans="2:11" s="58" customFormat="1">
      <c r="B2052" s="175" t="s">
        <v>2815</v>
      </c>
      <c r="C2052" s="174" t="s">
        <v>2813</v>
      </c>
      <c r="D2052" s="104">
        <v>5523.5</v>
      </c>
      <c r="E2052" s="97">
        <v>231.07585045713768</v>
      </c>
      <c r="F2052" s="227">
        <f t="shared" si="93"/>
        <v>1276347.46</v>
      </c>
      <c r="G2052" s="81"/>
      <c r="H2052" s="106" t="s">
        <v>11235</v>
      </c>
      <c r="I2052" s="189" t="str">
        <f t="shared" si="94"/>
        <v/>
      </c>
      <c r="J2052" s="232">
        <v>2016</v>
      </c>
      <c r="K2052" s="106">
        <f t="shared" si="95"/>
        <v>0</v>
      </c>
    </row>
    <row r="2053" spans="2:11" s="58" customFormat="1">
      <c r="B2053" s="175" t="s">
        <v>2816</v>
      </c>
      <c r="C2053" s="174" t="s">
        <v>2813</v>
      </c>
      <c r="D2053" s="181">
        <v>8197.25</v>
      </c>
      <c r="E2053" s="97">
        <v>358.40703162646008</v>
      </c>
      <c r="F2053" s="227">
        <f t="shared" si="93"/>
        <v>2937952.04</v>
      </c>
      <c r="G2053" s="81"/>
      <c r="H2053" s="106" t="s">
        <v>11235</v>
      </c>
      <c r="I2053" s="189" t="str">
        <f t="shared" si="94"/>
        <v/>
      </c>
      <c r="J2053" s="232">
        <v>2016</v>
      </c>
      <c r="K2053" s="106">
        <f t="shared" si="95"/>
        <v>0</v>
      </c>
    </row>
    <row r="2054" spans="2:11" s="58" customFormat="1">
      <c r="B2054" s="175" t="s">
        <v>2817</v>
      </c>
      <c r="C2054" s="174" t="s">
        <v>2807</v>
      </c>
      <c r="D2054" s="181">
        <v>10580.258180000001</v>
      </c>
      <c r="E2054" s="97">
        <v>859.44521062717581</v>
      </c>
      <c r="F2054" s="227">
        <f t="shared" si="93"/>
        <v>9093152.2200000007</v>
      </c>
      <c r="G2054" s="81">
        <v>5290.1292110000004</v>
      </c>
      <c r="H2054" s="106">
        <v>1270.5332387768779</v>
      </c>
      <c r="I2054" s="189">
        <f t="shared" si="94"/>
        <v>6721285</v>
      </c>
      <c r="J2054" s="232">
        <v>2016</v>
      </c>
      <c r="K2054" s="106">
        <f t="shared" si="95"/>
        <v>15814437</v>
      </c>
    </row>
    <row r="2055" spans="2:11" s="58" customFormat="1">
      <c r="B2055" s="175" t="s">
        <v>2818</v>
      </c>
      <c r="C2055" s="174" t="s">
        <v>2807</v>
      </c>
      <c r="D2055" s="181">
        <v>11495.71818</v>
      </c>
      <c r="E2055" s="97">
        <v>418.30601835439217</v>
      </c>
      <c r="F2055" s="227">
        <f t="shared" si="93"/>
        <v>4808728.0999999996</v>
      </c>
      <c r="G2055" s="81">
        <v>5747.8589940000002</v>
      </c>
      <c r="H2055" s="106">
        <v>1300.6110636679964</v>
      </c>
      <c r="I2055" s="189">
        <f t="shared" si="94"/>
        <v>7475729</v>
      </c>
      <c r="J2055" s="232">
        <v>2016</v>
      </c>
      <c r="K2055" s="106">
        <f t="shared" si="95"/>
        <v>12284457</v>
      </c>
    </row>
    <row r="2056" spans="2:11" s="58" customFormat="1">
      <c r="B2056" s="175" t="s">
        <v>2819</v>
      </c>
      <c r="C2056" s="174" t="s">
        <v>2777</v>
      </c>
      <c r="D2056" s="181">
        <v>5741.1076919999996</v>
      </c>
      <c r="E2056" s="97">
        <v>434.90810379315212</v>
      </c>
      <c r="F2056" s="227">
        <f t="shared" si="93"/>
        <v>2496854.2599999998</v>
      </c>
      <c r="G2056" s="81">
        <v>2870.553829</v>
      </c>
      <c r="H2056" s="106">
        <v>1217.8388590670809</v>
      </c>
      <c r="I2056" s="189">
        <f t="shared" si="94"/>
        <v>3495872.0000000005</v>
      </c>
      <c r="J2056" s="232">
        <v>2016</v>
      </c>
      <c r="K2056" s="106">
        <f t="shared" si="95"/>
        <v>5992726</v>
      </c>
    </row>
    <row r="2057" spans="2:11" s="58" customFormat="1">
      <c r="B2057" s="175" t="s">
        <v>2820</v>
      </c>
      <c r="C2057" s="174" t="s">
        <v>2777</v>
      </c>
      <c r="D2057" s="104">
        <v>6318.8076920000003</v>
      </c>
      <c r="E2057" s="97">
        <v>443.35362247957454</v>
      </c>
      <c r="F2057" s="227">
        <f t="shared" si="93"/>
        <v>2801466.28</v>
      </c>
      <c r="G2057" s="81">
        <v>3159.4038340000002</v>
      </c>
      <c r="H2057" s="106">
        <v>1217.8389348627979</v>
      </c>
      <c r="I2057" s="189">
        <f t="shared" si="94"/>
        <v>3847645.0000000005</v>
      </c>
      <c r="J2057" s="232">
        <v>2016</v>
      </c>
      <c r="K2057" s="106">
        <f t="shared" si="95"/>
        <v>6649111</v>
      </c>
    </row>
    <row r="2058" spans="2:11" s="58" customFormat="1">
      <c r="B2058" s="175" t="s">
        <v>2821</v>
      </c>
      <c r="C2058" s="174" t="s">
        <v>2707</v>
      </c>
      <c r="D2058" s="181">
        <v>9065.3380949999992</v>
      </c>
      <c r="E2058" s="97">
        <v>175.06674912382297</v>
      </c>
      <c r="F2058" s="227">
        <f t="shared" si="93"/>
        <v>1587039.27</v>
      </c>
      <c r="G2058" s="81">
        <v>4532.6689109999998</v>
      </c>
      <c r="H2058" s="106">
        <v>1300.6112106916253</v>
      </c>
      <c r="I2058" s="189">
        <f t="shared" si="94"/>
        <v>5895240</v>
      </c>
      <c r="J2058" s="232">
        <v>2016</v>
      </c>
      <c r="K2058" s="106">
        <f t="shared" si="95"/>
        <v>7482279</v>
      </c>
    </row>
    <row r="2059" spans="2:11" s="58" customFormat="1">
      <c r="B2059" s="175" t="s">
        <v>2822</v>
      </c>
      <c r="C2059" s="174" t="s">
        <v>2823</v>
      </c>
      <c r="D2059" s="181">
        <v>4404.3</v>
      </c>
      <c r="E2059" s="97">
        <v>111.50648684240402</v>
      </c>
      <c r="F2059" s="227">
        <f t="shared" si="93"/>
        <v>491108.02</v>
      </c>
      <c r="G2059" s="81">
        <v>2202.1500580000002</v>
      </c>
      <c r="H2059" s="106">
        <v>1300.6111865969851</v>
      </c>
      <c r="I2059" s="189">
        <f t="shared" si="94"/>
        <v>2864141</v>
      </c>
      <c r="J2059" s="232">
        <v>2016</v>
      </c>
      <c r="K2059" s="106">
        <f t="shared" si="95"/>
        <v>3355249</v>
      </c>
    </row>
    <row r="2060" spans="2:11" s="58" customFormat="1">
      <c r="B2060" s="175" t="s">
        <v>2824</v>
      </c>
      <c r="C2060" s="174" t="s">
        <v>2694</v>
      </c>
      <c r="D2060" s="181">
        <v>12228.565000000001</v>
      </c>
      <c r="E2060" s="97">
        <v>287.79199031120987</v>
      </c>
      <c r="F2060" s="227">
        <f t="shared" si="93"/>
        <v>3519283.0600000005</v>
      </c>
      <c r="G2060" s="81">
        <v>6114.2828019999997</v>
      </c>
      <c r="H2060" s="106">
        <v>1233.162456524529</v>
      </c>
      <c r="I2060" s="189">
        <f t="shared" si="94"/>
        <v>7539904</v>
      </c>
      <c r="J2060" s="232">
        <v>2016</v>
      </c>
      <c r="K2060" s="106">
        <f t="shared" si="95"/>
        <v>11059187</v>
      </c>
    </row>
    <row r="2061" spans="2:11" s="58" customFormat="1">
      <c r="B2061" s="175" t="s">
        <v>2825</v>
      </c>
      <c r="C2061" s="174" t="s">
        <v>2694</v>
      </c>
      <c r="D2061" s="181">
        <v>11110.744049999999</v>
      </c>
      <c r="E2061" s="97">
        <v>206.46877829932552</v>
      </c>
      <c r="F2061" s="227">
        <f t="shared" si="93"/>
        <v>2294021.75</v>
      </c>
      <c r="G2061" s="81">
        <v>5555.3721219999998</v>
      </c>
      <c r="H2061" s="106">
        <v>1217.8388506518845</v>
      </c>
      <c r="I2061" s="189">
        <f t="shared" si="94"/>
        <v>6765548</v>
      </c>
      <c r="J2061" s="232">
        <v>2016</v>
      </c>
      <c r="K2061" s="106">
        <f t="shared" si="95"/>
        <v>9059570</v>
      </c>
    </row>
    <row r="2062" spans="2:11" s="58" customFormat="1">
      <c r="B2062" s="175" t="s">
        <v>2826</v>
      </c>
      <c r="C2062" s="174" t="s">
        <v>2682</v>
      </c>
      <c r="D2062" s="104">
        <v>9053.4395330000007</v>
      </c>
      <c r="E2062" s="97">
        <v>332.28760395808786</v>
      </c>
      <c r="F2062" s="227">
        <f t="shared" ref="F2062:F2125" si="96">IFERROR(D2062*E2062,0)</f>
        <v>3008345.73</v>
      </c>
      <c r="G2062" s="81">
        <v>4526.7199309999996</v>
      </c>
      <c r="H2062" s="106">
        <v>1300.6110582810873</v>
      </c>
      <c r="I2062" s="189">
        <f t="shared" ref="I2062:I2125" si="97">IFERROR(G2062*H2062,"")</f>
        <v>5887502</v>
      </c>
      <c r="J2062" s="232">
        <v>2016</v>
      </c>
      <c r="K2062" s="106">
        <f t="shared" ref="K2062:K2125" si="98">IFERROR(ROUND((F2062+I2062),0),0)</f>
        <v>8895848</v>
      </c>
    </row>
    <row r="2063" spans="2:11" s="58" customFormat="1">
      <c r="B2063" s="175" t="s">
        <v>2827</v>
      </c>
      <c r="C2063" s="174" t="s">
        <v>2682</v>
      </c>
      <c r="D2063" s="181">
        <v>3621.1662580000002</v>
      </c>
      <c r="E2063" s="97">
        <v>390.87098441642445</v>
      </c>
      <c r="F2063" s="227">
        <f t="shared" si="96"/>
        <v>1415408.82</v>
      </c>
      <c r="G2063" s="81">
        <v>1810.5832009999999</v>
      </c>
      <c r="H2063" s="106">
        <v>1294.3641577507381</v>
      </c>
      <c r="I2063" s="189">
        <f t="shared" si="97"/>
        <v>2343554</v>
      </c>
      <c r="J2063" s="232">
        <v>2016</v>
      </c>
      <c r="K2063" s="106">
        <f t="shared" si="98"/>
        <v>3758963</v>
      </c>
    </row>
    <row r="2064" spans="2:11" s="58" customFormat="1">
      <c r="B2064" s="175" t="s">
        <v>2828</v>
      </c>
      <c r="C2064" s="174" t="s">
        <v>1206</v>
      </c>
      <c r="D2064" s="181">
        <v>6538.9983679999996</v>
      </c>
      <c r="E2064" s="97">
        <v>635.68785249160044</v>
      </c>
      <c r="F2064" s="227">
        <f t="shared" si="96"/>
        <v>4156761.8299999996</v>
      </c>
      <c r="G2064" s="81">
        <v>3269.499174</v>
      </c>
      <c r="H2064" s="106">
        <v>623.65178624755322</v>
      </c>
      <c r="I2064" s="189">
        <f t="shared" si="97"/>
        <v>2039028.9999999998</v>
      </c>
      <c r="J2064" s="232">
        <v>2016</v>
      </c>
      <c r="K2064" s="106">
        <f t="shared" si="98"/>
        <v>6195791</v>
      </c>
    </row>
    <row r="2065" spans="2:11" s="58" customFormat="1">
      <c r="B2065" s="175" t="s">
        <v>2829</v>
      </c>
      <c r="C2065" s="174" t="s">
        <v>1206</v>
      </c>
      <c r="D2065" s="181">
        <v>15381.62559</v>
      </c>
      <c r="E2065" s="97">
        <v>382.35214773551121</v>
      </c>
      <c r="F2065" s="227">
        <f t="shared" si="96"/>
        <v>5881197.5800000001</v>
      </c>
      <c r="G2065" s="81">
        <v>7690.8128930000003</v>
      </c>
      <c r="H2065" s="106">
        <v>983.63516383104911</v>
      </c>
      <c r="I2065" s="189">
        <f t="shared" si="97"/>
        <v>7564954</v>
      </c>
      <c r="J2065" s="232">
        <v>2016</v>
      </c>
      <c r="K2065" s="106">
        <f t="shared" si="98"/>
        <v>13446152</v>
      </c>
    </row>
    <row r="2066" spans="2:11" s="58" customFormat="1">
      <c r="B2066" s="175" t="s">
        <v>2830</v>
      </c>
      <c r="C2066" s="174" t="s">
        <v>1203</v>
      </c>
      <c r="D2066" s="181">
        <v>7013.5230769999998</v>
      </c>
      <c r="E2066" s="97">
        <v>191.41275579494325</v>
      </c>
      <c r="F2066" s="227">
        <f t="shared" si="96"/>
        <v>1342477.78</v>
      </c>
      <c r="G2066" s="81"/>
      <c r="H2066" s="106" t="s">
        <v>11235</v>
      </c>
      <c r="I2066" s="189" t="str">
        <f t="shared" si="97"/>
        <v/>
      </c>
      <c r="J2066" s="232">
        <v>2016</v>
      </c>
      <c r="K2066" s="106">
        <f t="shared" si="98"/>
        <v>0</v>
      </c>
    </row>
    <row r="2067" spans="2:11" s="58" customFormat="1">
      <c r="B2067" s="175" t="s">
        <v>2831</v>
      </c>
      <c r="C2067" s="174" t="s">
        <v>1203</v>
      </c>
      <c r="D2067" s="104">
        <v>1834.9</v>
      </c>
      <c r="E2067" s="97">
        <v>115.83146765491307</v>
      </c>
      <c r="F2067" s="227">
        <f t="shared" si="96"/>
        <v>212539.16</v>
      </c>
      <c r="G2067" s="81"/>
      <c r="H2067" s="106" t="s">
        <v>11235</v>
      </c>
      <c r="I2067" s="189" t="str">
        <f t="shared" si="97"/>
        <v/>
      </c>
      <c r="J2067" s="232">
        <v>2016</v>
      </c>
      <c r="K2067" s="106">
        <f t="shared" si="98"/>
        <v>0</v>
      </c>
    </row>
    <row r="2068" spans="2:11" s="58" customFormat="1">
      <c r="B2068" s="175" t="s">
        <v>2832</v>
      </c>
      <c r="C2068" s="174" t="s">
        <v>2691</v>
      </c>
      <c r="D2068" s="181">
        <v>5540.7</v>
      </c>
      <c r="E2068" s="97">
        <v>282.64767448156368</v>
      </c>
      <c r="F2068" s="227">
        <f t="shared" si="96"/>
        <v>1566065.9699999997</v>
      </c>
      <c r="G2068" s="81">
        <v>2770.3501419999998</v>
      </c>
      <c r="H2068" s="106">
        <v>1300.6110474536545</v>
      </c>
      <c r="I2068" s="189">
        <f t="shared" si="97"/>
        <v>3603148</v>
      </c>
      <c r="J2068" s="232">
        <v>2016</v>
      </c>
      <c r="K2068" s="106">
        <f t="shared" si="98"/>
        <v>5169214</v>
      </c>
    </row>
    <row r="2069" spans="2:11" s="58" customFormat="1">
      <c r="B2069" s="175" t="s">
        <v>2833</v>
      </c>
      <c r="C2069" s="174" t="s">
        <v>2834</v>
      </c>
      <c r="D2069" s="181">
        <v>8236.0285710000007</v>
      </c>
      <c r="E2069" s="97">
        <v>34.344602809659193</v>
      </c>
      <c r="F2069" s="227">
        <f t="shared" si="96"/>
        <v>282863.13</v>
      </c>
      <c r="G2069" s="81"/>
      <c r="H2069" s="106" t="s">
        <v>11235</v>
      </c>
      <c r="I2069" s="189" t="str">
        <f t="shared" si="97"/>
        <v/>
      </c>
      <c r="J2069" s="232">
        <v>2016</v>
      </c>
      <c r="K2069" s="106">
        <f t="shared" si="98"/>
        <v>0</v>
      </c>
    </row>
    <row r="2070" spans="2:11" s="58" customFormat="1">
      <c r="B2070" s="175" t="s">
        <v>2835</v>
      </c>
      <c r="C2070" s="174" t="s">
        <v>2836</v>
      </c>
      <c r="D2070" s="181">
        <v>6140.3166670000001</v>
      </c>
      <c r="E2070" s="97">
        <v>376.84419965436945</v>
      </c>
      <c r="F2070" s="227">
        <f t="shared" si="96"/>
        <v>2313942.7200000002</v>
      </c>
      <c r="G2070" s="81">
        <v>3070.1583850000002</v>
      </c>
      <c r="H2070" s="106">
        <v>1298.9502494347698</v>
      </c>
      <c r="I2070" s="189">
        <f t="shared" si="97"/>
        <v>3987983.0000000005</v>
      </c>
      <c r="J2070" s="232">
        <v>2016</v>
      </c>
      <c r="K2070" s="106">
        <f t="shared" si="98"/>
        <v>6301926</v>
      </c>
    </row>
    <row r="2071" spans="2:11" s="58" customFormat="1">
      <c r="B2071" s="175" t="s">
        <v>2837</v>
      </c>
      <c r="C2071" s="174" t="s">
        <v>2691</v>
      </c>
      <c r="D2071" s="181">
        <v>7957.68</v>
      </c>
      <c r="E2071" s="97">
        <v>370.26184641754884</v>
      </c>
      <c r="F2071" s="227">
        <f t="shared" si="96"/>
        <v>2946425.29</v>
      </c>
      <c r="G2071" s="81">
        <v>3978.8400200000001</v>
      </c>
      <c r="H2071" s="106">
        <v>1222.8506236850408</v>
      </c>
      <c r="I2071" s="189">
        <f t="shared" si="97"/>
        <v>4865527</v>
      </c>
      <c r="J2071" s="232">
        <v>2016</v>
      </c>
      <c r="K2071" s="106">
        <f t="shared" si="98"/>
        <v>7811952</v>
      </c>
    </row>
    <row r="2072" spans="2:11" s="58" customFormat="1">
      <c r="B2072" s="175" t="s">
        <v>2838</v>
      </c>
      <c r="C2072" s="174" t="s">
        <v>2691</v>
      </c>
      <c r="D2072" s="104">
        <v>7128.53</v>
      </c>
      <c r="E2072" s="97">
        <v>382.52328460425923</v>
      </c>
      <c r="F2072" s="227">
        <f t="shared" si="96"/>
        <v>2726828.71</v>
      </c>
      <c r="G2072" s="81">
        <v>3564.2649059999999</v>
      </c>
      <c r="H2072" s="106">
        <v>1217.8387730645293</v>
      </c>
      <c r="I2072" s="189">
        <f t="shared" si="97"/>
        <v>4340700</v>
      </c>
      <c r="J2072" s="232">
        <v>2016</v>
      </c>
      <c r="K2072" s="106">
        <f t="shared" si="98"/>
        <v>7067529</v>
      </c>
    </row>
    <row r="2073" spans="2:11" s="58" customFormat="1">
      <c r="B2073" s="175" t="s">
        <v>2839</v>
      </c>
      <c r="C2073" s="174" t="s">
        <v>2694</v>
      </c>
      <c r="D2073" s="181">
        <v>14401.364170000001</v>
      </c>
      <c r="E2073" s="97">
        <v>168.62524281267443</v>
      </c>
      <c r="F2073" s="227">
        <f t="shared" si="96"/>
        <v>2428433.5299999998</v>
      </c>
      <c r="G2073" s="81">
        <v>7200.6823100000001</v>
      </c>
      <c r="H2073" s="106">
        <v>1217.8388967142198</v>
      </c>
      <c r="I2073" s="189">
        <f t="shared" si="97"/>
        <v>8769271</v>
      </c>
      <c r="J2073" s="232">
        <v>2016</v>
      </c>
      <c r="K2073" s="106">
        <f t="shared" si="98"/>
        <v>11197705</v>
      </c>
    </row>
    <row r="2074" spans="2:11" s="58" customFormat="1">
      <c r="B2074" s="175" t="s">
        <v>2840</v>
      </c>
      <c r="C2074" s="174" t="s">
        <v>2694</v>
      </c>
      <c r="D2074" s="181">
        <v>11773.55306</v>
      </c>
      <c r="E2074" s="97">
        <v>145.16035314831291</v>
      </c>
      <c r="F2074" s="227">
        <f t="shared" si="96"/>
        <v>1709053.12</v>
      </c>
      <c r="G2074" s="81">
        <v>5886.7763500000001</v>
      </c>
      <c r="H2074" s="106">
        <v>1217.8388601428692</v>
      </c>
      <c r="I2074" s="189">
        <f t="shared" si="97"/>
        <v>7169145</v>
      </c>
      <c r="J2074" s="232">
        <v>2016</v>
      </c>
      <c r="K2074" s="106">
        <f t="shared" si="98"/>
        <v>8878198</v>
      </c>
    </row>
    <row r="2075" spans="2:11" s="58" customFormat="1">
      <c r="B2075" s="175" t="s">
        <v>2841</v>
      </c>
      <c r="C2075" s="174" t="s">
        <v>2842</v>
      </c>
      <c r="D2075" s="181">
        <v>6048.9</v>
      </c>
      <c r="E2075" s="97">
        <v>277.31675180611353</v>
      </c>
      <c r="F2075" s="227">
        <f t="shared" si="96"/>
        <v>1677461.3</v>
      </c>
      <c r="G2075" s="81">
        <v>3024.4499129999999</v>
      </c>
      <c r="H2075" s="106">
        <v>1217.8389809558735</v>
      </c>
      <c r="I2075" s="189">
        <f t="shared" si="97"/>
        <v>3683293</v>
      </c>
      <c r="J2075" s="232">
        <v>2016</v>
      </c>
      <c r="K2075" s="106">
        <f t="shared" si="98"/>
        <v>5360754</v>
      </c>
    </row>
    <row r="2076" spans="2:11" s="58" customFormat="1">
      <c r="B2076" s="175" t="s">
        <v>2843</v>
      </c>
      <c r="C2076" s="174" t="s">
        <v>2842</v>
      </c>
      <c r="D2076" s="181">
        <v>5237.7</v>
      </c>
      <c r="E2076" s="97">
        <v>213.84956755827938</v>
      </c>
      <c r="F2076" s="227">
        <f t="shared" si="96"/>
        <v>1120079.8799999999</v>
      </c>
      <c r="G2076" s="81">
        <v>2618.8500899999999</v>
      </c>
      <c r="H2076" s="106">
        <v>1217.8390860089285</v>
      </c>
      <c r="I2076" s="189">
        <f t="shared" si="97"/>
        <v>3189338</v>
      </c>
      <c r="J2076" s="232">
        <v>2016</v>
      </c>
      <c r="K2076" s="106">
        <f t="shared" si="98"/>
        <v>4309418</v>
      </c>
    </row>
    <row r="2077" spans="2:11" s="58" customFormat="1">
      <c r="B2077" s="175" t="s">
        <v>2844</v>
      </c>
      <c r="C2077" s="174" t="s">
        <v>2845</v>
      </c>
      <c r="D2077" s="104">
        <v>5672.7</v>
      </c>
      <c r="E2077" s="97">
        <v>438.18035327092917</v>
      </c>
      <c r="F2077" s="227">
        <f t="shared" si="96"/>
        <v>2485665.69</v>
      </c>
      <c r="G2077" s="81">
        <v>2836.349905</v>
      </c>
      <c r="H2077" s="106">
        <v>1300.6110400895689</v>
      </c>
      <c r="I2077" s="189">
        <f t="shared" si="97"/>
        <v>3688988</v>
      </c>
      <c r="J2077" s="232">
        <v>2016</v>
      </c>
      <c r="K2077" s="106">
        <f t="shared" si="98"/>
        <v>6174654</v>
      </c>
    </row>
    <row r="2078" spans="2:11" s="58" customFormat="1">
      <c r="B2078" s="175" t="s">
        <v>2846</v>
      </c>
      <c r="C2078" s="174" t="s">
        <v>2845</v>
      </c>
      <c r="D2078" s="181">
        <v>4056.82</v>
      </c>
      <c r="E2078" s="97">
        <v>198.28285455110159</v>
      </c>
      <c r="F2078" s="227">
        <f t="shared" si="96"/>
        <v>804397.85</v>
      </c>
      <c r="G2078" s="81">
        <v>2028.4100510000001</v>
      </c>
      <c r="H2078" s="106">
        <v>1300.6112835515623</v>
      </c>
      <c r="I2078" s="189">
        <f t="shared" si="97"/>
        <v>2638173</v>
      </c>
      <c r="J2078" s="232">
        <v>2016</v>
      </c>
      <c r="K2078" s="106">
        <f t="shared" si="98"/>
        <v>3442571</v>
      </c>
    </row>
    <row r="2079" spans="2:11" s="58" customFormat="1">
      <c r="B2079" s="175" t="s">
        <v>2847</v>
      </c>
      <c r="C2079" s="174" t="s">
        <v>2848</v>
      </c>
      <c r="D2079" s="181">
        <v>17891.44226</v>
      </c>
      <c r="E2079" s="97">
        <v>480.12113473964286</v>
      </c>
      <c r="F2079" s="227">
        <f t="shared" si="96"/>
        <v>8590059.5600000005</v>
      </c>
      <c r="G2079" s="81">
        <v>8945.7208649999993</v>
      </c>
      <c r="H2079" s="106">
        <v>491.49912749932429</v>
      </c>
      <c r="I2079" s="189">
        <f t="shared" si="97"/>
        <v>4396814</v>
      </c>
      <c r="J2079" s="232">
        <v>2016</v>
      </c>
      <c r="K2079" s="106">
        <f t="shared" si="98"/>
        <v>12986874</v>
      </c>
    </row>
    <row r="2080" spans="2:11" s="58" customFormat="1">
      <c r="B2080" s="175" t="s">
        <v>2849</v>
      </c>
      <c r="C2080" s="174" t="s">
        <v>2848</v>
      </c>
      <c r="D2080" s="181">
        <v>15551.521049999999</v>
      </c>
      <c r="E2080" s="97">
        <v>823.85773319581506</v>
      </c>
      <c r="F2080" s="227">
        <f t="shared" si="96"/>
        <v>12812240.880000001</v>
      </c>
      <c r="G2080" s="81">
        <v>7775.760346</v>
      </c>
      <c r="H2080" s="106">
        <v>576.16114703234712</v>
      </c>
      <c r="I2080" s="189">
        <f t="shared" si="97"/>
        <v>4480091</v>
      </c>
      <c r="J2080" s="232">
        <v>2016</v>
      </c>
      <c r="K2080" s="106">
        <f t="shared" si="98"/>
        <v>17292332</v>
      </c>
    </row>
    <row r="2081" spans="2:11" s="58" customFormat="1">
      <c r="B2081" s="175" t="s">
        <v>2850</v>
      </c>
      <c r="C2081" s="174" t="s">
        <v>514</v>
      </c>
      <c r="D2081" s="181">
        <v>3852.1428569999998</v>
      </c>
      <c r="E2081" s="97">
        <v>206.38012906383759</v>
      </c>
      <c r="F2081" s="227">
        <f t="shared" si="96"/>
        <v>795005.74</v>
      </c>
      <c r="G2081" s="81">
        <v>1926.071455</v>
      </c>
      <c r="H2081" s="106">
        <v>1300.6111447718849</v>
      </c>
      <c r="I2081" s="189">
        <f t="shared" si="97"/>
        <v>2505070</v>
      </c>
      <c r="J2081" s="232">
        <v>2016</v>
      </c>
      <c r="K2081" s="106">
        <f t="shared" si="98"/>
        <v>3300076</v>
      </c>
    </row>
    <row r="2082" spans="2:11" s="58" customFormat="1">
      <c r="B2082" s="175" t="s">
        <v>2851</v>
      </c>
      <c r="C2082" s="174" t="s">
        <v>514</v>
      </c>
      <c r="D2082" s="104">
        <v>12423.2631</v>
      </c>
      <c r="E2082" s="97">
        <v>453.92892307013932</v>
      </c>
      <c r="F2082" s="227">
        <f t="shared" si="96"/>
        <v>5639278.4400000004</v>
      </c>
      <c r="G2082" s="81">
        <v>6211.6316939999997</v>
      </c>
      <c r="H2082" s="106">
        <v>1300.6110790186847</v>
      </c>
      <c r="I2082" s="189">
        <f t="shared" si="97"/>
        <v>8078917</v>
      </c>
      <c r="J2082" s="232">
        <v>2016</v>
      </c>
      <c r="K2082" s="106">
        <f t="shared" si="98"/>
        <v>13718195</v>
      </c>
    </row>
    <row r="2083" spans="2:11" s="58" customFormat="1">
      <c r="B2083" s="175" t="s">
        <v>2852</v>
      </c>
      <c r="C2083" s="174" t="s">
        <v>576</v>
      </c>
      <c r="D2083" s="181">
        <v>5125.3249999999998</v>
      </c>
      <c r="E2083" s="97">
        <v>78.942338290742541</v>
      </c>
      <c r="F2083" s="227">
        <f t="shared" si="96"/>
        <v>404605.14</v>
      </c>
      <c r="G2083" s="81">
        <v>2562.6625490000001</v>
      </c>
      <c r="H2083" s="106">
        <v>1300.6109607761705</v>
      </c>
      <c r="I2083" s="189">
        <f t="shared" si="97"/>
        <v>3333027.0000000005</v>
      </c>
      <c r="J2083" s="232">
        <v>2016</v>
      </c>
      <c r="K2083" s="106">
        <f t="shared" si="98"/>
        <v>3737632</v>
      </c>
    </row>
    <row r="2084" spans="2:11" s="58" customFormat="1">
      <c r="B2084" s="175" t="s">
        <v>2853</v>
      </c>
      <c r="C2084" s="174" t="s">
        <v>576</v>
      </c>
      <c r="D2084" s="181">
        <v>3102.125</v>
      </c>
      <c r="E2084" s="97">
        <v>238.22488455494218</v>
      </c>
      <c r="F2084" s="227">
        <f t="shared" si="96"/>
        <v>739003.37</v>
      </c>
      <c r="G2084" s="81">
        <v>1551.0625250000001</v>
      </c>
      <c r="H2084" s="106">
        <v>1300.6110117965748</v>
      </c>
      <c r="I2084" s="189">
        <f t="shared" si="97"/>
        <v>2017329</v>
      </c>
      <c r="J2084" s="232">
        <v>2016</v>
      </c>
      <c r="K2084" s="106">
        <f t="shared" si="98"/>
        <v>2756332</v>
      </c>
    </row>
    <row r="2085" spans="2:11" s="58" customFormat="1">
      <c r="B2085" s="175" t="s">
        <v>2854</v>
      </c>
      <c r="C2085" s="174" t="s">
        <v>2768</v>
      </c>
      <c r="D2085" s="181">
        <v>6566.7583329999998</v>
      </c>
      <c r="E2085" s="97">
        <v>456.46150779400097</v>
      </c>
      <c r="F2085" s="227">
        <f t="shared" si="96"/>
        <v>2997472.41</v>
      </c>
      <c r="G2085" s="81">
        <v>3283.379324</v>
      </c>
      <c r="H2085" s="106">
        <v>576.16126963221382</v>
      </c>
      <c r="I2085" s="189">
        <f t="shared" si="97"/>
        <v>1891756</v>
      </c>
      <c r="J2085" s="232">
        <v>2016</v>
      </c>
      <c r="K2085" s="106">
        <f t="shared" si="98"/>
        <v>4889228</v>
      </c>
    </row>
    <row r="2086" spans="2:11" s="58" customFormat="1">
      <c r="B2086" s="175" t="s">
        <v>2855</v>
      </c>
      <c r="C2086" s="174" t="s">
        <v>2768</v>
      </c>
      <c r="D2086" s="181">
        <v>7024.8249999999998</v>
      </c>
      <c r="E2086" s="97">
        <v>260.26921382383193</v>
      </c>
      <c r="F2086" s="227">
        <f t="shared" si="96"/>
        <v>1828345.6800000002</v>
      </c>
      <c r="G2086" s="81">
        <v>3512.4124080000001</v>
      </c>
      <c r="H2086" s="106">
        <v>580.59269901087305</v>
      </c>
      <c r="I2086" s="189">
        <f t="shared" si="97"/>
        <v>2039281</v>
      </c>
      <c r="J2086" s="232">
        <v>2016</v>
      </c>
      <c r="K2086" s="106">
        <f t="shared" si="98"/>
        <v>3867627</v>
      </c>
    </row>
    <row r="2087" spans="2:11" s="58" customFormat="1">
      <c r="B2087" s="175" t="s">
        <v>2856</v>
      </c>
      <c r="C2087" s="174" t="s">
        <v>2694</v>
      </c>
      <c r="D2087" s="104">
        <v>14401.364170000001</v>
      </c>
      <c r="E2087" s="97">
        <v>168.62524281267443</v>
      </c>
      <c r="F2087" s="227">
        <f t="shared" si="96"/>
        <v>2428433.5299999998</v>
      </c>
      <c r="G2087" s="81">
        <v>7200.6823100000001</v>
      </c>
      <c r="H2087" s="106">
        <v>1217.8388967142198</v>
      </c>
      <c r="I2087" s="189">
        <f t="shared" si="97"/>
        <v>8769271</v>
      </c>
      <c r="J2087" s="232">
        <v>2016</v>
      </c>
      <c r="K2087" s="106">
        <f t="shared" si="98"/>
        <v>11197705</v>
      </c>
    </row>
    <row r="2088" spans="2:11" s="58" customFormat="1">
      <c r="B2088" s="175" t="s">
        <v>2857</v>
      </c>
      <c r="C2088" s="174" t="s">
        <v>2858</v>
      </c>
      <c r="D2088" s="181">
        <v>4836.8346149999998</v>
      </c>
      <c r="E2088" s="97">
        <v>391.70579124711298</v>
      </c>
      <c r="F2088" s="227">
        <f t="shared" si="96"/>
        <v>1894616.13</v>
      </c>
      <c r="G2088" s="81">
        <v>2418.4172990000002</v>
      </c>
      <c r="H2088" s="106">
        <v>1217.8390392831868</v>
      </c>
      <c r="I2088" s="189">
        <f t="shared" si="97"/>
        <v>2945243</v>
      </c>
      <c r="J2088" s="232">
        <v>2016</v>
      </c>
      <c r="K2088" s="106">
        <f t="shared" si="98"/>
        <v>4839859</v>
      </c>
    </row>
    <row r="2089" spans="2:11" s="58" customFormat="1">
      <c r="B2089" s="175" t="s">
        <v>2859</v>
      </c>
      <c r="C2089" s="174" t="s">
        <v>2860</v>
      </c>
      <c r="D2089" s="181">
        <v>5857.9232140000004</v>
      </c>
      <c r="E2089" s="97">
        <v>537.97361195660073</v>
      </c>
      <c r="F2089" s="227">
        <f t="shared" si="96"/>
        <v>3151408.1099999994</v>
      </c>
      <c r="G2089" s="81">
        <v>2928.9616129999999</v>
      </c>
      <c r="H2089" s="106">
        <v>1217.8387672163733</v>
      </c>
      <c r="I2089" s="189">
        <f t="shared" si="97"/>
        <v>3567003</v>
      </c>
      <c r="J2089" s="232">
        <v>2016</v>
      </c>
      <c r="K2089" s="106">
        <f t="shared" si="98"/>
        <v>6718411</v>
      </c>
    </row>
    <row r="2090" spans="2:11" s="58" customFormat="1">
      <c r="B2090" s="175" t="s">
        <v>2861</v>
      </c>
      <c r="C2090" s="174" t="s">
        <v>2860</v>
      </c>
      <c r="D2090" s="181">
        <v>4152.9232140000004</v>
      </c>
      <c r="E2090" s="97">
        <v>388.63193630914071</v>
      </c>
      <c r="F2090" s="227">
        <f t="shared" si="96"/>
        <v>1613958.59</v>
      </c>
      <c r="G2090" s="81">
        <v>2076.4617069999999</v>
      </c>
      <c r="H2090" s="106">
        <v>1217.8389765027341</v>
      </c>
      <c r="I2090" s="189">
        <f t="shared" si="97"/>
        <v>2528796</v>
      </c>
      <c r="J2090" s="232">
        <v>2016</v>
      </c>
      <c r="K2090" s="106">
        <f t="shared" si="98"/>
        <v>4142755</v>
      </c>
    </row>
    <row r="2091" spans="2:11" s="58" customFormat="1">
      <c r="B2091" s="175" t="s">
        <v>2862</v>
      </c>
      <c r="C2091" s="174" t="s">
        <v>2863</v>
      </c>
      <c r="D2091" s="181">
        <v>1834.35</v>
      </c>
      <c r="E2091" s="97">
        <v>152.22403031046423</v>
      </c>
      <c r="F2091" s="227">
        <f t="shared" si="96"/>
        <v>279232.15000000002</v>
      </c>
      <c r="G2091" s="81">
        <v>917.17496500000004</v>
      </c>
      <c r="H2091" s="106">
        <v>1217.8385178666538</v>
      </c>
      <c r="I2091" s="189">
        <f t="shared" si="97"/>
        <v>1116971</v>
      </c>
      <c r="J2091" s="232">
        <v>2016</v>
      </c>
      <c r="K2091" s="106">
        <f t="shared" si="98"/>
        <v>1396203</v>
      </c>
    </row>
    <row r="2092" spans="2:11" s="58" customFormat="1">
      <c r="B2092" s="175" t="s">
        <v>2864</v>
      </c>
      <c r="C2092" s="174" t="s">
        <v>2863</v>
      </c>
      <c r="D2092" s="104">
        <v>5510.05</v>
      </c>
      <c r="E2092" s="97">
        <v>540.47642398889298</v>
      </c>
      <c r="F2092" s="227">
        <f t="shared" si="96"/>
        <v>2978052.1199999996</v>
      </c>
      <c r="G2092" s="81">
        <v>2755.0250139999998</v>
      </c>
      <c r="H2092" s="106">
        <v>1217.8390333845441</v>
      </c>
      <c r="I2092" s="189">
        <f t="shared" si="97"/>
        <v>3355177</v>
      </c>
      <c r="J2092" s="232">
        <v>2016</v>
      </c>
      <c r="K2092" s="106">
        <f t="shared" si="98"/>
        <v>6333229</v>
      </c>
    </row>
    <row r="2093" spans="2:11" s="58" customFormat="1">
      <c r="B2093" s="175" t="s">
        <v>2865</v>
      </c>
      <c r="C2093" s="174" t="s">
        <v>2866</v>
      </c>
      <c r="D2093" s="181">
        <v>4073.7166670000001</v>
      </c>
      <c r="E2093" s="97">
        <v>213.14133529061166</v>
      </c>
      <c r="F2093" s="227">
        <f t="shared" si="96"/>
        <v>868277.41</v>
      </c>
      <c r="G2093" s="81">
        <v>2036.858281</v>
      </c>
      <c r="H2093" s="106">
        <v>1217.8387780529144</v>
      </c>
      <c r="I2093" s="189">
        <f t="shared" si="97"/>
        <v>2480565</v>
      </c>
      <c r="J2093" s="232">
        <v>2016</v>
      </c>
      <c r="K2093" s="106">
        <f t="shared" si="98"/>
        <v>3348842</v>
      </c>
    </row>
    <row r="2094" spans="2:11" s="58" customFormat="1">
      <c r="B2094" s="175" t="s">
        <v>2867</v>
      </c>
      <c r="C2094" s="174" t="s">
        <v>2866</v>
      </c>
      <c r="D2094" s="181">
        <v>3444.4</v>
      </c>
      <c r="E2094" s="97">
        <v>183.94703867146674</v>
      </c>
      <c r="F2094" s="227">
        <f t="shared" si="96"/>
        <v>633587.18000000005</v>
      </c>
      <c r="G2094" s="81">
        <v>1722.1999269999999</v>
      </c>
      <c r="H2094" s="106">
        <v>1217.8388624446854</v>
      </c>
      <c r="I2094" s="189">
        <f t="shared" si="97"/>
        <v>2097362</v>
      </c>
      <c r="J2094" s="232">
        <v>2016</v>
      </c>
      <c r="K2094" s="106">
        <f t="shared" si="98"/>
        <v>2730949</v>
      </c>
    </row>
    <row r="2095" spans="2:11" s="58" customFormat="1">
      <c r="B2095" s="175" t="s">
        <v>2868</v>
      </c>
      <c r="C2095" s="174" t="s">
        <v>2858</v>
      </c>
      <c r="D2095" s="181">
        <v>10418.096670000001</v>
      </c>
      <c r="E2095" s="97">
        <v>160.64146100882743</v>
      </c>
      <c r="F2095" s="227">
        <f t="shared" si="96"/>
        <v>1673578.27</v>
      </c>
      <c r="G2095" s="81">
        <v>5209.0482179999999</v>
      </c>
      <c r="H2095" s="106">
        <v>1217.8389860318241</v>
      </c>
      <c r="I2095" s="189">
        <f t="shared" si="97"/>
        <v>6343782</v>
      </c>
      <c r="J2095" s="232">
        <v>2016</v>
      </c>
      <c r="K2095" s="106">
        <f t="shared" si="98"/>
        <v>8017360</v>
      </c>
    </row>
    <row r="2096" spans="2:11" s="58" customFormat="1">
      <c r="B2096" s="175" t="s">
        <v>2869</v>
      </c>
      <c r="C2096" s="174" t="s">
        <v>2858</v>
      </c>
      <c r="D2096" s="181">
        <v>8573.8166669999991</v>
      </c>
      <c r="E2096" s="97">
        <v>179.29671343647826</v>
      </c>
      <c r="F2096" s="227">
        <f t="shared" si="96"/>
        <v>1537257.15</v>
      </c>
      <c r="G2096" s="81">
        <v>4286.9083090000004</v>
      </c>
      <c r="H2096" s="106">
        <v>1217.838970112668</v>
      </c>
      <c r="I2096" s="189">
        <f t="shared" si="97"/>
        <v>5220764</v>
      </c>
      <c r="J2096" s="232">
        <v>2016</v>
      </c>
      <c r="K2096" s="106">
        <f t="shared" si="98"/>
        <v>6758021</v>
      </c>
    </row>
    <row r="2097" spans="2:11" s="58" customFormat="1">
      <c r="B2097" s="175" t="s">
        <v>2870</v>
      </c>
      <c r="C2097" s="174" t="s">
        <v>2866</v>
      </c>
      <c r="D2097" s="104">
        <v>4073.7166670000001</v>
      </c>
      <c r="E2097" s="97">
        <v>213.14133529061166</v>
      </c>
      <c r="F2097" s="227">
        <f t="shared" si="96"/>
        <v>868277.41</v>
      </c>
      <c r="G2097" s="81">
        <v>2036.858281</v>
      </c>
      <c r="H2097" s="106">
        <v>1217.8387780529144</v>
      </c>
      <c r="I2097" s="189">
        <f t="shared" si="97"/>
        <v>2480565</v>
      </c>
      <c r="J2097" s="232">
        <v>2016</v>
      </c>
      <c r="K2097" s="106">
        <f t="shared" si="98"/>
        <v>3348842</v>
      </c>
    </row>
    <row r="2098" spans="2:11" s="58" customFormat="1">
      <c r="B2098" s="175" t="s">
        <v>2871</v>
      </c>
      <c r="C2098" s="174" t="s">
        <v>2866</v>
      </c>
      <c r="D2098" s="181">
        <v>7139.8833329999998</v>
      </c>
      <c r="E2098" s="97">
        <v>376.4271045687687</v>
      </c>
      <c r="F2098" s="227">
        <f t="shared" si="96"/>
        <v>2687645.61</v>
      </c>
      <c r="G2098" s="81">
        <v>3569.9418099999998</v>
      </c>
      <c r="H2098" s="106">
        <v>1212.2592552846122</v>
      </c>
      <c r="I2098" s="189">
        <f t="shared" si="97"/>
        <v>4327695</v>
      </c>
      <c r="J2098" s="232">
        <v>2016</v>
      </c>
      <c r="K2098" s="106">
        <f t="shared" si="98"/>
        <v>7015341</v>
      </c>
    </row>
    <row r="2099" spans="2:11" s="58" customFormat="1">
      <c r="B2099" s="175" t="s">
        <v>2872</v>
      </c>
      <c r="C2099" s="174" t="s">
        <v>2873</v>
      </c>
      <c r="D2099" s="181">
        <v>7438.75</v>
      </c>
      <c r="E2099" s="97">
        <v>240.02858141488827</v>
      </c>
      <c r="F2099" s="227">
        <f t="shared" si="96"/>
        <v>1785512.61</v>
      </c>
      <c r="G2099" s="81">
        <v>3719.3751419999999</v>
      </c>
      <c r="H2099" s="106">
        <v>1217.8389721571141</v>
      </c>
      <c r="I2099" s="189">
        <f t="shared" si="97"/>
        <v>4529600</v>
      </c>
      <c r="J2099" s="232">
        <v>2016</v>
      </c>
      <c r="K2099" s="106">
        <f t="shared" si="98"/>
        <v>6315113</v>
      </c>
    </row>
    <row r="2100" spans="2:11" s="58" customFormat="1">
      <c r="B2100" s="175" t="s">
        <v>2874</v>
      </c>
      <c r="C2100" s="174" t="s">
        <v>2875</v>
      </c>
      <c r="D2100" s="181">
        <v>4410.1333329999998</v>
      </c>
      <c r="E2100" s="97">
        <v>196.84959488729362</v>
      </c>
      <c r="F2100" s="227">
        <f t="shared" si="96"/>
        <v>868132.96</v>
      </c>
      <c r="G2100" s="81">
        <v>2205.0667669999998</v>
      </c>
      <c r="H2100" s="106">
        <v>1217.8388610216628</v>
      </c>
      <c r="I2100" s="189">
        <f t="shared" si="97"/>
        <v>2685416</v>
      </c>
      <c r="J2100" s="232">
        <v>2016</v>
      </c>
      <c r="K2100" s="106">
        <f t="shared" si="98"/>
        <v>3553549</v>
      </c>
    </row>
    <row r="2101" spans="2:11" s="58" customFormat="1">
      <c r="B2101" s="175" t="s">
        <v>2876</v>
      </c>
      <c r="C2101" s="174" t="s">
        <v>2875</v>
      </c>
      <c r="D2101" s="181">
        <v>6104.9878790000002</v>
      </c>
      <c r="E2101" s="97">
        <v>349.56978986657214</v>
      </c>
      <c r="F2101" s="227">
        <f t="shared" si="96"/>
        <v>2134119.33</v>
      </c>
      <c r="G2101" s="81">
        <v>3052.4938539999998</v>
      </c>
      <c r="H2101" s="106">
        <v>1217.8389794720288</v>
      </c>
      <c r="I2101" s="189">
        <f t="shared" si="97"/>
        <v>3717446</v>
      </c>
      <c r="J2101" s="232">
        <v>2016</v>
      </c>
      <c r="K2101" s="106">
        <f t="shared" si="98"/>
        <v>5851565</v>
      </c>
    </row>
    <row r="2102" spans="2:11" s="58" customFormat="1">
      <c r="B2102" s="175" t="s">
        <v>2877</v>
      </c>
      <c r="C2102" s="174" t="s">
        <v>2873</v>
      </c>
      <c r="D2102" s="104">
        <v>7438.75</v>
      </c>
      <c r="E2102" s="97">
        <v>240.02858141488827</v>
      </c>
      <c r="F2102" s="227">
        <f t="shared" si="96"/>
        <v>1785512.61</v>
      </c>
      <c r="G2102" s="81">
        <v>3719.3751419999999</v>
      </c>
      <c r="H2102" s="106">
        <v>1217.8389721571141</v>
      </c>
      <c r="I2102" s="189">
        <f t="shared" si="97"/>
        <v>4529600</v>
      </c>
      <c r="J2102" s="232">
        <v>2016</v>
      </c>
      <c r="K2102" s="106">
        <f t="shared" si="98"/>
        <v>6315113</v>
      </c>
    </row>
    <row r="2103" spans="2:11" s="58" customFormat="1">
      <c r="B2103" s="175" t="s">
        <v>2878</v>
      </c>
      <c r="C2103" s="174" t="s">
        <v>2873</v>
      </c>
      <c r="D2103" s="181">
        <v>6029.2318180000002</v>
      </c>
      <c r="E2103" s="97">
        <v>887.10205735201009</v>
      </c>
      <c r="F2103" s="227">
        <f t="shared" si="96"/>
        <v>5348543.95</v>
      </c>
      <c r="G2103" s="81">
        <v>3014.6158879999998</v>
      </c>
      <c r="H2103" s="106">
        <v>1217.8390668655563</v>
      </c>
      <c r="I2103" s="189">
        <f t="shared" si="97"/>
        <v>3671317.0000000005</v>
      </c>
      <c r="J2103" s="232">
        <v>2016</v>
      </c>
      <c r="K2103" s="106">
        <f t="shared" si="98"/>
        <v>9019861</v>
      </c>
    </row>
    <row r="2104" spans="2:11" s="58" customFormat="1">
      <c r="B2104" s="175" t="s">
        <v>2879</v>
      </c>
      <c r="C2104" s="174" t="s">
        <v>2880</v>
      </c>
      <c r="D2104" s="181">
        <v>4853.2714290000004</v>
      </c>
      <c r="E2104" s="97">
        <v>918.70153467157331</v>
      </c>
      <c r="F2104" s="227">
        <f t="shared" si="96"/>
        <v>4458707.91</v>
      </c>
      <c r="G2104" s="81">
        <v>2426.6356940000001</v>
      </c>
      <c r="H2104" s="106">
        <v>1217.8387581238637</v>
      </c>
      <c r="I2104" s="189">
        <f t="shared" si="97"/>
        <v>2955251.0000000005</v>
      </c>
      <c r="J2104" s="232">
        <v>2016</v>
      </c>
      <c r="K2104" s="106">
        <f t="shared" si="98"/>
        <v>7413959</v>
      </c>
    </row>
    <row r="2105" spans="2:11" s="58" customFormat="1">
      <c r="B2105" s="175" t="s">
        <v>2881</v>
      </c>
      <c r="C2105" s="174" t="s">
        <v>2880</v>
      </c>
      <c r="D2105" s="181">
        <v>4908.25</v>
      </c>
      <c r="E2105" s="97">
        <v>536.4106290429379</v>
      </c>
      <c r="F2105" s="227">
        <f t="shared" si="96"/>
        <v>2632837.4699999997</v>
      </c>
      <c r="G2105" s="81">
        <v>2454.1250749999999</v>
      </c>
      <c r="H2105" s="106">
        <v>1217.8389074159149</v>
      </c>
      <c r="I2105" s="189">
        <f t="shared" si="97"/>
        <v>2988729</v>
      </c>
      <c r="J2105" s="232">
        <v>2016</v>
      </c>
      <c r="K2105" s="106">
        <f t="shared" si="98"/>
        <v>5621566</v>
      </c>
    </row>
    <row r="2106" spans="2:11" s="58" customFormat="1">
      <c r="B2106" s="175" t="s">
        <v>2882</v>
      </c>
      <c r="C2106" s="174" t="s">
        <v>2768</v>
      </c>
      <c r="D2106" s="181">
        <v>6566.7583329999998</v>
      </c>
      <c r="E2106" s="97">
        <v>456.46150779400097</v>
      </c>
      <c r="F2106" s="227">
        <f t="shared" si="96"/>
        <v>2997472.41</v>
      </c>
      <c r="G2106" s="81">
        <v>3283.379324</v>
      </c>
      <c r="H2106" s="106">
        <v>576.16126963221382</v>
      </c>
      <c r="I2106" s="189">
        <f t="shared" si="97"/>
        <v>1891756</v>
      </c>
      <c r="J2106" s="232">
        <v>2016</v>
      </c>
      <c r="K2106" s="106">
        <f t="shared" si="98"/>
        <v>4889228</v>
      </c>
    </row>
    <row r="2107" spans="2:11" s="58" customFormat="1">
      <c r="B2107" s="175" t="s">
        <v>2883</v>
      </c>
      <c r="C2107" s="174" t="s">
        <v>2768</v>
      </c>
      <c r="D2107" s="104">
        <v>2956.8</v>
      </c>
      <c r="E2107" s="97">
        <v>239.21738704004326</v>
      </c>
      <c r="F2107" s="227">
        <f t="shared" si="96"/>
        <v>707317.97</v>
      </c>
      <c r="G2107" s="81">
        <v>1478.400054</v>
      </c>
      <c r="H2107" s="106">
        <v>576.16136964778548</v>
      </c>
      <c r="I2107" s="189">
        <f t="shared" si="97"/>
        <v>851797</v>
      </c>
      <c r="J2107" s="232">
        <v>2016</v>
      </c>
      <c r="K2107" s="106">
        <f t="shared" si="98"/>
        <v>1559115</v>
      </c>
    </row>
    <row r="2108" spans="2:11" s="58" customFormat="1">
      <c r="B2108" s="175" t="s">
        <v>2884</v>
      </c>
      <c r="C2108" s="174" t="s">
        <v>2863</v>
      </c>
      <c r="D2108" s="181">
        <v>9891.5833330000005</v>
      </c>
      <c r="E2108" s="97">
        <v>176.93455547820736</v>
      </c>
      <c r="F2108" s="227">
        <f t="shared" si="96"/>
        <v>1750162.9</v>
      </c>
      <c r="G2108" s="81">
        <v>4945.7915039999998</v>
      </c>
      <c r="H2108" s="106">
        <v>1217.838842403414</v>
      </c>
      <c r="I2108" s="189">
        <f t="shared" si="97"/>
        <v>6023177</v>
      </c>
      <c r="J2108" s="232">
        <v>2016</v>
      </c>
      <c r="K2108" s="106">
        <f t="shared" si="98"/>
        <v>7773340</v>
      </c>
    </row>
    <row r="2109" spans="2:11" s="58" customFormat="1">
      <c r="B2109" s="175" t="s">
        <v>2885</v>
      </c>
      <c r="C2109" s="174" t="s">
        <v>2777</v>
      </c>
      <c r="D2109" s="181">
        <v>7950.38</v>
      </c>
      <c r="E2109" s="97">
        <v>881.95050299482534</v>
      </c>
      <c r="F2109" s="227">
        <f t="shared" si="96"/>
        <v>7011841.6399999997</v>
      </c>
      <c r="G2109" s="81">
        <v>7950.3802050000004</v>
      </c>
      <c r="H2109" s="106">
        <v>1217.8388643490036</v>
      </c>
      <c r="I2109" s="189">
        <f t="shared" si="97"/>
        <v>9682282</v>
      </c>
      <c r="J2109" s="232">
        <v>2016</v>
      </c>
      <c r="K2109" s="106">
        <f t="shared" si="98"/>
        <v>16694124</v>
      </c>
    </row>
    <row r="2110" spans="2:11" s="58" customFormat="1">
      <c r="B2110" s="175" t="s">
        <v>2886</v>
      </c>
      <c r="C2110" s="174" t="s">
        <v>2768</v>
      </c>
      <c r="D2110" s="181">
        <v>2956.8</v>
      </c>
      <c r="E2110" s="97">
        <v>239.21738704004326</v>
      </c>
      <c r="F2110" s="227">
        <f t="shared" si="96"/>
        <v>707317.97</v>
      </c>
      <c r="G2110" s="81">
        <v>1478.400054</v>
      </c>
      <c r="H2110" s="106">
        <v>576.16136964778548</v>
      </c>
      <c r="I2110" s="189">
        <f t="shared" si="97"/>
        <v>851797</v>
      </c>
      <c r="J2110" s="232">
        <v>2016</v>
      </c>
      <c r="K2110" s="106">
        <f t="shared" si="98"/>
        <v>1559115</v>
      </c>
    </row>
    <row r="2111" spans="2:11" s="58" customFormat="1">
      <c r="B2111" s="175" t="s">
        <v>2887</v>
      </c>
      <c r="C2111" s="174" t="s">
        <v>2768</v>
      </c>
      <c r="D2111" s="181">
        <v>3486.8</v>
      </c>
      <c r="E2111" s="97">
        <v>216.05180107835264</v>
      </c>
      <c r="F2111" s="227">
        <f t="shared" si="96"/>
        <v>753329.42</v>
      </c>
      <c r="G2111" s="81">
        <v>1743.3999100000001</v>
      </c>
      <c r="H2111" s="106">
        <v>576.16097961138473</v>
      </c>
      <c r="I2111" s="189">
        <f t="shared" si="97"/>
        <v>1004479</v>
      </c>
      <c r="J2111" s="232">
        <v>2016</v>
      </c>
      <c r="K2111" s="106">
        <f t="shared" si="98"/>
        <v>1757808</v>
      </c>
    </row>
    <row r="2112" spans="2:11" s="58" customFormat="1">
      <c r="B2112" s="175" t="s">
        <v>2888</v>
      </c>
      <c r="C2112" s="174" t="s">
        <v>2873</v>
      </c>
      <c r="D2112" s="104">
        <v>5134.3103899999996</v>
      </c>
      <c r="E2112" s="97">
        <v>590.77012677451319</v>
      </c>
      <c r="F2112" s="227">
        <f t="shared" si="96"/>
        <v>3033197.2</v>
      </c>
      <c r="G2112" s="81">
        <v>2567.1552790000001</v>
      </c>
      <c r="H2112" s="106">
        <v>1217.8390709649004</v>
      </c>
      <c r="I2112" s="189">
        <f t="shared" si="97"/>
        <v>3126382</v>
      </c>
      <c r="J2112" s="232">
        <v>2016</v>
      </c>
      <c r="K2112" s="106">
        <f t="shared" si="98"/>
        <v>6159579</v>
      </c>
    </row>
    <row r="2113" spans="2:11" s="58" customFormat="1">
      <c r="B2113" s="175" t="s">
        <v>2889</v>
      </c>
      <c r="C2113" s="174" t="s">
        <v>2873</v>
      </c>
      <c r="D2113" s="181">
        <v>5945.1952380000002</v>
      </c>
      <c r="E2113" s="97">
        <v>459.10037614142351</v>
      </c>
      <c r="F2113" s="227">
        <f t="shared" si="96"/>
        <v>2729441.37</v>
      </c>
      <c r="G2113" s="81">
        <v>2972.5977339999999</v>
      </c>
      <c r="H2113" s="106">
        <v>1217.8388480195215</v>
      </c>
      <c r="I2113" s="189">
        <f t="shared" si="97"/>
        <v>3620145</v>
      </c>
      <c r="J2113" s="232">
        <v>2016</v>
      </c>
      <c r="K2113" s="106">
        <f t="shared" si="98"/>
        <v>6349586</v>
      </c>
    </row>
    <row r="2114" spans="2:11" s="58" customFormat="1">
      <c r="B2114" s="175" t="s">
        <v>2890</v>
      </c>
      <c r="C2114" s="174" t="s">
        <v>2891</v>
      </c>
      <c r="D2114" s="181">
        <v>6689.025063</v>
      </c>
      <c r="E2114" s="97">
        <v>360.60564540898628</v>
      </c>
      <c r="F2114" s="227">
        <f t="shared" si="96"/>
        <v>2412100.2000000002</v>
      </c>
      <c r="G2114" s="81">
        <v>3344.5126829999999</v>
      </c>
      <c r="H2114" s="106">
        <v>1300.6110044403142</v>
      </c>
      <c r="I2114" s="189">
        <f t="shared" si="97"/>
        <v>4349910</v>
      </c>
      <c r="J2114" s="232">
        <v>2016</v>
      </c>
      <c r="K2114" s="106">
        <f t="shared" si="98"/>
        <v>6762010</v>
      </c>
    </row>
    <row r="2115" spans="2:11" s="58" customFormat="1">
      <c r="B2115" s="175" t="s">
        <v>2892</v>
      </c>
      <c r="C2115" s="174" t="s">
        <v>2893</v>
      </c>
      <c r="D2115" s="181">
        <v>2159.7577160000001</v>
      </c>
      <c r="E2115" s="97">
        <v>202.98272197491247</v>
      </c>
      <c r="F2115" s="227">
        <f t="shared" si="96"/>
        <v>438393.49999999994</v>
      </c>
      <c r="G2115" s="81">
        <v>1079.878843</v>
      </c>
      <c r="H2115" s="106">
        <v>1300.6107204565355</v>
      </c>
      <c r="I2115" s="189">
        <f t="shared" si="97"/>
        <v>1404502</v>
      </c>
      <c r="J2115" s="232">
        <v>2016</v>
      </c>
      <c r="K2115" s="106">
        <f t="shared" si="98"/>
        <v>1842896</v>
      </c>
    </row>
    <row r="2116" spans="2:11" s="58" customFormat="1">
      <c r="B2116" s="175" t="s">
        <v>2894</v>
      </c>
      <c r="C2116" s="174" t="s">
        <v>2691</v>
      </c>
      <c r="D2116" s="181">
        <v>6796.69</v>
      </c>
      <c r="E2116" s="97">
        <v>204.32023381969753</v>
      </c>
      <c r="F2116" s="227">
        <f t="shared" si="96"/>
        <v>1388701.29</v>
      </c>
      <c r="G2116" s="81">
        <v>3398.3448830000002</v>
      </c>
      <c r="H2116" s="106">
        <v>1217.8390194306833</v>
      </c>
      <c r="I2116" s="189">
        <f t="shared" si="97"/>
        <v>4138637.0000000005</v>
      </c>
      <c r="J2116" s="232">
        <v>2016</v>
      </c>
      <c r="K2116" s="106">
        <f t="shared" si="98"/>
        <v>5527338</v>
      </c>
    </row>
    <row r="2117" spans="2:11" s="58" customFormat="1">
      <c r="B2117" s="175" t="s">
        <v>2895</v>
      </c>
      <c r="C2117" s="174" t="s">
        <v>2691</v>
      </c>
      <c r="D2117" s="104">
        <v>4074.64</v>
      </c>
      <c r="E2117" s="97">
        <v>98.52941609565508</v>
      </c>
      <c r="F2117" s="227">
        <f t="shared" si="96"/>
        <v>401471.9</v>
      </c>
      <c r="G2117" s="81">
        <v>2037.3200790000001</v>
      </c>
      <c r="H2117" s="106">
        <v>1217.8390747603287</v>
      </c>
      <c r="I2117" s="189">
        <f t="shared" si="97"/>
        <v>2481128</v>
      </c>
      <c r="J2117" s="232">
        <v>2016</v>
      </c>
      <c r="K2117" s="106">
        <f t="shared" si="98"/>
        <v>2882600</v>
      </c>
    </row>
    <row r="2118" spans="2:11" s="58" customFormat="1">
      <c r="B2118" s="175" t="s">
        <v>2896</v>
      </c>
      <c r="C2118" s="174" t="s">
        <v>2788</v>
      </c>
      <c r="D2118" s="181">
        <v>10069.683730000001</v>
      </c>
      <c r="E2118" s="97">
        <v>352.71151957023778</v>
      </c>
      <c r="F2118" s="227">
        <f t="shared" si="96"/>
        <v>3551693.45</v>
      </c>
      <c r="G2118" s="81">
        <v>5034.8420349999997</v>
      </c>
      <c r="H2118" s="106">
        <v>576.16107513093016</v>
      </c>
      <c r="I2118" s="189">
        <f t="shared" si="97"/>
        <v>2900880</v>
      </c>
      <c r="J2118" s="232">
        <v>2016</v>
      </c>
      <c r="K2118" s="106">
        <f t="shared" si="98"/>
        <v>6452573</v>
      </c>
    </row>
    <row r="2119" spans="2:11" s="58" customFormat="1">
      <c r="B2119" s="175" t="s">
        <v>2897</v>
      </c>
      <c r="C2119" s="174" t="s">
        <v>2788</v>
      </c>
      <c r="D2119" s="181">
        <v>3969.5444440000001</v>
      </c>
      <c r="E2119" s="97">
        <v>286.97614450994672</v>
      </c>
      <c r="F2119" s="227">
        <f t="shared" si="96"/>
        <v>1139164.56</v>
      </c>
      <c r="G2119" s="81">
        <v>1984.772232</v>
      </c>
      <c r="H2119" s="106">
        <v>587.30970798869987</v>
      </c>
      <c r="I2119" s="189">
        <f t="shared" si="97"/>
        <v>1165676</v>
      </c>
      <c r="J2119" s="232">
        <v>2016</v>
      </c>
      <c r="K2119" s="106">
        <f t="shared" si="98"/>
        <v>2304841</v>
      </c>
    </row>
    <row r="2120" spans="2:11" s="58" customFormat="1">
      <c r="B2120" s="175" t="s">
        <v>2898</v>
      </c>
      <c r="C2120" s="174" t="s">
        <v>2899</v>
      </c>
      <c r="D2120" s="181">
        <v>15175.60154</v>
      </c>
      <c r="E2120" s="97">
        <v>487.07482141758976</v>
      </c>
      <c r="F2120" s="227">
        <f t="shared" si="96"/>
        <v>7391653.4100000001</v>
      </c>
      <c r="G2120" s="81">
        <v>7587.8011340000003</v>
      </c>
      <c r="H2120" s="106">
        <v>606.25442321983758</v>
      </c>
      <c r="I2120" s="189">
        <f t="shared" si="97"/>
        <v>4600138</v>
      </c>
      <c r="J2120" s="232">
        <v>2016</v>
      </c>
      <c r="K2120" s="106">
        <f t="shared" si="98"/>
        <v>11991791</v>
      </c>
    </row>
    <row r="2121" spans="2:11" s="58" customFormat="1">
      <c r="B2121" s="175" t="s">
        <v>2900</v>
      </c>
      <c r="C2121" s="174" t="s">
        <v>2899</v>
      </c>
      <c r="D2121" s="181">
        <v>6051.4939599999998</v>
      </c>
      <c r="E2121" s="97">
        <v>251.77580281349236</v>
      </c>
      <c r="F2121" s="227">
        <f t="shared" si="96"/>
        <v>1523619.75</v>
      </c>
      <c r="G2121" s="81">
        <v>3025.7471049999999</v>
      </c>
      <c r="H2121" s="106">
        <v>623.65159232301403</v>
      </c>
      <c r="I2121" s="189">
        <f t="shared" si="97"/>
        <v>1887011.9999999998</v>
      </c>
      <c r="J2121" s="232">
        <v>2016</v>
      </c>
      <c r="K2121" s="106">
        <f t="shared" si="98"/>
        <v>3410632</v>
      </c>
    </row>
    <row r="2122" spans="2:11" s="58" customFormat="1">
      <c r="B2122" s="175" t="s">
        <v>2901</v>
      </c>
      <c r="C2122" s="174" t="s">
        <v>2902</v>
      </c>
      <c r="D2122" s="104">
        <v>12757.95379</v>
      </c>
      <c r="E2122" s="97">
        <v>128.12442080494478</v>
      </c>
      <c r="F2122" s="227">
        <f t="shared" si="96"/>
        <v>1634605.44</v>
      </c>
      <c r="G2122" s="81"/>
      <c r="H2122" s="106" t="s">
        <v>11235</v>
      </c>
      <c r="I2122" s="189" t="str">
        <f t="shared" si="97"/>
        <v/>
      </c>
      <c r="J2122" s="232">
        <v>2016</v>
      </c>
      <c r="K2122" s="106">
        <f t="shared" si="98"/>
        <v>0</v>
      </c>
    </row>
    <row r="2123" spans="2:11" s="58" customFormat="1">
      <c r="B2123" s="175" t="s">
        <v>2903</v>
      </c>
      <c r="C2123" s="174" t="s">
        <v>2902</v>
      </c>
      <c r="D2123" s="181">
        <v>9853.5583330000009</v>
      </c>
      <c r="E2123" s="97">
        <v>135.35229963914398</v>
      </c>
      <c r="F2123" s="227">
        <f t="shared" si="96"/>
        <v>1333701.7800000003</v>
      </c>
      <c r="G2123" s="81"/>
      <c r="H2123" s="106" t="s">
        <v>11235</v>
      </c>
      <c r="I2123" s="189" t="str">
        <f t="shared" si="97"/>
        <v/>
      </c>
      <c r="J2123" s="232">
        <v>2016</v>
      </c>
      <c r="K2123" s="106">
        <f t="shared" si="98"/>
        <v>0</v>
      </c>
    </row>
    <row r="2124" spans="2:11" s="58" customFormat="1">
      <c r="B2124" s="175" t="s">
        <v>2904</v>
      </c>
      <c r="C2124" s="174" t="s">
        <v>2902</v>
      </c>
      <c r="D2124" s="181">
        <v>5910.0298700000003</v>
      </c>
      <c r="E2124" s="97">
        <v>71.93550106371967</v>
      </c>
      <c r="F2124" s="227">
        <f t="shared" si="96"/>
        <v>425140.96</v>
      </c>
      <c r="G2124" s="81"/>
      <c r="H2124" s="106" t="s">
        <v>11235</v>
      </c>
      <c r="I2124" s="189" t="str">
        <f t="shared" si="97"/>
        <v/>
      </c>
      <c r="J2124" s="232">
        <v>2016</v>
      </c>
      <c r="K2124" s="106">
        <f t="shared" si="98"/>
        <v>0</v>
      </c>
    </row>
    <row r="2125" spans="2:11" s="58" customFormat="1">
      <c r="B2125" s="175" t="s">
        <v>2905</v>
      </c>
      <c r="C2125" s="174" t="s">
        <v>2902</v>
      </c>
      <c r="D2125" s="181">
        <v>10417.775320000001</v>
      </c>
      <c r="E2125" s="97">
        <v>121.21212650610322</v>
      </c>
      <c r="F2125" s="227">
        <f t="shared" si="96"/>
        <v>1262760.7</v>
      </c>
      <c r="G2125" s="81"/>
      <c r="H2125" s="106" t="s">
        <v>11235</v>
      </c>
      <c r="I2125" s="189" t="str">
        <f t="shared" si="97"/>
        <v/>
      </c>
      <c r="J2125" s="232">
        <v>2016</v>
      </c>
      <c r="K2125" s="106">
        <f t="shared" si="98"/>
        <v>0</v>
      </c>
    </row>
    <row r="2126" spans="2:11" s="58" customFormat="1">
      <c r="B2126" s="175" t="s">
        <v>2906</v>
      </c>
      <c r="C2126" s="174" t="s">
        <v>2907</v>
      </c>
      <c r="D2126" s="181">
        <v>7285.5565850000003</v>
      </c>
      <c r="E2126" s="97">
        <v>525.26600203462704</v>
      </c>
      <c r="F2126" s="227">
        <f t="shared" ref="F2126:F2189" si="99">IFERROR(D2126*E2126,0)</f>
        <v>3826855.1800000006</v>
      </c>
      <c r="G2126" s="81">
        <v>3642.77819</v>
      </c>
      <c r="H2126" s="106">
        <v>623.6517519064206</v>
      </c>
      <c r="I2126" s="189">
        <f t="shared" ref="I2126:I2189" si="100">IFERROR(G2126*H2126,"")</f>
        <v>2271825</v>
      </c>
      <c r="J2126" s="232">
        <v>2016</v>
      </c>
      <c r="K2126" s="106">
        <f t="shared" ref="K2126:K2189" si="101">IFERROR(ROUND((F2126+I2126),0),0)</f>
        <v>6098680</v>
      </c>
    </row>
    <row r="2127" spans="2:11" s="58" customFormat="1">
      <c r="B2127" s="175" t="s">
        <v>2908</v>
      </c>
      <c r="C2127" s="174" t="s">
        <v>2902</v>
      </c>
      <c r="D2127" s="104">
        <v>7633.8666670000002</v>
      </c>
      <c r="E2127" s="97">
        <v>177.19107616161355</v>
      </c>
      <c r="F2127" s="227">
        <f t="shared" si="99"/>
        <v>1352653.05</v>
      </c>
      <c r="G2127" s="81"/>
      <c r="H2127" s="106" t="s">
        <v>11235</v>
      </c>
      <c r="I2127" s="189" t="str">
        <f t="shared" si="100"/>
        <v/>
      </c>
      <c r="J2127" s="232">
        <v>2016</v>
      </c>
      <c r="K2127" s="106">
        <f t="shared" si="101"/>
        <v>0</v>
      </c>
    </row>
    <row r="2128" spans="2:11" s="58" customFormat="1">
      <c r="B2128" s="175" t="s">
        <v>2909</v>
      </c>
      <c r="C2128" s="174" t="s">
        <v>2910</v>
      </c>
      <c r="D2128" s="181">
        <v>4716.8666670000002</v>
      </c>
      <c r="E2128" s="97">
        <v>101.82565968214594</v>
      </c>
      <c r="F2128" s="227">
        <f t="shared" si="99"/>
        <v>480298.06</v>
      </c>
      <c r="G2128" s="81"/>
      <c r="H2128" s="106" t="s">
        <v>11235</v>
      </c>
      <c r="I2128" s="189" t="str">
        <f t="shared" si="100"/>
        <v/>
      </c>
      <c r="J2128" s="232">
        <v>2016</v>
      </c>
      <c r="K2128" s="106">
        <f t="shared" si="101"/>
        <v>0</v>
      </c>
    </row>
    <row r="2129" spans="2:11" s="58" customFormat="1">
      <c r="B2129" s="175" t="s">
        <v>2911</v>
      </c>
      <c r="C2129" s="174" t="s">
        <v>2899</v>
      </c>
      <c r="D2129" s="181">
        <v>15175.60154</v>
      </c>
      <c r="E2129" s="97">
        <v>487.07482141758976</v>
      </c>
      <c r="F2129" s="227">
        <f t="shared" si="99"/>
        <v>7391653.4100000001</v>
      </c>
      <c r="G2129" s="81">
        <v>7587.8011340000003</v>
      </c>
      <c r="H2129" s="106">
        <v>606.25442321983758</v>
      </c>
      <c r="I2129" s="189">
        <f t="shared" si="100"/>
        <v>4600138</v>
      </c>
      <c r="J2129" s="232">
        <v>2016</v>
      </c>
      <c r="K2129" s="106">
        <f t="shared" si="101"/>
        <v>11991791</v>
      </c>
    </row>
    <row r="2130" spans="2:11" s="58" customFormat="1">
      <c r="B2130" s="175" t="s">
        <v>2912</v>
      </c>
      <c r="C2130" s="174" t="s">
        <v>2899</v>
      </c>
      <c r="D2130" s="181">
        <v>9173.5693019999999</v>
      </c>
      <c r="E2130" s="97">
        <v>904.74532395918231</v>
      </c>
      <c r="F2130" s="227">
        <f t="shared" si="99"/>
        <v>8299743.9299999997</v>
      </c>
      <c r="G2130" s="81">
        <v>4586.7846479999998</v>
      </c>
      <c r="H2130" s="106">
        <v>576.16112436242724</v>
      </c>
      <c r="I2130" s="189">
        <f t="shared" si="100"/>
        <v>2642727</v>
      </c>
      <c r="J2130" s="232">
        <v>2016</v>
      </c>
      <c r="K2130" s="106">
        <f t="shared" si="101"/>
        <v>10942471</v>
      </c>
    </row>
    <row r="2131" spans="2:11" s="58" customFormat="1">
      <c r="B2131" s="175" t="s">
        <v>2913</v>
      </c>
      <c r="C2131" s="174" t="s">
        <v>2914</v>
      </c>
      <c r="D2131" s="181">
        <v>11021.6</v>
      </c>
      <c r="E2131" s="97">
        <v>19.641203636495607</v>
      </c>
      <c r="F2131" s="227">
        <f t="shared" si="99"/>
        <v>216477.49</v>
      </c>
      <c r="G2131" s="81">
        <v>5510.7999540000001</v>
      </c>
      <c r="H2131" s="106">
        <v>623.65174361036145</v>
      </c>
      <c r="I2131" s="189">
        <f t="shared" si="100"/>
        <v>3436819.9999999995</v>
      </c>
      <c r="J2131" s="232">
        <v>2016</v>
      </c>
      <c r="K2131" s="106">
        <f t="shared" si="101"/>
        <v>3653297</v>
      </c>
    </row>
    <row r="2132" spans="2:11" s="58" customFormat="1">
      <c r="B2132" s="175" t="s">
        <v>2915</v>
      </c>
      <c r="C2132" s="174" t="s">
        <v>2899</v>
      </c>
      <c r="D2132" s="104">
        <v>9298.3238369999999</v>
      </c>
      <c r="E2132" s="97">
        <v>243.07178795024799</v>
      </c>
      <c r="F2132" s="227">
        <f t="shared" si="99"/>
        <v>2260160.2000000002</v>
      </c>
      <c r="G2132" s="81">
        <v>4649.1620759999996</v>
      </c>
      <c r="H2132" s="106">
        <v>592.82252477876409</v>
      </c>
      <c r="I2132" s="189">
        <f t="shared" si="100"/>
        <v>2756128</v>
      </c>
      <c r="J2132" s="232">
        <v>2016</v>
      </c>
      <c r="K2132" s="106">
        <f t="shared" si="101"/>
        <v>5016288</v>
      </c>
    </row>
    <row r="2133" spans="2:11" s="58" customFormat="1">
      <c r="B2133" s="175" t="s">
        <v>2916</v>
      </c>
      <c r="C2133" s="174" t="s">
        <v>2914</v>
      </c>
      <c r="D2133" s="181">
        <v>11021.6</v>
      </c>
      <c r="E2133" s="97">
        <v>19.641203636495607</v>
      </c>
      <c r="F2133" s="227">
        <f t="shared" si="99"/>
        <v>216477.49</v>
      </c>
      <c r="G2133" s="81">
        <v>5510.7999540000001</v>
      </c>
      <c r="H2133" s="106">
        <v>623.65174361036145</v>
      </c>
      <c r="I2133" s="189">
        <f t="shared" si="100"/>
        <v>3436819.9999999995</v>
      </c>
      <c r="J2133" s="232">
        <v>2016</v>
      </c>
      <c r="K2133" s="106">
        <f t="shared" si="101"/>
        <v>3653297</v>
      </c>
    </row>
    <row r="2134" spans="2:11" s="58" customFormat="1">
      <c r="B2134" s="175" t="s">
        <v>2917</v>
      </c>
      <c r="C2134" s="174" t="s">
        <v>2918</v>
      </c>
      <c r="D2134" s="181">
        <v>872.4</v>
      </c>
      <c r="E2134" s="97">
        <v>18.744944979367265</v>
      </c>
      <c r="F2134" s="227">
        <f t="shared" si="99"/>
        <v>16353.090000000002</v>
      </c>
      <c r="G2134" s="81"/>
      <c r="H2134" s="106" t="s">
        <v>11235</v>
      </c>
      <c r="I2134" s="189" t="str">
        <f t="shared" si="100"/>
        <v/>
      </c>
      <c r="J2134" s="232">
        <v>2016</v>
      </c>
      <c r="K2134" s="106">
        <f t="shared" si="101"/>
        <v>0</v>
      </c>
    </row>
    <row r="2135" spans="2:11" s="58" customFormat="1">
      <c r="B2135" s="175" t="s">
        <v>2919</v>
      </c>
      <c r="C2135" s="174" t="s">
        <v>2920</v>
      </c>
      <c r="D2135" s="181">
        <v>12887.212219999999</v>
      </c>
      <c r="E2135" s="97">
        <v>587.81147626666461</v>
      </c>
      <c r="F2135" s="227">
        <f t="shared" si="99"/>
        <v>7575251.2400000002</v>
      </c>
      <c r="G2135" s="81">
        <v>6443.6059130000003</v>
      </c>
      <c r="H2135" s="106">
        <v>623.65157867468736</v>
      </c>
      <c r="I2135" s="189">
        <f t="shared" si="100"/>
        <v>4018565.0000000005</v>
      </c>
      <c r="J2135" s="232">
        <v>2016</v>
      </c>
      <c r="K2135" s="106">
        <f t="shared" si="101"/>
        <v>11593816</v>
      </c>
    </row>
    <row r="2136" spans="2:11" s="58" customFormat="1">
      <c r="B2136" s="175" t="s">
        <v>2921</v>
      </c>
      <c r="C2136" s="174" t="s">
        <v>2899</v>
      </c>
      <c r="D2136" s="181">
        <v>2632.5419099999999</v>
      </c>
      <c r="E2136" s="97">
        <v>223.90111920383444</v>
      </c>
      <c r="F2136" s="227">
        <f t="shared" si="99"/>
        <v>589429.07999999996</v>
      </c>
      <c r="G2136" s="81">
        <v>1316.2709709999999</v>
      </c>
      <c r="H2136" s="106">
        <v>576.16100081872889</v>
      </c>
      <c r="I2136" s="189">
        <f t="shared" si="100"/>
        <v>758384</v>
      </c>
      <c r="J2136" s="232">
        <v>2016</v>
      </c>
      <c r="K2136" s="106">
        <f t="shared" si="101"/>
        <v>1347813</v>
      </c>
    </row>
    <row r="2137" spans="2:11" s="58" customFormat="1">
      <c r="B2137" s="175" t="s">
        <v>2922</v>
      </c>
      <c r="C2137" s="174" t="s">
        <v>2899</v>
      </c>
      <c r="D2137" s="104">
        <v>6172.4123300000001</v>
      </c>
      <c r="E2137" s="97">
        <v>513.59343325010821</v>
      </c>
      <c r="F2137" s="227">
        <f t="shared" si="99"/>
        <v>3170110.44</v>
      </c>
      <c r="G2137" s="81">
        <v>3086.2062559999999</v>
      </c>
      <c r="H2137" s="106">
        <v>576.16110282423074</v>
      </c>
      <c r="I2137" s="189">
        <f t="shared" si="100"/>
        <v>1778152.0000000002</v>
      </c>
      <c r="J2137" s="232">
        <v>2016</v>
      </c>
      <c r="K2137" s="106">
        <f t="shared" si="101"/>
        <v>4948262</v>
      </c>
    </row>
    <row r="2138" spans="2:11" s="58" customFormat="1">
      <c r="B2138" s="175" t="s">
        <v>2923</v>
      </c>
      <c r="C2138" s="174" t="s">
        <v>2899</v>
      </c>
      <c r="D2138" s="181">
        <v>9173.5693019999999</v>
      </c>
      <c r="E2138" s="97">
        <v>904.74532395918231</v>
      </c>
      <c r="F2138" s="227">
        <f t="shared" si="99"/>
        <v>8299743.9299999997</v>
      </c>
      <c r="G2138" s="81">
        <v>4586.7846479999998</v>
      </c>
      <c r="H2138" s="106">
        <v>576.16112436242724</v>
      </c>
      <c r="I2138" s="189">
        <f t="shared" si="100"/>
        <v>2642727</v>
      </c>
      <c r="J2138" s="232">
        <v>2016</v>
      </c>
      <c r="K2138" s="106">
        <f t="shared" si="101"/>
        <v>10942471</v>
      </c>
    </row>
    <row r="2139" spans="2:11" s="58" customFormat="1">
      <c r="B2139" s="175" t="s">
        <v>2924</v>
      </c>
      <c r="C2139" s="174" t="s">
        <v>2899</v>
      </c>
      <c r="D2139" s="181">
        <v>2632.5419099999999</v>
      </c>
      <c r="E2139" s="97">
        <v>223.90111920383444</v>
      </c>
      <c r="F2139" s="227">
        <f t="shared" si="99"/>
        <v>589429.07999999996</v>
      </c>
      <c r="G2139" s="81">
        <v>1316.2709709999999</v>
      </c>
      <c r="H2139" s="106">
        <v>576.16100081872889</v>
      </c>
      <c r="I2139" s="189">
        <f t="shared" si="100"/>
        <v>758384</v>
      </c>
      <c r="J2139" s="232">
        <v>2016</v>
      </c>
      <c r="K2139" s="106">
        <f t="shared" si="101"/>
        <v>1347813</v>
      </c>
    </row>
    <row r="2140" spans="2:11" s="58" customFormat="1">
      <c r="B2140" s="175" t="s">
        <v>2925</v>
      </c>
      <c r="C2140" s="174" t="s">
        <v>2899</v>
      </c>
      <c r="D2140" s="181">
        <v>9298.3238369999999</v>
      </c>
      <c r="E2140" s="97">
        <v>243.07178795024799</v>
      </c>
      <c r="F2140" s="227">
        <f t="shared" si="99"/>
        <v>2260160.2000000002</v>
      </c>
      <c r="G2140" s="81">
        <v>4649.1620759999996</v>
      </c>
      <c r="H2140" s="106">
        <v>592.82252477876409</v>
      </c>
      <c r="I2140" s="189">
        <f t="shared" si="100"/>
        <v>2756128</v>
      </c>
      <c r="J2140" s="232">
        <v>2016</v>
      </c>
      <c r="K2140" s="106">
        <f t="shared" si="101"/>
        <v>5016288</v>
      </c>
    </row>
    <row r="2141" spans="2:11" s="58" customFormat="1">
      <c r="B2141" s="175" t="s">
        <v>2926</v>
      </c>
      <c r="C2141" s="174" t="s">
        <v>2907</v>
      </c>
      <c r="D2141" s="181">
        <v>9636.1376619999992</v>
      </c>
      <c r="E2141" s="97">
        <v>386.41967047481563</v>
      </c>
      <c r="F2141" s="227">
        <f t="shared" si="99"/>
        <v>3723593.14</v>
      </c>
      <c r="G2141" s="81">
        <v>4818.0688360000004</v>
      </c>
      <c r="H2141" s="106">
        <v>576.16113312001664</v>
      </c>
      <c r="I2141" s="189">
        <f t="shared" si="100"/>
        <v>2775984</v>
      </c>
      <c r="J2141" s="232">
        <v>2016</v>
      </c>
      <c r="K2141" s="106">
        <f t="shared" si="101"/>
        <v>6499577</v>
      </c>
    </row>
    <row r="2142" spans="2:11" s="58" customFormat="1">
      <c r="B2142" s="175" t="s">
        <v>2927</v>
      </c>
      <c r="C2142" s="174" t="s">
        <v>2899</v>
      </c>
      <c r="D2142" s="104">
        <v>3528.6335319999998</v>
      </c>
      <c r="E2142" s="97">
        <v>427.82421759290816</v>
      </c>
      <c r="F2142" s="227">
        <f t="shared" si="99"/>
        <v>1509634.88</v>
      </c>
      <c r="G2142" s="81">
        <v>1764.316777</v>
      </c>
      <c r="H2142" s="106">
        <v>576.16127288007988</v>
      </c>
      <c r="I2142" s="189">
        <f t="shared" si="100"/>
        <v>1016531</v>
      </c>
      <c r="J2142" s="232">
        <v>2016</v>
      </c>
      <c r="K2142" s="106">
        <f t="shared" si="101"/>
        <v>2526166</v>
      </c>
    </row>
    <row r="2143" spans="2:11" s="58" customFormat="1">
      <c r="B2143" s="175" t="s">
        <v>2928</v>
      </c>
      <c r="C2143" s="174" t="s">
        <v>2907</v>
      </c>
      <c r="D2143" s="181">
        <v>7285.5565850000003</v>
      </c>
      <c r="E2143" s="97">
        <v>525.26600203462704</v>
      </c>
      <c r="F2143" s="227">
        <f t="shared" si="99"/>
        <v>3826855.1800000006</v>
      </c>
      <c r="G2143" s="81">
        <v>3642.77819</v>
      </c>
      <c r="H2143" s="106">
        <v>623.6517519064206</v>
      </c>
      <c r="I2143" s="189">
        <f t="shared" si="100"/>
        <v>2271825</v>
      </c>
      <c r="J2143" s="232">
        <v>2016</v>
      </c>
      <c r="K2143" s="106">
        <f t="shared" si="101"/>
        <v>6098680</v>
      </c>
    </row>
    <row r="2144" spans="2:11" s="58" customFormat="1">
      <c r="B2144" s="175" t="s">
        <v>2929</v>
      </c>
      <c r="C2144" s="174" t="s">
        <v>2907</v>
      </c>
      <c r="D2144" s="181">
        <v>12903.45212</v>
      </c>
      <c r="E2144" s="97">
        <v>506.96232753564868</v>
      </c>
      <c r="F2144" s="227">
        <f t="shared" si="99"/>
        <v>6541564.1200000001</v>
      </c>
      <c r="G2144" s="81">
        <v>6451.725985</v>
      </c>
      <c r="H2144" s="106">
        <v>610.79081925702712</v>
      </c>
      <c r="I2144" s="189">
        <f t="shared" si="100"/>
        <v>3940655.0000000005</v>
      </c>
      <c r="J2144" s="232">
        <v>2016</v>
      </c>
      <c r="K2144" s="106">
        <f t="shared" si="101"/>
        <v>10482219</v>
      </c>
    </row>
    <row r="2145" spans="2:11" s="58" customFormat="1">
      <c r="B2145" s="175" t="s">
        <v>2930</v>
      </c>
      <c r="C2145" s="174" t="s">
        <v>2931</v>
      </c>
      <c r="D2145" s="181">
        <v>3390.4003680000001</v>
      </c>
      <c r="E2145" s="97">
        <v>293.64601874063976</v>
      </c>
      <c r="F2145" s="227">
        <f t="shared" si="99"/>
        <v>995577.57</v>
      </c>
      <c r="G2145" s="81">
        <v>1695.2001640000001</v>
      </c>
      <c r="H2145" s="106">
        <v>162.69465155620406</v>
      </c>
      <c r="I2145" s="189">
        <f t="shared" si="100"/>
        <v>275800</v>
      </c>
      <c r="J2145" s="232">
        <v>2016</v>
      </c>
      <c r="K2145" s="106">
        <f t="shared" si="101"/>
        <v>1271378</v>
      </c>
    </row>
    <row r="2146" spans="2:11" s="58" customFormat="1">
      <c r="B2146" s="175" t="s">
        <v>2932</v>
      </c>
      <c r="C2146" s="174" t="s">
        <v>2931</v>
      </c>
      <c r="D2146" s="181">
        <v>15702.7325</v>
      </c>
      <c r="E2146" s="97">
        <v>630.75695965654393</v>
      </c>
      <c r="F2146" s="227">
        <f t="shared" si="99"/>
        <v>9904607.8100000005</v>
      </c>
      <c r="G2146" s="81">
        <v>7851.3662409999997</v>
      </c>
      <c r="H2146" s="106">
        <v>516.55175360708279</v>
      </c>
      <c r="I2146" s="189">
        <f t="shared" si="100"/>
        <v>4055636.9999999995</v>
      </c>
      <c r="J2146" s="232">
        <v>2016</v>
      </c>
      <c r="K2146" s="106">
        <f t="shared" si="101"/>
        <v>13960245</v>
      </c>
    </row>
    <row r="2147" spans="2:11" s="58" customFormat="1">
      <c r="B2147" s="175" t="s">
        <v>2933</v>
      </c>
      <c r="C2147" s="174" t="s">
        <v>2931</v>
      </c>
      <c r="D2147" s="104">
        <v>3390.4003680000001</v>
      </c>
      <c r="E2147" s="97">
        <v>293.64601874063976</v>
      </c>
      <c r="F2147" s="227">
        <f t="shared" si="99"/>
        <v>995577.57</v>
      </c>
      <c r="G2147" s="81">
        <v>1695.2001640000001</v>
      </c>
      <c r="H2147" s="106">
        <v>162.69465155620406</v>
      </c>
      <c r="I2147" s="189">
        <f t="shared" si="100"/>
        <v>275800</v>
      </c>
      <c r="J2147" s="232">
        <v>2016</v>
      </c>
      <c r="K2147" s="106">
        <f t="shared" si="101"/>
        <v>1271378</v>
      </c>
    </row>
    <row r="2148" spans="2:11" s="58" customFormat="1">
      <c r="B2148" s="175" t="s">
        <v>2934</v>
      </c>
      <c r="C2148" s="174" t="s">
        <v>2935</v>
      </c>
      <c r="D2148" s="181">
        <v>4344.6000000000004</v>
      </c>
      <c r="E2148" s="97">
        <v>347.57200662891864</v>
      </c>
      <c r="F2148" s="227">
        <f t="shared" si="99"/>
        <v>1510061.34</v>
      </c>
      <c r="G2148" s="81">
        <v>2172.299927</v>
      </c>
      <c r="H2148" s="106">
        <v>576.1612309808819</v>
      </c>
      <c r="I2148" s="189">
        <f t="shared" si="100"/>
        <v>1251595</v>
      </c>
      <c r="J2148" s="232">
        <v>2016</v>
      </c>
      <c r="K2148" s="106">
        <f t="shared" si="101"/>
        <v>2761656</v>
      </c>
    </row>
    <row r="2149" spans="2:11" s="58" customFormat="1">
      <c r="B2149" s="175" t="s">
        <v>2936</v>
      </c>
      <c r="C2149" s="174" t="s">
        <v>2937</v>
      </c>
      <c r="D2149" s="181">
        <v>11249.320669999999</v>
      </c>
      <c r="E2149" s="97">
        <v>198.95549212750819</v>
      </c>
      <c r="F2149" s="227">
        <f t="shared" si="99"/>
        <v>2238114.13</v>
      </c>
      <c r="G2149" s="81"/>
      <c r="H2149" s="106" t="s">
        <v>11235</v>
      </c>
      <c r="I2149" s="189" t="str">
        <f t="shared" si="100"/>
        <v/>
      </c>
      <c r="J2149" s="232">
        <v>2016</v>
      </c>
      <c r="K2149" s="106">
        <f t="shared" si="101"/>
        <v>0</v>
      </c>
    </row>
    <row r="2150" spans="2:11" s="58" customFormat="1">
      <c r="B2150" s="175" t="s">
        <v>2938</v>
      </c>
      <c r="C2150" s="174" t="s">
        <v>2937</v>
      </c>
      <c r="D2150" s="181">
        <v>11249.320669999999</v>
      </c>
      <c r="E2150" s="97">
        <v>298.96569567698174</v>
      </c>
      <c r="F2150" s="227">
        <f t="shared" si="99"/>
        <v>3363160.98</v>
      </c>
      <c r="G2150" s="81">
        <v>5624.6603889999997</v>
      </c>
      <c r="H2150" s="106">
        <v>576.16118589804523</v>
      </c>
      <c r="I2150" s="189">
        <f t="shared" si="100"/>
        <v>3240711</v>
      </c>
      <c r="J2150" s="232">
        <v>2016</v>
      </c>
      <c r="K2150" s="106">
        <f t="shared" si="101"/>
        <v>6603872</v>
      </c>
    </row>
    <row r="2151" spans="2:11" s="58" customFormat="1">
      <c r="B2151" s="175" t="s">
        <v>2939</v>
      </c>
      <c r="C2151" s="174" t="s">
        <v>2910</v>
      </c>
      <c r="D2151" s="181">
        <v>7477.561111</v>
      </c>
      <c r="E2151" s="97">
        <v>258.22003877167646</v>
      </c>
      <c r="F2151" s="227">
        <f t="shared" si="99"/>
        <v>1930856.12</v>
      </c>
      <c r="G2151" s="81">
        <v>3738.7806609999998</v>
      </c>
      <c r="H2151" s="106">
        <v>1300.6111994543669</v>
      </c>
      <c r="I2151" s="189">
        <f t="shared" si="100"/>
        <v>4862700</v>
      </c>
      <c r="J2151" s="232">
        <v>2016</v>
      </c>
      <c r="K2151" s="106">
        <f t="shared" si="101"/>
        <v>6793556</v>
      </c>
    </row>
    <row r="2152" spans="2:11" s="58" customFormat="1">
      <c r="B2152" s="175" t="s">
        <v>2940</v>
      </c>
      <c r="C2152" s="174" t="s">
        <v>2910</v>
      </c>
      <c r="D2152" s="104">
        <v>8690.6949490000006</v>
      </c>
      <c r="E2152" s="97">
        <v>288.16983275752528</v>
      </c>
      <c r="F2152" s="227">
        <f t="shared" si="99"/>
        <v>2504396.11</v>
      </c>
      <c r="G2152" s="81">
        <v>4345.3474980000001</v>
      </c>
      <c r="H2152" s="106">
        <v>1300.6110564462847</v>
      </c>
      <c r="I2152" s="189">
        <f t="shared" si="100"/>
        <v>5651607</v>
      </c>
      <c r="J2152" s="232">
        <v>2016</v>
      </c>
      <c r="K2152" s="106">
        <f t="shared" si="101"/>
        <v>8156003</v>
      </c>
    </row>
    <row r="2153" spans="2:11" s="58" customFormat="1">
      <c r="B2153" s="175" t="s">
        <v>2941</v>
      </c>
      <c r="C2153" s="174" t="s">
        <v>2942</v>
      </c>
      <c r="D2153" s="181">
        <v>6801.4133330000004</v>
      </c>
      <c r="E2153" s="97">
        <v>775.53043488880394</v>
      </c>
      <c r="F2153" s="227">
        <f t="shared" si="99"/>
        <v>5274703.04</v>
      </c>
      <c r="G2153" s="81">
        <v>3400.7065929999999</v>
      </c>
      <c r="H2153" s="106">
        <v>1300.611175661046</v>
      </c>
      <c r="I2153" s="189">
        <f t="shared" si="100"/>
        <v>4422997</v>
      </c>
      <c r="J2153" s="232">
        <v>2016</v>
      </c>
      <c r="K2153" s="106">
        <f t="shared" si="101"/>
        <v>9697700</v>
      </c>
    </row>
    <row r="2154" spans="2:11" s="58" customFormat="1">
      <c r="B2154" s="175" t="s">
        <v>2943</v>
      </c>
      <c r="C2154" s="174" t="s">
        <v>2942</v>
      </c>
      <c r="D2154" s="181">
        <v>3363.7111110000001</v>
      </c>
      <c r="E2154" s="97">
        <v>436.36027933553413</v>
      </c>
      <c r="F2154" s="227">
        <f t="shared" si="99"/>
        <v>1467789.92</v>
      </c>
      <c r="G2154" s="81">
        <v>1681.8556000000001</v>
      </c>
      <c r="H2154" s="106">
        <v>1300.6110631614272</v>
      </c>
      <c r="I2154" s="189">
        <f t="shared" si="100"/>
        <v>2187440</v>
      </c>
      <c r="J2154" s="232">
        <v>2016</v>
      </c>
      <c r="K2154" s="106">
        <f t="shared" si="101"/>
        <v>3655230</v>
      </c>
    </row>
    <row r="2155" spans="2:11" s="58" customFormat="1">
      <c r="B2155" s="175" t="s">
        <v>2944</v>
      </c>
      <c r="C2155" s="174" t="s">
        <v>2910</v>
      </c>
      <c r="D2155" s="181">
        <v>6926.7916670000004</v>
      </c>
      <c r="E2155" s="97">
        <v>113.74404744314073</v>
      </c>
      <c r="F2155" s="227">
        <f t="shared" si="99"/>
        <v>787881.32</v>
      </c>
      <c r="G2155" s="81">
        <v>3463.3957540000001</v>
      </c>
      <c r="H2155" s="106">
        <v>1300.6111111609337</v>
      </c>
      <c r="I2155" s="189">
        <f t="shared" si="100"/>
        <v>4504531</v>
      </c>
      <c r="J2155" s="232">
        <v>2016</v>
      </c>
      <c r="K2155" s="106">
        <f t="shared" si="101"/>
        <v>5292412</v>
      </c>
    </row>
    <row r="2156" spans="2:11" s="58" customFormat="1">
      <c r="B2156" s="175" t="s">
        <v>2945</v>
      </c>
      <c r="C2156" s="174" t="s">
        <v>2946</v>
      </c>
      <c r="D2156" s="181">
        <v>6557.55</v>
      </c>
      <c r="E2156" s="97">
        <v>257.45689167448205</v>
      </c>
      <c r="F2156" s="227">
        <f t="shared" si="99"/>
        <v>1688286.4399999997</v>
      </c>
      <c r="G2156" s="81"/>
      <c r="H2156" s="106" t="s">
        <v>11235</v>
      </c>
      <c r="I2156" s="189" t="str">
        <f t="shared" si="100"/>
        <v/>
      </c>
      <c r="J2156" s="232">
        <v>2016</v>
      </c>
      <c r="K2156" s="106">
        <f t="shared" si="101"/>
        <v>0</v>
      </c>
    </row>
    <row r="2157" spans="2:11" s="58" customFormat="1">
      <c r="B2157" s="175" t="s">
        <v>2947</v>
      </c>
      <c r="C2157" s="174" t="s">
        <v>2910</v>
      </c>
      <c r="D2157" s="104">
        <v>15214.983329999999</v>
      </c>
      <c r="E2157" s="97">
        <v>14.74778743645196</v>
      </c>
      <c r="F2157" s="227">
        <f t="shared" si="99"/>
        <v>224387.34</v>
      </c>
      <c r="G2157" s="81"/>
      <c r="H2157" s="106" t="s">
        <v>11235</v>
      </c>
      <c r="I2157" s="189" t="str">
        <f t="shared" si="100"/>
        <v/>
      </c>
      <c r="J2157" s="232">
        <v>2016</v>
      </c>
      <c r="K2157" s="106">
        <f t="shared" si="101"/>
        <v>0</v>
      </c>
    </row>
    <row r="2158" spans="2:11" s="58" customFormat="1">
      <c r="B2158" s="175" t="s">
        <v>2948</v>
      </c>
      <c r="C2158" s="174" t="s">
        <v>2949</v>
      </c>
      <c r="D2158" s="181">
        <v>4193.7648380000001</v>
      </c>
      <c r="E2158" s="97">
        <v>298.84908153259687</v>
      </c>
      <c r="F2158" s="227">
        <f t="shared" si="99"/>
        <v>1253302.77</v>
      </c>
      <c r="G2158" s="81">
        <v>2096.8824119999999</v>
      </c>
      <c r="H2158" s="106">
        <v>1300.6113191625168</v>
      </c>
      <c r="I2158" s="189">
        <f t="shared" si="100"/>
        <v>2727229</v>
      </c>
      <c r="J2158" s="232">
        <v>2016</v>
      </c>
      <c r="K2158" s="106">
        <f t="shared" si="101"/>
        <v>3980532</v>
      </c>
    </row>
    <row r="2159" spans="2:11" s="58" customFormat="1">
      <c r="B2159" s="175" t="s">
        <v>2950</v>
      </c>
      <c r="C2159" s="174" t="s">
        <v>2949</v>
      </c>
      <c r="D2159" s="181">
        <v>7101.8872609999999</v>
      </c>
      <c r="E2159" s="97">
        <v>435.28116772227088</v>
      </c>
      <c r="F2159" s="227">
        <f t="shared" si="99"/>
        <v>3091317.78</v>
      </c>
      <c r="G2159" s="81">
        <v>3550.9437119999998</v>
      </c>
      <c r="H2159" s="106">
        <v>1300.6111542665874</v>
      </c>
      <c r="I2159" s="189">
        <f t="shared" si="100"/>
        <v>4618397</v>
      </c>
      <c r="J2159" s="232">
        <v>2016</v>
      </c>
      <c r="K2159" s="106">
        <f t="shared" si="101"/>
        <v>7709715</v>
      </c>
    </row>
    <row r="2160" spans="2:11" s="58" customFormat="1">
      <c r="B2160" s="175" t="s">
        <v>2951</v>
      </c>
      <c r="C2160" s="174" t="s">
        <v>2952</v>
      </c>
      <c r="D2160" s="181">
        <v>7611.8</v>
      </c>
      <c r="E2160" s="97">
        <v>387.10778265324888</v>
      </c>
      <c r="F2160" s="227">
        <f t="shared" si="99"/>
        <v>2946587.02</v>
      </c>
      <c r="G2160" s="81">
        <v>3805.9001079999998</v>
      </c>
      <c r="H2160" s="106">
        <v>1259.3735684037035</v>
      </c>
      <c r="I2160" s="189">
        <f t="shared" si="100"/>
        <v>4793050</v>
      </c>
      <c r="J2160" s="232">
        <v>2016</v>
      </c>
      <c r="K2160" s="106">
        <f t="shared" si="101"/>
        <v>7739637</v>
      </c>
    </row>
    <row r="2161" spans="2:11" s="58" customFormat="1">
      <c r="B2161" s="175" t="s">
        <v>2953</v>
      </c>
      <c r="C2161" s="174" t="s">
        <v>2952</v>
      </c>
      <c r="D2161" s="181">
        <v>3923.2</v>
      </c>
      <c r="E2161" s="97">
        <v>195.51644320962481</v>
      </c>
      <c r="F2161" s="227">
        <f t="shared" si="99"/>
        <v>767050.11</v>
      </c>
      <c r="G2161" s="81">
        <v>1961.6000690000001</v>
      </c>
      <c r="H2161" s="106">
        <v>1300.6111899764619</v>
      </c>
      <c r="I2161" s="189">
        <f t="shared" si="100"/>
        <v>2551279</v>
      </c>
      <c r="J2161" s="232">
        <v>2016</v>
      </c>
      <c r="K2161" s="106">
        <f t="shared" si="101"/>
        <v>3318329</v>
      </c>
    </row>
    <row r="2162" spans="2:11" s="58" customFormat="1">
      <c r="B2162" s="175" t="s">
        <v>2954</v>
      </c>
      <c r="C2162" s="174" t="s">
        <v>2955</v>
      </c>
      <c r="D2162" s="104">
        <v>6377.75</v>
      </c>
      <c r="E2162" s="97">
        <v>1114.7675888832268</v>
      </c>
      <c r="F2162" s="227">
        <f t="shared" si="99"/>
        <v>7109708.9900000002</v>
      </c>
      <c r="G2162" s="81">
        <v>3188.8749010000001</v>
      </c>
      <c r="H2162" s="106">
        <v>1300.6110709138791</v>
      </c>
      <c r="I2162" s="189">
        <f t="shared" si="100"/>
        <v>4147486.0000000005</v>
      </c>
      <c r="J2162" s="232">
        <v>2016</v>
      </c>
      <c r="K2162" s="106">
        <f t="shared" si="101"/>
        <v>11257195</v>
      </c>
    </row>
    <row r="2163" spans="2:11" s="58" customFormat="1">
      <c r="B2163" s="175" t="s">
        <v>2956</v>
      </c>
      <c r="C2163" s="174" t="s">
        <v>2955</v>
      </c>
      <c r="D2163" s="181">
        <v>1408</v>
      </c>
      <c r="E2163" s="97">
        <v>564.28036221590912</v>
      </c>
      <c r="F2163" s="227">
        <f t="shared" si="99"/>
        <v>794506.75</v>
      </c>
      <c r="G2163" s="81">
        <v>704.00001769999994</v>
      </c>
      <c r="H2163" s="106">
        <v>1300.6107627545307</v>
      </c>
      <c r="I2163" s="189">
        <f t="shared" si="100"/>
        <v>915630</v>
      </c>
      <c r="J2163" s="232">
        <v>2016</v>
      </c>
      <c r="K2163" s="106">
        <f t="shared" si="101"/>
        <v>1710137</v>
      </c>
    </row>
    <row r="2164" spans="2:11" s="58" customFormat="1">
      <c r="B2164" s="175" t="s">
        <v>2957</v>
      </c>
      <c r="C2164" s="174" t="s">
        <v>2958</v>
      </c>
      <c r="D2164" s="181">
        <v>10664.72105</v>
      </c>
      <c r="E2164" s="97">
        <v>55.502865684424059</v>
      </c>
      <c r="F2164" s="227">
        <f t="shared" si="99"/>
        <v>591922.57999999996</v>
      </c>
      <c r="G2164" s="81">
        <v>5332.3604999999998</v>
      </c>
      <c r="H2164" s="106">
        <v>1300.6110520847194</v>
      </c>
      <c r="I2164" s="189">
        <f t="shared" si="100"/>
        <v>6935327</v>
      </c>
      <c r="J2164" s="232">
        <v>2016</v>
      </c>
      <c r="K2164" s="106">
        <f t="shared" si="101"/>
        <v>7527250</v>
      </c>
    </row>
    <row r="2165" spans="2:11" s="58" customFormat="1">
      <c r="B2165" s="175" t="s">
        <v>2959</v>
      </c>
      <c r="C2165" s="174" t="s">
        <v>2958</v>
      </c>
      <c r="D2165" s="181">
        <v>4702.0263850000001</v>
      </c>
      <c r="E2165" s="97">
        <v>174.38048680792335</v>
      </c>
      <c r="F2165" s="227">
        <f t="shared" si="99"/>
        <v>819941.65</v>
      </c>
      <c r="G2165" s="81">
        <v>2351.0131889999998</v>
      </c>
      <c r="H2165" s="106">
        <v>1300.6111638619141</v>
      </c>
      <c r="I2165" s="189">
        <f t="shared" si="100"/>
        <v>3057754</v>
      </c>
      <c r="J2165" s="232">
        <v>2016</v>
      </c>
      <c r="K2165" s="106">
        <f t="shared" si="101"/>
        <v>3877696</v>
      </c>
    </row>
    <row r="2166" spans="2:11" s="58" customFormat="1">
      <c r="B2166" s="175" t="s">
        <v>2960</v>
      </c>
      <c r="C2166" s="174" t="s">
        <v>2952</v>
      </c>
      <c r="D2166" s="181">
        <v>7611.8</v>
      </c>
      <c r="E2166" s="97">
        <v>387.10778265324888</v>
      </c>
      <c r="F2166" s="227">
        <f t="shared" si="99"/>
        <v>2946587.02</v>
      </c>
      <c r="G2166" s="81">
        <v>3805.9001079999998</v>
      </c>
      <c r="H2166" s="106">
        <v>1259.3735684037035</v>
      </c>
      <c r="I2166" s="189">
        <f t="shared" si="100"/>
        <v>4793050</v>
      </c>
      <c r="J2166" s="232">
        <v>2016</v>
      </c>
      <c r="K2166" s="106">
        <f t="shared" si="101"/>
        <v>7739637</v>
      </c>
    </row>
    <row r="2167" spans="2:11" s="58" customFormat="1">
      <c r="B2167" s="175" t="s">
        <v>2961</v>
      </c>
      <c r="C2167" s="174" t="s">
        <v>2952</v>
      </c>
      <c r="D2167" s="104">
        <v>6484.6</v>
      </c>
      <c r="E2167" s="97">
        <v>405.79251148875795</v>
      </c>
      <c r="F2167" s="227">
        <f t="shared" si="99"/>
        <v>2631402.12</v>
      </c>
      <c r="G2167" s="81">
        <v>3242.2999129999998</v>
      </c>
      <c r="H2167" s="106">
        <v>1217.8389124855769</v>
      </c>
      <c r="I2167" s="189">
        <f t="shared" si="100"/>
        <v>3948599.0000000005</v>
      </c>
      <c r="J2167" s="232">
        <v>2016</v>
      </c>
      <c r="K2167" s="106">
        <f t="shared" si="101"/>
        <v>6580001</v>
      </c>
    </row>
    <row r="2168" spans="2:11" s="58" customFormat="1">
      <c r="B2168" s="175" t="s">
        <v>2962</v>
      </c>
      <c r="C2168" s="174" t="s">
        <v>2949</v>
      </c>
      <c r="D2168" s="181">
        <v>7085.4259249999996</v>
      </c>
      <c r="E2168" s="97">
        <v>503.45838313170992</v>
      </c>
      <c r="F2168" s="227">
        <f t="shared" si="99"/>
        <v>3567217.08</v>
      </c>
      <c r="G2168" s="81">
        <v>3542.713033</v>
      </c>
      <c r="H2168" s="106">
        <v>1291.7741170033967</v>
      </c>
      <c r="I2168" s="189">
        <f t="shared" si="100"/>
        <v>4576385</v>
      </c>
      <c r="J2168" s="232">
        <v>2016</v>
      </c>
      <c r="K2168" s="106">
        <f t="shared" si="101"/>
        <v>8143602</v>
      </c>
    </row>
    <row r="2169" spans="2:11" s="58" customFormat="1">
      <c r="B2169" s="175" t="s">
        <v>2963</v>
      </c>
      <c r="C2169" s="174" t="s">
        <v>2949</v>
      </c>
      <c r="D2169" s="181">
        <v>7418.4923150000004</v>
      </c>
      <c r="E2169" s="97">
        <v>223.68121169914565</v>
      </c>
      <c r="F2169" s="227">
        <f t="shared" si="99"/>
        <v>1659377.35</v>
      </c>
      <c r="G2169" s="81">
        <v>3709.2461039999998</v>
      </c>
      <c r="H2169" s="106">
        <v>1300.611192877592</v>
      </c>
      <c r="I2169" s="189">
        <f t="shared" si="100"/>
        <v>4824287</v>
      </c>
      <c r="J2169" s="232">
        <v>2016</v>
      </c>
      <c r="K2169" s="106">
        <f t="shared" si="101"/>
        <v>6483664</v>
      </c>
    </row>
    <row r="2170" spans="2:11" s="58" customFormat="1">
      <c r="B2170" s="175" t="s">
        <v>2964</v>
      </c>
      <c r="C2170" s="174" t="s">
        <v>2965</v>
      </c>
      <c r="D2170" s="181">
        <v>6258.6</v>
      </c>
      <c r="E2170" s="97">
        <v>486.16000543252477</v>
      </c>
      <c r="F2170" s="227">
        <f t="shared" si="99"/>
        <v>3042681.01</v>
      </c>
      <c r="G2170" s="81">
        <v>3129.3000499999998</v>
      </c>
      <c r="H2170" s="106">
        <v>1300.6109784838306</v>
      </c>
      <c r="I2170" s="189">
        <f t="shared" si="100"/>
        <v>4070002</v>
      </c>
      <c r="J2170" s="232">
        <v>2016</v>
      </c>
      <c r="K2170" s="106">
        <f t="shared" si="101"/>
        <v>7112683</v>
      </c>
    </row>
    <row r="2171" spans="2:11" s="58" customFormat="1">
      <c r="B2171" s="175" t="s">
        <v>2966</v>
      </c>
      <c r="C2171" s="174" t="s">
        <v>2967</v>
      </c>
      <c r="D2171" s="181">
        <v>5520.75</v>
      </c>
      <c r="E2171" s="97">
        <v>111.52601005298193</v>
      </c>
      <c r="F2171" s="227">
        <f t="shared" si="99"/>
        <v>615707.22</v>
      </c>
      <c r="G2171" s="81"/>
      <c r="H2171" s="106" t="s">
        <v>11235</v>
      </c>
      <c r="I2171" s="189" t="str">
        <f t="shared" si="100"/>
        <v/>
      </c>
      <c r="J2171" s="232">
        <v>2016</v>
      </c>
      <c r="K2171" s="106">
        <f t="shared" si="101"/>
        <v>0</v>
      </c>
    </row>
    <row r="2172" spans="2:11" s="58" customFormat="1">
      <c r="B2172" s="175" t="s">
        <v>2968</v>
      </c>
      <c r="C2172" s="174" t="s">
        <v>2965</v>
      </c>
      <c r="D2172" s="104">
        <v>2269.85</v>
      </c>
      <c r="E2172" s="97">
        <v>250.16816529726634</v>
      </c>
      <c r="F2172" s="227">
        <f t="shared" si="99"/>
        <v>567844.21</v>
      </c>
      <c r="G2172" s="81">
        <v>1134.9249689999999</v>
      </c>
      <c r="H2172" s="106">
        <v>1300.6110891194958</v>
      </c>
      <c r="I2172" s="189">
        <f t="shared" si="100"/>
        <v>1476095.9999999998</v>
      </c>
      <c r="J2172" s="232">
        <v>2016</v>
      </c>
      <c r="K2172" s="106">
        <f t="shared" si="101"/>
        <v>2043940</v>
      </c>
    </row>
    <row r="2173" spans="2:11" s="58" customFormat="1">
      <c r="B2173" s="175" t="s">
        <v>2969</v>
      </c>
      <c r="C2173" s="174" t="s">
        <v>2970</v>
      </c>
      <c r="D2173" s="181">
        <v>3782.3</v>
      </c>
      <c r="E2173" s="97">
        <v>99.263368849641751</v>
      </c>
      <c r="F2173" s="227">
        <f t="shared" si="99"/>
        <v>375443.84</v>
      </c>
      <c r="G2173" s="81">
        <v>1891.1499429999999</v>
      </c>
      <c r="H2173" s="106">
        <v>1300.6113074768498</v>
      </c>
      <c r="I2173" s="189">
        <f t="shared" si="100"/>
        <v>2459651</v>
      </c>
      <c r="J2173" s="232">
        <v>2016</v>
      </c>
      <c r="K2173" s="106">
        <f t="shared" si="101"/>
        <v>2835095</v>
      </c>
    </row>
    <row r="2174" spans="2:11" s="58" customFormat="1">
      <c r="B2174" s="175" t="s">
        <v>2971</v>
      </c>
      <c r="C2174" s="174" t="s">
        <v>2972</v>
      </c>
      <c r="D2174" s="181">
        <v>5996.06</v>
      </c>
      <c r="E2174" s="97">
        <v>44.995361954350024</v>
      </c>
      <c r="F2174" s="227">
        <f t="shared" si="99"/>
        <v>269794.89</v>
      </c>
      <c r="G2174" s="81">
        <v>2998.02997</v>
      </c>
      <c r="H2174" s="106">
        <v>1300.6110809492675</v>
      </c>
      <c r="I2174" s="189">
        <f t="shared" si="100"/>
        <v>3899271</v>
      </c>
      <c r="J2174" s="232">
        <v>2016</v>
      </c>
      <c r="K2174" s="106">
        <f t="shared" si="101"/>
        <v>4169066</v>
      </c>
    </row>
    <row r="2175" spans="2:11" s="58" customFormat="1">
      <c r="B2175" s="175" t="s">
        <v>2973</v>
      </c>
      <c r="C2175" s="174" t="s">
        <v>2970</v>
      </c>
      <c r="D2175" s="181">
        <v>7031.7</v>
      </c>
      <c r="E2175" s="97">
        <v>388.27613806049743</v>
      </c>
      <c r="F2175" s="227">
        <f t="shared" si="99"/>
        <v>2730241.32</v>
      </c>
      <c r="G2175" s="81">
        <v>3515.8498509999999</v>
      </c>
      <c r="H2175" s="106">
        <v>1300.6110026852793</v>
      </c>
      <c r="I2175" s="189">
        <f t="shared" si="100"/>
        <v>4572753</v>
      </c>
      <c r="J2175" s="232">
        <v>2016</v>
      </c>
      <c r="K2175" s="106">
        <f t="shared" si="101"/>
        <v>7302994</v>
      </c>
    </row>
    <row r="2176" spans="2:11" s="58" customFormat="1">
      <c r="B2176" s="175" t="s">
        <v>2974</v>
      </c>
      <c r="C2176" s="174" t="s">
        <v>2975</v>
      </c>
      <c r="D2176" s="181">
        <v>7161.671429</v>
      </c>
      <c r="E2176" s="97">
        <v>147.24702472803156</v>
      </c>
      <c r="F2176" s="227">
        <f t="shared" si="99"/>
        <v>1054534.81</v>
      </c>
      <c r="G2176" s="81">
        <v>3580.8357780000001</v>
      </c>
      <c r="H2176" s="106">
        <v>1268.6730924413814</v>
      </c>
      <c r="I2176" s="189">
        <f t="shared" si="100"/>
        <v>4542910</v>
      </c>
      <c r="J2176" s="232">
        <v>2016</v>
      </c>
      <c r="K2176" s="106">
        <f t="shared" si="101"/>
        <v>5597445</v>
      </c>
    </row>
    <row r="2177" spans="2:11" s="58" customFormat="1">
      <c r="B2177" s="175" t="s">
        <v>2976</v>
      </c>
      <c r="C2177" s="174" t="s">
        <v>2975</v>
      </c>
      <c r="D2177" s="104">
        <v>4717.3999999999996</v>
      </c>
      <c r="E2177" s="97">
        <v>144.10828634417265</v>
      </c>
      <c r="F2177" s="227">
        <f t="shared" si="99"/>
        <v>679816.43</v>
      </c>
      <c r="G2177" s="81">
        <v>2358.7000469999998</v>
      </c>
      <c r="H2177" s="106">
        <v>1217.839039624185</v>
      </c>
      <c r="I2177" s="189">
        <f t="shared" si="100"/>
        <v>2872517</v>
      </c>
      <c r="J2177" s="232">
        <v>2016</v>
      </c>
      <c r="K2177" s="106">
        <f t="shared" si="101"/>
        <v>3552333</v>
      </c>
    </row>
    <row r="2178" spans="2:11" s="58" customFormat="1">
      <c r="B2178" s="175" t="s">
        <v>2977</v>
      </c>
      <c r="C2178" s="174" t="s">
        <v>2873</v>
      </c>
      <c r="D2178" s="181">
        <v>5875.6242419999999</v>
      </c>
      <c r="E2178" s="97">
        <v>286.48659455918965</v>
      </c>
      <c r="F2178" s="227">
        <f t="shared" si="99"/>
        <v>1683287.58</v>
      </c>
      <c r="G2178" s="81">
        <v>2937.8122039999998</v>
      </c>
      <c r="H2178" s="106">
        <v>1217.8389058118298</v>
      </c>
      <c r="I2178" s="189">
        <f t="shared" si="100"/>
        <v>3577782</v>
      </c>
      <c r="J2178" s="232">
        <v>2016</v>
      </c>
      <c r="K2178" s="106">
        <f t="shared" si="101"/>
        <v>5261070</v>
      </c>
    </row>
    <row r="2179" spans="2:11" s="58" customFormat="1">
      <c r="B2179" s="175" t="s">
        <v>2978</v>
      </c>
      <c r="C2179" s="174" t="s">
        <v>2873</v>
      </c>
      <c r="D2179" s="181">
        <v>1190.9333329999999</v>
      </c>
      <c r="E2179" s="97">
        <v>183.01052960787354</v>
      </c>
      <c r="F2179" s="227">
        <f t="shared" si="99"/>
        <v>217953.34</v>
      </c>
      <c r="G2179" s="81">
        <v>595.46664620000001</v>
      </c>
      <c r="H2179" s="106">
        <v>1217.8381520237699</v>
      </c>
      <c r="I2179" s="189">
        <f t="shared" si="100"/>
        <v>725182</v>
      </c>
      <c r="J2179" s="232">
        <v>2016</v>
      </c>
      <c r="K2179" s="106">
        <f t="shared" si="101"/>
        <v>943135</v>
      </c>
    </row>
    <row r="2180" spans="2:11" s="58" customFormat="1">
      <c r="B2180" s="175" t="s">
        <v>2979</v>
      </c>
      <c r="C2180" s="174" t="s">
        <v>2980</v>
      </c>
      <c r="D2180" s="181">
        <v>2692.04</v>
      </c>
      <c r="E2180" s="97">
        <v>342.06480587212673</v>
      </c>
      <c r="F2180" s="227">
        <f t="shared" si="99"/>
        <v>920852.14</v>
      </c>
      <c r="G2180" s="81">
        <v>1346.0200110000001</v>
      </c>
      <c r="H2180" s="106">
        <v>1300.6114215934936</v>
      </c>
      <c r="I2180" s="189">
        <f t="shared" si="100"/>
        <v>1750649</v>
      </c>
      <c r="J2180" s="232">
        <v>2016</v>
      </c>
      <c r="K2180" s="106">
        <f t="shared" si="101"/>
        <v>2671501</v>
      </c>
    </row>
    <row r="2181" spans="2:11" s="58" customFormat="1">
      <c r="B2181" s="175" t="s">
        <v>2981</v>
      </c>
      <c r="C2181" s="174" t="s">
        <v>2982</v>
      </c>
      <c r="D2181" s="181">
        <v>9574.1688310000009</v>
      </c>
      <c r="E2181" s="97">
        <v>316.51714874590141</v>
      </c>
      <c r="F2181" s="227">
        <f t="shared" si="99"/>
        <v>3030388.62</v>
      </c>
      <c r="G2181" s="81"/>
      <c r="H2181" s="106" t="s">
        <v>11235</v>
      </c>
      <c r="I2181" s="189" t="str">
        <f t="shared" si="100"/>
        <v/>
      </c>
      <c r="J2181" s="232">
        <v>2016</v>
      </c>
      <c r="K2181" s="106">
        <f t="shared" si="101"/>
        <v>0</v>
      </c>
    </row>
    <row r="2182" spans="2:11" s="58" customFormat="1">
      <c r="B2182" s="175" t="s">
        <v>2983</v>
      </c>
      <c r="C2182" s="174" t="s">
        <v>2873</v>
      </c>
      <c r="D2182" s="104">
        <v>5875.6242419999999</v>
      </c>
      <c r="E2182" s="97">
        <v>286.48659455918965</v>
      </c>
      <c r="F2182" s="227">
        <f t="shared" si="99"/>
        <v>1683287.58</v>
      </c>
      <c r="G2182" s="81">
        <v>2937.8122039999998</v>
      </c>
      <c r="H2182" s="106">
        <v>1217.8389058118298</v>
      </c>
      <c r="I2182" s="189">
        <f t="shared" si="100"/>
        <v>3577782</v>
      </c>
      <c r="J2182" s="232">
        <v>2016</v>
      </c>
      <c r="K2182" s="106">
        <f t="shared" si="101"/>
        <v>5261070</v>
      </c>
    </row>
    <row r="2183" spans="2:11" s="58" customFormat="1">
      <c r="B2183" s="175" t="s">
        <v>2984</v>
      </c>
      <c r="C2183" s="174" t="s">
        <v>2873</v>
      </c>
      <c r="D2183" s="181">
        <v>4199.2480519999999</v>
      </c>
      <c r="E2183" s="97">
        <v>623.30138338777044</v>
      </c>
      <c r="F2183" s="227">
        <f t="shared" si="99"/>
        <v>2617397.12</v>
      </c>
      <c r="G2183" s="81">
        <v>2099.6239890000002</v>
      </c>
      <c r="H2183" s="106">
        <v>1256.8798098257962</v>
      </c>
      <c r="I2183" s="189">
        <f t="shared" si="100"/>
        <v>2638975</v>
      </c>
      <c r="J2183" s="232">
        <v>2016</v>
      </c>
      <c r="K2183" s="106">
        <f t="shared" si="101"/>
        <v>5256372</v>
      </c>
    </row>
    <row r="2184" spans="2:11" s="58" customFormat="1">
      <c r="B2184" s="175" t="s">
        <v>2985</v>
      </c>
      <c r="C2184" s="174" t="s">
        <v>2980</v>
      </c>
      <c r="D2184" s="181">
        <v>2692.04</v>
      </c>
      <c r="E2184" s="97">
        <v>342.06480587212673</v>
      </c>
      <c r="F2184" s="227">
        <f t="shared" si="99"/>
        <v>920852.14</v>
      </c>
      <c r="G2184" s="81">
        <v>1346.0200110000001</v>
      </c>
      <c r="H2184" s="106">
        <v>1300.6114215934936</v>
      </c>
      <c r="I2184" s="189">
        <f t="shared" si="100"/>
        <v>1750649</v>
      </c>
      <c r="J2184" s="232">
        <v>2016</v>
      </c>
      <c r="K2184" s="106">
        <f t="shared" si="101"/>
        <v>2671501</v>
      </c>
    </row>
    <row r="2185" spans="2:11" s="58" customFormat="1">
      <c r="B2185" s="175" t="s">
        <v>2986</v>
      </c>
      <c r="C2185" s="174" t="s">
        <v>2980</v>
      </c>
      <c r="D2185" s="181">
        <v>4816.84</v>
      </c>
      <c r="E2185" s="97">
        <v>155.94303734398486</v>
      </c>
      <c r="F2185" s="227">
        <f t="shared" si="99"/>
        <v>751152.66</v>
      </c>
      <c r="G2185" s="81">
        <v>2408.4200340000002</v>
      </c>
      <c r="H2185" s="106">
        <v>1300.611170717408</v>
      </c>
      <c r="I2185" s="189">
        <f t="shared" si="100"/>
        <v>3132417.9999999995</v>
      </c>
      <c r="J2185" s="232">
        <v>2016</v>
      </c>
      <c r="K2185" s="106">
        <f t="shared" si="101"/>
        <v>3883571</v>
      </c>
    </row>
    <row r="2186" spans="2:11" s="58" customFormat="1">
      <c r="B2186" s="175" t="s">
        <v>2987</v>
      </c>
      <c r="C2186" s="174" t="s">
        <v>2975</v>
      </c>
      <c r="D2186" s="181">
        <v>7161.671429</v>
      </c>
      <c r="E2186" s="97">
        <v>147.24702472803156</v>
      </c>
      <c r="F2186" s="227">
        <f t="shared" si="99"/>
        <v>1054534.81</v>
      </c>
      <c r="G2186" s="81">
        <v>3580.8357780000001</v>
      </c>
      <c r="H2186" s="106">
        <v>1268.6730924413814</v>
      </c>
      <c r="I2186" s="189">
        <f t="shared" si="100"/>
        <v>4542910</v>
      </c>
      <c r="J2186" s="232">
        <v>2016</v>
      </c>
      <c r="K2186" s="106">
        <f t="shared" si="101"/>
        <v>5597445</v>
      </c>
    </row>
    <row r="2187" spans="2:11" s="58" customFormat="1">
      <c r="B2187" s="175" t="s">
        <v>2988</v>
      </c>
      <c r="C2187" s="174" t="s">
        <v>2975</v>
      </c>
      <c r="D2187" s="104">
        <v>1868.5714290000001</v>
      </c>
      <c r="E2187" s="97">
        <v>274.05090437139506</v>
      </c>
      <c r="F2187" s="227">
        <f t="shared" si="99"/>
        <v>512083.69000000006</v>
      </c>
      <c r="G2187" s="81">
        <v>934.28574509999999</v>
      </c>
      <c r="H2187" s="106">
        <v>1300.610660467627</v>
      </c>
      <c r="I2187" s="189">
        <f t="shared" si="100"/>
        <v>1215142</v>
      </c>
      <c r="J2187" s="232">
        <v>2016</v>
      </c>
      <c r="K2187" s="106">
        <f t="shared" si="101"/>
        <v>1727226</v>
      </c>
    </row>
    <row r="2188" spans="2:11" s="58" customFormat="1">
      <c r="B2188" s="175" t="s">
        <v>2989</v>
      </c>
      <c r="C2188" s="174" t="s">
        <v>2990</v>
      </c>
      <c r="D2188" s="181">
        <v>6508.5033329999997</v>
      </c>
      <c r="E2188" s="97">
        <v>603.74933820441822</v>
      </c>
      <c r="F2188" s="227">
        <f t="shared" si="99"/>
        <v>3929504.58</v>
      </c>
      <c r="G2188" s="81">
        <v>3254.251655</v>
      </c>
      <c r="H2188" s="106">
        <v>1217.8388213802721</v>
      </c>
      <c r="I2188" s="189">
        <f t="shared" si="100"/>
        <v>3963154</v>
      </c>
      <c r="J2188" s="232">
        <v>2016</v>
      </c>
      <c r="K2188" s="106">
        <f t="shared" si="101"/>
        <v>7892659</v>
      </c>
    </row>
    <row r="2189" spans="2:11" s="58" customFormat="1">
      <c r="B2189" s="175" t="s">
        <v>2991</v>
      </c>
      <c r="C2189" s="174" t="s">
        <v>2990</v>
      </c>
      <c r="D2189" s="181">
        <v>5340.9166670000004</v>
      </c>
      <c r="E2189" s="97">
        <v>798.3720072522899</v>
      </c>
      <c r="F2189" s="227">
        <f t="shared" si="99"/>
        <v>4264038.3600000003</v>
      </c>
      <c r="G2189" s="81">
        <v>2670.4584009999999</v>
      </c>
      <c r="H2189" s="106">
        <v>1217.8388544761308</v>
      </c>
      <c r="I2189" s="189">
        <f t="shared" si="100"/>
        <v>3252187.9999999995</v>
      </c>
      <c r="J2189" s="232">
        <v>2016</v>
      </c>
      <c r="K2189" s="106">
        <f t="shared" si="101"/>
        <v>7516226</v>
      </c>
    </row>
    <row r="2190" spans="2:11" s="58" customFormat="1">
      <c r="B2190" s="175" t="s">
        <v>2992</v>
      </c>
      <c r="C2190" s="174" t="s">
        <v>2993</v>
      </c>
      <c r="D2190" s="181">
        <v>7188.6166670000002</v>
      </c>
      <c r="E2190" s="97">
        <v>299.3163886283491</v>
      </c>
      <c r="F2190" s="227">
        <f t="shared" ref="F2190:F2253" si="102">IFERROR(D2190*E2190,0)</f>
        <v>2151670.7799999998</v>
      </c>
      <c r="G2190" s="81">
        <v>3594.3084090000002</v>
      </c>
      <c r="H2190" s="106">
        <v>1217.8390115437642</v>
      </c>
      <c r="I2190" s="189">
        <f t="shared" ref="I2190:I2253" si="103">IFERROR(G2190*H2190,"")</f>
        <v>4377289</v>
      </c>
      <c r="J2190" s="232">
        <v>2016</v>
      </c>
      <c r="K2190" s="106">
        <f t="shared" ref="K2190:K2253" si="104">IFERROR(ROUND((F2190+I2190),0),0)</f>
        <v>6528960</v>
      </c>
    </row>
    <row r="2191" spans="2:11" s="58" customFormat="1">
      <c r="B2191" s="175" t="s">
        <v>2994</v>
      </c>
      <c r="C2191" s="174" t="s">
        <v>2993</v>
      </c>
      <c r="D2191" s="181">
        <v>4114.8500000000004</v>
      </c>
      <c r="E2191" s="97">
        <v>475.89009562924525</v>
      </c>
      <c r="F2191" s="227">
        <f t="shared" si="102"/>
        <v>1958216.36</v>
      </c>
      <c r="G2191" s="81">
        <v>2057.4250280000001</v>
      </c>
      <c r="H2191" s="106">
        <v>1217.8387867847011</v>
      </c>
      <c r="I2191" s="189">
        <f t="shared" si="103"/>
        <v>2505612</v>
      </c>
      <c r="J2191" s="232">
        <v>2016</v>
      </c>
      <c r="K2191" s="106">
        <f t="shared" si="104"/>
        <v>4463828</v>
      </c>
    </row>
    <row r="2192" spans="2:11" s="58" customFormat="1">
      <c r="B2192" s="175" t="s">
        <v>2995</v>
      </c>
      <c r="C2192" s="174" t="s">
        <v>2996</v>
      </c>
      <c r="D2192" s="104">
        <v>3546.6</v>
      </c>
      <c r="E2192" s="97">
        <v>429.99521231602097</v>
      </c>
      <c r="F2192" s="227">
        <f t="shared" si="102"/>
        <v>1525021.02</v>
      </c>
      <c r="G2192" s="81">
        <v>1773.3000059999999</v>
      </c>
      <c r="H2192" s="106">
        <v>1217.8390530045485</v>
      </c>
      <c r="I2192" s="189">
        <f t="shared" si="103"/>
        <v>2159594</v>
      </c>
      <c r="J2192" s="232">
        <v>2016</v>
      </c>
      <c r="K2192" s="106">
        <f t="shared" si="104"/>
        <v>3684615</v>
      </c>
    </row>
    <row r="2193" spans="2:11" s="58" customFormat="1">
      <c r="B2193" s="175" t="s">
        <v>2997</v>
      </c>
      <c r="C2193" s="174" t="s">
        <v>2996</v>
      </c>
      <c r="D2193" s="181">
        <v>8447.4</v>
      </c>
      <c r="E2193" s="97">
        <v>445.21264294339085</v>
      </c>
      <c r="F2193" s="227">
        <f t="shared" si="102"/>
        <v>3760889.28</v>
      </c>
      <c r="G2193" s="81">
        <v>4223.699979</v>
      </c>
      <c r="H2193" s="106">
        <v>1217.8388677166031</v>
      </c>
      <c r="I2193" s="189">
        <f t="shared" si="103"/>
        <v>5143786</v>
      </c>
      <c r="J2193" s="232">
        <v>2016</v>
      </c>
      <c r="K2193" s="106">
        <f t="shared" si="104"/>
        <v>8904675</v>
      </c>
    </row>
    <row r="2194" spans="2:11" s="58" customFormat="1">
      <c r="B2194" s="175" t="s">
        <v>2998</v>
      </c>
      <c r="C2194" s="174" t="s">
        <v>2999</v>
      </c>
      <c r="D2194" s="181">
        <v>5668.4</v>
      </c>
      <c r="E2194" s="97">
        <v>393.01778808834945</v>
      </c>
      <c r="F2194" s="227">
        <f t="shared" si="102"/>
        <v>2227782.0299999998</v>
      </c>
      <c r="G2194" s="81"/>
      <c r="H2194" s="106" t="s">
        <v>11235</v>
      </c>
      <c r="I2194" s="189" t="str">
        <f t="shared" si="103"/>
        <v/>
      </c>
      <c r="J2194" s="232">
        <v>2016</v>
      </c>
      <c r="K2194" s="106">
        <f t="shared" si="104"/>
        <v>0</v>
      </c>
    </row>
    <row r="2195" spans="2:11" s="58" customFormat="1">
      <c r="B2195" s="175" t="s">
        <v>3000</v>
      </c>
      <c r="C2195" s="174" t="s">
        <v>2999</v>
      </c>
      <c r="D2195" s="181">
        <v>4627.25</v>
      </c>
      <c r="E2195" s="97">
        <v>217.44200767194337</v>
      </c>
      <c r="F2195" s="227">
        <f t="shared" si="102"/>
        <v>1006158.5299999999</v>
      </c>
      <c r="G2195" s="81">
        <v>2313.6249499999999</v>
      </c>
      <c r="H2195" s="106">
        <v>1217.8386993968059</v>
      </c>
      <c r="I2195" s="189">
        <f t="shared" si="103"/>
        <v>2817622</v>
      </c>
      <c r="J2195" s="232">
        <v>2016</v>
      </c>
      <c r="K2195" s="106">
        <f t="shared" si="104"/>
        <v>3823781</v>
      </c>
    </row>
    <row r="2196" spans="2:11" s="58" customFormat="1">
      <c r="B2196" s="175" t="s">
        <v>3001</v>
      </c>
      <c r="C2196" s="174" t="s">
        <v>2999</v>
      </c>
      <c r="D2196" s="181">
        <v>5668.4</v>
      </c>
      <c r="E2196" s="97">
        <v>393.01778808834945</v>
      </c>
      <c r="F2196" s="227">
        <f t="shared" si="102"/>
        <v>2227782.0299999998</v>
      </c>
      <c r="G2196" s="81"/>
      <c r="H2196" s="106" t="s">
        <v>11235</v>
      </c>
      <c r="I2196" s="189" t="str">
        <f t="shared" si="103"/>
        <v/>
      </c>
      <c r="J2196" s="232">
        <v>2016</v>
      </c>
      <c r="K2196" s="106">
        <f t="shared" si="104"/>
        <v>0</v>
      </c>
    </row>
    <row r="2197" spans="2:11" s="58" customFormat="1">
      <c r="B2197" s="175" t="s">
        <v>3002</v>
      </c>
      <c r="C2197" s="174" t="s">
        <v>3003</v>
      </c>
      <c r="D2197" s="104">
        <v>9180.1571430000004</v>
      </c>
      <c r="E2197" s="97">
        <v>303.90357120709257</v>
      </c>
      <c r="F2197" s="227">
        <f t="shared" si="102"/>
        <v>2789882.54</v>
      </c>
      <c r="G2197" s="81">
        <v>4590.0785180000003</v>
      </c>
      <c r="H2197" s="106">
        <v>1217.8388622501554</v>
      </c>
      <c r="I2197" s="189">
        <f t="shared" si="103"/>
        <v>5589976</v>
      </c>
      <c r="J2197" s="232">
        <v>2016</v>
      </c>
      <c r="K2197" s="106">
        <f t="shared" si="104"/>
        <v>8379859</v>
      </c>
    </row>
    <row r="2198" spans="2:11" s="58" customFormat="1">
      <c r="B2198" s="175" t="s">
        <v>3004</v>
      </c>
      <c r="C2198" s="174" t="s">
        <v>3003</v>
      </c>
      <c r="D2198" s="181">
        <v>10060.45275</v>
      </c>
      <c r="E2198" s="97">
        <v>457.96254149695199</v>
      </c>
      <c r="F2198" s="227">
        <f t="shared" si="102"/>
        <v>4607310.51</v>
      </c>
      <c r="G2198" s="81">
        <v>5030.2261719999997</v>
      </c>
      <c r="H2198" s="106">
        <v>1217.8388785179261</v>
      </c>
      <c r="I2198" s="189">
        <f t="shared" si="103"/>
        <v>6126005</v>
      </c>
      <c r="J2198" s="232">
        <v>2016</v>
      </c>
      <c r="K2198" s="106">
        <f t="shared" si="104"/>
        <v>10733316</v>
      </c>
    </row>
    <row r="2199" spans="2:11" s="58" customFormat="1">
      <c r="B2199" s="175" t="s">
        <v>3005</v>
      </c>
      <c r="C2199" s="174" t="s">
        <v>3006</v>
      </c>
      <c r="D2199" s="181">
        <v>4656.8454549999997</v>
      </c>
      <c r="E2199" s="97">
        <v>128.84490494649668</v>
      </c>
      <c r="F2199" s="227">
        <f t="shared" si="102"/>
        <v>600010.81000000006</v>
      </c>
      <c r="G2199" s="81">
        <v>2328.4227380000002</v>
      </c>
      <c r="H2199" s="106">
        <v>1217.8389919159085</v>
      </c>
      <c r="I2199" s="189">
        <f t="shared" si="103"/>
        <v>2835644</v>
      </c>
      <c r="J2199" s="232">
        <v>2016</v>
      </c>
      <c r="K2199" s="106">
        <f t="shared" si="104"/>
        <v>3435655</v>
      </c>
    </row>
    <row r="2200" spans="2:11" s="58" customFormat="1">
      <c r="B2200" s="175" t="s">
        <v>3007</v>
      </c>
      <c r="C2200" s="174" t="s">
        <v>3008</v>
      </c>
      <c r="D2200" s="181">
        <v>4815.1857140000002</v>
      </c>
      <c r="E2200" s="97">
        <v>432.31579499573172</v>
      </c>
      <c r="F2200" s="227">
        <f t="shared" si="102"/>
        <v>2081680.84</v>
      </c>
      <c r="G2200" s="81">
        <v>2407.5928869999998</v>
      </c>
      <c r="H2200" s="106">
        <v>0</v>
      </c>
      <c r="I2200" s="189">
        <f t="shared" si="103"/>
        <v>0</v>
      </c>
      <c r="J2200" s="232">
        <v>2016</v>
      </c>
      <c r="K2200" s="106">
        <f t="shared" si="104"/>
        <v>2081681</v>
      </c>
    </row>
    <row r="2201" spans="2:11" s="58" customFormat="1">
      <c r="B2201" s="175" t="s">
        <v>3009</v>
      </c>
      <c r="C2201" s="174" t="s">
        <v>3008</v>
      </c>
      <c r="D2201" s="181">
        <v>6004.567532</v>
      </c>
      <c r="E2201" s="97">
        <v>554.43403413453359</v>
      </c>
      <c r="F2201" s="227">
        <f t="shared" si="102"/>
        <v>3329136.6</v>
      </c>
      <c r="G2201" s="81">
        <v>3002.2837359999999</v>
      </c>
      <c r="H2201" s="106">
        <v>533.57448557953353</v>
      </c>
      <c r="I2201" s="189">
        <f t="shared" si="103"/>
        <v>1601942</v>
      </c>
      <c r="J2201" s="232">
        <v>2016</v>
      </c>
      <c r="K2201" s="106">
        <f t="shared" si="104"/>
        <v>4931079</v>
      </c>
    </row>
    <row r="2202" spans="2:11" s="58" customFormat="1">
      <c r="B2202" s="175" t="s">
        <v>3010</v>
      </c>
      <c r="C2202" s="174" t="s">
        <v>3008</v>
      </c>
      <c r="D2202" s="104">
        <v>4815.1857140000002</v>
      </c>
      <c r="E2202" s="97">
        <v>432.31579499573172</v>
      </c>
      <c r="F2202" s="227">
        <f t="shared" si="102"/>
        <v>2081680.84</v>
      </c>
      <c r="G2202" s="81">
        <v>2407.5928869999998</v>
      </c>
      <c r="H2202" s="106">
        <v>0</v>
      </c>
      <c r="I2202" s="189">
        <f t="shared" si="103"/>
        <v>0</v>
      </c>
      <c r="J2202" s="232">
        <v>2016</v>
      </c>
      <c r="K2202" s="106">
        <f t="shared" si="104"/>
        <v>2081681</v>
      </c>
    </row>
    <row r="2203" spans="2:11" s="58" customFormat="1">
      <c r="B2203" s="175" t="s">
        <v>3011</v>
      </c>
      <c r="C2203" s="174" t="s">
        <v>3008</v>
      </c>
      <c r="D2203" s="181">
        <v>8110.9085709999999</v>
      </c>
      <c r="E2203" s="97">
        <v>262.28459997764662</v>
      </c>
      <c r="F2203" s="227">
        <f t="shared" si="102"/>
        <v>2127366.41</v>
      </c>
      <c r="G2203" s="81">
        <v>4055.4542809999998</v>
      </c>
      <c r="H2203" s="106">
        <v>0</v>
      </c>
      <c r="I2203" s="189">
        <f t="shared" si="103"/>
        <v>0</v>
      </c>
      <c r="J2203" s="232">
        <v>2016</v>
      </c>
      <c r="K2203" s="106">
        <f t="shared" si="104"/>
        <v>2127366</v>
      </c>
    </row>
    <row r="2204" spans="2:11" s="58" customFormat="1">
      <c r="B2204" s="175" t="s">
        <v>3012</v>
      </c>
      <c r="C2204" s="174" t="s">
        <v>3013</v>
      </c>
      <c r="D2204" s="181">
        <v>5776.5</v>
      </c>
      <c r="E2204" s="97">
        <v>149.75349779278108</v>
      </c>
      <c r="F2204" s="227">
        <f t="shared" si="102"/>
        <v>865051.07999999984</v>
      </c>
      <c r="G2204" s="81">
        <v>2888.2499779999998</v>
      </c>
      <c r="H2204" s="106">
        <v>1217.8388390175555</v>
      </c>
      <c r="I2204" s="189">
        <f t="shared" si="103"/>
        <v>3517423</v>
      </c>
      <c r="J2204" s="232">
        <v>2016</v>
      </c>
      <c r="K2204" s="106">
        <f t="shared" si="104"/>
        <v>4382474</v>
      </c>
    </row>
    <row r="2205" spans="2:11" s="58" customFormat="1">
      <c r="B2205" s="175" t="s">
        <v>3014</v>
      </c>
      <c r="C2205" s="174" t="s">
        <v>3015</v>
      </c>
      <c r="D2205" s="181">
        <v>5859.8714289999998</v>
      </c>
      <c r="E2205" s="97">
        <v>590.82975658236069</v>
      </c>
      <c r="F2205" s="227">
        <f t="shared" si="102"/>
        <v>3462186.41</v>
      </c>
      <c r="G2205" s="81">
        <v>2929.9357770000001</v>
      </c>
      <c r="H2205" s="106">
        <v>1217.838980639199</v>
      </c>
      <c r="I2205" s="189">
        <f t="shared" si="103"/>
        <v>3568189.9999999995</v>
      </c>
      <c r="J2205" s="232">
        <v>2016</v>
      </c>
      <c r="K2205" s="106">
        <f t="shared" si="104"/>
        <v>7030376</v>
      </c>
    </row>
    <row r="2206" spans="2:11" s="58" customFormat="1">
      <c r="B2206" s="175" t="s">
        <v>3016</v>
      </c>
      <c r="C2206" s="174" t="s">
        <v>3017</v>
      </c>
      <c r="D2206" s="181">
        <v>5226.6000000000004</v>
      </c>
      <c r="E2206" s="97">
        <v>123.4992059847702</v>
      </c>
      <c r="F2206" s="227">
        <f t="shared" si="102"/>
        <v>645480.94999999995</v>
      </c>
      <c r="G2206" s="81">
        <v>2613.3000870000001</v>
      </c>
      <c r="H2206" s="106">
        <v>1217.839090057781</v>
      </c>
      <c r="I2206" s="189">
        <f t="shared" si="103"/>
        <v>3182579</v>
      </c>
      <c r="J2206" s="232">
        <v>2016</v>
      </c>
      <c r="K2206" s="106">
        <f t="shared" si="104"/>
        <v>3828060</v>
      </c>
    </row>
    <row r="2207" spans="2:11" s="58" customFormat="1">
      <c r="B2207" s="175" t="s">
        <v>3018</v>
      </c>
      <c r="C2207" s="174" t="s">
        <v>3017</v>
      </c>
      <c r="D2207" s="104">
        <v>8020.7250000000004</v>
      </c>
      <c r="E2207" s="97">
        <v>204.9903244407457</v>
      </c>
      <c r="F2207" s="227">
        <f t="shared" si="102"/>
        <v>1644171.02</v>
      </c>
      <c r="G2207" s="81">
        <v>4010.3625029999998</v>
      </c>
      <c r="H2207" s="106">
        <v>1217.8387854829791</v>
      </c>
      <c r="I2207" s="189">
        <f t="shared" si="103"/>
        <v>4883975</v>
      </c>
      <c r="J2207" s="232">
        <v>2016</v>
      </c>
      <c r="K2207" s="106">
        <f t="shared" si="104"/>
        <v>6528146</v>
      </c>
    </row>
    <row r="2208" spans="2:11" s="58" customFormat="1">
      <c r="B2208" s="175" t="s">
        <v>3019</v>
      </c>
      <c r="C2208" s="174" t="s">
        <v>3020</v>
      </c>
      <c r="D2208" s="181">
        <v>1654.82</v>
      </c>
      <c r="E2208" s="97">
        <v>315.22798854256052</v>
      </c>
      <c r="F2208" s="227">
        <f t="shared" si="102"/>
        <v>521645.57999999996</v>
      </c>
      <c r="G2208" s="81">
        <v>827.41002200000003</v>
      </c>
      <c r="H2208" s="106">
        <v>1217.8387657963369</v>
      </c>
      <c r="I2208" s="189">
        <f t="shared" si="103"/>
        <v>1007652</v>
      </c>
      <c r="J2208" s="232">
        <v>2016</v>
      </c>
      <c r="K2208" s="106">
        <f t="shared" si="104"/>
        <v>1529298</v>
      </c>
    </row>
    <row r="2209" spans="2:11" s="58" customFormat="1">
      <c r="B2209" s="175" t="s">
        <v>3021</v>
      </c>
      <c r="C2209" s="174" t="s">
        <v>3020</v>
      </c>
      <c r="D2209" s="181">
        <v>4078.62</v>
      </c>
      <c r="E2209" s="97">
        <v>83.035313414831492</v>
      </c>
      <c r="F2209" s="227">
        <f t="shared" si="102"/>
        <v>338669.49</v>
      </c>
      <c r="G2209" s="81">
        <v>2039.310039</v>
      </c>
      <c r="H2209" s="106">
        <v>1217.8388535849306</v>
      </c>
      <c r="I2209" s="189">
        <f t="shared" si="103"/>
        <v>2483551</v>
      </c>
      <c r="J2209" s="232">
        <v>2016</v>
      </c>
      <c r="K2209" s="106">
        <f t="shared" si="104"/>
        <v>2822220</v>
      </c>
    </row>
    <row r="2210" spans="2:11" s="58" customFormat="1">
      <c r="B2210" s="175" t="s">
        <v>3022</v>
      </c>
      <c r="C2210" s="174" t="s">
        <v>3023</v>
      </c>
      <c r="D2210" s="181">
        <v>5271.1333329999998</v>
      </c>
      <c r="E2210" s="97">
        <v>637.34832677585769</v>
      </c>
      <c r="F2210" s="227">
        <f t="shared" si="102"/>
        <v>3359548.01</v>
      </c>
      <c r="G2210" s="81">
        <v>2635.5667079999998</v>
      </c>
      <c r="H2210" s="106">
        <v>1217.8390287968382</v>
      </c>
      <c r="I2210" s="189">
        <f t="shared" si="103"/>
        <v>3209696</v>
      </c>
      <c r="J2210" s="232">
        <v>2016</v>
      </c>
      <c r="K2210" s="106">
        <f t="shared" si="104"/>
        <v>6569244</v>
      </c>
    </row>
    <row r="2211" spans="2:11" s="58" customFormat="1">
      <c r="B2211" s="175" t="s">
        <v>3024</v>
      </c>
      <c r="C2211" s="174" t="s">
        <v>3023</v>
      </c>
      <c r="D2211" s="181">
        <v>5690.1</v>
      </c>
      <c r="E2211" s="97">
        <v>336.5653802217887</v>
      </c>
      <c r="F2211" s="227">
        <f t="shared" si="102"/>
        <v>1915090.67</v>
      </c>
      <c r="G2211" s="81">
        <v>2845.0500790000001</v>
      </c>
      <c r="H2211" s="106">
        <v>1217.8390199788114</v>
      </c>
      <c r="I2211" s="189">
        <f t="shared" si="103"/>
        <v>3464813</v>
      </c>
      <c r="J2211" s="232">
        <v>2016</v>
      </c>
      <c r="K2211" s="106">
        <f t="shared" si="104"/>
        <v>5379904</v>
      </c>
    </row>
    <row r="2212" spans="2:11" s="58" customFormat="1">
      <c r="B2212" s="175" t="s">
        <v>3025</v>
      </c>
      <c r="C2212" s="174" t="s">
        <v>3020</v>
      </c>
      <c r="D2212" s="104">
        <v>975.2</v>
      </c>
      <c r="E2212" s="97">
        <v>47.661546349466775</v>
      </c>
      <c r="F2212" s="227">
        <f t="shared" si="102"/>
        <v>46479.54</v>
      </c>
      <c r="G2212" s="81">
        <v>487.60000589999999</v>
      </c>
      <c r="H2212" s="106">
        <v>1217.8383773887481</v>
      </c>
      <c r="I2212" s="189">
        <f t="shared" si="103"/>
        <v>593818</v>
      </c>
      <c r="J2212" s="232">
        <v>2016</v>
      </c>
      <c r="K2212" s="106">
        <f t="shared" si="104"/>
        <v>640298</v>
      </c>
    </row>
    <row r="2213" spans="2:11" s="58" customFormat="1">
      <c r="B2213" s="175" t="s">
        <v>3026</v>
      </c>
      <c r="C2213" s="174" t="s">
        <v>3020</v>
      </c>
      <c r="D2213" s="181">
        <v>4445.6000000000004</v>
      </c>
      <c r="E2213" s="97">
        <v>269.87483804210905</v>
      </c>
      <c r="F2213" s="227">
        <f t="shared" si="102"/>
        <v>1199755.58</v>
      </c>
      <c r="G2213" s="81">
        <v>2222.799998</v>
      </c>
      <c r="H2213" s="106">
        <v>1217.8387630176703</v>
      </c>
      <c r="I2213" s="189">
        <f t="shared" si="103"/>
        <v>2707012</v>
      </c>
      <c r="J2213" s="232">
        <v>2016</v>
      </c>
      <c r="K2213" s="106">
        <f t="shared" si="104"/>
        <v>3906768</v>
      </c>
    </row>
    <row r="2214" spans="2:11" s="58" customFormat="1">
      <c r="B2214" s="175" t="s">
        <v>3027</v>
      </c>
      <c r="C2214" s="174" t="s">
        <v>3023</v>
      </c>
      <c r="D2214" s="181">
        <v>4333.8333329999996</v>
      </c>
      <c r="E2214" s="97">
        <v>278.38058995334239</v>
      </c>
      <c r="F2214" s="227">
        <f t="shared" si="102"/>
        <v>1206455.08</v>
      </c>
      <c r="G2214" s="81">
        <v>2166.9167379999999</v>
      </c>
      <c r="H2214" s="106">
        <v>1217.8391323127987</v>
      </c>
      <c r="I2214" s="189">
        <f t="shared" si="103"/>
        <v>2638956</v>
      </c>
      <c r="J2214" s="232">
        <v>2016</v>
      </c>
      <c r="K2214" s="106">
        <f t="shared" si="104"/>
        <v>3845411</v>
      </c>
    </row>
    <row r="2215" spans="2:11" s="58" customFormat="1">
      <c r="B2215" s="175" t="s">
        <v>3028</v>
      </c>
      <c r="C2215" s="174" t="s">
        <v>3023</v>
      </c>
      <c r="D2215" s="181">
        <v>4594.25</v>
      </c>
      <c r="E2215" s="97">
        <v>79.514234096969048</v>
      </c>
      <c r="F2215" s="227">
        <f t="shared" si="102"/>
        <v>365308.27000000008</v>
      </c>
      <c r="G2215" s="81">
        <v>2297.1250490000002</v>
      </c>
      <c r="H2215" s="106">
        <v>1217.8387942867275</v>
      </c>
      <c r="I2215" s="189">
        <f t="shared" si="103"/>
        <v>2797528</v>
      </c>
      <c r="J2215" s="232">
        <v>2016</v>
      </c>
      <c r="K2215" s="106">
        <f t="shared" si="104"/>
        <v>3162836</v>
      </c>
    </row>
    <row r="2216" spans="2:11" s="58" customFormat="1">
      <c r="B2216" s="175" t="s">
        <v>3029</v>
      </c>
      <c r="C2216" s="174" t="s">
        <v>3030</v>
      </c>
      <c r="D2216" s="181">
        <v>9272.7000000000007</v>
      </c>
      <c r="E2216" s="97">
        <v>337.09077722777613</v>
      </c>
      <c r="F2216" s="227">
        <f t="shared" si="102"/>
        <v>3125741.65</v>
      </c>
      <c r="G2216" s="81"/>
      <c r="H2216" s="106" t="s">
        <v>11235</v>
      </c>
      <c r="I2216" s="189" t="str">
        <f t="shared" si="103"/>
        <v/>
      </c>
      <c r="J2216" s="232">
        <v>2016</v>
      </c>
      <c r="K2216" s="106">
        <f t="shared" si="104"/>
        <v>0</v>
      </c>
    </row>
    <row r="2217" spans="2:11" s="58" customFormat="1">
      <c r="B2217" s="175" t="s">
        <v>3031</v>
      </c>
      <c r="C2217" s="174" t="s">
        <v>3032</v>
      </c>
      <c r="D2217" s="104">
        <v>6706.6833329999999</v>
      </c>
      <c r="E2217" s="97">
        <v>107.97614469685594</v>
      </c>
      <c r="F2217" s="227">
        <f t="shared" si="102"/>
        <v>724161.81</v>
      </c>
      <c r="G2217" s="81">
        <v>3353.3415460000001</v>
      </c>
      <c r="H2217" s="106">
        <v>1217.8389656941911</v>
      </c>
      <c r="I2217" s="189">
        <f t="shared" si="103"/>
        <v>4083830</v>
      </c>
      <c r="J2217" s="232">
        <v>2016</v>
      </c>
      <c r="K2217" s="106">
        <f t="shared" si="104"/>
        <v>4807992</v>
      </c>
    </row>
    <row r="2218" spans="2:11" s="58" customFormat="1">
      <c r="B2218" s="175" t="s">
        <v>3033</v>
      </c>
      <c r="C2218" s="174" t="s">
        <v>3032</v>
      </c>
      <c r="D2218" s="181">
        <v>6856.6833329999999</v>
      </c>
      <c r="E2218" s="97">
        <v>347.01137043162322</v>
      </c>
      <c r="F2218" s="227">
        <f t="shared" si="102"/>
        <v>2379347.08</v>
      </c>
      <c r="G2218" s="81">
        <v>3428.3416849999999</v>
      </c>
      <c r="H2218" s="106">
        <v>1217.838938944617</v>
      </c>
      <c r="I2218" s="189">
        <f t="shared" si="103"/>
        <v>4175168</v>
      </c>
      <c r="J2218" s="232">
        <v>2016</v>
      </c>
      <c r="K2218" s="106">
        <f t="shared" si="104"/>
        <v>6554515</v>
      </c>
    </row>
    <row r="2219" spans="2:11" s="58" customFormat="1">
      <c r="B2219" s="175" t="s">
        <v>3034</v>
      </c>
      <c r="C2219" s="174" t="s">
        <v>3032</v>
      </c>
      <c r="D2219" s="181">
        <v>8893.7261899999994</v>
      </c>
      <c r="E2219" s="97">
        <v>182.12506832302199</v>
      </c>
      <c r="F2219" s="227">
        <f t="shared" si="102"/>
        <v>1619770.49</v>
      </c>
      <c r="G2219" s="81">
        <v>4446.8632610000004</v>
      </c>
      <c r="H2219" s="106">
        <v>1217.8388860066186</v>
      </c>
      <c r="I2219" s="189">
        <f t="shared" si="103"/>
        <v>5415563</v>
      </c>
      <c r="J2219" s="232">
        <v>2016</v>
      </c>
      <c r="K2219" s="106">
        <f t="shared" si="104"/>
        <v>7035333</v>
      </c>
    </row>
    <row r="2220" spans="2:11" s="58" customFormat="1">
      <c r="B2220" s="175" t="s">
        <v>3035</v>
      </c>
      <c r="C2220" s="174" t="s">
        <v>3032</v>
      </c>
      <c r="D2220" s="181">
        <v>7752.3333329999996</v>
      </c>
      <c r="E2220" s="97">
        <v>152.01528357707423</v>
      </c>
      <c r="F2220" s="227">
        <f t="shared" si="102"/>
        <v>1178473.1499999999</v>
      </c>
      <c r="G2220" s="81">
        <v>3876.1666919999998</v>
      </c>
      <c r="H2220" s="106">
        <v>1217.8390082507835</v>
      </c>
      <c r="I2220" s="189">
        <f t="shared" si="103"/>
        <v>4720547</v>
      </c>
      <c r="J2220" s="232">
        <v>2016</v>
      </c>
      <c r="K2220" s="106">
        <f t="shared" si="104"/>
        <v>5899020</v>
      </c>
    </row>
    <row r="2221" spans="2:11" s="58" customFormat="1">
      <c r="B2221" s="175" t="s">
        <v>3036</v>
      </c>
      <c r="C2221" s="174" t="s">
        <v>3037</v>
      </c>
      <c r="D2221" s="181">
        <v>4171.1000000000004</v>
      </c>
      <c r="E2221" s="97">
        <v>155.17315815971804</v>
      </c>
      <c r="F2221" s="227">
        <f t="shared" si="102"/>
        <v>647242.76</v>
      </c>
      <c r="G2221" s="81">
        <v>2085.5499500000001</v>
      </c>
      <c r="H2221" s="106">
        <v>1217.8389685655814</v>
      </c>
      <c r="I2221" s="189">
        <f t="shared" si="103"/>
        <v>2539864</v>
      </c>
      <c r="J2221" s="232">
        <v>2016</v>
      </c>
      <c r="K2221" s="106">
        <f t="shared" si="104"/>
        <v>3187107</v>
      </c>
    </row>
    <row r="2222" spans="2:11" s="58" customFormat="1">
      <c r="B2222" s="175" t="s">
        <v>3038</v>
      </c>
      <c r="C2222" s="174" t="s">
        <v>3037</v>
      </c>
      <c r="D2222" s="104">
        <v>5280.5749999999998</v>
      </c>
      <c r="E2222" s="97">
        <v>139.05755907263887</v>
      </c>
      <c r="F2222" s="227">
        <f t="shared" si="102"/>
        <v>734303.87</v>
      </c>
      <c r="G2222" s="81">
        <v>2640.2875210000002</v>
      </c>
      <c r="H2222" s="106">
        <v>1217.8389567141387</v>
      </c>
      <c r="I2222" s="189">
        <f t="shared" si="103"/>
        <v>3215445</v>
      </c>
      <c r="J2222" s="232">
        <v>2016</v>
      </c>
      <c r="K2222" s="106">
        <f t="shared" si="104"/>
        <v>3949749</v>
      </c>
    </row>
    <row r="2223" spans="2:11" s="58" customFormat="1">
      <c r="B2223" s="175" t="s">
        <v>3039</v>
      </c>
      <c r="C2223" s="174" t="s">
        <v>3032</v>
      </c>
      <c r="D2223" s="181">
        <v>8893.7261899999994</v>
      </c>
      <c r="E2223" s="97">
        <v>182.12506832302199</v>
      </c>
      <c r="F2223" s="227">
        <f t="shared" si="102"/>
        <v>1619770.49</v>
      </c>
      <c r="G2223" s="81">
        <v>4446.8632610000004</v>
      </c>
      <c r="H2223" s="106">
        <v>1217.8388860066186</v>
      </c>
      <c r="I2223" s="189">
        <f t="shared" si="103"/>
        <v>5415563</v>
      </c>
      <c r="J2223" s="232">
        <v>2016</v>
      </c>
      <c r="K2223" s="106">
        <f t="shared" si="104"/>
        <v>7035333</v>
      </c>
    </row>
    <row r="2224" spans="2:11" s="58" customFormat="1">
      <c r="B2224" s="175" t="s">
        <v>3040</v>
      </c>
      <c r="C2224" s="174" t="s">
        <v>3041</v>
      </c>
      <c r="D2224" s="181">
        <v>7275.35</v>
      </c>
      <c r="E2224" s="97">
        <v>159.81661363370833</v>
      </c>
      <c r="F2224" s="227">
        <f t="shared" si="102"/>
        <v>1162721.8</v>
      </c>
      <c r="G2224" s="81">
        <v>3637.6750010000001</v>
      </c>
      <c r="H2224" s="106">
        <v>296.77912394681243</v>
      </c>
      <c r="I2224" s="189">
        <f t="shared" si="103"/>
        <v>1079586</v>
      </c>
      <c r="J2224" s="232">
        <v>2016</v>
      </c>
      <c r="K2224" s="106">
        <f t="shared" si="104"/>
        <v>2242308</v>
      </c>
    </row>
    <row r="2225" spans="2:11" s="58" customFormat="1">
      <c r="B2225" s="175" t="s">
        <v>3042</v>
      </c>
      <c r="C2225" s="174" t="s">
        <v>3043</v>
      </c>
      <c r="D2225" s="181">
        <v>3547.7750000000001</v>
      </c>
      <c r="E2225" s="97">
        <v>267.2476608578616</v>
      </c>
      <c r="F2225" s="227">
        <f t="shared" si="102"/>
        <v>948134.57</v>
      </c>
      <c r="G2225" s="81"/>
      <c r="H2225" s="106" t="s">
        <v>11235</v>
      </c>
      <c r="I2225" s="189" t="str">
        <f t="shared" si="103"/>
        <v/>
      </c>
      <c r="J2225" s="232">
        <v>2016</v>
      </c>
      <c r="K2225" s="106">
        <f t="shared" si="104"/>
        <v>0</v>
      </c>
    </row>
    <row r="2226" spans="2:11" s="58" customFormat="1">
      <c r="B2226" s="175" t="s">
        <v>3044</v>
      </c>
      <c r="C2226" s="174" t="s">
        <v>3045</v>
      </c>
      <c r="D2226" s="181">
        <v>3105.2</v>
      </c>
      <c r="E2226" s="97">
        <v>177.06112649748809</v>
      </c>
      <c r="F2226" s="227">
        <f t="shared" si="102"/>
        <v>549810.21</v>
      </c>
      <c r="G2226" s="81"/>
      <c r="H2226" s="106" t="s">
        <v>11235</v>
      </c>
      <c r="I2226" s="189" t="str">
        <f t="shared" si="103"/>
        <v/>
      </c>
      <c r="J2226" s="232">
        <v>2016</v>
      </c>
      <c r="K2226" s="106">
        <f t="shared" si="104"/>
        <v>0</v>
      </c>
    </row>
    <row r="2227" spans="2:11" s="58" customFormat="1">
      <c r="B2227" s="175" t="s">
        <v>3046</v>
      </c>
      <c r="C2227" s="174" t="s">
        <v>3047</v>
      </c>
      <c r="D2227" s="104">
        <v>2052.9</v>
      </c>
      <c r="E2227" s="97">
        <v>112.81054118563982</v>
      </c>
      <c r="F2227" s="227">
        <f t="shared" si="102"/>
        <v>231588.76</v>
      </c>
      <c r="G2227" s="81"/>
      <c r="H2227" s="106" t="s">
        <v>11235</v>
      </c>
      <c r="I2227" s="189" t="str">
        <f t="shared" si="103"/>
        <v/>
      </c>
      <c r="J2227" s="232">
        <v>2016</v>
      </c>
      <c r="K2227" s="106">
        <f t="shared" si="104"/>
        <v>0</v>
      </c>
    </row>
    <row r="2228" spans="2:11" s="58" customFormat="1">
      <c r="B2228" s="175" t="s">
        <v>3048</v>
      </c>
      <c r="C2228" s="174" t="s">
        <v>3047</v>
      </c>
      <c r="D2228" s="181">
        <v>2052.9</v>
      </c>
      <c r="E2228" s="97">
        <v>112.81054118563982</v>
      </c>
      <c r="F2228" s="227">
        <f t="shared" si="102"/>
        <v>231588.76</v>
      </c>
      <c r="G2228" s="81"/>
      <c r="H2228" s="106" t="s">
        <v>11235</v>
      </c>
      <c r="I2228" s="189" t="str">
        <f t="shared" si="103"/>
        <v/>
      </c>
      <c r="J2228" s="232">
        <v>2016</v>
      </c>
      <c r="K2228" s="106">
        <f t="shared" si="104"/>
        <v>0</v>
      </c>
    </row>
    <row r="2229" spans="2:11" s="58" customFormat="1">
      <c r="B2229" s="175" t="s">
        <v>3049</v>
      </c>
      <c r="C2229" s="174" t="s">
        <v>3050</v>
      </c>
      <c r="D2229" s="181">
        <v>1329.95</v>
      </c>
      <c r="E2229" s="97">
        <v>43.170201887288997</v>
      </c>
      <c r="F2229" s="227">
        <f t="shared" si="102"/>
        <v>57414.210000000006</v>
      </c>
      <c r="G2229" s="81"/>
      <c r="H2229" s="106" t="s">
        <v>11235</v>
      </c>
      <c r="I2229" s="189" t="str">
        <f t="shared" si="103"/>
        <v/>
      </c>
      <c r="J2229" s="232">
        <v>2016</v>
      </c>
      <c r="K2229" s="106">
        <f t="shared" si="104"/>
        <v>0</v>
      </c>
    </row>
    <row r="2230" spans="2:11" s="58" customFormat="1">
      <c r="B2230" s="175" t="s">
        <v>3051</v>
      </c>
      <c r="C2230" s="174" t="s">
        <v>3043</v>
      </c>
      <c r="D2230" s="181">
        <v>3610.9333329999999</v>
      </c>
      <c r="E2230" s="97">
        <v>157.65862105435886</v>
      </c>
      <c r="F2230" s="227">
        <f t="shared" si="102"/>
        <v>569294.77</v>
      </c>
      <c r="G2230" s="81"/>
      <c r="H2230" s="106" t="s">
        <v>11235</v>
      </c>
      <c r="I2230" s="189" t="str">
        <f t="shared" si="103"/>
        <v/>
      </c>
      <c r="J2230" s="232">
        <v>2016</v>
      </c>
      <c r="K2230" s="106">
        <f t="shared" si="104"/>
        <v>0</v>
      </c>
    </row>
    <row r="2231" spans="2:11" s="58" customFormat="1">
      <c r="B2231" s="175" t="s">
        <v>3052</v>
      </c>
      <c r="C2231" s="174" t="s">
        <v>3050</v>
      </c>
      <c r="D2231" s="181">
        <v>3059.55</v>
      </c>
      <c r="E2231" s="97">
        <v>87.243954176267749</v>
      </c>
      <c r="F2231" s="227">
        <f t="shared" si="102"/>
        <v>266927.24</v>
      </c>
      <c r="G2231" s="81"/>
      <c r="H2231" s="106" t="s">
        <v>11235</v>
      </c>
      <c r="I2231" s="189" t="str">
        <f t="shared" si="103"/>
        <v/>
      </c>
      <c r="J2231" s="232">
        <v>2016</v>
      </c>
      <c r="K2231" s="106">
        <f t="shared" si="104"/>
        <v>0</v>
      </c>
    </row>
    <row r="2232" spans="2:11" s="58" customFormat="1">
      <c r="B2232" s="175" t="s">
        <v>3053</v>
      </c>
      <c r="C2232" s="174" t="s">
        <v>3030</v>
      </c>
      <c r="D2232" s="104">
        <v>9272.7000000000007</v>
      </c>
      <c r="E2232" s="97">
        <v>337.09077722777613</v>
      </c>
      <c r="F2232" s="227">
        <f t="shared" si="102"/>
        <v>3125741.65</v>
      </c>
      <c r="G2232" s="81"/>
      <c r="H2232" s="106" t="s">
        <v>11235</v>
      </c>
      <c r="I2232" s="189" t="str">
        <f t="shared" si="103"/>
        <v/>
      </c>
      <c r="J2232" s="232">
        <v>2016</v>
      </c>
      <c r="K2232" s="106">
        <f t="shared" si="104"/>
        <v>0</v>
      </c>
    </row>
    <row r="2233" spans="2:11" s="58" customFormat="1">
      <c r="B2233" s="175" t="s">
        <v>3054</v>
      </c>
      <c r="C2233" s="174" t="s">
        <v>3047</v>
      </c>
      <c r="D2233" s="181">
        <v>2636.9250000000002</v>
      </c>
      <c r="E2233" s="97">
        <v>181.82417019824226</v>
      </c>
      <c r="F2233" s="227">
        <f t="shared" si="102"/>
        <v>479456.7</v>
      </c>
      <c r="G2233" s="81"/>
      <c r="H2233" s="106" t="s">
        <v>11235</v>
      </c>
      <c r="I2233" s="189" t="str">
        <f t="shared" si="103"/>
        <v/>
      </c>
      <c r="J2233" s="232">
        <v>2016</v>
      </c>
      <c r="K2233" s="106">
        <f t="shared" si="104"/>
        <v>0</v>
      </c>
    </row>
    <row r="2234" spans="2:11" s="58" customFormat="1">
      <c r="B2234" s="175" t="s">
        <v>3055</v>
      </c>
      <c r="C2234" s="174" t="s">
        <v>3056</v>
      </c>
      <c r="D2234" s="181">
        <v>3851.6</v>
      </c>
      <c r="E2234" s="97">
        <v>172.96063454148927</v>
      </c>
      <c r="F2234" s="227">
        <f t="shared" si="102"/>
        <v>666175.18000000005</v>
      </c>
      <c r="G2234" s="81"/>
      <c r="H2234" s="106" t="s">
        <v>11235</v>
      </c>
      <c r="I2234" s="189" t="str">
        <f t="shared" si="103"/>
        <v/>
      </c>
      <c r="J2234" s="232">
        <v>2016</v>
      </c>
      <c r="K2234" s="106">
        <f t="shared" si="104"/>
        <v>0</v>
      </c>
    </row>
    <row r="2235" spans="2:11" s="58" customFormat="1">
      <c r="B2235" s="175" t="s">
        <v>3057</v>
      </c>
      <c r="C2235" s="174" t="s">
        <v>3043</v>
      </c>
      <c r="D2235" s="181">
        <v>3331.08</v>
      </c>
      <c r="E2235" s="97">
        <v>115.16784046015106</v>
      </c>
      <c r="F2235" s="227">
        <f t="shared" si="102"/>
        <v>383633.29</v>
      </c>
      <c r="G2235" s="81"/>
      <c r="H2235" s="106" t="s">
        <v>11235</v>
      </c>
      <c r="I2235" s="189" t="str">
        <f t="shared" si="103"/>
        <v/>
      </c>
      <c r="J2235" s="232">
        <v>2016</v>
      </c>
      <c r="K2235" s="106">
        <f t="shared" si="104"/>
        <v>0</v>
      </c>
    </row>
    <row r="2236" spans="2:11" s="58" customFormat="1">
      <c r="B2236" s="175" t="s">
        <v>3058</v>
      </c>
      <c r="C2236" s="174" t="s">
        <v>3043</v>
      </c>
      <c r="D2236" s="181">
        <v>9463.1514289999996</v>
      </c>
      <c r="E2236" s="97">
        <v>101.82681923983824</v>
      </c>
      <c r="F2236" s="227">
        <f t="shared" si="102"/>
        <v>963602.60999999987</v>
      </c>
      <c r="G2236" s="81"/>
      <c r="H2236" s="106" t="s">
        <v>11235</v>
      </c>
      <c r="I2236" s="189" t="str">
        <f t="shared" si="103"/>
        <v/>
      </c>
      <c r="J2236" s="232">
        <v>2016</v>
      </c>
      <c r="K2236" s="106">
        <f t="shared" si="104"/>
        <v>0</v>
      </c>
    </row>
    <row r="2237" spans="2:11" s="58" customFormat="1">
      <c r="B2237" s="175" t="s">
        <v>3059</v>
      </c>
      <c r="C2237" s="174" t="s">
        <v>3013</v>
      </c>
      <c r="D2237" s="104">
        <v>5776.5</v>
      </c>
      <c r="E2237" s="97">
        <v>149.75349779278108</v>
      </c>
      <c r="F2237" s="227">
        <f t="shared" si="102"/>
        <v>865051.07999999984</v>
      </c>
      <c r="G2237" s="81">
        <v>2888.2499779999998</v>
      </c>
      <c r="H2237" s="106">
        <v>1217.8388390175555</v>
      </c>
      <c r="I2237" s="189">
        <f t="shared" si="103"/>
        <v>3517423</v>
      </c>
      <c r="J2237" s="232">
        <v>2016</v>
      </c>
      <c r="K2237" s="106">
        <f t="shared" si="104"/>
        <v>4382474</v>
      </c>
    </row>
    <row r="2238" spans="2:11" s="58" customFormat="1">
      <c r="B2238" s="175" t="s">
        <v>3060</v>
      </c>
      <c r="C2238" s="174" t="s">
        <v>3045</v>
      </c>
      <c r="D2238" s="181">
        <v>3952.1</v>
      </c>
      <c r="E2238" s="97">
        <v>358.7270008349991</v>
      </c>
      <c r="F2238" s="227">
        <f t="shared" si="102"/>
        <v>1417724.98</v>
      </c>
      <c r="G2238" s="81"/>
      <c r="H2238" s="106" t="s">
        <v>11235</v>
      </c>
      <c r="I2238" s="189" t="str">
        <f t="shared" si="103"/>
        <v/>
      </c>
      <c r="J2238" s="232">
        <v>2016</v>
      </c>
      <c r="K2238" s="106">
        <f t="shared" si="104"/>
        <v>0</v>
      </c>
    </row>
    <row r="2239" spans="2:11" s="58" customFormat="1">
      <c r="B2239" s="175" t="s">
        <v>3061</v>
      </c>
      <c r="C2239" s="174" t="s">
        <v>3013</v>
      </c>
      <c r="D2239" s="181">
        <v>8720.7000000000007</v>
      </c>
      <c r="E2239" s="97">
        <v>607.20989943467839</v>
      </c>
      <c r="F2239" s="227">
        <f t="shared" si="102"/>
        <v>5295295.37</v>
      </c>
      <c r="G2239" s="81">
        <v>4360.3500869999998</v>
      </c>
      <c r="H2239" s="106">
        <v>1217.8389106489192</v>
      </c>
      <c r="I2239" s="189">
        <f t="shared" si="103"/>
        <v>5310204</v>
      </c>
      <c r="J2239" s="232">
        <v>2016</v>
      </c>
      <c r="K2239" s="106">
        <f t="shared" si="104"/>
        <v>10605499</v>
      </c>
    </row>
    <row r="2240" spans="2:11" s="58" customFormat="1">
      <c r="B2240" s="175" t="s">
        <v>3062</v>
      </c>
      <c r="C2240" s="174" t="s">
        <v>3063</v>
      </c>
      <c r="D2240" s="181">
        <v>3596.05</v>
      </c>
      <c r="E2240" s="97">
        <v>227.44867563020537</v>
      </c>
      <c r="F2240" s="227">
        <f t="shared" si="102"/>
        <v>817916.81</v>
      </c>
      <c r="G2240" s="81">
        <v>1798.0249899999999</v>
      </c>
      <c r="H2240" s="106">
        <v>377.53590955373767</v>
      </c>
      <c r="I2240" s="189">
        <f t="shared" si="103"/>
        <v>678819</v>
      </c>
      <c r="J2240" s="232">
        <v>2016</v>
      </c>
      <c r="K2240" s="106">
        <f t="shared" si="104"/>
        <v>1496736</v>
      </c>
    </row>
    <row r="2241" spans="2:11" s="58" customFormat="1">
      <c r="B2241" s="175" t="s">
        <v>3064</v>
      </c>
      <c r="C2241" s="174" t="s">
        <v>3063</v>
      </c>
      <c r="D2241" s="181">
        <v>7798.9653850000004</v>
      </c>
      <c r="E2241" s="97">
        <v>675.46681770533337</v>
      </c>
      <c r="F2241" s="227">
        <f t="shared" si="102"/>
        <v>5267942.33</v>
      </c>
      <c r="G2241" s="81">
        <v>3899.4827749999999</v>
      </c>
      <c r="H2241" s="106">
        <v>0</v>
      </c>
      <c r="I2241" s="189">
        <f t="shared" si="103"/>
        <v>0</v>
      </c>
      <c r="J2241" s="232">
        <v>2016</v>
      </c>
      <c r="K2241" s="106">
        <f t="shared" si="104"/>
        <v>5267942</v>
      </c>
    </row>
    <row r="2242" spans="2:11" s="58" customFormat="1">
      <c r="B2242" s="175" t="s">
        <v>3065</v>
      </c>
      <c r="C2242" s="174" t="s">
        <v>3041</v>
      </c>
      <c r="D2242" s="104">
        <v>7275.35</v>
      </c>
      <c r="E2242" s="97">
        <v>159.81661363370833</v>
      </c>
      <c r="F2242" s="227">
        <f t="shared" si="102"/>
        <v>1162721.8</v>
      </c>
      <c r="G2242" s="81">
        <v>3637.6750010000001</v>
      </c>
      <c r="H2242" s="106">
        <v>296.77912394681243</v>
      </c>
      <c r="I2242" s="189">
        <f t="shared" si="103"/>
        <v>1079586</v>
      </c>
      <c r="J2242" s="232">
        <v>2016</v>
      </c>
      <c r="K2242" s="106">
        <f t="shared" si="104"/>
        <v>2242308</v>
      </c>
    </row>
    <row r="2243" spans="2:11" s="58" customFormat="1">
      <c r="B2243" s="175" t="s">
        <v>3066</v>
      </c>
      <c r="C2243" s="174" t="s">
        <v>3041</v>
      </c>
      <c r="D2243" s="181">
        <v>7485.44</v>
      </c>
      <c r="E2243" s="97">
        <v>996.29606810020528</v>
      </c>
      <c r="F2243" s="227">
        <f t="shared" si="102"/>
        <v>7457714.4400000004</v>
      </c>
      <c r="G2243" s="81">
        <v>3742.7201359999999</v>
      </c>
      <c r="H2243" s="106">
        <v>0</v>
      </c>
      <c r="I2243" s="189">
        <f t="shared" si="103"/>
        <v>0</v>
      </c>
      <c r="J2243" s="232">
        <v>2016</v>
      </c>
      <c r="K2243" s="106">
        <f t="shared" si="104"/>
        <v>7457714</v>
      </c>
    </row>
    <row r="2244" spans="2:11" s="58" customFormat="1">
      <c r="B2244" s="175" t="s">
        <v>3067</v>
      </c>
      <c r="C2244" s="174" t="s">
        <v>3068</v>
      </c>
      <c r="D2244" s="181">
        <v>5747.4857140000004</v>
      </c>
      <c r="E2244" s="97">
        <v>693.91150121265002</v>
      </c>
      <c r="F2244" s="227">
        <f t="shared" si="102"/>
        <v>3988246.44</v>
      </c>
      <c r="G2244" s="81">
        <v>2873.7429459999998</v>
      </c>
      <c r="H2244" s="106">
        <v>0</v>
      </c>
      <c r="I2244" s="189">
        <f t="shared" si="103"/>
        <v>0</v>
      </c>
      <c r="J2244" s="232">
        <v>2016</v>
      </c>
      <c r="K2244" s="106">
        <f t="shared" si="104"/>
        <v>3988246</v>
      </c>
    </row>
    <row r="2245" spans="2:11" s="58" customFormat="1">
      <c r="B2245" s="175" t="s">
        <v>3069</v>
      </c>
      <c r="C2245" s="174" t="s">
        <v>3068</v>
      </c>
      <c r="D2245" s="181">
        <v>5553.85</v>
      </c>
      <c r="E2245" s="97">
        <v>386.17782619264113</v>
      </c>
      <c r="F2245" s="227">
        <f t="shared" si="102"/>
        <v>2144773.7200000002</v>
      </c>
      <c r="G2245" s="81">
        <v>2776.9250099999999</v>
      </c>
      <c r="H2245" s="106">
        <v>0</v>
      </c>
      <c r="I2245" s="189">
        <f t="shared" si="103"/>
        <v>0</v>
      </c>
      <c r="J2245" s="232">
        <v>2016</v>
      </c>
      <c r="K2245" s="106">
        <f t="shared" si="104"/>
        <v>2144774</v>
      </c>
    </row>
    <row r="2246" spans="2:11" s="58" customFormat="1">
      <c r="B2246" s="175" t="s">
        <v>3070</v>
      </c>
      <c r="C2246" s="174" t="s">
        <v>3043</v>
      </c>
      <c r="D2246" s="181">
        <v>3331.08</v>
      </c>
      <c r="E2246" s="97">
        <v>115.16784046015106</v>
      </c>
      <c r="F2246" s="227">
        <f t="shared" si="102"/>
        <v>383633.29</v>
      </c>
      <c r="G2246" s="81"/>
      <c r="H2246" s="106" t="s">
        <v>11235</v>
      </c>
      <c r="I2246" s="189" t="str">
        <f t="shared" si="103"/>
        <v/>
      </c>
      <c r="J2246" s="232">
        <v>2016</v>
      </c>
      <c r="K2246" s="106">
        <f t="shared" si="104"/>
        <v>0</v>
      </c>
    </row>
    <row r="2247" spans="2:11" s="58" customFormat="1">
      <c r="B2247" s="175" t="s">
        <v>3071</v>
      </c>
      <c r="C2247" s="174" t="s">
        <v>3072</v>
      </c>
      <c r="D2247" s="104">
        <v>1665.681818</v>
      </c>
      <c r="E2247" s="97">
        <v>320.47608626775559</v>
      </c>
      <c r="F2247" s="227">
        <f t="shared" si="102"/>
        <v>533811.18999999994</v>
      </c>
      <c r="G2247" s="81"/>
      <c r="H2247" s="106" t="s">
        <v>11235</v>
      </c>
      <c r="I2247" s="189" t="str">
        <f t="shared" si="103"/>
        <v/>
      </c>
      <c r="J2247" s="232">
        <v>2016</v>
      </c>
      <c r="K2247" s="106">
        <f t="shared" si="104"/>
        <v>0</v>
      </c>
    </row>
    <row r="2248" spans="2:11" s="58" customFormat="1">
      <c r="B2248" s="175" t="s">
        <v>3073</v>
      </c>
      <c r="C2248" s="174" t="s">
        <v>3043</v>
      </c>
      <c r="D2248" s="181">
        <v>4645.2133329999997</v>
      </c>
      <c r="E2248" s="97">
        <v>151.98047525280364</v>
      </c>
      <c r="F2248" s="227">
        <f t="shared" si="102"/>
        <v>705981.73</v>
      </c>
      <c r="G2248" s="81"/>
      <c r="H2248" s="106" t="s">
        <v>11235</v>
      </c>
      <c r="I2248" s="189" t="str">
        <f t="shared" si="103"/>
        <v/>
      </c>
      <c r="J2248" s="232">
        <v>2016</v>
      </c>
      <c r="K2248" s="106">
        <f t="shared" si="104"/>
        <v>0</v>
      </c>
    </row>
    <row r="2249" spans="2:11" s="58" customFormat="1">
      <c r="B2249" s="175" t="s">
        <v>3074</v>
      </c>
      <c r="C2249" s="174" t="s">
        <v>3075</v>
      </c>
      <c r="D2249" s="181">
        <v>16016.15</v>
      </c>
      <c r="E2249" s="97">
        <v>264.81619178142063</v>
      </c>
      <c r="F2249" s="227">
        <f t="shared" si="102"/>
        <v>4241335.8499999996</v>
      </c>
      <c r="G2249" s="81">
        <v>8008.07485</v>
      </c>
      <c r="H2249" s="106">
        <v>1217.8388917031664</v>
      </c>
      <c r="I2249" s="189">
        <f t="shared" si="103"/>
        <v>9752545</v>
      </c>
      <c r="J2249" s="232">
        <v>2016</v>
      </c>
      <c r="K2249" s="106">
        <f t="shared" si="104"/>
        <v>13993881</v>
      </c>
    </row>
    <row r="2250" spans="2:11" s="58" customFormat="1">
      <c r="B2250" s="175" t="s">
        <v>3076</v>
      </c>
      <c r="C2250" s="174" t="s">
        <v>3077</v>
      </c>
      <c r="D2250" s="181">
        <v>3152.4678570000001</v>
      </c>
      <c r="E2250" s="97">
        <v>203.00401115239666</v>
      </c>
      <c r="F2250" s="227">
        <f t="shared" si="102"/>
        <v>639963.62</v>
      </c>
      <c r="G2250" s="81"/>
      <c r="H2250" s="106" t="s">
        <v>11235</v>
      </c>
      <c r="I2250" s="189" t="str">
        <f t="shared" si="103"/>
        <v/>
      </c>
      <c r="J2250" s="232">
        <v>2016</v>
      </c>
      <c r="K2250" s="106">
        <f t="shared" si="104"/>
        <v>0</v>
      </c>
    </row>
    <row r="2251" spans="2:11" s="58" customFormat="1">
      <c r="B2251" s="175" t="s">
        <v>3078</v>
      </c>
      <c r="C2251" s="174" t="s">
        <v>3075</v>
      </c>
      <c r="D2251" s="181">
        <v>7800</v>
      </c>
      <c r="E2251" s="97">
        <v>77.024110256410268</v>
      </c>
      <c r="F2251" s="227">
        <f t="shared" si="102"/>
        <v>600788.06000000006</v>
      </c>
      <c r="G2251" s="81">
        <v>3899.999875</v>
      </c>
      <c r="H2251" s="106">
        <v>1217.839013392276</v>
      </c>
      <c r="I2251" s="189">
        <f t="shared" si="103"/>
        <v>4749572</v>
      </c>
      <c r="J2251" s="232">
        <v>2016</v>
      </c>
      <c r="K2251" s="106">
        <f t="shared" si="104"/>
        <v>5350360</v>
      </c>
    </row>
    <row r="2252" spans="2:11" s="58" customFormat="1">
      <c r="B2252" s="175" t="s">
        <v>3079</v>
      </c>
      <c r="C2252" s="174" t="s">
        <v>3080</v>
      </c>
      <c r="D2252" s="104">
        <v>1791.2666670000001</v>
      </c>
      <c r="E2252" s="97">
        <v>208.36641292784128</v>
      </c>
      <c r="F2252" s="227">
        <f t="shared" si="102"/>
        <v>373239.81</v>
      </c>
      <c r="G2252" s="81"/>
      <c r="H2252" s="106" t="s">
        <v>11235</v>
      </c>
      <c r="I2252" s="189" t="str">
        <f t="shared" si="103"/>
        <v/>
      </c>
      <c r="J2252" s="232">
        <v>2016</v>
      </c>
      <c r="K2252" s="106">
        <f t="shared" si="104"/>
        <v>0</v>
      </c>
    </row>
    <row r="2253" spans="2:11" s="58" customFormat="1">
      <c r="B2253" s="175" t="s">
        <v>3081</v>
      </c>
      <c r="C2253" s="174" t="s">
        <v>3075</v>
      </c>
      <c r="D2253" s="181">
        <v>10265.4</v>
      </c>
      <c r="E2253" s="97">
        <v>219.09827770958756</v>
      </c>
      <c r="F2253" s="227">
        <f t="shared" si="102"/>
        <v>2249131.46</v>
      </c>
      <c r="G2253" s="81">
        <v>5132.6999320000004</v>
      </c>
      <c r="H2253" s="106">
        <v>1217.8389702910845</v>
      </c>
      <c r="I2253" s="189">
        <f t="shared" si="103"/>
        <v>6250802</v>
      </c>
      <c r="J2253" s="232">
        <v>2016</v>
      </c>
      <c r="K2253" s="106">
        <f t="shared" si="104"/>
        <v>8499933</v>
      </c>
    </row>
    <row r="2254" spans="2:11" s="58" customFormat="1">
      <c r="B2254" s="175" t="s">
        <v>3082</v>
      </c>
      <c r="C2254" s="174" t="s">
        <v>1363</v>
      </c>
      <c r="D2254" s="181">
        <v>16155.338100000001</v>
      </c>
      <c r="E2254" s="97">
        <v>573.08576352233683</v>
      </c>
      <c r="F2254" s="227">
        <f t="shared" ref="F2254:F2317" si="105">IFERROR(D2254*E2254,0)</f>
        <v>9258394.2699999996</v>
      </c>
      <c r="G2254" s="81">
        <v>8077.6688039999999</v>
      </c>
      <c r="H2254" s="106">
        <v>111.75736736729915</v>
      </c>
      <c r="I2254" s="189">
        <f t="shared" ref="I2254:I2317" si="106">IFERROR(G2254*H2254,"")</f>
        <v>902739</v>
      </c>
      <c r="J2254" s="232">
        <v>2016</v>
      </c>
      <c r="K2254" s="106">
        <f t="shared" ref="K2254:K2317" si="107">IFERROR(ROUND((F2254+I2254),0),0)</f>
        <v>10161133</v>
      </c>
    </row>
    <row r="2255" spans="2:11" s="58" customFormat="1">
      <c r="B2255" s="175" t="s">
        <v>3083</v>
      </c>
      <c r="C2255" s="174" t="s">
        <v>3080</v>
      </c>
      <c r="D2255" s="181">
        <v>9061.2999999999993</v>
      </c>
      <c r="E2255" s="97">
        <v>206.58941321885382</v>
      </c>
      <c r="F2255" s="227">
        <f t="shared" si="105"/>
        <v>1871968.65</v>
      </c>
      <c r="G2255" s="81"/>
      <c r="H2255" s="106" t="s">
        <v>11235</v>
      </c>
      <c r="I2255" s="189" t="str">
        <f t="shared" si="106"/>
        <v/>
      </c>
      <c r="J2255" s="232">
        <v>2016</v>
      </c>
      <c r="K2255" s="106">
        <f t="shared" si="107"/>
        <v>0</v>
      </c>
    </row>
    <row r="2256" spans="2:11" s="58" customFormat="1">
      <c r="B2256" s="175" t="s">
        <v>3084</v>
      </c>
      <c r="C2256" s="174" t="s">
        <v>3080</v>
      </c>
      <c r="D2256" s="181">
        <v>4019.4</v>
      </c>
      <c r="E2256" s="97">
        <v>191.75521222072948</v>
      </c>
      <c r="F2256" s="227">
        <f t="shared" si="105"/>
        <v>770740.9</v>
      </c>
      <c r="G2256" s="81"/>
      <c r="H2256" s="106" t="s">
        <v>11235</v>
      </c>
      <c r="I2256" s="189" t="str">
        <f t="shared" si="106"/>
        <v/>
      </c>
      <c r="J2256" s="232">
        <v>2016</v>
      </c>
      <c r="K2256" s="106">
        <f t="shared" si="107"/>
        <v>0</v>
      </c>
    </row>
    <row r="2257" spans="2:11" s="58" customFormat="1">
      <c r="B2257" s="175" t="s">
        <v>3085</v>
      </c>
      <c r="C2257" s="174" t="s">
        <v>3072</v>
      </c>
      <c r="D2257" s="104">
        <v>1665.681818</v>
      </c>
      <c r="E2257" s="97">
        <v>320.47608626775559</v>
      </c>
      <c r="F2257" s="227">
        <f t="shared" si="105"/>
        <v>533811.18999999994</v>
      </c>
      <c r="G2257" s="81"/>
      <c r="H2257" s="106" t="s">
        <v>11235</v>
      </c>
      <c r="I2257" s="189" t="str">
        <f t="shared" si="106"/>
        <v/>
      </c>
      <c r="J2257" s="232">
        <v>2016</v>
      </c>
      <c r="K2257" s="106">
        <f t="shared" si="107"/>
        <v>0</v>
      </c>
    </row>
    <row r="2258" spans="2:11" s="58" customFormat="1">
      <c r="B2258" s="175" t="s">
        <v>3086</v>
      </c>
      <c r="C2258" s="174" t="s">
        <v>3080</v>
      </c>
      <c r="D2258" s="181">
        <v>9061.2999999999993</v>
      </c>
      <c r="E2258" s="97">
        <v>206.58941321885382</v>
      </c>
      <c r="F2258" s="227">
        <f t="shared" si="105"/>
        <v>1871968.65</v>
      </c>
      <c r="G2258" s="81"/>
      <c r="H2258" s="106" t="s">
        <v>11235</v>
      </c>
      <c r="I2258" s="189" t="str">
        <f t="shared" si="106"/>
        <v/>
      </c>
      <c r="J2258" s="232">
        <v>2016</v>
      </c>
      <c r="K2258" s="106">
        <f t="shared" si="107"/>
        <v>0</v>
      </c>
    </row>
    <row r="2259" spans="2:11" s="58" customFormat="1">
      <c r="B2259" s="175" t="s">
        <v>3087</v>
      </c>
      <c r="C2259" s="174" t="s">
        <v>3080</v>
      </c>
      <c r="D2259" s="181">
        <v>4839.1000000000004</v>
      </c>
      <c r="E2259" s="97">
        <v>234.5071707548924</v>
      </c>
      <c r="F2259" s="227">
        <f t="shared" si="105"/>
        <v>1134803.6499999999</v>
      </c>
      <c r="G2259" s="81"/>
      <c r="H2259" s="106" t="s">
        <v>11235</v>
      </c>
      <c r="I2259" s="189" t="str">
        <f t="shared" si="106"/>
        <v/>
      </c>
      <c r="J2259" s="232">
        <v>2016</v>
      </c>
      <c r="K2259" s="106">
        <f t="shared" si="107"/>
        <v>0</v>
      </c>
    </row>
    <row r="2260" spans="2:11" s="58" customFormat="1">
      <c r="B2260" s="175" t="s">
        <v>3088</v>
      </c>
      <c r="C2260" s="174" t="s">
        <v>3080</v>
      </c>
      <c r="D2260" s="181">
        <v>1791.2666670000001</v>
      </c>
      <c r="E2260" s="97">
        <v>208.36641292784128</v>
      </c>
      <c r="F2260" s="227">
        <f t="shared" si="105"/>
        <v>373239.81</v>
      </c>
      <c r="G2260" s="81"/>
      <c r="H2260" s="106" t="s">
        <v>11235</v>
      </c>
      <c r="I2260" s="189" t="str">
        <f t="shared" si="106"/>
        <v/>
      </c>
      <c r="J2260" s="232">
        <v>2016</v>
      </c>
      <c r="K2260" s="106">
        <f t="shared" si="107"/>
        <v>0</v>
      </c>
    </row>
    <row r="2261" spans="2:11" s="58" customFormat="1">
      <c r="B2261" s="175" t="s">
        <v>3089</v>
      </c>
      <c r="C2261" s="174" t="s">
        <v>3080</v>
      </c>
      <c r="D2261" s="181">
        <v>4019.4</v>
      </c>
      <c r="E2261" s="97">
        <v>191.75521222072948</v>
      </c>
      <c r="F2261" s="227">
        <f t="shared" si="105"/>
        <v>770740.9</v>
      </c>
      <c r="G2261" s="81"/>
      <c r="H2261" s="106" t="s">
        <v>11235</v>
      </c>
      <c r="I2261" s="189" t="str">
        <f t="shared" si="106"/>
        <v/>
      </c>
      <c r="J2261" s="232">
        <v>2016</v>
      </c>
      <c r="K2261" s="106">
        <f t="shared" si="107"/>
        <v>0</v>
      </c>
    </row>
    <row r="2262" spans="2:11" s="58" customFormat="1">
      <c r="B2262" s="175" t="s">
        <v>3090</v>
      </c>
      <c r="C2262" s="174" t="s">
        <v>3075</v>
      </c>
      <c r="D2262" s="104">
        <v>16016.15</v>
      </c>
      <c r="E2262" s="97">
        <v>264.81619178142063</v>
      </c>
      <c r="F2262" s="227">
        <f t="shared" si="105"/>
        <v>4241335.8499999996</v>
      </c>
      <c r="G2262" s="81">
        <v>8008.07485</v>
      </c>
      <c r="H2262" s="106">
        <v>1217.8388917031664</v>
      </c>
      <c r="I2262" s="189">
        <f t="shared" si="106"/>
        <v>9752545</v>
      </c>
      <c r="J2262" s="232">
        <v>2016</v>
      </c>
      <c r="K2262" s="106">
        <f t="shared" si="107"/>
        <v>13993881</v>
      </c>
    </row>
    <row r="2263" spans="2:11" s="58" customFormat="1">
      <c r="B2263" s="175" t="s">
        <v>3091</v>
      </c>
      <c r="C2263" s="174" t="s">
        <v>3075</v>
      </c>
      <c r="D2263" s="181">
        <v>10265.4</v>
      </c>
      <c r="E2263" s="97">
        <v>219.09827770958756</v>
      </c>
      <c r="F2263" s="227">
        <f t="shared" si="105"/>
        <v>2249131.46</v>
      </c>
      <c r="G2263" s="81">
        <v>5132.6999320000004</v>
      </c>
      <c r="H2263" s="106">
        <v>1217.8389702910845</v>
      </c>
      <c r="I2263" s="189">
        <f t="shared" si="106"/>
        <v>6250802</v>
      </c>
      <c r="J2263" s="232">
        <v>2016</v>
      </c>
      <c r="K2263" s="106">
        <f t="shared" si="107"/>
        <v>8499933</v>
      </c>
    </row>
    <row r="2264" spans="2:11" s="58" customFormat="1">
      <c r="B2264" s="175" t="s">
        <v>3092</v>
      </c>
      <c r="C2264" s="174" t="s">
        <v>3077</v>
      </c>
      <c r="D2264" s="181">
        <v>3152.4678570000001</v>
      </c>
      <c r="E2264" s="97">
        <v>203.00401115239666</v>
      </c>
      <c r="F2264" s="227">
        <f t="shared" si="105"/>
        <v>639963.62</v>
      </c>
      <c r="G2264" s="81"/>
      <c r="H2264" s="106" t="s">
        <v>11235</v>
      </c>
      <c r="I2264" s="189" t="str">
        <f t="shared" si="106"/>
        <v/>
      </c>
      <c r="J2264" s="232">
        <v>2016</v>
      </c>
      <c r="K2264" s="106">
        <f t="shared" si="107"/>
        <v>0</v>
      </c>
    </row>
    <row r="2265" spans="2:11" s="58" customFormat="1">
      <c r="B2265" s="175" t="s">
        <v>3093</v>
      </c>
      <c r="C2265" s="174" t="s">
        <v>3077</v>
      </c>
      <c r="D2265" s="181">
        <v>5732.5472220000001</v>
      </c>
      <c r="E2265" s="97">
        <v>331.65430241963037</v>
      </c>
      <c r="F2265" s="227">
        <f t="shared" si="105"/>
        <v>1901223.95</v>
      </c>
      <c r="G2265" s="81"/>
      <c r="H2265" s="106" t="s">
        <v>11235</v>
      </c>
      <c r="I2265" s="189" t="str">
        <f t="shared" si="106"/>
        <v/>
      </c>
      <c r="J2265" s="232">
        <v>2016</v>
      </c>
      <c r="K2265" s="106">
        <f t="shared" si="107"/>
        <v>0</v>
      </c>
    </row>
    <row r="2266" spans="2:11" s="58" customFormat="1">
      <c r="B2266" s="175" t="s">
        <v>3094</v>
      </c>
      <c r="C2266" s="174" t="s">
        <v>3095</v>
      </c>
      <c r="D2266" s="181">
        <v>7334.8</v>
      </c>
      <c r="E2266" s="97">
        <v>66.476289742051591</v>
      </c>
      <c r="F2266" s="227">
        <f t="shared" si="105"/>
        <v>487590.29000000004</v>
      </c>
      <c r="G2266" s="81">
        <v>3667.3999840000001</v>
      </c>
      <c r="H2266" s="106">
        <v>1300.6110652805194</v>
      </c>
      <c r="I2266" s="189">
        <f t="shared" si="106"/>
        <v>4769861</v>
      </c>
      <c r="J2266" s="232">
        <v>2016</v>
      </c>
      <c r="K2266" s="106">
        <f t="shared" si="107"/>
        <v>5257451</v>
      </c>
    </row>
    <row r="2267" spans="2:11" s="58" customFormat="1">
      <c r="B2267" s="175" t="s">
        <v>3096</v>
      </c>
      <c r="C2267" s="174" t="s">
        <v>3095</v>
      </c>
      <c r="D2267" s="104">
        <v>7040.7833330000003</v>
      </c>
      <c r="E2267" s="97">
        <v>105.61837154036451</v>
      </c>
      <c r="F2267" s="227">
        <f t="shared" si="105"/>
        <v>743636.07</v>
      </c>
      <c r="G2267" s="81">
        <v>3520.3916859999999</v>
      </c>
      <c r="H2267" s="106">
        <v>1300.6112411322176</v>
      </c>
      <c r="I2267" s="189">
        <f t="shared" si="106"/>
        <v>4578661</v>
      </c>
      <c r="J2267" s="232">
        <v>2016</v>
      </c>
      <c r="K2267" s="106">
        <f t="shared" si="107"/>
        <v>5322297</v>
      </c>
    </row>
    <row r="2268" spans="2:11" s="58" customFormat="1">
      <c r="B2268" s="175" t="s">
        <v>3097</v>
      </c>
      <c r="C2268" s="174" t="s">
        <v>3098</v>
      </c>
      <c r="D2268" s="181">
        <v>6199.8</v>
      </c>
      <c r="E2268" s="97">
        <v>231.65453885609213</v>
      </c>
      <c r="F2268" s="227">
        <f t="shared" si="105"/>
        <v>1436211.81</v>
      </c>
      <c r="G2268" s="81">
        <v>3099.899891</v>
      </c>
      <c r="H2268" s="106">
        <v>1287.0993065240248</v>
      </c>
      <c r="I2268" s="189">
        <f t="shared" si="106"/>
        <v>3989879</v>
      </c>
      <c r="J2268" s="232">
        <v>2016</v>
      </c>
      <c r="K2268" s="106">
        <f t="shared" si="107"/>
        <v>5426091</v>
      </c>
    </row>
    <row r="2269" spans="2:11" s="58" customFormat="1">
      <c r="B2269" s="175" t="s">
        <v>3099</v>
      </c>
      <c r="C2269" s="174" t="s">
        <v>3098</v>
      </c>
      <c r="D2269" s="181">
        <v>4971.05</v>
      </c>
      <c r="E2269" s="97">
        <v>366.83568260226713</v>
      </c>
      <c r="F2269" s="227">
        <f t="shared" si="105"/>
        <v>1823558.52</v>
      </c>
      <c r="G2269" s="81">
        <v>2485.5250139999998</v>
      </c>
      <c r="H2269" s="106">
        <v>1300.6109300012863</v>
      </c>
      <c r="I2269" s="189">
        <f t="shared" si="106"/>
        <v>3232701</v>
      </c>
      <c r="J2269" s="232">
        <v>2016</v>
      </c>
      <c r="K2269" s="106">
        <f t="shared" si="107"/>
        <v>5056260</v>
      </c>
    </row>
    <row r="2270" spans="2:11" s="58" customFormat="1">
      <c r="B2270" s="175" t="s">
        <v>3100</v>
      </c>
      <c r="C2270" s="174" t="s">
        <v>3101</v>
      </c>
      <c r="D2270" s="181">
        <v>4978.2380949999997</v>
      </c>
      <c r="E2270" s="97">
        <v>344.4248320951391</v>
      </c>
      <c r="F2270" s="227">
        <f t="shared" si="105"/>
        <v>1714628.82</v>
      </c>
      <c r="G2270" s="81">
        <v>2489.1189829999998</v>
      </c>
      <c r="H2270" s="106">
        <v>1217.8389304421612</v>
      </c>
      <c r="I2270" s="189">
        <f t="shared" si="106"/>
        <v>3031346</v>
      </c>
      <c r="J2270" s="232">
        <v>2016</v>
      </c>
      <c r="K2270" s="106">
        <f t="shared" si="107"/>
        <v>4745975</v>
      </c>
    </row>
    <row r="2271" spans="2:11" s="58" customFormat="1">
      <c r="B2271" s="175" t="s">
        <v>3102</v>
      </c>
      <c r="C2271" s="174" t="s">
        <v>3101</v>
      </c>
      <c r="D2271" s="181">
        <v>4423.7111109999996</v>
      </c>
      <c r="E2271" s="97">
        <v>231.2371523213601</v>
      </c>
      <c r="F2271" s="227">
        <f t="shared" si="105"/>
        <v>1022926.36</v>
      </c>
      <c r="G2271" s="81">
        <v>2211.855505</v>
      </c>
      <c r="H2271" s="106">
        <v>1217.8390468594375</v>
      </c>
      <c r="I2271" s="189">
        <f t="shared" si="106"/>
        <v>2693684</v>
      </c>
      <c r="J2271" s="232">
        <v>2016</v>
      </c>
      <c r="K2271" s="106">
        <f t="shared" si="107"/>
        <v>3716610</v>
      </c>
    </row>
    <row r="2272" spans="2:11" s="58" customFormat="1">
      <c r="B2272" s="175" t="s">
        <v>3103</v>
      </c>
      <c r="C2272" s="174" t="s">
        <v>3104</v>
      </c>
      <c r="D2272" s="104">
        <v>6880.3261899999998</v>
      </c>
      <c r="E2272" s="97">
        <v>514.24140837136679</v>
      </c>
      <c r="F2272" s="227">
        <f t="shared" si="105"/>
        <v>3538148.63</v>
      </c>
      <c r="G2272" s="81">
        <v>3440.162969</v>
      </c>
      <c r="H2272" s="106">
        <v>1217.8388168679808</v>
      </c>
      <c r="I2272" s="189">
        <f t="shared" si="106"/>
        <v>4189564</v>
      </c>
      <c r="J2272" s="232">
        <v>2016</v>
      </c>
      <c r="K2272" s="106">
        <f t="shared" si="107"/>
        <v>7727713</v>
      </c>
    </row>
    <row r="2273" spans="2:11" s="58" customFormat="1">
      <c r="B2273" s="175" t="s">
        <v>3105</v>
      </c>
      <c r="C2273" s="174" t="s">
        <v>3104</v>
      </c>
      <c r="D2273" s="181">
        <v>6508.4161899999999</v>
      </c>
      <c r="E2273" s="97">
        <v>427.58279568473631</v>
      </c>
      <c r="F2273" s="227">
        <f t="shared" si="105"/>
        <v>2782886.79</v>
      </c>
      <c r="G2273" s="81">
        <v>3254.2081739999999</v>
      </c>
      <c r="H2273" s="106">
        <v>1217.8388068912766</v>
      </c>
      <c r="I2273" s="189">
        <f t="shared" si="106"/>
        <v>3963100.9999999995</v>
      </c>
      <c r="J2273" s="232">
        <v>2016</v>
      </c>
      <c r="K2273" s="106">
        <f t="shared" si="107"/>
        <v>6745988</v>
      </c>
    </row>
    <row r="2274" spans="2:11" s="58" customFormat="1">
      <c r="B2274" s="175" t="s">
        <v>3106</v>
      </c>
      <c r="C2274" s="174" t="s">
        <v>3101</v>
      </c>
      <c r="D2274" s="181">
        <v>4978.2380949999997</v>
      </c>
      <c r="E2274" s="97">
        <v>344.4248320951391</v>
      </c>
      <c r="F2274" s="227">
        <f t="shared" si="105"/>
        <v>1714628.82</v>
      </c>
      <c r="G2274" s="81">
        <v>2489.1189829999998</v>
      </c>
      <c r="H2274" s="106">
        <v>1217.8389304421612</v>
      </c>
      <c r="I2274" s="189">
        <f t="shared" si="106"/>
        <v>3031346</v>
      </c>
      <c r="J2274" s="232">
        <v>2016</v>
      </c>
      <c r="K2274" s="106">
        <f t="shared" si="107"/>
        <v>4745975</v>
      </c>
    </row>
    <row r="2275" spans="2:11" s="58" customFormat="1">
      <c r="B2275" s="175" t="s">
        <v>3107</v>
      </c>
      <c r="C2275" s="174" t="s">
        <v>3101</v>
      </c>
      <c r="D2275" s="181">
        <v>3018.1166669999998</v>
      </c>
      <c r="E2275" s="97">
        <v>222.82416294677981</v>
      </c>
      <c r="F2275" s="227">
        <f t="shared" si="105"/>
        <v>672509.32</v>
      </c>
      <c r="G2275" s="81">
        <v>1509.0583690000001</v>
      </c>
      <c r="H2275" s="106">
        <v>1217.8389105106908</v>
      </c>
      <c r="I2275" s="189">
        <f t="shared" si="106"/>
        <v>1837790</v>
      </c>
      <c r="J2275" s="232">
        <v>2016</v>
      </c>
      <c r="K2275" s="106">
        <f t="shared" si="107"/>
        <v>2510299</v>
      </c>
    </row>
    <row r="2276" spans="2:11" s="58" customFormat="1">
      <c r="B2276" s="175" t="s">
        <v>3108</v>
      </c>
      <c r="C2276" s="174" t="s">
        <v>3109</v>
      </c>
      <c r="D2276" s="181">
        <v>2255.1178970000001</v>
      </c>
      <c r="E2276" s="97">
        <v>129.65251191033406</v>
      </c>
      <c r="F2276" s="227">
        <f t="shared" si="105"/>
        <v>292381.7</v>
      </c>
      <c r="G2276" s="81">
        <v>2255.1179480000001</v>
      </c>
      <c r="H2276" s="106">
        <v>1300.6109071151784</v>
      </c>
      <c r="I2276" s="189">
        <f t="shared" si="106"/>
        <v>2933031</v>
      </c>
      <c r="J2276" s="232">
        <v>2016</v>
      </c>
      <c r="K2276" s="106">
        <f t="shared" si="107"/>
        <v>3225413</v>
      </c>
    </row>
    <row r="2277" spans="2:11" s="58" customFormat="1">
      <c r="B2277" s="175" t="s">
        <v>3110</v>
      </c>
      <c r="C2277" s="174" t="s">
        <v>3109</v>
      </c>
      <c r="D2277" s="104">
        <v>5279.3248519999997</v>
      </c>
      <c r="E2277" s="97">
        <v>140.91874640337059</v>
      </c>
      <c r="F2277" s="227">
        <f t="shared" si="105"/>
        <v>743955.84</v>
      </c>
      <c r="G2277" s="81">
        <v>2639.6623399999999</v>
      </c>
      <c r="H2277" s="106">
        <v>1300.6110470932431</v>
      </c>
      <c r="I2277" s="189">
        <f t="shared" si="106"/>
        <v>3433174</v>
      </c>
      <c r="J2277" s="232">
        <v>2016</v>
      </c>
      <c r="K2277" s="106">
        <f t="shared" si="107"/>
        <v>4177130</v>
      </c>
    </row>
    <row r="2278" spans="2:11" s="58" customFormat="1">
      <c r="B2278" s="175" t="s">
        <v>3111</v>
      </c>
      <c r="C2278" s="174" t="s">
        <v>3101</v>
      </c>
      <c r="D2278" s="181">
        <v>2119.5111109999998</v>
      </c>
      <c r="E2278" s="97">
        <v>427.99539256579067</v>
      </c>
      <c r="F2278" s="227">
        <f t="shared" si="105"/>
        <v>907140.99</v>
      </c>
      <c r="G2278" s="81">
        <v>1059.7555649999999</v>
      </c>
      <c r="H2278" s="106">
        <v>1217.8393231650546</v>
      </c>
      <c r="I2278" s="189">
        <f t="shared" si="106"/>
        <v>1290612</v>
      </c>
      <c r="J2278" s="232">
        <v>2016</v>
      </c>
      <c r="K2278" s="106">
        <f t="shared" si="107"/>
        <v>2197753</v>
      </c>
    </row>
    <row r="2279" spans="2:11" s="58" customFormat="1">
      <c r="B2279" s="175" t="s">
        <v>3112</v>
      </c>
      <c r="C2279" s="174" t="s">
        <v>3101</v>
      </c>
      <c r="D2279" s="181">
        <v>5092.0411109999995</v>
      </c>
      <c r="E2279" s="97">
        <v>605.3540756654744</v>
      </c>
      <c r="F2279" s="227">
        <f t="shared" si="105"/>
        <v>3082487.84</v>
      </c>
      <c r="G2279" s="81">
        <v>2546.0206389999998</v>
      </c>
      <c r="H2279" s="106">
        <v>1217.8389100639181</v>
      </c>
      <c r="I2279" s="189">
        <f t="shared" si="106"/>
        <v>3100643</v>
      </c>
      <c r="J2279" s="232">
        <v>2016</v>
      </c>
      <c r="K2279" s="106">
        <f t="shared" si="107"/>
        <v>6183131</v>
      </c>
    </row>
    <row r="2280" spans="2:11" s="58" customFormat="1">
      <c r="B2280" s="175" t="s">
        <v>3113</v>
      </c>
      <c r="C2280" s="174" t="s">
        <v>3114</v>
      </c>
      <c r="D2280" s="181">
        <v>7280.3416669999997</v>
      </c>
      <c r="E2280" s="97">
        <v>229.22548505716995</v>
      </c>
      <c r="F2280" s="227">
        <f t="shared" si="105"/>
        <v>1668839.85</v>
      </c>
      <c r="G2280" s="81">
        <v>3640.1709420000002</v>
      </c>
      <c r="H2280" s="106">
        <v>1300.6111733309913</v>
      </c>
      <c r="I2280" s="189">
        <f t="shared" si="106"/>
        <v>4734447</v>
      </c>
      <c r="J2280" s="232">
        <v>2016</v>
      </c>
      <c r="K2280" s="106">
        <f t="shared" si="107"/>
        <v>6403287</v>
      </c>
    </row>
    <row r="2281" spans="2:11" s="58" customFormat="1">
      <c r="B2281" s="175" t="s">
        <v>3115</v>
      </c>
      <c r="C2281" s="174" t="s">
        <v>3114</v>
      </c>
      <c r="D2281" s="181">
        <v>5423.3666670000002</v>
      </c>
      <c r="E2281" s="97">
        <v>93.564547845829793</v>
      </c>
      <c r="F2281" s="227">
        <f t="shared" si="105"/>
        <v>507434.85</v>
      </c>
      <c r="G2281" s="81">
        <v>2711.683387</v>
      </c>
      <c r="H2281" s="106">
        <v>1240.0160786175145</v>
      </c>
      <c r="I2281" s="189">
        <f t="shared" si="106"/>
        <v>3362531</v>
      </c>
      <c r="J2281" s="232">
        <v>2016</v>
      </c>
      <c r="K2281" s="106">
        <f t="shared" si="107"/>
        <v>3869966</v>
      </c>
    </row>
    <row r="2282" spans="2:11" s="58" customFormat="1">
      <c r="B2282" s="175" t="s">
        <v>3116</v>
      </c>
      <c r="C2282" s="174" t="s">
        <v>3101</v>
      </c>
      <c r="D2282" s="104">
        <v>5486.8357139999998</v>
      </c>
      <c r="E2282" s="97">
        <v>408.14816712771727</v>
      </c>
      <c r="F2282" s="227">
        <f t="shared" si="105"/>
        <v>2239441.94</v>
      </c>
      <c r="G2282" s="81">
        <v>2743.4177650000001</v>
      </c>
      <c r="H2282" s="106">
        <v>1263.4539457391024</v>
      </c>
      <c r="I2282" s="189">
        <f t="shared" si="106"/>
        <v>3466182</v>
      </c>
      <c r="J2282" s="232">
        <v>2016</v>
      </c>
      <c r="K2282" s="106">
        <f t="shared" si="107"/>
        <v>5705624</v>
      </c>
    </row>
    <row r="2283" spans="2:11" s="58" customFormat="1">
      <c r="B2283" s="175" t="s">
        <v>3117</v>
      </c>
      <c r="C2283" s="174" t="s">
        <v>3101</v>
      </c>
      <c r="D2283" s="181">
        <v>3086.5857139999998</v>
      </c>
      <c r="E2283" s="97">
        <v>330.85664699606656</v>
      </c>
      <c r="F2283" s="227">
        <f t="shared" si="105"/>
        <v>1021217.4</v>
      </c>
      <c r="G2283" s="81">
        <v>1543.292841</v>
      </c>
      <c r="H2283" s="106">
        <v>1300.61122988129</v>
      </c>
      <c r="I2283" s="189">
        <f t="shared" si="106"/>
        <v>2007224</v>
      </c>
      <c r="J2283" s="232">
        <v>2016</v>
      </c>
      <c r="K2283" s="106">
        <f t="shared" si="107"/>
        <v>3028441</v>
      </c>
    </row>
    <row r="2284" spans="2:11" s="58" customFormat="1">
      <c r="B2284" s="175" t="s">
        <v>3118</v>
      </c>
      <c r="C2284" s="174" t="s">
        <v>3119</v>
      </c>
      <c r="D2284" s="181">
        <v>7825.1806820000002</v>
      </c>
      <c r="E2284" s="97">
        <v>536.95817908272033</v>
      </c>
      <c r="F2284" s="227">
        <f t="shared" si="105"/>
        <v>4201794.7699999996</v>
      </c>
      <c r="G2284" s="81">
        <v>3912.5902449999999</v>
      </c>
      <c r="H2284" s="106">
        <v>1300.6110227113752</v>
      </c>
      <c r="I2284" s="189">
        <f t="shared" si="106"/>
        <v>5088758</v>
      </c>
      <c r="J2284" s="232">
        <v>2016</v>
      </c>
      <c r="K2284" s="106">
        <f t="shared" si="107"/>
        <v>9290553</v>
      </c>
    </row>
    <row r="2285" spans="2:11" s="58" customFormat="1">
      <c r="B2285" s="175" t="s">
        <v>3120</v>
      </c>
      <c r="C2285" s="174" t="s">
        <v>3119</v>
      </c>
      <c r="D2285" s="181">
        <v>5836.7181819999996</v>
      </c>
      <c r="E2285" s="97">
        <v>280.57287313448023</v>
      </c>
      <c r="F2285" s="227">
        <f t="shared" si="105"/>
        <v>1637624.79</v>
      </c>
      <c r="G2285" s="81">
        <v>2918.3589750000001</v>
      </c>
      <c r="H2285" s="106">
        <v>1300.6110737285155</v>
      </c>
      <c r="I2285" s="189">
        <f t="shared" si="106"/>
        <v>3795650</v>
      </c>
      <c r="J2285" s="232">
        <v>2016</v>
      </c>
      <c r="K2285" s="106">
        <f t="shared" si="107"/>
        <v>5433275</v>
      </c>
    </row>
    <row r="2286" spans="2:11" s="58" customFormat="1">
      <c r="B2286" s="175" t="s">
        <v>3121</v>
      </c>
      <c r="C2286" s="174" t="s">
        <v>3122</v>
      </c>
      <c r="D2286" s="181">
        <v>3348.8870139999999</v>
      </c>
      <c r="E2286" s="97">
        <v>207.81512397718654</v>
      </c>
      <c r="F2286" s="227">
        <f t="shared" si="105"/>
        <v>695949.37</v>
      </c>
      <c r="G2286" s="81">
        <v>1674.4434679999999</v>
      </c>
      <c r="H2286" s="106">
        <v>1300.6112428514666</v>
      </c>
      <c r="I2286" s="189">
        <f t="shared" si="106"/>
        <v>2177800</v>
      </c>
      <c r="J2286" s="232">
        <v>2016</v>
      </c>
      <c r="K2286" s="106">
        <f t="shared" si="107"/>
        <v>2873749</v>
      </c>
    </row>
    <row r="2287" spans="2:11" s="58" customFormat="1">
      <c r="B2287" s="175" t="s">
        <v>3123</v>
      </c>
      <c r="C2287" s="174" t="s">
        <v>3122</v>
      </c>
      <c r="D2287" s="104">
        <v>4321.7194520000003</v>
      </c>
      <c r="E2287" s="97">
        <v>445.10999183664728</v>
      </c>
      <c r="F2287" s="227">
        <f t="shared" si="105"/>
        <v>1923640.5099999998</v>
      </c>
      <c r="G2287" s="81">
        <v>2160.8598470000002</v>
      </c>
      <c r="H2287" s="106">
        <v>1300.6109599851341</v>
      </c>
      <c r="I2287" s="189">
        <f t="shared" si="106"/>
        <v>2810438</v>
      </c>
      <c r="J2287" s="232">
        <v>2016</v>
      </c>
      <c r="K2287" s="106">
        <f t="shared" si="107"/>
        <v>4734079</v>
      </c>
    </row>
    <row r="2288" spans="2:11" s="58" customFormat="1">
      <c r="B2288" s="175" t="s">
        <v>3124</v>
      </c>
      <c r="C2288" s="174" t="s">
        <v>3125</v>
      </c>
      <c r="D2288" s="181">
        <v>8483.6089740000007</v>
      </c>
      <c r="E2288" s="97">
        <v>738.19808046235391</v>
      </c>
      <c r="F2288" s="227">
        <f t="shared" si="105"/>
        <v>6262583.8600000003</v>
      </c>
      <c r="G2288" s="81"/>
      <c r="H2288" s="106" t="s">
        <v>11235</v>
      </c>
      <c r="I2288" s="189" t="str">
        <f t="shared" si="106"/>
        <v/>
      </c>
      <c r="J2288" s="232">
        <v>2016</v>
      </c>
      <c r="K2288" s="106">
        <f t="shared" si="107"/>
        <v>0</v>
      </c>
    </row>
    <row r="2289" spans="2:11" s="58" customFormat="1">
      <c r="B2289" s="175" t="s">
        <v>3126</v>
      </c>
      <c r="C2289" s="174" t="s">
        <v>3125</v>
      </c>
      <c r="D2289" s="181">
        <v>6151.65</v>
      </c>
      <c r="E2289" s="97">
        <v>114.12268903464924</v>
      </c>
      <c r="F2289" s="227">
        <f t="shared" si="105"/>
        <v>702042.84</v>
      </c>
      <c r="G2289" s="81"/>
      <c r="H2289" s="106" t="s">
        <v>11235</v>
      </c>
      <c r="I2289" s="189" t="str">
        <f t="shared" si="106"/>
        <v/>
      </c>
      <c r="J2289" s="232">
        <v>2016</v>
      </c>
      <c r="K2289" s="106">
        <f t="shared" si="107"/>
        <v>0</v>
      </c>
    </row>
    <row r="2290" spans="2:11" s="58" customFormat="1">
      <c r="B2290" s="175" t="s">
        <v>3127</v>
      </c>
      <c r="C2290" s="174" t="s">
        <v>3098</v>
      </c>
      <c r="D2290" s="181">
        <v>1047.8</v>
      </c>
      <c r="E2290" s="97">
        <v>27.208770757778201</v>
      </c>
      <c r="F2290" s="227">
        <f t="shared" si="105"/>
        <v>28509.35</v>
      </c>
      <c r="G2290" s="81">
        <v>523.89999599999999</v>
      </c>
      <c r="H2290" s="106">
        <v>1300.610813518693</v>
      </c>
      <c r="I2290" s="189">
        <f t="shared" si="106"/>
        <v>681390</v>
      </c>
      <c r="J2290" s="232">
        <v>2016</v>
      </c>
      <c r="K2290" s="106">
        <f t="shared" si="107"/>
        <v>709899</v>
      </c>
    </row>
    <row r="2291" spans="2:11" s="58" customFormat="1">
      <c r="B2291" s="175" t="s">
        <v>3128</v>
      </c>
      <c r="C2291" s="174" t="s">
        <v>3098</v>
      </c>
      <c r="D2291" s="181">
        <v>10630.67455</v>
      </c>
      <c r="E2291" s="97">
        <v>526.34466173174303</v>
      </c>
      <c r="F2291" s="227">
        <f t="shared" si="105"/>
        <v>5595398.7999999998</v>
      </c>
      <c r="G2291" s="81">
        <v>5315.3370969999996</v>
      </c>
      <c r="H2291" s="106">
        <v>1300.611207500242</v>
      </c>
      <c r="I2291" s="189">
        <f t="shared" si="106"/>
        <v>6913187.0000000009</v>
      </c>
      <c r="J2291" s="232">
        <v>2016</v>
      </c>
      <c r="K2291" s="106">
        <f t="shared" si="107"/>
        <v>12508586</v>
      </c>
    </row>
    <row r="2292" spans="2:11" s="58" customFormat="1">
      <c r="B2292" s="175" t="s">
        <v>3129</v>
      </c>
      <c r="C2292" s="174" t="s">
        <v>3122</v>
      </c>
      <c r="D2292" s="104">
        <v>3348.8870139999999</v>
      </c>
      <c r="E2292" s="97">
        <v>207.81512397718654</v>
      </c>
      <c r="F2292" s="227">
        <f t="shared" si="105"/>
        <v>695949.37</v>
      </c>
      <c r="G2292" s="81">
        <v>1674.4434679999999</v>
      </c>
      <c r="H2292" s="106">
        <v>1300.6112428514666</v>
      </c>
      <c r="I2292" s="189">
        <f t="shared" si="106"/>
        <v>2177800</v>
      </c>
      <c r="J2292" s="232">
        <v>2016</v>
      </c>
      <c r="K2292" s="106">
        <f t="shared" si="107"/>
        <v>2873749</v>
      </c>
    </row>
    <row r="2293" spans="2:11" s="58" customFormat="1">
      <c r="B2293" s="175" t="s">
        <v>3130</v>
      </c>
      <c r="C2293" s="174" t="s">
        <v>3122</v>
      </c>
      <c r="D2293" s="181">
        <v>4296.768</v>
      </c>
      <c r="E2293" s="97">
        <v>244.85290571890312</v>
      </c>
      <c r="F2293" s="227">
        <f t="shared" si="105"/>
        <v>1052076.1299999999</v>
      </c>
      <c r="G2293" s="81">
        <v>2148.3839349999998</v>
      </c>
      <c r="H2293" s="106">
        <v>1300.6111032942538</v>
      </c>
      <c r="I2293" s="189">
        <f t="shared" si="106"/>
        <v>2794212</v>
      </c>
      <c r="J2293" s="232">
        <v>2016</v>
      </c>
      <c r="K2293" s="106">
        <f t="shared" si="107"/>
        <v>3846288</v>
      </c>
    </row>
    <row r="2294" spans="2:11" s="58" customFormat="1">
      <c r="B2294" s="175" t="s">
        <v>3131</v>
      </c>
      <c r="C2294" s="174" t="s">
        <v>3122</v>
      </c>
      <c r="D2294" s="181">
        <v>5154.5922190000001</v>
      </c>
      <c r="E2294" s="97">
        <v>260.17646072111143</v>
      </c>
      <c r="F2294" s="227">
        <f t="shared" si="105"/>
        <v>1341103.56</v>
      </c>
      <c r="G2294" s="81">
        <v>2577.2960459999999</v>
      </c>
      <c r="H2294" s="106">
        <v>1300.6111599800281</v>
      </c>
      <c r="I2294" s="189">
        <f t="shared" si="106"/>
        <v>3352060</v>
      </c>
      <c r="J2294" s="232">
        <v>2016</v>
      </c>
      <c r="K2294" s="106">
        <f t="shared" si="107"/>
        <v>4693164</v>
      </c>
    </row>
    <row r="2295" spans="2:11" s="58" customFormat="1">
      <c r="B2295" s="175" t="s">
        <v>3132</v>
      </c>
      <c r="C2295" s="174" t="s">
        <v>3122</v>
      </c>
      <c r="D2295" s="181">
        <v>3762.00263</v>
      </c>
      <c r="E2295" s="97">
        <v>256.33216263859975</v>
      </c>
      <c r="F2295" s="227">
        <f t="shared" si="105"/>
        <v>964322.27</v>
      </c>
      <c r="G2295" s="81">
        <v>1881.0013469999999</v>
      </c>
      <c r="H2295" s="106">
        <v>1300.6109771807623</v>
      </c>
      <c r="I2295" s="189">
        <f t="shared" si="106"/>
        <v>2446451</v>
      </c>
      <c r="J2295" s="232">
        <v>2016</v>
      </c>
      <c r="K2295" s="106">
        <f t="shared" si="107"/>
        <v>3410773</v>
      </c>
    </row>
    <row r="2296" spans="2:11" s="58" customFormat="1">
      <c r="B2296" s="175" t="s">
        <v>3133</v>
      </c>
      <c r="C2296" s="174" t="s">
        <v>3134</v>
      </c>
      <c r="D2296" s="181">
        <v>5338.8666670000002</v>
      </c>
      <c r="E2296" s="97">
        <v>116.74361973722614</v>
      </c>
      <c r="F2296" s="227">
        <f t="shared" si="105"/>
        <v>623278.62</v>
      </c>
      <c r="G2296" s="81"/>
      <c r="H2296" s="106" t="s">
        <v>11235</v>
      </c>
      <c r="I2296" s="189" t="str">
        <f t="shared" si="106"/>
        <v/>
      </c>
      <c r="J2296" s="232">
        <v>2016</v>
      </c>
      <c r="K2296" s="106">
        <f t="shared" si="107"/>
        <v>0</v>
      </c>
    </row>
    <row r="2297" spans="2:11" s="58" customFormat="1">
      <c r="B2297" s="175" t="s">
        <v>3135</v>
      </c>
      <c r="C2297" s="174" t="s">
        <v>3104</v>
      </c>
      <c r="D2297" s="104">
        <v>9721.6568630000002</v>
      </c>
      <c r="E2297" s="97">
        <v>918.65035619494677</v>
      </c>
      <c r="F2297" s="227">
        <f t="shared" si="105"/>
        <v>8930803.5399999991</v>
      </c>
      <c r="G2297" s="81">
        <v>4860.828665</v>
      </c>
      <c r="H2297" s="106">
        <v>1217.8388517629432</v>
      </c>
      <c r="I2297" s="189">
        <f t="shared" si="106"/>
        <v>5919706</v>
      </c>
      <c r="J2297" s="232">
        <v>2016</v>
      </c>
      <c r="K2297" s="106">
        <f t="shared" si="107"/>
        <v>14850510</v>
      </c>
    </row>
    <row r="2298" spans="2:11" s="58" customFormat="1">
      <c r="B2298" s="175" t="s">
        <v>3136</v>
      </c>
      <c r="C2298" s="174" t="s">
        <v>3104</v>
      </c>
      <c r="D2298" s="181">
        <v>3186.8235289999998</v>
      </c>
      <c r="E2298" s="97">
        <v>666.83166503004691</v>
      </c>
      <c r="F2298" s="227">
        <f t="shared" si="105"/>
        <v>2125074.84</v>
      </c>
      <c r="G2298" s="81">
        <v>1593.4117530000001</v>
      </c>
      <c r="H2298" s="106">
        <v>1217.8390151487729</v>
      </c>
      <c r="I2298" s="189">
        <f t="shared" si="106"/>
        <v>1940518.9999999998</v>
      </c>
      <c r="J2298" s="232">
        <v>2016</v>
      </c>
      <c r="K2298" s="106">
        <f t="shared" si="107"/>
        <v>4065594</v>
      </c>
    </row>
    <row r="2299" spans="2:11" s="58" customFormat="1">
      <c r="B2299" s="175" t="s">
        <v>3137</v>
      </c>
      <c r="C2299" s="174" t="s">
        <v>3138</v>
      </c>
      <c r="D2299" s="181">
        <v>3169.7428570000002</v>
      </c>
      <c r="E2299" s="97">
        <v>292.3965765718894</v>
      </c>
      <c r="F2299" s="227">
        <f t="shared" si="105"/>
        <v>926821.96</v>
      </c>
      <c r="G2299" s="81">
        <v>1584.871388</v>
      </c>
      <c r="H2299" s="106">
        <v>1217.8388824570036</v>
      </c>
      <c r="I2299" s="189">
        <f t="shared" si="106"/>
        <v>1930118.0000000002</v>
      </c>
      <c r="J2299" s="232">
        <v>2016</v>
      </c>
      <c r="K2299" s="106">
        <f t="shared" si="107"/>
        <v>2856940</v>
      </c>
    </row>
    <row r="2300" spans="2:11" s="58" customFormat="1">
      <c r="B2300" s="175" t="s">
        <v>3139</v>
      </c>
      <c r="C2300" s="174" t="s">
        <v>3140</v>
      </c>
      <c r="D2300" s="181">
        <v>4370.9833330000001</v>
      </c>
      <c r="E2300" s="97">
        <v>326.54152195551279</v>
      </c>
      <c r="F2300" s="227">
        <f t="shared" si="105"/>
        <v>1427307.55</v>
      </c>
      <c r="G2300" s="81">
        <v>2185.4916269999999</v>
      </c>
      <c r="H2300" s="106">
        <v>1217.8390285821031</v>
      </c>
      <c r="I2300" s="189">
        <f t="shared" si="106"/>
        <v>2661577</v>
      </c>
      <c r="J2300" s="232">
        <v>2016</v>
      </c>
      <c r="K2300" s="106">
        <f t="shared" si="107"/>
        <v>4088885</v>
      </c>
    </row>
    <row r="2301" spans="2:11" s="58" customFormat="1">
      <c r="B2301" s="175" t="s">
        <v>3141</v>
      </c>
      <c r="C2301" s="174" t="s">
        <v>3138</v>
      </c>
      <c r="D2301" s="181">
        <v>3081.5333329999999</v>
      </c>
      <c r="E2301" s="97">
        <v>230.37040112393942</v>
      </c>
      <c r="F2301" s="227">
        <f t="shared" si="105"/>
        <v>709894.07</v>
      </c>
      <c r="G2301" s="81">
        <v>1540.7667220000001</v>
      </c>
      <c r="H2301" s="106">
        <v>1217.8391272394056</v>
      </c>
      <c r="I2301" s="189">
        <f t="shared" si="106"/>
        <v>1876406</v>
      </c>
      <c r="J2301" s="232">
        <v>2016</v>
      </c>
      <c r="K2301" s="106">
        <f t="shared" si="107"/>
        <v>2586300</v>
      </c>
    </row>
    <row r="2302" spans="2:11" s="58" customFormat="1">
      <c r="B2302" s="175" t="s">
        <v>3142</v>
      </c>
      <c r="C2302" s="174" t="s">
        <v>2543</v>
      </c>
      <c r="D2302" s="104">
        <v>9736.17</v>
      </c>
      <c r="E2302" s="97">
        <v>378.23619246582587</v>
      </c>
      <c r="F2302" s="227">
        <f t="shared" si="105"/>
        <v>3682571.8699999996</v>
      </c>
      <c r="G2302" s="81">
        <v>4868.0852139999997</v>
      </c>
      <c r="H2302" s="106">
        <v>1300.6111688003004</v>
      </c>
      <c r="I2302" s="189">
        <f t="shared" si="106"/>
        <v>6331486</v>
      </c>
      <c r="J2302" s="232">
        <v>2016</v>
      </c>
      <c r="K2302" s="106">
        <f t="shared" si="107"/>
        <v>10014058</v>
      </c>
    </row>
    <row r="2303" spans="2:11" s="58" customFormat="1">
      <c r="B2303" s="175" t="s">
        <v>3143</v>
      </c>
      <c r="C2303" s="174" t="s">
        <v>2577</v>
      </c>
      <c r="D2303" s="181">
        <v>4631.68</v>
      </c>
      <c r="E2303" s="97">
        <v>539.19588572612952</v>
      </c>
      <c r="F2303" s="227">
        <f t="shared" si="105"/>
        <v>2497382.7999999998</v>
      </c>
      <c r="G2303" s="81">
        <v>2315.8400449999999</v>
      </c>
      <c r="H2303" s="106">
        <v>1300.6109841234738</v>
      </c>
      <c r="I2303" s="189">
        <f t="shared" si="106"/>
        <v>3012007</v>
      </c>
      <c r="J2303" s="232">
        <v>2016</v>
      </c>
      <c r="K2303" s="106">
        <f t="shared" si="107"/>
        <v>5509390</v>
      </c>
    </row>
    <row r="2304" spans="2:11" s="58" customFormat="1">
      <c r="B2304" s="175" t="s">
        <v>3144</v>
      </c>
      <c r="C2304" s="174" t="s">
        <v>2577</v>
      </c>
      <c r="D2304" s="181">
        <v>867.6166667</v>
      </c>
      <c r="E2304" s="97">
        <v>1289.7936761131148</v>
      </c>
      <c r="F2304" s="227">
        <f t="shared" si="105"/>
        <v>1119046.49</v>
      </c>
      <c r="G2304" s="81">
        <v>433.80831360000002</v>
      </c>
      <c r="H2304" s="106">
        <v>1300.6113122125282</v>
      </c>
      <c r="I2304" s="189">
        <f t="shared" si="106"/>
        <v>564216</v>
      </c>
      <c r="J2304" s="232">
        <v>2016</v>
      </c>
      <c r="K2304" s="106">
        <f t="shared" si="107"/>
        <v>1683262</v>
      </c>
    </row>
    <row r="2305" spans="2:11" s="58" customFormat="1">
      <c r="B2305" s="175" t="s">
        <v>3145</v>
      </c>
      <c r="C2305" s="174" t="s">
        <v>3146</v>
      </c>
      <c r="D2305" s="181">
        <v>4114.3500000000004</v>
      </c>
      <c r="E2305" s="97">
        <v>168.36687933695478</v>
      </c>
      <c r="F2305" s="227">
        <f t="shared" si="105"/>
        <v>692720.27</v>
      </c>
      <c r="G2305" s="81">
        <v>2057.1750160000001</v>
      </c>
      <c r="H2305" s="106">
        <v>1300.6112650553403</v>
      </c>
      <c r="I2305" s="189">
        <f t="shared" si="106"/>
        <v>2675585</v>
      </c>
      <c r="J2305" s="232">
        <v>2016</v>
      </c>
      <c r="K2305" s="106">
        <f t="shared" si="107"/>
        <v>3368305</v>
      </c>
    </row>
    <row r="2306" spans="2:11" s="58" customFormat="1">
      <c r="B2306" s="175" t="s">
        <v>3147</v>
      </c>
      <c r="C2306" s="174" t="s">
        <v>3146</v>
      </c>
      <c r="D2306" s="181">
        <v>6697.9166670000004</v>
      </c>
      <c r="E2306" s="97">
        <v>67.623612313897425</v>
      </c>
      <c r="F2306" s="227">
        <f t="shared" si="105"/>
        <v>452937.32</v>
      </c>
      <c r="G2306" s="81">
        <v>3348.9583469999998</v>
      </c>
      <c r="H2306" s="106">
        <v>1300.6109806954851</v>
      </c>
      <c r="I2306" s="189">
        <f t="shared" si="106"/>
        <v>4355692</v>
      </c>
      <c r="J2306" s="232">
        <v>2016</v>
      </c>
      <c r="K2306" s="106">
        <f t="shared" si="107"/>
        <v>4808629</v>
      </c>
    </row>
    <row r="2307" spans="2:11" s="58" customFormat="1">
      <c r="B2307" s="175" t="s">
        <v>3148</v>
      </c>
      <c r="C2307" s="174" t="s">
        <v>3149</v>
      </c>
      <c r="D2307" s="104">
        <v>8609.0323079999998</v>
      </c>
      <c r="E2307" s="97">
        <v>437.43814812966781</v>
      </c>
      <c r="F2307" s="227">
        <f t="shared" si="105"/>
        <v>3765919.15</v>
      </c>
      <c r="G2307" s="81">
        <v>4304.5160100000003</v>
      </c>
      <c r="H2307" s="106">
        <v>1300.6110296706736</v>
      </c>
      <c r="I2307" s="189">
        <f t="shared" si="106"/>
        <v>5598501</v>
      </c>
      <c r="J2307" s="232">
        <v>2016</v>
      </c>
      <c r="K2307" s="106">
        <f t="shared" si="107"/>
        <v>9364420</v>
      </c>
    </row>
    <row r="2308" spans="2:11" s="58" customFormat="1">
      <c r="B2308" s="175" t="s">
        <v>3150</v>
      </c>
      <c r="C2308" s="174" t="s">
        <v>3151</v>
      </c>
      <c r="D2308" s="181">
        <v>6637.125</v>
      </c>
      <c r="E2308" s="97">
        <v>362.57224927962028</v>
      </c>
      <c r="F2308" s="227">
        <f t="shared" si="105"/>
        <v>2406437.34</v>
      </c>
      <c r="G2308" s="81">
        <v>3318.5624659999999</v>
      </c>
      <c r="H2308" s="106">
        <v>1300.6110459636591</v>
      </c>
      <c r="I2308" s="189">
        <f t="shared" si="106"/>
        <v>4316159</v>
      </c>
      <c r="J2308" s="232">
        <v>2016</v>
      </c>
      <c r="K2308" s="106">
        <f t="shared" si="107"/>
        <v>6722596</v>
      </c>
    </row>
    <row r="2309" spans="2:11" s="58" customFormat="1">
      <c r="B2309" s="175" t="s">
        <v>3152</v>
      </c>
      <c r="C2309" s="174" t="s">
        <v>3151</v>
      </c>
      <c r="D2309" s="181">
        <v>3804.5</v>
      </c>
      <c r="E2309" s="97">
        <v>301.99134446050732</v>
      </c>
      <c r="F2309" s="227">
        <f t="shared" si="105"/>
        <v>1148926.07</v>
      </c>
      <c r="G2309" s="81">
        <v>1902.2500689999999</v>
      </c>
      <c r="H2309" s="106">
        <v>1300.6113340821753</v>
      </c>
      <c r="I2309" s="189">
        <f t="shared" si="106"/>
        <v>2474088</v>
      </c>
      <c r="J2309" s="232">
        <v>2016</v>
      </c>
      <c r="K2309" s="106">
        <f t="shared" si="107"/>
        <v>3623014</v>
      </c>
    </row>
    <row r="2310" spans="2:11" s="58" customFormat="1">
      <c r="B2310" s="175" t="s">
        <v>3153</v>
      </c>
      <c r="C2310" s="174" t="s">
        <v>3154</v>
      </c>
      <c r="D2310" s="181">
        <v>5762.5098399999997</v>
      </c>
      <c r="E2310" s="97">
        <v>414.19170227395222</v>
      </c>
      <c r="F2310" s="227">
        <f t="shared" si="105"/>
        <v>2386783.7599999998</v>
      </c>
      <c r="G2310" s="81">
        <v>2881.254856</v>
      </c>
      <c r="H2310" s="106">
        <v>1300.6110834646695</v>
      </c>
      <c r="I2310" s="189">
        <f t="shared" si="106"/>
        <v>3747392.0000000005</v>
      </c>
      <c r="J2310" s="232">
        <v>2016</v>
      </c>
      <c r="K2310" s="106">
        <f t="shared" si="107"/>
        <v>6134176</v>
      </c>
    </row>
    <row r="2311" spans="2:11" s="58" customFormat="1">
      <c r="B2311" s="175" t="s">
        <v>3155</v>
      </c>
      <c r="C2311" s="174" t="s">
        <v>3146</v>
      </c>
      <c r="D2311" s="181">
        <v>1787.2666670000001</v>
      </c>
      <c r="E2311" s="97">
        <v>227.14600316551417</v>
      </c>
      <c r="F2311" s="227">
        <f t="shared" si="105"/>
        <v>405970.48</v>
      </c>
      <c r="G2311" s="81">
        <v>893.63334769999994</v>
      </c>
      <c r="H2311" s="106">
        <v>1300.6105949284508</v>
      </c>
      <c r="I2311" s="189">
        <f t="shared" si="106"/>
        <v>1162269</v>
      </c>
      <c r="J2311" s="232">
        <v>2016</v>
      </c>
      <c r="K2311" s="106">
        <f t="shared" si="107"/>
        <v>1568239</v>
      </c>
    </row>
    <row r="2312" spans="2:11" s="58" customFormat="1">
      <c r="B2312" s="175" t="s">
        <v>3156</v>
      </c>
      <c r="C2312" s="174" t="s">
        <v>3157</v>
      </c>
      <c r="D2312" s="104">
        <v>5246.8886839999996</v>
      </c>
      <c r="E2312" s="97">
        <v>365.2189050329012</v>
      </c>
      <c r="F2312" s="227">
        <f t="shared" si="105"/>
        <v>1916262.9399999997</v>
      </c>
      <c r="G2312" s="81">
        <v>2623.4443529999999</v>
      </c>
      <c r="H2312" s="106">
        <v>1300.6111587989915</v>
      </c>
      <c r="I2312" s="189">
        <f t="shared" si="106"/>
        <v>3412081.0000000005</v>
      </c>
      <c r="J2312" s="232">
        <v>2016</v>
      </c>
      <c r="K2312" s="106">
        <f t="shared" si="107"/>
        <v>5328344</v>
      </c>
    </row>
    <row r="2313" spans="2:11" s="58" customFormat="1">
      <c r="B2313" s="175" t="s">
        <v>3158</v>
      </c>
      <c r="C2313" s="174" t="s">
        <v>3159</v>
      </c>
      <c r="D2313" s="181">
        <v>10948.53182</v>
      </c>
      <c r="E2313" s="97">
        <v>242.03748352443478</v>
      </c>
      <c r="F2313" s="227">
        <f t="shared" si="105"/>
        <v>2649955.09</v>
      </c>
      <c r="G2313" s="81">
        <v>5474.26595</v>
      </c>
      <c r="H2313" s="106">
        <v>1300.6110892365396</v>
      </c>
      <c r="I2313" s="189">
        <f t="shared" si="106"/>
        <v>7119891</v>
      </c>
      <c r="J2313" s="232">
        <v>2016</v>
      </c>
      <c r="K2313" s="106">
        <f t="shared" si="107"/>
        <v>9769846</v>
      </c>
    </row>
    <row r="2314" spans="2:11" s="58" customFormat="1">
      <c r="B2314" s="175" t="s">
        <v>3160</v>
      </c>
      <c r="C2314" s="174" t="s">
        <v>3159</v>
      </c>
      <c r="D2314" s="181">
        <v>3206.75</v>
      </c>
      <c r="E2314" s="97">
        <v>59.072278786933808</v>
      </c>
      <c r="F2314" s="227">
        <f t="shared" si="105"/>
        <v>189430.03</v>
      </c>
      <c r="G2314" s="81">
        <v>1603.374969</v>
      </c>
      <c r="H2314" s="106">
        <v>1300.6109240314579</v>
      </c>
      <c r="I2314" s="189">
        <f t="shared" si="106"/>
        <v>2085367.0000000002</v>
      </c>
      <c r="J2314" s="232">
        <v>2016</v>
      </c>
      <c r="K2314" s="106">
        <f t="shared" si="107"/>
        <v>2274797</v>
      </c>
    </row>
    <row r="2315" spans="2:11" s="58" customFormat="1">
      <c r="B2315" s="175" t="s">
        <v>3161</v>
      </c>
      <c r="C2315" s="174" t="s">
        <v>3162</v>
      </c>
      <c r="D2315" s="181">
        <v>3560</v>
      </c>
      <c r="E2315" s="97">
        <v>90.077567415730343</v>
      </c>
      <c r="F2315" s="227">
        <f t="shared" si="105"/>
        <v>320676.14</v>
      </c>
      <c r="G2315" s="81">
        <v>1780.0000210000001</v>
      </c>
      <c r="H2315" s="106">
        <v>1300.6112206107664</v>
      </c>
      <c r="I2315" s="189">
        <f t="shared" si="106"/>
        <v>2315088</v>
      </c>
      <c r="J2315" s="232">
        <v>2016</v>
      </c>
      <c r="K2315" s="106">
        <f t="shared" si="107"/>
        <v>2635764</v>
      </c>
    </row>
    <row r="2316" spans="2:11" s="58" customFormat="1">
      <c r="B2316" s="175" t="s">
        <v>3163</v>
      </c>
      <c r="C2316" s="174" t="s">
        <v>3157</v>
      </c>
      <c r="D2316" s="181">
        <v>6642.6647370000001</v>
      </c>
      <c r="E2316" s="97">
        <v>150.6980134680249</v>
      </c>
      <c r="F2316" s="227">
        <f t="shared" si="105"/>
        <v>1001036.3800000001</v>
      </c>
      <c r="G2316" s="81"/>
      <c r="H2316" s="106" t="s">
        <v>11235</v>
      </c>
      <c r="I2316" s="189" t="str">
        <f t="shared" si="106"/>
        <v/>
      </c>
      <c r="J2316" s="232">
        <v>2016</v>
      </c>
      <c r="K2316" s="106">
        <f t="shared" si="107"/>
        <v>0</v>
      </c>
    </row>
    <row r="2317" spans="2:11" s="58" customFormat="1">
      <c r="B2317" s="175" t="s">
        <v>3164</v>
      </c>
      <c r="C2317" s="174" t="s">
        <v>3157</v>
      </c>
      <c r="D2317" s="104">
        <v>5999.5964450000001</v>
      </c>
      <c r="E2317" s="97">
        <v>230.28224359180211</v>
      </c>
      <c r="F2317" s="227">
        <f t="shared" si="105"/>
        <v>1381600.53</v>
      </c>
      <c r="G2317" s="81"/>
      <c r="H2317" s="106" t="s">
        <v>11235</v>
      </c>
      <c r="I2317" s="189" t="str">
        <f t="shared" si="106"/>
        <v/>
      </c>
      <c r="J2317" s="232">
        <v>2016</v>
      </c>
      <c r="K2317" s="106">
        <f t="shared" si="107"/>
        <v>0</v>
      </c>
    </row>
    <row r="2318" spans="2:11" s="58" customFormat="1">
      <c r="B2318" s="175" t="s">
        <v>3165</v>
      </c>
      <c r="C2318" s="174" t="s">
        <v>3159</v>
      </c>
      <c r="D2318" s="181">
        <v>10948.53182</v>
      </c>
      <c r="E2318" s="97">
        <v>242.03748352443478</v>
      </c>
      <c r="F2318" s="227">
        <f t="shared" ref="F2318:F2381" si="108">IFERROR(D2318*E2318,0)</f>
        <v>2649955.09</v>
      </c>
      <c r="G2318" s="81">
        <v>5474.26595</v>
      </c>
      <c r="H2318" s="106">
        <v>1300.6110892365396</v>
      </c>
      <c r="I2318" s="189">
        <f t="shared" ref="I2318:I2381" si="109">IFERROR(G2318*H2318,"")</f>
        <v>7119891</v>
      </c>
      <c r="J2318" s="232">
        <v>2016</v>
      </c>
      <c r="K2318" s="106">
        <f t="shared" ref="K2318:K2381" si="110">IFERROR(ROUND((F2318+I2318),0),0)</f>
        <v>9769846</v>
      </c>
    </row>
    <row r="2319" spans="2:11" s="58" customFormat="1">
      <c r="B2319" s="175" t="s">
        <v>3166</v>
      </c>
      <c r="C2319" s="174" t="s">
        <v>3159</v>
      </c>
      <c r="D2319" s="181">
        <v>8298.9818180000002</v>
      </c>
      <c r="E2319" s="97">
        <v>408.89059578850618</v>
      </c>
      <c r="F2319" s="227">
        <f t="shared" si="108"/>
        <v>3393375.62</v>
      </c>
      <c r="G2319" s="81">
        <v>4149.4908109999997</v>
      </c>
      <c r="H2319" s="106">
        <v>1300.6111462382994</v>
      </c>
      <c r="I2319" s="189">
        <f t="shared" si="109"/>
        <v>5396874</v>
      </c>
      <c r="J2319" s="232">
        <v>2016</v>
      </c>
      <c r="K2319" s="106">
        <f t="shared" si="110"/>
        <v>8790250</v>
      </c>
    </row>
    <row r="2320" spans="2:11" s="58" customFormat="1">
      <c r="B2320" s="175" t="s">
        <v>3167</v>
      </c>
      <c r="C2320" s="174" t="s">
        <v>3149</v>
      </c>
      <c r="D2320" s="181">
        <v>8609.0323079999998</v>
      </c>
      <c r="E2320" s="97">
        <v>437.43814812966781</v>
      </c>
      <c r="F2320" s="227">
        <f t="shared" si="108"/>
        <v>3765919.15</v>
      </c>
      <c r="G2320" s="81">
        <v>4304.5160100000003</v>
      </c>
      <c r="H2320" s="106">
        <v>1300.6110296706736</v>
      </c>
      <c r="I2320" s="189">
        <f t="shared" si="109"/>
        <v>5598501</v>
      </c>
      <c r="J2320" s="232">
        <v>2016</v>
      </c>
      <c r="K2320" s="106">
        <f t="shared" si="110"/>
        <v>9364420</v>
      </c>
    </row>
    <row r="2321" spans="2:11" s="58" customFormat="1">
      <c r="B2321" s="175" t="s">
        <v>3168</v>
      </c>
      <c r="C2321" s="174" t="s">
        <v>3149</v>
      </c>
      <c r="D2321" s="181">
        <v>7738.73</v>
      </c>
      <c r="E2321" s="97">
        <v>162.36209817373134</v>
      </c>
      <c r="F2321" s="227">
        <f t="shared" si="108"/>
        <v>1256476.44</v>
      </c>
      <c r="G2321" s="81">
        <v>3869.3651220000002</v>
      </c>
      <c r="H2321" s="106">
        <v>1300.6110411722473</v>
      </c>
      <c r="I2321" s="189">
        <f t="shared" si="109"/>
        <v>5032539</v>
      </c>
      <c r="J2321" s="232">
        <v>2016</v>
      </c>
      <c r="K2321" s="106">
        <f t="shared" si="110"/>
        <v>6289015</v>
      </c>
    </row>
    <row r="2322" spans="2:11" s="58" customFormat="1">
      <c r="B2322" s="175" t="s">
        <v>3169</v>
      </c>
      <c r="C2322" s="174" t="s">
        <v>3157</v>
      </c>
      <c r="D2322" s="104">
        <v>5967.5938100000003</v>
      </c>
      <c r="E2322" s="97">
        <v>408.53778216517048</v>
      </c>
      <c r="F2322" s="227">
        <f t="shared" si="108"/>
        <v>2437987.54</v>
      </c>
      <c r="G2322" s="81"/>
      <c r="H2322" s="106" t="s">
        <v>11235</v>
      </c>
      <c r="I2322" s="189" t="str">
        <f t="shared" si="109"/>
        <v/>
      </c>
      <c r="J2322" s="232">
        <v>2016</v>
      </c>
      <c r="K2322" s="106">
        <f t="shared" si="110"/>
        <v>0</v>
      </c>
    </row>
    <row r="2323" spans="2:11" s="58" customFormat="1">
      <c r="B2323" s="175" t="s">
        <v>3170</v>
      </c>
      <c r="C2323" s="174" t="s">
        <v>3157</v>
      </c>
      <c r="D2323" s="181">
        <v>3455.4779819999999</v>
      </c>
      <c r="E2323" s="97">
        <v>325.24036496667799</v>
      </c>
      <c r="F2323" s="227">
        <f t="shared" si="108"/>
        <v>1123860.92</v>
      </c>
      <c r="G2323" s="81"/>
      <c r="H2323" s="106" t="s">
        <v>11235</v>
      </c>
      <c r="I2323" s="189" t="str">
        <f t="shared" si="109"/>
        <v/>
      </c>
      <c r="J2323" s="232">
        <v>2016</v>
      </c>
      <c r="K2323" s="106">
        <f t="shared" si="110"/>
        <v>0</v>
      </c>
    </row>
    <row r="2324" spans="2:11" s="58" customFormat="1">
      <c r="B2324" s="175" t="s">
        <v>3171</v>
      </c>
      <c r="C2324" s="174" t="s">
        <v>3151</v>
      </c>
      <c r="D2324" s="181">
        <v>7489.2</v>
      </c>
      <c r="E2324" s="97">
        <v>416.4025957378625</v>
      </c>
      <c r="F2324" s="227">
        <f t="shared" si="108"/>
        <v>3118522.32</v>
      </c>
      <c r="G2324" s="81">
        <v>3744.6000009999998</v>
      </c>
      <c r="H2324" s="106">
        <v>1300.6110128450007</v>
      </c>
      <c r="I2324" s="189">
        <f t="shared" si="109"/>
        <v>4870268</v>
      </c>
      <c r="J2324" s="232">
        <v>2016</v>
      </c>
      <c r="K2324" s="106">
        <f t="shared" si="110"/>
        <v>7988790</v>
      </c>
    </row>
    <row r="2325" spans="2:11" s="58" customFormat="1">
      <c r="B2325" s="175" t="s">
        <v>3172</v>
      </c>
      <c r="C2325" s="174" t="s">
        <v>3151</v>
      </c>
      <c r="D2325" s="181">
        <v>5404</v>
      </c>
      <c r="E2325" s="97">
        <v>372.47068097705403</v>
      </c>
      <c r="F2325" s="227">
        <f t="shared" si="108"/>
        <v>2012831.56</v>
      </c>
      <c r="G2325" s="81">
        <v>2702.0000770000001</v>
      </c>
      <c r="H2325" s="106">
        <v>1300.6109918034617</v>
      </c>
      <c r="I2325" s="189">
        <f t="shared" si="109"/>
        <v>3514251</v>
      </c>
      <c r="J2325" s="232">
        <v>2016</v>
      </c>
      <c r="K2325" s="106">
        <f t="shared" si="110"/>
        <v>5527083</v>
      </c>
    </row>
    <row r="2326" spans="2:11" s="58" customFormat="1">
      <c r="B2326" s="175" t="s">
        <v>3173</v>
      </c>
      <c r="C2326" s="174" t="s">
        <v>3154</v>
      </c>
      <c r="D2326" s="181">
        <v>5762.5098399999997</v>
      </c>
      <c r="E2326" s="97">
        <v>414.19170227395222</v>
      </c>
      <c r="F2326" s="227">
        <f t="shared" si="108"/>
        <v>2386783.7599999998</v>
      </c>
      <c r="G2326" s="81">
        <v>2881.254856</v>
      </c>
      <c r="H2326" s="106">
        <v>1300.6110834646695</v>
      </c>
      <c r="I2326" s="189">
        <f t="shared" si="109"/>
        <v>3747392.0000000005</v>
      </c>
      <c r="J2326" s="232">
        <v>2016</v>
      </c>
      <c r="K2326" s="106">
        <f t="shared" si="110"/>
        <v>6134176</v>
      </c>
    </row>
    <row r="2327" spans="2:11" s="58" customFormat="1">
      <c r="B2327" s="175" t="s">
        <v>3174</v>
      </c>
      <c r="C2327" s="174" t="s">
        <v>3149</v>
      </c>
      <c r="D2327" s="104">
        <v>7738.73</v>
      </c>
      <c r="E2327" s="97">
        <v>162.36209817373134</v>
      </c>
      <c r="F2327" s="227">
        <f t="shared" si="108"/>
        <v>1256476.44</v>
      </c>
      <c r="G2327" s="81">
        <v>3869.3651220000002</v>
      </c>
      <c r="H2327" s="106">
        <v>1300.6110411722473</v>
      </c>
      <c r="I2327" s="189">
        <f t="shared" si="109"/>
        <v>5032539</v>
      </c>
      <c r="J2327" s="232">
        <v>2016</v>
      </c>
      <c r="K2327" s="106">
        <f t="shared" si="110"/>
        <v>6289015</v>
      </c>
    </row>
    <row r="2328" spans="2:11" s="58" customFormat="1">
      <c r="B2328" s="175" t="s">
        <v>3175</v>
      </c>
      <c r="C2328" s="174" t="s">
        <v>3149</v>
      </c>
      <c r="D2328" s="181">
        <v>5334.6666670000004</v>
      </c>
      <c r="E2328" s="97">
        <v>230.78338101532216</v>
      </c>
      <c r="F2328" s="227">
        <f t="shared" si="108"/>
        <v>1231152.4099999999</v>
      </c>
      <c r="G2328" s="81">
        <v>2667.3333080000002</v>
      </c>
      <c r="H2328" s="106">
        <v>1300.6109846096517</v>
      </c>
      <c r="I2328" s="189">
        <f t="shared" si="109"/>
        <v>3469162.9999999995</v>
      </c>
      <c r="J2328" s="232">
        <v>2016</v>
      </c>
      <c r="K2328" s="106">
        <f t="shared" si="110"/>
        <v>4700315</v>
      </c>
    </row>
    <row r="2329" spans="2:11" s="58" customFormat="1">
      <c r="B2329" s="175" t="s">
        <v>3176</v>
      </c>
      <c r="C2329" s="174" t="s">
        <v>3177</v>
      </c>
      <c r="D2329" s="181">
        <v>3361.25</v>
      </c>
      <c r="E2329" s="97">
        <v>132.83757233172182</v>
      </c>
      <c r="F2329" s="227">
        <f t="shared" si="108"/>
        <v>446500.29</v>
      </c>
      <c r="G2329" s="81">
        <v>1680.625047</v>
      </c>
      <c r="H2329" s="106">
        <v>1300.6113433224348</v>
      </c>
      <c r="I2329" s="189">
        <f t="shared" si="109"/>
        <v>2185840</v>
      </c>
      <c r="J2329" s="232">
        <v>2016</v>
      </c>
      <c r="K2329" s="106">
        <f t="shared" si="110"/>
        <v>2632340</v>
      </c>
    </row>
    <row r="2330" spans="2:11" s="58" customFormat="1">
      <c r="B2330" s="175" t="s">
        <v>3178</v>
      </c>
      <c r="C2330" s="174" t="s">
        <v>3177</v>
      </c>
      <c r="D2330" s="181">
        <v>4700.9571429999996</v>
      </c>
      <c r="E2330" s="97">
        <v>267.11941457918539</v>
      </c>
      <c r="F2330" s="227">
        <f t="shared" si="108"/>
        <v>1255716.9199999997</v>
      </c>
      <c r="G2330" s="81">
        <v>2350.4785270000002</v>
      </c>
      <c r="H2330" s="106">
        <v>1300.6113286649904</v>
      </c>
      <c r="I2330" s="189">
        <f t="shared" si="109"/>
        <v>3057059</v>
      </c>
      <c r="J2330" s="232">
        <v>2016</v>
      </c>
      <c r="K2330" s="106">
        <f t="shared" si="110"/>
        <v>4312776</v>
      </c>
    </row>
    <row r="2331" spans="2:11" s="58" customFormat="1">
      <c r="B2331" s="175" t="s">
        <v>3179</v>
      </c>
      <c r="C2331" s="174" t="s">
        <v>3180</v>
      </c>
      <c r="D2331" s="181">
        <v>7477.3568180000002</v>
      </c>
      <c r="E2331" s="97">
        <v>126.59187371148937</v>
      </c>
      <c r="F2331" s="227">
        <f t="shared" si="108"/>
        <v>946572.61</v>
      </c>
      <c r="G2331" s="81"/>
      <c r="H2331" s="106" t="s">
        <v>11235</v>
      </c>
      <c r="I2331" s="189" t="str">
        <f t="shared" si="109"/>
        <v/>
      </c>
      <c r="J2331" s="232">
        <v>2016</v>
      </c>
      <c r="K2331" s="106">
        <f t="shared" si="110"/>
        <v>0</v>
      </c>
    </row>
    <row r="2332" spans="2:11" s="58" customFormat="1">
      <c r="B2332" s="175" t="s">
        <v>3181</v>
      </c>
      <c r="C2332" s="174" t="s">
        <v>3180</v>
      </c>
      <c r="D2332" s="104">
        <v>6561.7675319999998</v>
      </c>
      <c r="E2332" s="97">
        <v>185.32442273665114</v>
      </c>
      <c r="F2332" s="227">
        <f t="shared" si="108"/>
        <v>1216055.78</v>
      </c>
      <c r="G2332" s="81"/>
      <c r="H2332" s="106" t="s">
        <v>11235</v>
      </c>
      <c r="I2332" s="189" t="str">
        <f t="shared" si="109"/>
        <v/>
      </c>
      <c r="J2332" s="232">
        <v>2016</v>
      </c>
      <c r="K2332" s="106">
        <f t="shared" si="110"/>
        <v>0</v>
      </c>
    </row>
    <row r="2333" spans="2:11" s="58" customFormat="1">
      <c r="B2333" s="175" t="s">
        <v>3182</v>
      </c>
      <c r="C2333" s="174" t="s">
        <v>3180</v>
      </c>
      <c r="D2333" s="181">
        <v>7218.0548079999999</v>
      </c>
      <c r="E2333" s="97">
        <v>96.352561527958954</v>
      </c>
      <c r="F2333" s="227">
        <f t="shared" si="108"/>
        <v>695478.07</v>
      </c>
      <c r="G2333" s="81"/>
      <c r="H2333" s="106" t="s">
        <v>11235</v>
      </c>
      <c r="I2333" s="189" t="str">
        <f t="shared" si="109"/>
        <v/>
      </c>
      <c r="J2333" s="232">
        <v>2016</v>
      </c>
      <c r="K2333" s="106">
        <f t="shared" si="110"/>
        <v>0</v>
      </c>
    </row>
    <row r="2334" spans="2:11" s="58" customFormat="1">
      <c r="B2334" s="175" t="s">
        <v>3183</v>
      </c>
      <c r="C2334" s="174" t="s">
        <v>3180</v>
      </c>
      <c r="D2334" s="181">
        <v>7713.1374999999998</v>
      </c>
      <c r="E2334" s="97">
        <v>238.44301751394943</v>
      </c>
      <c r="F2334" s="227">
        <f t="shared" si="108"/>
        <v>1839143.78</v>
      </c>
      <c r="G2334" s="81"/>
      <c r="H2334" s="106" t="s">
        <v>11235</v>
      </c>
      <c r="I2334" s="189" t="str">
        <f t="shared" si="109"/>
        <v/>
      </c>
      <c r="J2334" s="232">
        <v>2016</v>
      </c>
      <c r="K2334" s="106">
        <f t="shared" si="110"/>
        <v>0</v>
      </c>
    </row>
    <row r="2335" spans="2:11" s="58" customFormat="1">
      <c r="B2335" s="175" t="s">
        <v>3184</v>
      </c>
      <c r="C2335" s="174" t="s">
        <v>3180</v>
      </c>
      <c r="D2335" s="181">
        <v>4202.292308</v>
      </c>
      <c r="E2335" s="97">
        <v>306.3994781012268</v>
      </c>
      <c r="F2335" s="227">
        <f t="shared" si="108"/>
        <v>1287580.17</v>
      </c>
      <c r="G2335" s="81"/>
      <c r="H2335" s="106" t="s">
        <v>11235</v>
      </c>
      <c r="I2335" s="189" t="str">
        <f t="shared" si="109"/>
        <v/>
      </c>
      <c r="J2335" s="232">
        <v>2016</v>
      </c>
      <c r="K2335" s="106">
        <f t="shared" si="110"/>
        <v>0</v>
      </c>
    </row>
    <row r="2336" spans="2:11" s="58" customFormat="1">
      <c r="B2336" s="175" t="s">
        <v>3185</v>
      </c>
      <c r="C2336" s="174" t="s">
        <v>3186</v>
      </c>
      <c r="D2336" s="181">
        <v>9654.9227269999992</v>
      </c>
      <c r="E2336" s="97">
        <v>363.97026256593466</v>
      </c>
      <c r="F2336" s="227">
        <f t="shared" si="108"/>
        <v>3514104.76</v>
      </c>
      <c r="G2336" s="81">
        <v>4827.4613419999996</v>
      </c>
      <c r="H2336" s="106">
        <v>1300.6111401399185</v>
      </c>
      <c r="I2336" s="189">
        <f t="shared" si="109"/>
        <v>6278650</v>
      </c>
      <c r="J2336" s="232">
        <v>2016</v>
      </c>
      <c r="K2336" s="106">
        <f t="shared" si="110"/>
        <v>9792755</v>
      </c>
    </row>
    <row r="2337" spans="2:11" s="58" customFormat="1">
      <c r="B2337" s="175" t="s">
        <v>3187</v>
      </c>
      <c r="C2337" s="174" t="s">
        <v>3186</v>
      </c>
      <c r="D2337" s="104">
        <v>6335.2727269999996</v>
      </c>
      <c r="E2337" s="97">
        <v>357.28155164550344</v>
      </c>
      <c r="F2337" s="227">
        <f t="shared" si="108"/>
        <v>2263476.0699999998</v>
      </c>
      <c r="G2337" s="81">
        <v>3167.6363409999999</v>
      </c>
      <c r="H2337" s="106">
        <v>1300.6111044613754</v>
      </c>
      <c r="I2337" s="189">
        <f t="shared" si="109"/>
        <v>4119862.9999999995</v>
      </c>
      <c r="J2337" s="232">
        <v>2016</v>
      </c>
      <c r="K2337" s="106">
        <f t="shared" si="110"/>
        <v>6383339</v>
      </c>
    </row>
    <row r="2338" spans="2:11" s="58" customFormat="1">
      <c r="B2338" s="175" t="s">
        <v>3188</v>
      </c>
      <c r="C2338" s="174" t="s">
        <v>3189</v>
      </c>
      <c r="D2338" s="181">
        <v>1911.937645</v>
      </c>
      <c r="E2338" s="97">
        <v>33.312629293409827</v>
      </c>
      <c r="F2338" s="227">
        <f t="shared" si="108"/>
        <v>63691.67</v>
      </c>
      <c r="G2338" s="81">
        <v>955.96878449999997</v>
      </c>
      <c r="H2338" s="106">
        <v>1300.6115054795496</v>
      </c>
      <c r="I2338" s="189">
        <f t="shared" si="109"/>
        <v>1243344</v>
      </c>
      <c r="J2338" s="232">
        <v>2016</v>
      </c>
      <c r="K2338" s="106">
        <f t="shared" si="110"/>
        <v>1307036</v>
      </c>
    </row>
    <row r="2339" spans="2:11" s="58" customFormat="1">
      <c r="B2339" s="175" t="s">
        <v>3190</v>
      </c>
      <c r="C2339" s="174" t="s">
        <v>3180</v>
      </c>
      <c r="D2339" s="181">
        <v>7218.0548079999999</v>
      </c>
      <c r="E2339" s="97">
        <v>96.352561527958954</v>
      </c>
      <c r="F2339" s="227">
        <f t="shared" si="108"/>
        <v>695478.07</v>
      </c>
      <c r="G2339" s="81"/>
      <c r="H2339" s="106" t="s">
        <v>11235</v>
      </c>
      <c r="I2339" s="189" t="str">
        <f t="shared" si="109"/>
        <v/>
      </c>
      <c r="J2339" s="232">
        <v>2016</v>
      </c>
      <c r="K2339" s="106">
        <f t="shared" si="110"/>
        <v>0</v>
      </c>
    </row>
    <row r="2340" spans="2:11" s="58" customFormat="1">
      <c r="B2340" s="175" t="s">
        <v>3191</v>
      </c>
      <c r="C2340" s="174" t="s">
        <v>3180</v>
      </c>
      <c r="D2340" s="181">
        <v>4202.292308</v>
      </c>
      <c r="E2340" s="97">
        <v>306.3994781012268</v>
      </c>
      <c r="F2340" s="227">
        <f t="shared" si="108"/>
        <v>1287580.17</v>
      </c>
      <c r="G2340" s="81"/>
      <c r="H2340" s="106" t="s">
        <v>11235</v>
      </c>
      <c r="I2340" s="189" t="str">
        <f t="shared" si="109"/>
        <v/>
      </c>
      <c r="J2340" s="232">
        <v>2016</v>
      </c>
      <c r="K2340" s="106">
        <f t="shared" si="110"/>
        <v>0</v>
      </c>
    </row>
    <row r="2341" spans="2:11" s="58" customFormat="1">
      <c r="B2341" s="175" t="s">
        <v>3192</v>
      </c>
      <c r="C2341" s="174" t="s">
        <v>3186</v>
      </c>
      <c r="D2341" s="181">
        <v>9654.9227269999992</v>
      </c>
      <c r="E2341" s="97">
        <v>363.97026256593466</v>
      </c>
      <c r="F2341" s="227">
        <f t="shared" si="108"/>
        <v>3514104.76</v>
      </c>
      <c r="G2341" s="81">
        <v>4827.4613419999996</v>
      </c>
      <c r="H2341" s="106">
        <v>1300.6111401399185</v>
      </c>
      <c r="I2341" s="189">
        <f t="shared" si="109"/>
        <v>6278650</v>
      </c>
      <c r="J2341" s="232">
        <v>2016</v>
      </c>
      <c r="K2341" s="106">
        <f t="shared" si="110"/>
        <v>9792755</v>
      </c>
    </row>
    <row r="2342" spans="2:11" s="58" customFormat="1">
      <c r="B2342" s="175" t="s">
        <v>3193</v>
      </c>
      <c r="C2342" s="174" t="s">
        <v>3194</v>
      </c>
      <c r="D2342" s="104">
        <v>2754</v>
      </c>
      <c r="E2342" s="97">
        <v>73.954488017429199</v>
      </c>
      <c r="F2342" s="227">
        <f t="shared" si="108"/>
        <v>203670.66</v>
      </c>
      <c r="G2342" s="81">
        <v>1376.999969</v>
      </c>
      <c r="H2342" s="106">
        <v>1300.6107772831765</v>
      </c>
      <c r="I2342" s="189">
        <f t="shared" si="109"/>
        <v>1790941</v>
      </c>
      <c r="J2342" s="232">
        <v>2016</v>
      </c>
      <c r="K2342" s="106">
        <f t="shared" si="110"/>
        <v>1994612</v>
      </c>
    </row>
    <row r="2343" spans="2:11" s="58" customFormat="1">
      <c r="B2343" s="175" t="s">
        <v>3195</v>
      </c>
      <c r="C2343" s="174" t="s">
        <v>3186</v>
      </c>
      <c r="D2343" s="181">
        <v>13969.247729999999</v>
      </c>
      <c r="E2343" s="97">
        <v>226.62886443062601</v>
      </c>
      <c r="F2343" s="227">
        <f t="shared" si="108"/>
        <v>3165834.75</v>
      </c>
      <c r="G2343" s="81">
        <v>6984.6236790000003</v>
      </c>
      <c r="H2343" s="106">
        <v>1300.6110876542759</v>
      </c>
      <c r="I2343" s="189">
        <f t="shared" si="109"/>
        <v>9084279</v>
      </c>
      <c r="J2343" s="232">
        <v>2016</v>
      </c>
      <c r="K2343" s="106">
        <f t="shared" si="110"/>
        <v>12250114</v>
      </c>
    </row>
    <row r="2344" spans="2:11" s="58" customFormat="1">
      <c r="B2344" s="175" t="s">
        <v>3196</v>
      </c>
      <c r="C2344" s="174" t="s">
        <v>3186</v>
      </c>
      <c r="D2344" s="181">
        <v>4533.6750000000002</v>
      </c>
      <c r="E2344" s="97">
        <v>104.43734718523052</v>
      </c>
      <c r="F2344" s="227">
        <f t="shared" si="108"/>
        <v>473484.99</v>
      </c>
      <c r="G2344" s="81">
        <v>2266.837528</v>
      </c>
      <c r="H2344" s="106">
        <v>1300.6110775840305</v>
      </c>
      <c r="I2344" s="189">
        <f t="shared" si="109"/>
        <v>2948274</v>
      </c>
      <c r="J2344" s="232">
        <v>2016</v>
      </c>
      <c r="K2344" s="106">
        <f t="shared" si="110"/>
        <v>3421759</v>
      </c>
    </row>
    <row r="2345" spans="2:11" s="58" customFormat="1">
      <c r="B2345" s="175" t="s">
        <v>3197</v>
      </c>
      <c r="C2345" s="174" t="s">
        <v>3198</v>
      </c>
      <c r="D2345" s="181">
        <v>10160.57</v>
      </c>
      <c r="E2345" s="97">
        <v>258.93314056199603</v>
      </c>
      <c r="F2345" s="227">
        <f t="shared" si="108"/>
        <v>2630908.2999999998</v>
      </c>
      <c r="G2345" s="81">
        <v>5080.2848320000003</v>
      </c>
      <c r="H2345" s="106">
        <v>1300.6111307737006</v>
      </c>
      <c r="I2345" s="189">
        <f t="shared" si="109"/>
        <v>6607475</v>
      </c>
      <c r="J2345" s="232">
        <v>2016</v>
      </c>
      <c r="K2345" s="106">
        <f t="shared" si="110"/>
        <v>9238383</v>
      </c>
    </row>
    <row r="2346" spans="2:11" s="58" customFormat="1">
      <c r="B2346" s="175" t="s">
        <v>3199</v>
      </c>
      <c r="C2346" s="174" t="s">
        <v>3198</v>
      </c>
      <c r="D2346" s="181">
        <v>10109.37333</v>
      </c>
      <c r="E2346" s="97">
        <v>190.86109267269487</v>
      </c>
      <c r="F2346" s="227">
        <f t="shared" si="108"/>
        <v>1929486.04</v>
      </c>
      <c r="G2346" s="81">
        <v>5054.6865930000004</v>
      </c>
      <c r="H2346" s="106">
        <v>1300.6112009208005</v>
      </c>
      <c r="I2346" s="189">
        <f t="shared" si="109"/>
        <v>6574182</v>
      </c>
      <c r="J2346" s="232">
        <v>2016</v>
      </c>
      <c r="K2346" s="106">
        <f t="shared" si="110"/>
        <v>8503668</v>
      </c>
    </row>
    <row r="2347" spans="2:11" s="58" customFormat="1">
      <c r="B2347" s="175" t="s">
        <v>3200</v>
      </c>
      <c r="C2347" s="174" t="s">
        <v>3198</v>
      </c>
      <c r="D2347" s="104">
        <v>11924.51333</v>
      </c>
      <c r="E2347" s="97">
        <v>156.71712113386516</v>
      </c>
      <c r="F2347" s="227">
        <f t="shared" si="108"/>
        <v>1868775.4</v>
      </c>
      <c r="G2347" s="81">
        <v>5962.2565930000001</v>
      </c>
      <c r="H2347" s="106">
        <v>1300.6110822376006</v>
      </c>
      <c r="I2347" s="189">
        <f t="shared" si="109"/>
        <v>7754576.9999999991</v>
      </c>
      <c r="J2347" s="232">
        <v>2016</v>
      </c>
      <c r="K2347" s="106">
        <f t="shared" si="110"/>
        <v>9623352</v>
      </c>
    </row>
    <row r="2348" spans="2:11" s="58" customFormat="1">
      <c r="B2348" s="175" t="s">
        <v>3201</v>
      </c>
      <c r="C2348" s="174" t="s">
        <v>3198</v>
      </c>
      <c r="D2348" s="181">
        <v>8998.828571</v>
      </c>
      <c r="E2348" s="97">
        <v>638.40544740609437</v>
      </c>
      <c r="F2348" s="227">
        <f t="shared" si="108"/>
        <v>5744901.1799999997</v>
      </c>
      <c r="G2348" s="81">
        <v>4499.4143050000002</v>
      </c>
      <c r="H2348" s="106">
        <v>1300.6110580874813</v>
      </c>
      <c r="I2348" s="189">
        <f t="shared" si="109"/>
        <v>5851988</v>
      </c>
      <c r="J2348" s="232">
        <v>2016</v>
      </c>
      <c r="K2348" s="106">
        <f t="shared" si="110"/>
        <v>11596889</v>
      </c>
    </row>
    <row r="2349" spans="2:11" s="58" customFormat="1">
      <c r="B2349" s="175" t="s">
        <v>3202</v>
      </c>
      <c r="C2349" s="174" t="s">
        <v>3203</v>
      </c>
      <c r="D2349" s="181">
        <v>5115.5</v>
      </c>
      <c r="E2349" s="97">
        <v>140.04980940279543</v>
      </c>
      <c r="F2349" s="227">
        <f t="shared" si="108"/>
        <v>716424.8</v>
      </c>
      <c r="G2349" s="81">
        <v>2557.7500570000002</v>
      </c>
      <c r="H2349" s="106">
        <v>1300.6110549761195</v>
      </c>
      <c r="I2349" s="189">
        <f t="shared" si="109"/>
        <v>3326638</v>
      </c>
      <c r="J2349" s="232">
        <v>2016</v>
      </c>
      <c r="K2349" s="106">
        <f t="shared" si="110"/>
        <v>4043063</v>
      </c>
    </row>
    <row r="2350" spans="2:11" s="58" customFormat="1">
      <c r="B2350" s="175" t="s">
        <v>3204</v>
      </c>
      <c r="C2350" s="174" t="s">
        <v>3203</v>
      </c>
      <c r="D2350" s="181">
        <v>4440.5</v>
      </c>
      <c r="E2350" s="97">
        <v>170.51938070037158</v>
      </c>
      <c r="F2350" s="227">
        <f t="shared" si="108"/>
        <v>757191.31</v>
      </c>
      <c r="G2350" s="81">
        <v>2220.2499619999999</v>
      </c>
      <c r="H2350" s="106">
        <v>1300.6112146934922</v>
      </c>
      <c r="I2350" s="189">
        <f t="shared" si="109"/>
        <v>2887682</v>
      </c>
      <c r="J2350" s="232">
        <v>2016</v>
      </c>
      <c r="K2350" s="106">
        <f t="shared" si="110"/>
        <v>3644873</v>
      </c>
    </row>
    <row r="2351" spans="2:11" s="58" customFormat="1">
      <c r="B2351" s="175" t="s">
        <v>3205</v>
      </c>
      <c r="C2351" s="174" t="s">
        <v>3206</v>
      </c>
      <c r="D2351" s="181">
        <v>9167.9533329999995</v>
      </c>
      <c r="E2351" s="97">
        <v>86.789375021789283</v>
      </c>
      <c r="F2351" s="227">
        <f t="shared" si="108"/>
        <v>795680.94</v>
      </c>
      <c r="G2351" s="81">
        <v>4583.9765669999997</v>
      </c>
      <c r="H2351" s="106">
        <v>1300.6111425001968</v>
      </c>
      <c r="I2351" s="189">
        <f t="shared" si="109"/>
        <v>5961971</v>
      </c>
      <c r="J2351" s="232">
        <v>2016</v>
      </c>
      <c r="K2351" s="106">
        <f t="shared" si="110"/>
        <v>6757652</v>
      </c>
    </row>
    <row r="2352" spans="2:11" s="58" customFormat="1">
      <c r="B2352" s="175" t="s">
        <v>3207</v>
      </c>
      <c r="C2352" s="174" t="s">
        <v>3206</v>
      </c>
      <c r="D2352" s="104">
        <v>11675.06667</v>
      </c>
      <c r="E2352" s="97">
        <v>70.544693514799434</v>
      </c>
      <c r="F2352" s="227">
        <f t="shared" si="108"/>
        <v>823614</v>
      </c>
      <c r="G2352" s="81">
        <v>5837.5333110000001</v>
      </c>
      <c r="H2352" s="106">
        <v>1300.6111649407253</v>
      </c>
      <c r="I2352" s="189">
        <f t="shared" si="109"/>
        <v>7592360.9999999991</v>
      </c>
      <c r="J2352" s="232">
        <v>2016</v>
      </c>
      <c r="K2352" s="106">
        <f t="shared" si="110"/>
        <v>8415975</v>
      </c>
    </row>
    <row r="2353" spans="2:11" s="58" customFormat="1">
      <c r="B2353" s="175" t="s">
        <v>3208</v>
      </c>
      <c r="C2353" s="174" t="s">
        <v>3209</v>
      </c>
      <c r="D2353" s="181">
        <v>6990.34</v>
      </c>
      <c r="E2353" s="97">
        <v>756.48733537996713</v>
      </c>
      <c r="F2353" s="227">
        <f t="shared" si="108"/>
        <v>5288103.68</v>
      </c>
      <c r="G2353" s="81">
        <v>3495.1698150000002</v>
      </c>
      <c r="H2353" s="106">
        <v>1300.6111979139989</v>
      </c>
      <c r="I2353" s="189">
        <f t="shared" si="109"/>
        <v>4545857</v>
      </c>
      <c r="J2353" s="232">
        <v>2016</v>
      </c>
      <c r="K2353" s="106">
        <f t="shared" si="110"/>
        <v>9833961</v>
      </c>
    </row>
    <row r="2354" spans="2:11" s="58" customFormat="1">
      <c r="B2354" s="175" t="s">
        <v>3210</v>
      </c>
      <c r="C2354" s="174" t="s">
        <v>3209</v>
      </c>
      <c r="D2354" s="181">
        <v>7800.0222219999996</v>
      </c>
      <c r="E2354" s="97">
        <v>491.71298245565436</v>
      </c>
      <c r="F2354" s="227">
        <f t="shared" si="108"/>
        <v>3835372.19</v>
      </c>
      <c r="G2354" s="81">
        <v>3900.0111849999998</v>
      </c>
      <c r="H2354" s="106">
        <v>1300.6111417088155</v>
      </c>
      <c r="I2354" s="189">
        <f t="shared" si="109"/>
        <v>5072398</v>
      </c>
      <c r="J2354" s="232">
        <v>2016</v>
      </c>
      <c r="K2354" s="106">
        <f t="shared" si="110"/>
        <v>8907770</v>
      </c>
    </row>
    <row r="2355" spans="2:11" s="58" customFormat="1">
      <c r="B2355" s="175" t="s">
        <v>3211</v>
      </c>
      <c r="C2355" s="174" t="s">
        <v>3212</v>
      </c>
      <c r="D2355" s="181">
        <v>2572.7320180000002</v>
      </c>
      <c r="E2355" s="97">
        <v>99.579547425681383</v>
      </c>
      <c r="F2355" s="227">
        <f t="shared" si="108"/>
        <v>256191.49</v>
      </c>
      <c r="G2355" s="81">
        <v>1286.365988</v>
      </c>
      <c r="H2355" s="106">
        <v>1300.6111912218873</v>
      </c>
      <c r="I2355" s="189">
        <f t="shared" si="109"/>
        <v>1673062</v>
      </c>
      <c r="J2355" s="232">
        <v>2016</v>
      </c>
      <c r="K2355" s="106">
        <f t="shared" si="110"/>
        <v>1929253</v>
      </c>
    </row>
    <row r="2356" spans="2:11" s="58" customFormat="1">
      <c r="B2356" s="175" t="s">
        <v>3213</v>
      </c>
      <c r="C2356" s="174" t="s">
        <v>3212</v>
      </c>
      <c r="D2356" s="181">
        <v>4926.9216230000002</v>
      </c>
      <c r="E2356" s="97">
        <v>200.1926974838747</v>
      </c>
      <c r="F2356" s="227">
        <f t="shared" si="108"/>
        <v>986333.73</v>
      </c>
      <c r="G2356" s="81">
        <v>4926.9217589999998</v>
      </c>
      <c r="H2356" s="106">
        <v>1300.6110739011638</v>
      </c>
      <c r="I2356" s="189">
        <f t="shared" si="109"/>
        <v>6408009.0000000009</v>
      </c>
      <c r="J2356" s="232">
        <v>2016</v>
      </c>
      <c r="K2356" s="106">
        <f t="shared" si="110"/>
        <v>7394343</v>
      </c>
    </row>
    <row r="2357" spans="2:11" s="58" customFormat="1">
      <c r="B2357" s="175" t="s">
        <v>3214</v>
      </c>
      <c r="C2357" s="174" t="s">
        <v>3209</v>
      </c>
      <c r="D2357" s="104">
        <v>4639.5</v>
      </c>
      <c r="E2357" s="97">
        <v>477.30171139131375</v>
      </c>
      <c r="F2357" s="227">
        <f t="shared" si="108"/>
        <v>2214441.29</v>
      </c>
      <c r="G2357" s="81">
        <v>2319.749914</v>
      </c>
      <c r="H2357" s="106">
        <v>1300.6113209839739</v>
      </c>
      <c r="I2357" s="189">
        <f t="shared" si="109"/>
        <v>3017093</v>
      </c>
      <c r="J2357" s="232">
        <v>2016</v>
      </c>
      <c r="K2357" s="106">
        <f t="shared" si="110"/>
        <v>5231534</v>
      </c>
    </row>
    <row r="2358" spans="2:11" s="58" customFormat="1">
      <c r="B2358" s="175" t="s">
        <v>3215</v>
      </c>
      <c r="C2358" s="174" t="s">
        <v>3209</v>
      </c>
      <c r="D2358" s="181">
        <v>5493.9250000000002</v>
      </c>
      <c r="E2358" s="97">
        <v>738.76992314237998</v>
      </c>
      <c r="F2358" s="227">
        <f t="shared" si="108"/>
        <v>4058746.5500000003</v>
      </c>
      <c r="G2358" s="81">
        <v>2746.9625040000001</v>
      </c>
      <c r="H2358" s="106">
        <v>1300.6111276719487</v>
      </c>
      <c r="I2358" s="189">
        <f t="shared" si="109"/>
        <v>3572730</v>
      </c>
      <c r="J2358" s="232">
        <v>2016</v>
      </c>
      <c r="K2358" s="106">
        <f t="shared" si="110"/>
        <v>7631477</v>
      </c>
    </row>
    <row r="2359" spans="2:11" s="58" customFormat="1">
      <c r="B2359" s="175" t="s">
        <v>3216</v>
      </c>
      <c r="C2359" s="174" t="s">
        <v>3203</v>
      </c>
      <c r="D2359" s="181">
        <v>5770.34</v>
      </c>
      <c r="E2359" s="97">
        <v>166.31511314757881</v>
      </c>
      <c r="F2359" s="227">
        <f t="shared" si="108"/>
        <v>959694.75</v>
      </c>
      <c r="G2359" s="81">
        <v>2885.1699610000001</v>
      </c>
      <c r="H2359" s="106">
        <v>1300.6110734285439</v>
      </c>
      <c r="I2359" s="189">
        <f t="shared" si="109"/>
        <v>3752484.0000000005</v>
      </c>
      <c r="J2359" s="232">
        <v>2016</v>
      </c>
      <c r="K2359" s="106">
        <f t="shared" si="110"/>
        <v>4712179</v>
      </c>
    </row>
    <row r="2360" spans="2:11" s="58" customFormat="1">
      <c r="B2360" s="175" t="s">
        <v>3217</v>
      </c>
      <c r="C2360" s="174" t="s">
        <v>3203</v>
      </c>
      <c r="D2360" s="181">
        <v>6751.2524999999996</v>
      </c>
      <c r="E2360" s="97">
        <v>373.05090722054911</v>
      </c>
      <c r="F2360" s="227">
        <f t="shared" si="108"/>
        <v>2518560.87</v>
      </c>
      <c r="G2360" s="81">
        <v>3375.6261180000001</v>
      </c>
      <c r="H2360" s="106">
        <v>1300.6111596864946</v>
      </c>
      <c r="I2360" s="189">
        <f t="shared" si="109"/>
        <v>4390377</v>
      </c>
      <c r="J2360" s="232">
        <v>2016</v>
      </c>
      <c r="K2360" s="106">
        <f t="shared" si="110"/>
        <v>6908938</v>
      </c>
    </row>
    <row r="2361" spans="2:11" s="58" customFormat="1">
      <c r="B2361" s="175" t="s">
        <v>3218</v>
      </c>
      <c r="C2361" s="174" t="s">
        <v>3219</v>
      </c>
      <c r="D2361" s="181">
        <v>7797.6777780000002</v>
      </c>
      <c r="E2361" s="97">
        <v>284.02587193953678</v>
      </c>
      <c r="F2361" s="227">
        <f t="shared" si="108"/>
        <v>2214742.23</v>
      </c>
      <c r="G2361" s="81">
        <v>3898.8387379999999</v>
      </c>
      <c r="H2361" s="106">
        <v>1300.6111154526034</v>
      </c>
      <c r="I2361" s="189">
        <f t="shared" si="109"/>
        <v>5070873</v>
      </c>
      <c r="J2361" s="232">
        <v>2016</v>
      </c>
      <c r="K2361" s="106">
        <f t="shared" si="110"/>
        <v>7285615</v>
      </c>
    </row>
    <row r="2362" spans="2:11" s="58" customFormat="1">
      <c r="B2362" s="175" t="s">
        <v>3220</v>
      </c>
      <c r="C2362" s="174" t="s">
        <v>3198</v>
      </c>
      <c r="D2362" s="104">
        <v>4451.8</v>
      </c>
      <c r="E2362" s="97">
        <v>168.51432678916393</v>
      </c>
      <c r="F2362" s="227">
        <f t="shared" si="108"/>
        <v>750192.08000000007</v>
      </c>
      <c r="G2362" s="81">
        <v>2225.900067</v>
      </c>
      <c r="H2362" s="106">
        <v>1300.6109496648844</v>
      </c>
      <c r="I2362" s="189">
        <f t="shared" si="109"/>
        <v>2895030</v>
      </c>
      <c r="J2362" s="232">
        <v>2016</v>
      </c>
      <c r="K2362" s="106">
        <f t="shared" si="110"/>
        <v>3645222</v>
      </c>
    </row>
    <row r="2363" spans="2:11" s="58" customFormat="1">
      <c r="B2363" s="175" t="s">
        <v>3221</v>
      </c>
      <c r="C2363" s="174" t="s">
        <v>3159</v>
      </c>
      <c r="D2363" s="181">
        <v>3206.75</v>
      </c>
      <c r="E2363" s="97">
        <v>59.072278786933808</v>
      </c>
      <c r="F2363" s="227">
        <f t="shared" si="108"/>
        <v>189430.03</v>
      </c>
      <c r="G2363" s="81">
        <v>1603.374969</v>
      </c>
      <c r="H2363" s="106">
        <v>1300.6109240314579</v>
      </c>
      <c r="I2363" s="189">
        <f t="shared" si="109"/>
        <v>2085367.0000000002</v>
      </c>
      <c r="J2363" s="232">
        <v>2016</v>
      </c>
      <c r="K2363" s="106">
        <f t="shared" si="110"/>
        <v>2274797</v>
      </c>
    </row>
    <row r="2364" spans="2:11" s="58" customFormat="1">
      <c r="B2364" s="175" t="s">
        <v>3222</v>
      </c>
      <c r="C2364" s="174" t="s">
        <v>3159</v>
      </c>
      <c r="D2364" s="181">
        <v>4107.05</v>
      </c>
      <c r="E2364" s="97">
        <v>106.49749576946957</v>
      </c>
      <c r="F2364" s="227">
        <f t="shared" si="108"/>
        <v>437390.54</v>
      </c>
      <c r="G2364" s="81">
        <v>2053.5250190000002</v>
      </c>
      <c r="H2364" s="106">
        <v>1300.610888734441</v>
      </c>
      <c r="I2364" s="189">
        <f t="shared" si="109"/>
        <v>2670837</v>
      </c>
      <c r="J2364" s="232">
        <v>2016</v>
      </c>
      <c r="K2364" s="106">
        <f t="shared" si="110"/>
        <v>3108228</v>
      </c>
    </row>
    <row r="2365" spans="2:11" s="58" customFormat="1">
      <c r="B2365" s="175" t="s">
        <v>3223</v>
      </c>
      <c r="C2365" s="174" t="s">
        <v>3151</v>
      </c>
      <c r="D2365" s="181">
        <v>6637.125</v>
      </c>
      <c r="E2365" s="97">
        <v>362.57224927962028</v>
      </c>
      <c r="F2365" s="227">
        <f t="shared" si="108"/>
        <v>2406437.34</v>
      </c>
      <c r="G2365" s="81">
        <v>3318.5624659999999</v>
      </c>
      <c r="H2365" s="106">
        <v>1300.6110459636591</v>
      </c>
      <c r="I2365" s="189">
        <f t="shared" si="109"/>
        <v>4316159</v>
      </c>
      <c r="J2365" s="232">
        <v>2016</v>
      </c>
      <c r="K2365" s="106">
        <f t="shared" si="110"/>
        <v>6722596</v>
      </c>
    </row>
    <row r="2366" spans="2:11" s="58" customFormat="1">
      <c r="B2366" s="175" t="s">
        <v>3224</v>
      </c>
      <c r="C2366" s="174" t="s">
        <v>3151</v>
      </c>
      <c r="D2366" s="181">
        <v>9684.5783329999995</v>
      </c>
      <c r="E2366" s="97">
        <v>402.38907116081253</v>
      </c>
      <c r="F2366" s="227">
        <f t="shared" si="108"/>
        <v>3896968.48</v>
      </c>
      <c r="G2366" s="81">
        <v>4842.2892709999996</v>
      </c>
      <c r="H2366" s="106">
        <v>1300.6110638035859</v>
      </c>
      <c r="I2366" s="189">
        <f t="shared" si="109"/>
        <v>6297935</v>
      </c>
      <c r="J2366" s="232">
        <v>2016</v>
      </c>
      <c r="K2366" s="106">
        <f t="shared" si="110"/>
        <v>10194903</v>
      </c>
    </row>
    <row r="2367" spans="2:11" s="58" customFormat="1">
      <c r="B2367" s="175" t="s">
        <v>3225</v>
      </c>
      <c r="C2367" s="174" t="s">
        <v>3226</v>
      </c>
      <c r="D2367" s="104">
        <v>1851.88195</v>
      </c>
      <c r="E2367" s="97">
        <v>153.52728612101868</v>
      </c>
      <c r="F2367" s="227">
        <f t="shared" si="108"/>
        <v>284314.40999999997</v>
      </c>
      <c r="G2367" s="81"/>
      <c r="H2367" s="106" t="s">
        <v>11235</v>
      </c>
      <c r="I2367" s="189" t="str">
        <f t="shared" si="109"/>
        <v/>
      </c>
      <c r="J2367" s="232">
        <v>2016</v>
      </c>
      <c r="K2367" s="106">
        <f t="shared" si="110"/>
        <v>0</v>
      </c>
    </row>
    <row r="2368" spans="2:11" s="58" customFormat="1">
      <c r="B2368" s="175" t="s">
        <v>3227</v>
      </c>
      <c r="C2368" s="174" t="s">
        <v>3151</v>
      </c>
      <c r="D2368" s="181">
        <v>5055.7942860000003</v>
      </c>
      <c r="E2368" s="97">
        <v>253.43866215999753</v>
      </c>
      <c r="F2368" s="227">
        <f t="shared" si="108"/>
        <v>1281333.74</v>
      </c>
      <c r="G2368" s="81">
        <v>2527.8972869999998</v>
      </c>
      <c r="H2368" s="106">
        <v>1300.6109927440261</v>
      </c>
      <c r="I2368" s="189">
        <f t="shared" si="109"/>
        <v>3287811</v>
      </c>
      <c r="J2368" s="232">
        <v>2016</v>
      </c>
      <c r="K2368" s="106">
        <f t="shared" si="110"/>
        <v>4569145</v>
      </c>
    </row>
    <row r="2369" spans="2:11" s="58" customFormat="1">
      <c r="B2369" s="175" t="s">
        <v>3228</v>
      </c>
      <c r="C2369" s="174" t="s">
        <v>3151</v>
      </c>
      <c r="D2369" s="181">
        <v>7721.68</v>
      </c>
      <c r="E2369" s="97">
        <v>360.37182841039771</v>
      </c>
      <c r="F2369" s="227">
        <f t="shared" si="108"/>
        <v>2782675.94</v>
      </c>
      <c r="G2369" s="81">
        <v>3860.839993</v>
      </c>
      <c r="H2369" s="106">
        <v>1300.611009289242</v>
      </c>
      <c r="I2369" s="189">
        <f t="shared" si="109"/>
        <v>5021451</v>
      </c>
      <c r="J2369" s="232">
        <v>2016</v>
      </c>
      <c r="K2369" s="106">
        <f t="shared" si="110"/>
        <v>7804127</v>
      </c>
    </row>
    <row r="2370" spans="2:11" s="58" customFormat="1">
      <c r="B2370" s="175" t="s">
        <v>3229</v>
      </c>
      <c r="C2370" s="174" t="s">
        <v>3226</v>
      </c>
      <c r="D2370" s="181">
        <v>3225.3755350000001</v>
      </c>
      <c r="E2370" s="97">
        <v>117.95512363492891</v>
      </c>
      <c r="F2370" s="227">
        <f t="shared" si="108"/>
        <v>380449.57</v>
      </c>
      <c r="G2370" s="81"/>
      <c r="H2370" s="106" t="s">
        <v>11235</v>
      </c>
      <c r="I2370" s="189" t="str">
        <f t="shared" si="109"/>
        <v/>
      </c>
      <c r="J2370" s="232">
        <v>2016</v>
      </c>
      <c r="K2370" s="106">
        <f t="shared" si="110"/>
        <v>0</v>
      </c>
    </row>
    <row r="2371" spans="2:11" s="58" customFormat="1">
      <c r="B2371" s="175" t="s">
        <v>3230</v>
      </c>
      <c r="C2371" s="174" t="s">
        <v>3226</v>
      </c>
      <c r="D2371" s="181">
        <v>4438.1659540000001</v>
      </c>
      <c r="E2371" s="97">
        <v>340.05394697775648</v>
      </c>
      <c r="F2371" s="227">
        <f t="shared" si="108"/>
        <v>1509215.85</v>
      </c>
      <c r="G2371" s="81"/>
      <c r="H2371" s="106" t="s">
        <v>11235</v>
      </c>
      <c r="I2371" s="189" t="str">
        <f t="shared" si="109"/>
        <v/>
      </c>
      <c r="J2371" s="232">
        <v>2016</v>
      </c>
      <c r="K2371" s="106">
        <f t="shared" si="110"/>
        <v>0</v>
      </c>
    </row>
    <row r="2372" spans="2:11" s="58" customFormat="1">
      <c r="B2372" s="175" t="s">
        <v>3231</v>
      </c>
      <c r="C2372" s="174" t="s">
        <v>3151</v>
      </c>
      <c r="D2372" s="104">
        <v>7489.2</v>
      </c>
      <c r="E2372" s="97">
        <v>416.4025957378625</v>
      </c>
      <c r="F2372" s="227">
        <f t="shared" si="108"/>
        <v>3118522.32</v>
      </c>
      <c r="G2372" s="81">
        <v>3744.6000009999998</v>
      </c>
      <c r="H2372" s="106">
        <v>1300.6110128450007</v>
      </c>
      <c r="I2372" s="189">
        <f t="shared" si="109"/>
        <v>4870268</v>
      </c>
      <c r="J2372" s="232">
        <v>2016</v>
      </c>
      <c r="K2372" s="106">
        <f t="shared" si="110"/>
        <v>7988790</v>
      </c>
    </row>
    <row r="2373" spans="2:11" s="58" customFormat="1">
      <c r="B2373" s="175" t="s">
        <v>3232</v>
      </c>
      <c r="C2373" s="174" t="s">
        <v>3151</v>
      </c>
      <c r="D2373" s="181">
        <v>6493.06</v>
      </c>
      <c r="E2373" s="97">
        <v>262.19185253178006</v>
      </c>
      <c r="F2373" s="227">
        <f t="shared" si="108"/>
        <v>1702427.43</v>
      </c>
      <c r="G2373" s="81">
        <v>3246.5300499999998</v>
      </c>
      <c r="H2373" s="106">
        <v>1300.611093989412</v>
      </c>
      <c r="I2373" s="189">
        <f t="shared" si="109"/>
        <v>4222473</v>
      </c>
      <c r="J2373" s="232">
        <v>2016</v>
      </c>
      <c r="K2373" s="106">
        <f t="shared" si="110"/>
        <v>5924900</v>
      </c>
    </row>
    <row r="2374" spans="2:11" s="58" customFormat="1">
      <c r="B2374" s="175" t="s">
        <v>3233</v>
      </c>
      <c r="C2374" s="174" t="s">
        <v>3234</v>
      </c>
      <c r="D2374" s="181">
        <v>3338.4333329999999</v>
      </c>
      <c r="E2374" s="97">
        <v>155.77625434642761</v>
      </c>
      <c r="F2374" s="227">
        <f t="shared" si="108"/>
        <v>520048.64000000001</v>
      </c>
      <c r="G2374" s="81"/>
      <c r="H2374" s="106" t="s">
        <v>11235</v>
      </c>
      <c r="I2374" s="189" t="str">
        <f t="shared" si="109"/>
        <v/>
      </c>
      <c r="J2374" s="232">
        <v>2016</v>
      </c>
      <c r="K2374" s="106">
        <f t="shared" si="110"/>
        <v>0</v>
      </c>
    </row>
    <row r="2375" spans="2:11" s="58" customFormat="1">
      <c r="B2375" s="175" t="s">
        <v>3235</v>
      </c>
      <c r="C2375" s="174" t="s">
        <v>3236</v>
      </c>
      <c r="D2375" s="181">
        <v>4810.5050000000001</v>
      </c>
      <c r="E2375" s="97">
        <v>304.23074500494232</v>
      </c>
      <c r="F2375" s="227">
        <f t="shared" si="108"/>
        <v>1463503.52</v>
      </c>
      <c r="G2375" s="81">
        <v>2405.252547</v>
      </c>
      <c r="H2375" s="106">
        <v>1300.6110330916531</v>
      </c>
      <c r="I2375" s="189">
        <f t="shared" si="109"/>
        <v>3128298</v>
      </c>
      <c r="J2375" s="232">
        <v>2016</v>
      </c>
      <c r="K2375" s="106">
        <f t="shared" si="110"/>
        <v>4591802</v>
      </c>
    </row>
    <row r="2376" spans="2:11" s="58" customFormat="1">
      <c r="B2376" s="175" t="s">
        <v>3237</v>
      </c>
      <c r="C2376" s="174" t="s">
        <v>3236</v>
      </c>
      <c r="D2376" s="181">
        <v>6367.68</v>
      </c>
      <c r="E2376" s="97">
        <v>268.58746670686969</v>
      </c>
      <c r="F2376" s="227">
        <f t="shared" si="108"/>
        <v>1710279.04</v>
      </c>
      <c r="G2376" s="81">
        <v>3183.839927</v>
      </c>
      <c r="H2376" s="106">
        <v>1300.6112414394631</v>
      </c>
      <c r="I2376" s="189">
        <f t="shared" si="109"/>
        <v>4140937.9999999995</v>
      </c>
      <c r="J2376" s="232">
        <v>2016</v>
      </c>
      <c r="K2376" s="106">
        <f t="shared" si="110"/>
        <v>5851217</v>
      </c>
    </row>
    <row r="2377" spans="2:11" s="58" customFormat="1">
      <c r="B2377" s="175" t="s">
        <v>3238</v>
      </c>
      <c r="C2377" s="174" t="s">
        <v>3239</v>
      </c>
      <c r="D2377" s="104">
        <v>10384.95361</v>
      </c>
      <c r="E2377" s="97">
        <v>211.71039780889305</v>
      </c>
      <c r="F2377" s="227">
        <f t="shared" si="108"/>
        <v>2198602.66</v>
      </c>
      <c r="G2377" s="81">
        <v>5192.4766440000003</v>
      </c>
      <c r="H2377" s="106">
        <v>1300.6111462828949</v>
      </c>
      <c r="I2377" s="189">
        <f t="shared" si="109"/>
        <v>6753392.9999999991</v>
      </c>
      <c r="J2377" s="232">
        <v>2016</v>
      </c>
      <c r="K2377" s="106">
        <f t="shared" si="110"/>
        <v>8951996</v>
      </c>
    </row>
    <row r="2378" spans="2:11" s="58" customFormat="1">
      <c r="B2378" s="175" t="s">
        <v>3240</v>
      </c>
      <c r="C2378" s="174" t="s">
        <v>3239</v>
      </c>
      <c r="D2378" s="181">
        <v>14972.552460000001</v>
      </c>
      <c r="E2378" s="97">
        <v>389.33818435924849</v>
      </c>
      <c r="F2378" s="227">
        <f t="shared" si="108"/>
        <v>5829386.3899999997</v>
      </c>
      <c r="G2378" s="81">
        <v>7486.2764829999996</v>
      </c>
      <c r="H2378" s="106">
        <v>1300.6111946453475</v>
      </c>
      <c r="I2378" s="189">
        <f t="shared" si="109"/>
        <v>9736735</v>
      </c>
      <c r="J2378" s="232">
        <v>2016</v>
      </c>
      <c r="K2378" s="106">
        <f t="shared" si="110"/>
        <v>15566121</v>
      </c>
    </row>
    <row r="2379" spans="2:11" s="58" customFormat="1">
      <c r="B2379" s="175" t="s">
        <v>3241</v>
      </c>
      <c r="C2379" s="174" t="s">
        <v>3041</v>
      </c>
      <c r="D2379" s="181">
        <v>6531.1285710000002</v>
      </c>
      <c r="E2379" s="97">
        <v>310.79049170964481</v>
      </c>
      <c r="F2379" s="227">
        <f t="shared" si="108"/>
        <v>2029812.66</v>
      </c>
      <c r="G2379" s="81">
        <v>3265.5642269999998</v>
      </c>
      <c r="H2379" s="106">
        <v>0</v>
      </c>
      <c r="I2379" s="189">
        <f t="shared" si="109"/>
        <v>0</v>
      </c>
      <c r="J2379" s="232">
        <v>2016</v>
      </c>
      <c r="K2379" s="106">
        <f t="shared" si="110"/>
        <v>2029813</v>
      </c>
    </row>
    <row r="2380" spans="2:11" s="58" customFormat="1">
      <c r="B2380" s="175" t="s">
        <v>3242</v>
      </c>
      <c r="C2380" s="174" t="s">
        <v>3243</v>
      </c>
      <c r="D2380" s="181">
        <v>1681.9833329999999</v>
      </c>
      <c r="E2380" s="97">
        <v>422.1316621096388</v>
      </c>
      <c r="F2380" s="227">
        <f t="shared" si="108"/>
        <v>710018.42</v>
      </c>
      <c r="G2380" s="81"/>
      <c r="H2380" s="106" t="s">
        <v>11235</v>
      </c>
      <c r="I2380" s="189" t="str">
        <f t="shared" si="109"/>
        <v/>
      </c>
      <c r="J2380" s="232">
        <v>2016</v>
      </c>
      <c r="K2380" s="106">
        <f t="shared" si="110"/>
        <v>0</v>
      </c>
    </row>
    <row r="2381" spans="2:11" s="58" customFormat="1">
      <c r="B2381" s="175" t="s">
        <v>3244</v>
      </c>
      <c r="C2381" s="174" t="s">
        <v>3041</v>
      </c>
      <c r="D2381" s="181">
        <v>5357.8357139999998</v>
      </c>
      <c r="E2381" s="97">
        <v>432.94536335609638</v>
      </c>
      <c r="F2381" s="227">
        <f t="shared" si="108"/>
        <v>2319650.13</v>
      </c>
      <c r="G2381" s="81">
        <v>2678.917848</v>
      </c>
      <c r="H2381" s="106">
        <v>0</v>
      </c>
      <c r="I2381" s="189">
        <f t="shared" si="109"/>
        <v>0</v>
      </c>
      <c r="J2381" s="232">
        <v>2016</v>
      </c>
      <c r="K2381" s="106">
        <f t="shared" si="110"/>
        <v>2319650</v>
      </c>
    </row>
    <row r="2382" spans="2:11" s="58" customFormat="1">
      <c r="B2382" s="175" t="s">
        <v>3245</v>
      </c>
      <c r="C2382" s="174" t="s">
        <v>3008</v>
      </c>
      <c r="D2382" s="104">
        <v>8110.9085709999999</v>
      </c>
      <c r="E2382" s="97">
        <v>262.28459997764662</v>
      </c>
      <c r="F2382" s="227">
        <f t="shared" ref="F2382:F2445" si="111">IFERROR(D2382*E2382,0)</f>
        <v>2127366.41</v>
      </c>
      <c r="G2382" s="81">
        <v>4055.4542809999998</v>
      </c>
      <c r="H2382" s="106">
        <v>0</v>
      </c>
      <c r="I2382" s="189">
        <f t="shared" ref="I2382:I2445" si="112">IFERROR(G2382*H2382,"")</f>
        <v>0</v>
      </c>
      <c r="J2382" s="232">
        <v>2016</v>
      </c>
      <c r="K2382" s="106">
        <f t="shared" ref="K2382:K2445" si="113">IFERROR(ROUND((F2382+I2382),0),0)</f>
        <v>2127366</v>
      </c>
    </row>
    <row r="2383" spans="2:11" s="58" customFormat="1">
      <c r="B2383" s="175" t="s">
        <v>3246</v>
      </c>
      <c r="C2383" s="174" t="s">
        <v>3008</v>
      </c>
      <c r="D2383" s="181">
        <v>6110.9425000000001</v>
      </c>
      <c r="E2383" s="97">
        <v>455.64721153897295</v>
      </c>
      <c r="F2383" s="227">
        <f t="shared" si="111"/>
        <v>2784433.91</v>
      </c>
      <c r="G2383" s="81">
        <v>3055.4712119999999</v>
      </c>
      <c r="H2383" s="106">
        <v>0</v>
      </c>
      <c r="I2383" s="189">
        <f t="shared" si="112"/>
        <v>0</v>
      </c>
      <c r="J2383" s="232">
        <v>2016</v>
      </c>
      <c r="K2383" s="106">
        <f t="shared" si="113"/>
        <v>2784434</v>
      </c>
    </row>
    <row r="2384" spans="2:11" s="58" customFormat="1">
      <c r="B2384" s="175" t="s">
        <v>3247</v>
      </c>
      <c r="C2384" s="174" t="s">
        <v>3248</v>
      </c>
      <c r="D2384" s="181">
        <v>3871.2571429999998</v>
      </c>
      <c r="E2384" s="97">
        <v>253.01825836372763</v>
      </c>
      <c r="F2384" s="227">
        <f t="shared" si="111"/>
        <v>979498.74</v>
      </c>
      <c r="G2384" s="81">
        <v>1935.62861</v>
      </c>
      <c r="H2384" s="106">
        <v>0</v>
      </c>
      <c r="I2384" s="189">
        <f t="shared" si="112"/>
        <v>0</v>
      </c>
      <c r="J2384" s="232">
        <v>2016</v>
      </c>
      <c r="K2384" s="106">
        <f t="shared" si="113"/>
        <v>979499</v>
      </c>
    </row>
    <row r="2385" spans="2:11" s="58" customFormat="1">
      <c r="B2385" s="175" t="s">
        <v>3249</v>
      </c>
      <c r="C2385" s="174" t="s">
        <v>2996</v>
      </c>
      <c r="D2385" s="181">
        <v>5320.75</v>
      </c>
      <c r="E2385" s="97">
        <v>401.57521402057978</v>
      </c>
      <c r="F2385" s="227">
        <f t="shared" si="111"/>
        <v>2136681.3199999998</v>
      </c>
      <c r="G2385" s="81">
        <v>2660.3749670000002</v>
      </c>
      <c r="H2385" s="106">
        <v>244.07612011634146</v>
      </c>
      <c r="I2385" s="189">
        <f t="shared" si="112"/>
        <v>649334</v>
      </c>
      <c r="J2385" s="232">
        <v>2016</v>
      </c>
      <c r="K2385" s="106">
        <f t="shared" si="113"/>
        <v>2786015</v>
      </c>
    </row>
    <row r="2386" spans="2:11" s="58" customFormat="1">
      <c r="B2386" s="175" t="s">
        <v>3250</v>
      </c>
      <c r="C2386" s="174" t="s">
        <v>2996</v>
      </c>
      <c r="D2386" s="181">
        <v>7339.9</v>
      </c>
      <c r="E2386" s="97">
        <v>251.14341476041909</v>
      </c>
      <c r="F2386" s="227">
        <f t="shared" si="111"/>
        <v>1843367.55</v>
      </c>
      <c r="G2386" s="81">
        <v>3669.9499540000002</v>
      </c>
      <c r="H2386" s="106">
        <v>0</v>
      </c>
      <c r="I2386" s="189">
        <f t="shared" si="112"/>
        <v>0</v>
      </c>
      <c r="J2386" s="232">
        <v>2016</v>
      </c>
      <c r="K2386" s="106">
        <f t="shared" si="113"/>
        <v>1843368</v>
      </c>
    </row>
    <row r="2387" spans="2:11" s="58" customFormat="1">
      <c r="B2387" s="175" t="s">
        <v>3251</v>
      </c>
      <c r="C2387" s="174" t="s">
        <v>3248</v>
      </c>
      <c r="D2387" s="104">
        <v>3871.2571429999998</v>
      </c>
      <c r="E2387" s="97">
        <v>253.01825836372763</v>
      </c>
      <c r="F2387" s="227">
        <f t="shared" si="111"/>
        <v>979498.74</v>
      </c>
      <c r="G2387" s="81">
        <v>1935.62861</v>
      </c>
      <c r="H2387" s="106">
        <v>0</v>
      </c>
      <c r="I2387" s="189">
        <f t="shared" si="112"/>
        <v>0</v>
      </c>
      <c r="J2387" s="232">
        <v>2016</v>
      </c>
      <c r="K2387" s="106">
        <f t="shared" si="113"/>
        <v>979499</v>
      </c>
    </row>
    <row r="2388" spans="2:11" s="58" customFormat="1">
      <c r="B2388" s="175" t="s">
        <v>3252</v>
      </c>
      <c r="C2388" s="174" t="s">
        <v>3248</v>
      </c>
      <c r="D2388" s="181">
        <v>6346.6666670000004</v>
      </c>
      <c r="E2388" s="97">
        <v>494.51836131856521</v>
      </c>
      <c r="F2388" s="227">
        <f t="shared" si="111"/>
        <v>3138543.2</v>
      </c>
      <c r="G2388" s="81">
        <v>3173.3332650000002</v>
      </c>
      <c r="H2388" s="106">
        <v>0</v>
      </c>
      <c r="I2388" s="189">
        <f t="shared" si="112"/>
        <v>0</v>
      </c>
      <c r="J2388" s="232">
        <v>2016</v>
      </c>
      <c r="K2388" s="106">
        <f t="shared" si="113"/>
        <v>3138543</v>
      </c>
    </row>
    <row r="2389" spans="2:11" s="58" customFormat="1">
      <c r="B2389" s="175" t="s">
        <v>3253</v>
      </c>
      <c r="C2389" s="174" t="s">
        <v>2875</v>
      </c>
      <c r="D2389" s="181">
        <v>4410.1333329999998</v>
      </c>
      <c r="E2389" s="97">
        <v>196.84959488729362</v>
      </c>
      <c r="F2389" s="227">
        <f t="shared" si="111"/>
        <v>868132.96</v>
      </c>
      <c r="G2389" s="81">
        <v>2205.0667669999998</v>
      </c>
      <c r="H2389" s="106">
        <v>1217.8388610216628</v>
      </c>
      <c r="I2389" s="189">
        <f t="shared" si="112"/>
        <v>2685416</v>
      </c>
      <c r="J2389" s="232">
        <v>2016</v>
      </c>
      <c r="K2389" s="106">
        <f t="shared" si="113"/>
        <v>3553549</v>
      </c>
    </row>
    <row r="2390" spans="2:11" s="58" customFormat="1">
      <c r="B2390" s="175" t="s">
        <v>3254</v>
      </c>
      <c r="C2390" s="174" t="s">
        <v>2875</v>
      </c>
      <c r="D2390" s="181">
        <v>4580.5333330000003</v>
      </c>
      <c r="E2390" s="97">
        <v>626.51817187420079</v>
      </c>
      <c r="F2390" s="227">
        <f t="shared" si="111"/>
        <v>2869787.37</v>
      </c>
      <c r="G2390" s="81">
        <v>2290.266588</v>
      </c>
      <c r="H2390" s="106">
        <v>1217.8390125473027</v>
      </c>
      <c r="I2390" s="189">
        <f t="shared" si="112"/>
        <v>2789176</v>
      </c>
      <c r="J2390" s="232">
        <v>2016</v>
      </c>
      <c r="K2390" s="106">
        <f t="shared" si="113"/>
        <v>5658963</v>
      </c>
    </row>
    <row r="2391" spans="2:11" s="58" customFormat="1">
      <c r="B2391" s="175" t="s">
        <v>3255</v>
      </c>
      <c r="C2391" s="174" t="s">
        <v>3256</v>
      </c>
      <c r="D2391" s="181">
        <v>5032.2857139999996</v>
      </c>
      <c r="E2391" s="97">
        <v>628.44360192065199</v>
      </c>
      <c r="F2391" s="227">
        <f t="shared" si="111"/>
        <v>3162507.76</v>
      </c>
      <c r="G2391" s="81">
        <v>2516.1429410000001</v>
      </c>
      <c r="H2391" s="106">
        <v>0</v>
      </c>
      <c r="I2391" s="189">
        <f t="shared" si="112"/>
        <v>0</v>
      </c>
      <c r="J2391" s="232">
        <v>2016</v>
      </c>
      <c r="K2391" s="106">
        <f t="shared" si="113"/>
        <v>3162508</v>
      </c>
    </row>
    <row r="2392" spans="2:11" s="58" customFormat="1">
      <c r="B2392" s="175" t="s">
        <v>3257</v>
      </c>
      <c r="C2392" s="174" t="s">
        <v>3256</v>
      </c>
      <c r="D2392" s="104">
        <v>8496.5357139999996</v>
      </c>
      <c r="E2392" s="97">
        <v>159.20829565526145</v>
      </c>
      <c r="F2392" s="227">
        <f t="shared" si="111"/>
        <v>1352718.97</v>
      </c>
      <c r="G2392" s="81">
        <v>4248.2677229999999</v>
      </c>
      <c r="H2392" s="106">
        <v>0</v>
      </c>
      <c r="I2392" s="189">
        <f t="shared" si="112"/>
        <v>0</v>
      </c>
      <c r="J2392" s="232">
        <v>2016</v>
      </c>
      <c r="K2392" s="106">
        <f t="shared" si="113"/>
        <v>1352719</v>
      </c>
    </row>
    <row r="2393" spans="2:11" s="58" customFormat="1">
      <c r="B2393" s="175" t="s">
        <v>3258</v>
      </c>
      <c r="C2393" s="174" t="s">
        <v>3256</v>
      </c>
      <c r="D2393" s="181">
        <v>7409.6166670000002</v>
      </c>
      <c r="E2393" s="97">
        <v>450.96505530196276</v>
      </c>
      <c r="F2393" s="227">
        <f t="shared" si="111"/>
        <v>3341478.19</v>
      </c>
      <c r="G2393" s="81">
        <v>3704.8084779999999</v>
      </c>
      <c r="H2393" s="106">
        <v>0</v>
      </c>
      <c r="I2393" s="189">
        <f t="shared" si="112"/>
        <v>0</v>
      </c>
      <c r="J2393" s="232">
        <v>2016</v>
      </c>
      <c r="K2393" s="106">
        <f t="shared" si="113"/>
        <v>3341478</v>
      </c>
    </row>
    <row r="2394" spans="2:11" s="58" customFormat="1">
      <c r="B2394" s="175" t="s">
        <v>3259</v>
      </c>
      <c r="C2394" s="174" t="s">
        <v>3256</v>
      </c>
      <c r="D2394" s="181">
        <v>2024.8</v>
      </c>
      <c r="E2394" s="97">
        <v>73.709502173054133</v>
      </c>
      <c r="F2394" s="227">
        <f t="shared" si="111"/>
        <v>149247</v>
      </c>
      <c r="G2394" s="81">
        <v>1012.4000119999999</v>
      </c>
      <c r="H2394" s="106">
        <v>0</v>
      </c>
      <c r="I2394" s="189">
        <f t="shared" si="112"/>
        <v>0</v>
      </c>
      <c r="J2394" s="232">
        <v>2016</v>
      </c>
      <c r="K2394" s="106">
        <f t="shared" si="113"/>
        <v>149247</v>
      </c>
    </row>
    <row r="2395" spans="2:11" s="58" customFormat="1">
      <c r="B2395" s="175" t="s">
        <v>3260</v>
      </c>
      <c r="C2395" s="174" t="s">
        <v>3256</v>
      </c>
      <c r="D2395" s="181">
        <v>4915.1666670000004</v>
      </c>
      <c r="E2395" s="97">
        <v>341.5070177110639</v>
      </c>
      <c r="F2395" s="227">
        <f t="shared" si="111"/>
        <v>1678563.9100000001</v>
      </c>
      <c r="G2395" s="81">
        <v>2457.5833680000001</v>
      </c>
      <c r="H2395" s="106">
        <v>0</v>
      </c>
      <c r="I2395" s="189">
        <f t="shared" si="112"/>
        <v>0</v>
      </c>
      <c r="J2395" s="232">
        <v>2016</v>
      </c>
      <c r="K2395" s="106">
        <f t="shared" si="113"/>
        <v>1678564</v>
      </c>
    </row>
    <row r="2396" spans="2:11" s="58" customFormat="1">
      <c r="B2396" s="175" t="s">
        <v>3261</v>
      </c>
      <c r="C2396" s="174" t="s">
        <v>3256</v>
      </c>
      <c r="D2396" s="181">
        <v>5406.35</v>
      </c>
      <c r="E2396" s="97">
        <v>741.7002709776466</v>
      </c>
      <c r="F2396" s="227">
        <f t="shared" si="111"/>
        <v>4009891.26</v>
      </c>
      <c r="G2396" s="81">
        <v>2703.175013</v>
      </c>
      <c r="H2396" s="106">
        <v>0</v>
      </c>
      <c r="I2396" s="189">
        <f t="shared" si="112"/>
        <v>0</v>
      </c>
      <c r="J2396" s="232">
        <v>2016</v>
      </c>
      <c r="K2396" s="106">
        <f t="shared" si="113"/>
        <v>4009891</v>
      </c>
    </row>
    <row r="2397" spans="2:11" s="58" customFormat="1">
      <c r="B2397" s="175" t="s">
        <v>3262</v>
      </c>
      <c r="C2397" s="174" t="s">
        <v>2866</v>
      </c>
      <c r="D2397" s="104">
        <v>3618.2857140000001</v>
      </c>
      <c r="E2397" s="97">
        <v>144.41803696655228</v>
      </c>
      <c r="F2397" s="227">
        <f t="shared" si="111"/>
        <v>522545.72000000003</v>
      </c>
      <c r="G2397" s="81">
        <v>1809.1428100000001</v>
      </c>
      <c r="H2397" s="106">
        <v>0</v>
      </c>
      <c r="I2397" s="189">
        <f t="shared" si="112"/>
        <v>0</v>
      </c>
      <c r="J2397" s="232">
        <v>2016</v>
      </c>
      <c r="K2397" s="106">
        <f t="shared" si="113"/>
        <v>522546</v>
      </c>
    </row>
    <row r="2398" spans="2:11" s="58" customFormat="1">
      <c r="B2398" s="175" t="s">
        <v>3263</v>
      </c>
      <c r="C2398" s="174" t="s">
        <v>2866</v>
      </c>
      <c r="D2398" s="181">
        <v>5280.010714</v>
      </c>
      <c r="E2398" s="97">
        <v>179.3829144112604</v>
      </c>
      <c r="F2398" s="227">
        <f t="shared" si="111"/>
        <v>947143.71</v>
      </c>
      <c r="G2398" s="81">
        <v>2640.005384</v>
      </c>
      <c r="H2398" s="106">
        <v>0</v>
      </c>
      <c r="I2398" s="189">
        <f t="shared" si="112"/>
        <v>0</v>
      </c>
      <c r="J2398" s="232">
        <v>2016</v>
      </c>
      <c r="K2398" s="106">
        <f t="shared" si="113"/>
        <v>947144</v>
      </c>
    </row>
    <row r="2399" spans="2:11" s="58" customFormat="1">
      <c r="B2399" s="175" t="s">
        <v>3264</v>
      </c>
      <c r="C2399" s="174" t="s">
        <v>3265</v>
      </c>
      <c r="D2399" s="181">
        <v>8260.8845239999991</v>
      </c>
      <c r="E2399" s="97">
        <v>311.35869924429898</v>
      </c>
      <c r="F2399" s="227">
        <f t="shared" si="111"/>
        <v>2572098.2599999998</v>
      </c>
      <c r="G2399" s="81">
        <v>4130.4423980000001</v>
      </c>
      <c r="H2399" s="106">
        <v>0</v>
      </c>
      <c r="I2399" s="189">
        <f t="shared" si="112"/>
        <v>0</v>
      </c>
      <c r="J2399" s="232">
        <v>2016</v>
      </c>
      <c r="K2399" s="106">
        <f t="shared" si="113"/>
        <v>2572098</v>
      </c>
    </row>
    <row r="2400" spans="2:11" s="58" customFormat="1">
      <c r="B2400" s="175" t="s">
        <v>3266</v>
      </c>
      <c r="C2400" s="174" t="s">
        <v>3267</v>
      </c>
      <c r="D2400" s="181">
        <v>10883.30429</v>
      </c>
      <c r="E2400" s="97">
        <v>298.42839485654036</v>
      </c>
      <c r="F2400" s="227">
        <f t="shared" si="111"/>
        <v>3247887.03</v>
      </c>
      <c r="G2400" s="81">
        <v>5441.6522590000004</v>
      </c>
      <c r="H2400" s="106">
        <v>119.08791101603539</v>
      </c>
      <c r="I2400" s="189">
        <f t="shared" si="112"/>
        <v>648035</v>
      </c>
      <c r="J2400" s="232">
        <v>2016</v>
      </c>
      <c r="K2400" s="106">
        <f t="shared" si="113"/>
        <v>3895922</v>
      </c>
    </row>
    <row r="2401" spans="2:11" s="58" customFormat="1">
      <c r="B2401" s="175" t="s">
        <v>3268</v>
      </c>
      <c r="C2401" s="174" t="s">
        <v>3267</v>
      </c>
      <c r="D2401" s="181">
        <v>6193.3915379999999</v>
      </c>
      <c r="E2401" s="97">
        <v>618.69219094089192</v>
      </c>
      <c r="F2401" s="227">
        <f t="shared" si="111"/>
        <v>3831802.98</v>
      </c>
      <c r="G2401" s="81">
        <v>3096.695702</v>
      </c>
      <c r="H2401" s="106">
        <v>0</v>
      </c>
      <c r="I2401" s="189">
        <f t="shared" si="112"/>
        <v>0</v>
      </c>
      <c r="J2401" s="232">
        <v>2016</v>
      </c>
      <c r="K2401" s="106">
        <f t="shared" si="113"/>
        <v>3831803</v>
      </c>
    </row>
    <row r="2402" spans="2:11" s="58" customFormat="1">
      <c r="B2402" s="175" t="s">
        <v>3269</v>
      </c>
      <c r="C2402" s="174" t="s">
        <v>2880</v>
      </c>
      <c r="D2402" s="104">
        <v>4853.2714290000004</v>
      </c>
      <c r="E2402" s="97">
        <v>918.70153467157331</v>
      </c>
      <c r="F2402" s="227">
        <f t="shared" si="111"/>
        <v>4458707.91</v>
      </c>
      <c r="G2402" s="81">
        <v>2426.6356940000001</v>
      </c>
      <c r="H2402" s="106">
        <v>1217.8387581238637</v>
      </c>
      <c r="I2402" s="189">
        <f t="shared" si="112"/>
        <v>2955251.0000000005</v>
      </c>
      <c r="J2402" s="232">
        <v>2016</v>
      </c>
      <c r="K2402" s="106">
        <f t="shared" si="113"/>
        <v>7413959</v>
      </c>
    </row>
    <row r="2403" spans="2:11" s="58" customFormat="1">
      <c r="B2403" s="175" t="s">
        <v>3270</v>
      </c>
      <c r="C2403" s="174" t="s">
        <v>2880</v>
      </c>
      <c r="D2403" s="181">
        <v>7216.5339290000002</v>
      </c>
      <c r="E2403" s="97">
        <v>1256.4580613364424</v>
      </c>
      <c r="F2403" s="227">
        <f t="shared" si="111"/>
        <v>9067272.2300000004</v>
      </c>
      <c r="G2403" s="81">
        <v>3608.2670429999998</v>
      </c>
      <c r="H2403" s="106">
        <v>1217.8389092694435</v>
      </c>
      <c r="I2403" s="189">
        <f t="shared" si="112"/>
        <v>4394288</v>
      </c>
      <c r="J2403" s="232">
        <v>2016</v>
      </c>
      <c r="K2403" s="106">
        <f t="shared" si="113"/>
        <v>13461560</v>
      </c>
    </row>
    <row r="2404" spans="2:11" s="58" customFormat="1">
      <c r="B2404" s="175" t="s">
        <v>3271</v>
      </c>
      <c r="C2404" s="174" t="s">
        <v>3265</v>
      </c>
      <c r="D2404" s="181">
        <v>7984.5142859999996</v>
      </c>
      <c r="E2404" s="97">
        <v>824.13039595130113</v>
      </c>
      <c r="F2404" s="227">
        <f t="shared" si="111"/>
        <v>6580280.9199999999</v>
      </c>
      <c r="G2404" s="81">
        <v>3992.257126</v>
      </c>
      <c r="H2404" s="106">
        <v>1217.8388932757334</v>
      </c>
      <c r="I2404" s="189">
        <f t="shared" si="112"/>
        <v>4861926</v>
      </c>
      <c r="J2404" s="232">
        <v>2016</v>
      </c>
      <c r="K2404" s="106">
        <f t="shared" si="113"/>
        <v>11442207</v>
      </c>
    </row>
    <row r="2405" spans="2:11" s="58" customFormat="1">
      <c r="B2405" s="175" t="s">
        <v>3272</v>
      </c>
      <c r="C2405" s="174" t="s">
        <v>3265</v>
      </c>
      <c r="D2405" s="181">
        <v>12003.03846</v>
      </c>
      <c r="E2405" s="97">
        <v>376.5873312048023</v>
      </c>
      <c r="F2405" s="227">
        <f t="shared" si="111"/>
        <v>4520192.22</v>
      </c>
      <c r="G2405" s="81">
        <v>6001.5193730000001</v>
      </c>
      <c r="H2405" s="106">
        <v>1217.8389413990149</v>
      </c>
      <c r="I2405" s="189">
        <f t="shared" si="112"/>
        <v>7308883.9999999991</v>
      </c>
      <c r="J2405" s="232">
        <v>2016</v>
      </c>
      <c r="K2405" s="106">
        <f t="shared" si="113"/>
        <v>11829076</v>
      </c>
    </row>
    <row r="2406" spans="2:11" s="58" customFormat="1">
      <c r="B2406" s="175" t="s">
        <v>3273</v>
      </c>
      <c r="C2406" s="174" t="s">
        <v>2880</v>
      </c>
      <c r="D2406" s="181">
        <v>7216.5339290000002</v>
      </c>
      <c r="E2406" s="97">
        <v>1256.4580613364424</v>
      </c>
      <c r="F2406" s="227">
        <f t="shared" si="111"/>
        <v>9067272.2300000004</v>
      </c>
      <c r="G2406" s="81">
        <v>3608.2670429999998</v>
      </c>
      <c r="H2406" s="106">
        <v>1217.8389092694435</v>
      </c>
      <c r="I2406" s="189">
        <f t="shared" si="112"/>
        <v>4394288</v>
      </c>
      <c r="J2406" s="232">
        <v>2016</v>
      </c>
      <c r="K2406" s="106">
        <f t="shared" si="113"/>
        <v>13461560</v>
      </c>
    </row>
    <row r="2407" spans="2:11" s="58" customFormat="1">
      <c r="B2407" s="175" t="s">
        <v>3274</v>
      </c>
      <c r="C2407" s="174" t="s">
        <v>3275</v>
      </c>
      <c r="D2407" s="104">
        <v>6884.7666669999999</v>
      </c>
      <c r="E2407" s="97">
        <v>715.81872100648206</v>
      </c>
      <c r="F2407" s="227">
        <f t="shared" si="111"/>
        <v>4928244.87</v>
      </c>
      <c r="G2407" s="81"/>
      <c r="H2407" s="106" t="s">
        <v>11235</v>
      </c>
      <c r="I2407" s="189" t="str">
        <f t="shared" si="112"/>
        <v/>
      </c>
      <c r="J2407" s="232">
        <v>2016</v>
      </c>
      <c r="K2407" s="106">
        <f t="shared" si="113"/>
        <v>0</v>
      </c>
    </row>
    <row r="2408" spans="2:11" s="58" customFormat="1">
      <c r="B2408" s="175" t="s">
        <v>3276</v>
      </c>
      <c r="C2408" s="174" t="s">
        <v>3277</v>
      </c>
      <c r="D2408" s="181">
        <v>4921.3</v>
      </c>
      <c r="E2408" s="97">
        <v>363.28883425111252</v>
      </c>
      <c r="F2408" s="227">
        <f t="shared" si="111"/>
        <v>1787853.34</v>
      </c>
      <c r="G2408" s="81">
        <v>2460.6500489999999</v>
      </c>
      <c r="H2408" s="106">
        <v>1217.8387581841794</v>
      </c>
      <c r="I2408" s="189">
        <f t="shared" si="112"/>
        <v>2996675</v>
      </c>
      <c r="J2408" s="232">
        <v>2016</v>
      </c>
      <c r="K2408" s="106">
        <f t="shared" si="113"/>
        <v>4784528</v>
      </c>
    </row>
    <row r="2409" spans="2:11" s="58" customFormat="1">
      <c r="B2409" s="175" t="s">
        <v>3278</v>
      </c>
      <c r="C2409" s="174" t="s">
        <v>3279</v>
      </c>
      <c r="D2409" s="181">
        <v>3208.8587550000002</v>
      </c>
      <c r="E2409" s="97">
        <v>756.56540700558185</v>
      </c>
      <c r="F2409" s="227">
        <f t="shared" si="111"/>
        <v>2427711.5299999998</v>
      </c>
      <c r="G2409" s="81">
        <v>3208.8587870000001</v>
      </c>
      <c r="H2409" s="106">
        <v>1217.8388827304914</v>
      </c>
      <c r="I2409" s="189">
        <f t="shared" si="112"/>
        <v>3907873</v>
      </c>
      <c r="J2409" s="232">
        <v>2016</v>
      </c>
      <c r="K2409" s="106">
        <f t="shared" si="113"/>
        <v>6335585</v>
      </c>
    </row>
    <row r="2410" spans="2:11" s="58" customFormat="1">
      <c r="B2410" s="175" t="s">
        <v>3280</v>
      </c>
      <c r="C2410" s="174" t="s">
        <v>3277</v>
      </c>
      <c r="D2410" s="181">
        <v>9569.35</v>
      </c>
      <c r="E2410" s="97">
        <v>1077.9975902229514</v>
      </c>
      <c r="F2410" s="227">
        <f t="shared" si="111"/>
        <v>10315736.24</v>
      </c>
      <c r="G2410" s="81">
        <v>4784.6749300000001</v>
      </c>
      <c r="H2410" s="106">
        <v>447.49560447150378</v>
      </c>
      <c r="I2410" s="189">
        <f t="shared" si="112"/>
        <v>2141121</v>
      </c>
      <c r="J2410" s="232">
        <v>2016</v>
      </c>
      <c r="K2410" s="106">
        <f t="shared" si="113"/>
        <v>12456857</v>
      </c>
    </row>
    <row r="2411" spans="2:11" s="58" customFormat="1">
      <c r="B2411" s="175" t="s">
        <v>3281</v>
      </c>
      <c r="C2411" s="174" t="s">
        <v>3277</v>
      </c>
      <c r="D2411" s="181">
        <v>13637.965319999999</v>
      </c>
      <c r="E2411" s="97">
        <v>483.74986628870533</v>
      </c>
      <c r="F2411" s="227">
        <f t="shared" si="111"/>
        <v>6597363.9000000004</v>
      </c>
      <c r="G2411" s="81">
        <v>6818.9825780000001</v>
      </c>
      <c r="H2411" s="106">
        <v>0</v>
      </c>
      <c r="I2411" s="189">
        <f t="shared" si="112"/>
        <v>0</v>
      </c>
      <c r="J2411" s="232">
        <v>2016</v>
      </c>
      <c r="K2411" s="106">
        <f t="shared" si="113"/>
        <v>6597364</v>
      </c>
    </row>
    <row r="2412" spans="2:11" s="58" customFormat="1">
      <c r="B2412" s="175" t="s">
        <v>3282</v>
      </c>
      <c r="C2412" s="174" t="s">
        <v>3277</v>
      </c>
      <c r="D2412" s="104">
        <v>3766.0714290000001</v>
      </c>
      <c r="E2412" s="97">
        <v>729.43450536981311</v>
      </c>
      <c r="F2412" s="227">
        <f t="shared" si="111"/>
        <v>2747102.45</v>
      </c>
      <c r="G2412" s="81">
        <v>1883.035703</v>
      </c>
      <c r="H2412" s="106">
        <v>0</v>
      </c>
      <c r="I2412" s="189">
        <f t="shared" si="112"/>
        <v>0</v>
      </c>
      <c r="J2412" s="232">
        <v>2016</v>
      </c>
      <c r="K2412" s="106">
        <f t="shared" si="113"/>
        <v>2747102</v>
      </c>
    </row>
    <row r="2413" spans="2:11" s="58" customFormat="1">
      <c r="B2413" s="175" t="s">
        <v>3283</v>
      </c>
      <c r="C2413" s="174" t="s">
        <v>3277</v>
      </c>
      <c r="D2413" s="181">
        <v>3766.0714290000001</v>
      </c>
      <c r="E2413" s="97">
        <v>1294.1428201467072</v>
      </c>
      <c r="F2413" s="227">
        <f t="shared" si="111"/>
        <v>4873834.3</v>
      </c>
      <c r="G2413" s="81">
        <v>1883.0357120000001</v>
      </c>
      <c r="H2413" s="106">
        <v>0</v>
      </c>
      <c r="I2413" s="189">
        <f t="shared" si="112"/>
        <v>0</v>
      </c>
      <c r="J2413" s="232">
        <v>2016</v>
      </c>
      <c r="K2413" s="106">
        <f t="shared" si="113"/>
        <v>4873834</v>
      </c>
    </row>
    <row r="2414" spans="2:11" s="58" customFormat="1">
      <c r="B2414" s="175" t="s">
        <v>3284</v>
      </c>
      <c r="C2414" s="174" t="s">
        <v>3267</v>
      </c>
      <c r="D2414" s="181">
        <v>5772.7111109999996</v>
      </c>
      <c r="E2414" s="97">
        <v>278.43623543488974</v>
      </c>
      <c r="F2414" s="227">
        <f t="shared" si="111"/>
        <v>1607331.9499999997</v>
      </c>
      <c r="G2414" s="81">
        <v>2886.3555470000001</v>
      </c>
      <c r="H2414" s="106">
        <v>0</v>
      </c>
      <c r="I2414" s="189">
        <f t="shared" si="112"/>
        <v>0</v>
      </c>
      <c r="J2414" s="232">
        <v>2016</v>
      </c>
      <c r="K2414" s="106">
        <f t="shared" si="113"/>
        <v>1607332</v>
      </c>
    </row>
    <row r="2415" spans="2:11" s="58" customFormat="1">
      <c r="B2415" s="175" t="s">
        <v>3285</v>
      </c>
      <c r="C2415" s="174" t="s">
        <v>3267</v>
      </c>
      <c r="D2415" s="181">
        <v>5772.7111109999996</v>
      </c>
      <c r="E2415" s="97">
        <v>413.71499527304167</v>
      </c>
      <c r="F2415" s="227">
        <f t="shared" si="111"/>
        <v>2388257.15</v>
      </c>
      <c r="G2415" s="81">
        <v>2886.355466</v>
      </c>
      <c r="H2415" s="106">
        <v>0</v>
      </c>
      <c r="I2415" s="189">
        <f t="shared" si="112"/>
        <v>0</v>
      </c>
      <c r="J2415" s="232">
        <v>2016</v>
      </c>
      <c r="K2415" s="106">
        <f t="shared" si="113"/>
        <v>2388257</v>
      </c>
    </row>
    <row r="2416" spans="2:11" s="58" customFormat="1">
      <c r="B2416" s="175" t="s">
        <v>3286</v>
      </c>
      <c r="C2416" s="174" t="s">
        <v>3265</v>
      </c>
      <c r="D2416" s="181">
        <v>8260.8845239999991</v>
      </c>
      <c r="E2416" s="97">
        <v>311.35869924429898</v>
      </c>
      <c r="F2416" s="227">
        <f t="shared" si="111"/>
        <v>2572098.2599999998</v>
      </c>
      <c r="G2416" s="81">
        <v>4130.4423980000001</v>
      </c>
      <c r="H2416" s="106">
        <v>0</v>
      </c>
      <c r="I2416" s="189">
        <f t="shared" si="112"/>
        <v>0</v>
      </c>
      <c r="J2416" s="232">
        <v>2016</v>
      </c>
      <c r="K2416" s="106">
        <f t="shared" si="113"/>
        <v>2572098</v>
      </c>
    </row>
    <row r="2417" spans="2:11" s="58" customFormat="1">
      <c r="B2417" s="175" t="s">
        <v>3287</v>
      </c>
      <c r="C2417" s="174" t="s">
        <v>3265</v>
      </c>
      <c r="D2417" s="104">
        <v>9510.9</v>
      </c>
      <c r="E2417" s="97">
        <v>696.21499752915076</v>
      </c>
      <c r="F2417" s="227">
        <f t="shared" si="111"/>
        <v>6621631.2199999997</v>
      </c>
      <c r="G2417" s="81">
        <v>4755.4498210000002</v>
      </c>
      <c r="H2417" s="106">
        <v>1213.6639471019244</v>
      </c>
      <c r="I2417" s="189">
        <f t="shared" si="112"/>
        <v>5771518</v>
      </c>
      <c r="J2417" s="232">
        <v>2016</v>
      </c>
      <c r="K2417" s="106">
        <f t="shared" si="113"/>
        <v>12393149</v>
      </c>
    </row>
    <row r="2418" spans="2:11" s="58" customFormat="1">
      <c r="B2418" s="175" t="s">
        <v>3288</v>
      </c>
      <c r="C2418" s="174" t="s">
        <v>1596</v>
      </c>
      <c r="D2418" s="181">
        <v>3941</v>
      </c>
      <c r="E2418" s="97">
        <v>647.41643745242334</v>
      </c>
      <c r="F2418" s="227">
        <f t="shared" si="111"/>
        <v>2551468.1800000002</v>
      </c>
      <c r="G2418" s="81">
        <v>1970.499906</v>
      </c>
      <c r="H2418" s="106">
        <v>0</v>
      </c>
      <c r="I2418" s="189">
        <f t="shared" si="112"/>
        <v>0</v>
      </c>
      <c r="J2418" s="232">
        <v>2016</v>
      </c>
      <c r="K2418" s="106">
        <f t="shared" si="113"/>
        <v>2551468</v>
      </c>
    </row>
    <row r="2419" spans="2:11" s="58" customFormat="1">
      <c r="B2419" s="175" t="s">
        <v>3289</v>
      </c>
      <c r="C2419" s="174" t="s">
        <v>3290</v>
      </c>
      <c r="D2419" s="181">
        <v>5195.0153849999997</v>
      </c>
      <c r="E2419" s="97">
        <v>1381.0043817608444</v>
      </c>
      <c r="F2419" s="227">
        <f t="shared" si="111"/>
        <v>7174339.0099999998</v>
      </c>
      <c r="G2419" s="81">
        <v>2597.5076979999999</v>
      </c>
      <c r="H2419" s="106">
        <v>0</v>
      </c>
      <c r="I2419" s="189">
        <f t="shared" si="112"/>
        <v>0</v>
      </c>
      <c r="J2419" s="232">
        <v>2016</v>
      </c>
      <c r="K2419" s="106">
        <f t="shared" si="113"/>
        <v>7174339</v>
      </c>
    </row>
    <row r="2420" spans="2:11" s="58" customFormat="1">
      <c r="B2420" s="175" t="s">
        <v>3291</v>
      </c>
      <c r="C2420" s="174" t="s">
        <v>3290</v>
      </c>
      <c r="D2420" s="181">
        <v>5432.9615379999996</v>
      </c>
      <c r="E2420" s="97">
        <v>1757.4395075719383</v>
      </c>
      <c r="F2420" s="227">
        <f t="shared" si="111"/>
        <v>9548101.25</v>
      </c>
      <c r="G2420" s="81">
        <v>2716.4808109999999</v>
      </c>
      <c r="H2420" s="106">
        <v>0</v>
      </c>
      <c r="I2420" s="189">
        <f t="shared" si="112"/>
        <v>0</v>
      </c>
      <c r="J2420" s="232">
        <v>2016</v>
      </c>
      <c r="K2420" s="106">
        <f t="shared" si="113"/>
        <v>9548101</v>
      </c>
    </row>
    <row r="2421" spans="2:11" s="58" customFormat="1">
      <c r="B2421" s="175" t="s">
        <v>3292</v>
      </c>
      <c r="C2421" s="174" t="s">
        <v>3293</v>
      </c>
      <c r="D2421" s="181">
        <v>3411.2583330000002</v>
      </c>
      <c r="E2421" s="97">
        <v>1231.0710037333311</v>
      </c>
      <c r="F2421" s="227">
        <f t="shared" si="111"/>
        <v>4199501.22</v>
      </c>
      <c r="G2421" s="81">
        <v>1705.6291430000001</v>
      </c>
      <c r="H2421" s="106">
        <v>0</v>
      </c>
      <c r="I2421" s="189">
        <f t="shared" si="112"/>
        <v>0</v>
      </c>
      <c r="J2421" s="232">
        <v>2016</v>
      </c>
      <c r="K2421" s="106">
        <f t="shared" si="113"/>
        <v>4199501</v>
      </c>
    </row>
    <row r="2422" spans="2:11" s="58" customFormat="1">
      <c r="B2422" s="175" t="s">
        <v>3294</v>
      </c>
      <c r="C2422" s="174" t="s">
        <v>3293</v>
      </c>
      <c r="D2422" s="104">
        <v>3488.375</v>
      </c>
      <c r="E2422" s="97">
        <v>917.17973555022036</v>
      </c>
      <c r="F2422" s="227">
        <f t="shared" si="111"/>
        <v>3199466.86</v>
      </c>
      <c r="G2422" s="81">
        <v>1744.1874909999999</v>
      </c>
      <c r="H2422" s="106">
        <v>0</v>
      </c>
      <c r="I2422" s="189">
        <f t="shared" si="112"/>
        <v>0</v>
      </c>
      <c r="J2422" s="232">
        <v>2016</v>
      </c>
      <c r="K2422" s="106">
        <f t="shared" si="113"/>
        <v>3199467</v>
      </c>
    </row>
    <row r="2423" spans="2:11" s="58" customFormat="1">
      <c r="B2423" s="175" t="s">
        <v>3295</v>
      </c>
      <c r="C2423" s="174" t="s">
        <v>3296</v>
      </c>
      <c r="D2423" s="181">
        <v>4948.0249999999996</v>
      </c>
      <c r="E2423" s="97">
        <v>973.95853295001541</v>
      </c>
      <c r="F2423" s="227">
        <f t="shared" si="111"/>
        <v>4819171.17</v>
      </c>
      <c r="G2423" s="81"/>
      <c r="H2423" s="106" t="s">
        <v>11235</v>
      </c>
      <c r="I2423" s="189" t="str">
        <f t="shared" si="112"/>
        <v/>
      </c>
      <c r="J2423" s="232">
        <v>2016</v>
      </c>
      <c r="K2423" s="106">
        <f t="shared" si="113"/>
        <v>0</v>
      </c>
    </row>
    <row r="2424" spans="2:11" s="58" customFormat="1">
      <c r="B2424" s="175" t="s">
        <v>3297</v>
      </c>
      <c r="C2424" s="174" t="s">
        <v>2858</v>
      </c>
      <c r="D2424" s="181">
        <v>6844.8969699999998</v>
      </c>
      <c r="E2424" s="97">
        <v>162.80399469621236</v>
      </c>
      <c r="F2424" s="227">
        <f t="shared" si="111"/>
        <v>1114376.57</v>
      </c>
      <c r="G2424" s="81">
        <v>3422.4485679999998</v>
      </c>
      <c r="H2424" s="106">
        <v>209.63324524676977</v>
      </c>
      <c r="I2424" s="189">
        <f t="shared" si="112"/>
        <v>717459</v>
      </c>
      <c r="J2424" s="232">
        <v>2016</v>
      </c>
      <c r="K2424" s="106">
        <f t="shared" si="113"/>
        <v>1831836</v>
      </c>
    </row>
    <row r="2425" spans="2:11" s="58" customFormat="1">
      <c r="B2425" s="175" t="s">
        <v>3298</v>
      </c>
      <c r="C2425" s="174" t="s">
        <v>2858</v>
      </c>
      <c r="D2425" s="181">
        <v>5024.1333329999998</v>
      </c>
      <c r="E2425" s="97">
        <v>219.82097145907895</v>
      </c>
      <c r="F2425" s="227">
        <f t="shared" si="111"/>
        <v>1104409.8700000001</v>
      </c>
      <c r="G2425" s="81">
        <v>2512.0666759999999</v>
      </c>
      <c r="H2425" s="106">
        <v>1217.8390921021876</v>
      </c>
      <c r="I2425" s="189">
        <f t="shared" si="112"/>
        <v>3059293</v>
      </c>
      <c r="J2425" s="232">
        <v>2016</v>
      </c>
      <c r="K2425" s="106">
        <f t="shared" si="113"/>
        <v>4163703</v>
      </c>
    </row>
    <row r="2426" spans="2:11" s="58" customFormat="1">
      <c r="B2426" s="175" t="s">
        <v>3299</v>
      </c>
      <c r="C2426" s="174" t="s">
        <v>3275</v>
      </c>
      <c r="D2426" s="181">
        <v>6884.7666669999999</v>
      </c>
      <c r="E2426" s="97">
        <v>715.81872100648206</v>
      </c>
      <c r="F2426" s="227">
        <f t="shared" si="111"/>
        <v>4928244.87</v>
      </c>
      <c r="G2426" s="81"/>
      <c r="H2426" s="106" t="s">
        <v>11235</v>
      </c>
      <c r="I2426" s="189" t="str">
        <f t="shared" si="112"/>
        <v/>
      </c>
      <c r="J2426" s="232">
        <v>2016</v>
      </c>
      <c r="K2426" s="106">
        <f t="shared" si="113"/>
        <v>0</v>
      </c>
    </row>
    <row r="2427" spans="2:11" s="58" customFormat="1">
      <c r="B2427" s="175" t="s">
        <v>3300</v>
      </c>
      <c r="C2427" s="174" t="s">
        <v>3296</v>
      </c>
      <c r="D2427" s="104">
        <v>4948.0249999999996</v>
      </c>
      <c r="E2427" s="97">
        <v>973.95853295001541</v>
      </c>
      <c r="F2427" s="227">
        <f t="shared" si="111"/>
        <v>4819171.17</v>
      </c>
      <c r="G2427" s="81"/>
      <c r="H2427" s="106" t="s">
        <v>11235</v>
      </c>
      <c r="I2427" s="189" t="str">
        <f t="shared" si="112"/>
        <v/>
      </c>
      <c r="J2427" s="232">
        <v>2016</v>
      </c>
      <c r="K2427" s="106">
        <f t="shared" si="113"/>
        <v>0</v>
      </c>
    </row>
    <row r="2428" spans="2:11" s="58" customFormat="1">
      <c r="B2428" s="175" t="s">
        <v>3301</v>
      </c>
      <c r="C2428" s="174" t="s">
        <v>3275</v>
      </c>
      <c r="D2428" s="181">
        <v>6417.7333330000001</v>
      </c>
      <c r="E2428" s="97">
        <v>233.09090957519223</v>
      </c>
      <c r="F2428" s="227">
        <f t="shared" si="111"/>
        <v>1495915.3</v>
      </c>
      <c r="G2428" s="81"/>
      <c r="H2428" s="106" t="s">
        <v>11235</v>
      </c>
      <c r="I2428" s="189" t="str">
        <f t="shared" si="112"/>
        <v/>
      </c>
      <c r="J2428" s="232">
        <v>2016</v>
      </c>
      <c r="K2428" s="106">
        <f t="shared" si="113"/>
        <v>0</v>
      </c>
    </row>
    <row r="2429" spans="2:11" s="58" customFormat="1">
      <c r="B2429" s="175" t="s">
        <v>3302</v>
      </c>
      <c r="C2429" s="174" t="s">
        <v>3303</v>
      </c>
      <c r="D2429" s="181">
        <v>5274.01</v>
      </c>
      <c r="E2429" s="97">
        <v>228.07282883422667</v>
      </c>
      <c r="F2429" s="227">
        <f t="shared" si="111"/>
        <v>1202858.3799999999</v>
      </c>
      <c r="G2429" s="81">
        <v>5274.0100570000004</v>
      </c>
      <c r="H2429" s="106">
        <v>0</v>
      </c>
      <c r="I2429" s="189">
        <f t="shared" si="112"/>
        <v>0</v>
      </c>
      <c r="J2429" s="232">
        <v>2016</v>
      </c>
      <c r="K2429" s="106">
        <f t="shared" si="113"/>
        <v>1202858</v>
      </c>
    </row>
    <row r="2430" spans="2:11" s="58" customFormat="1">
      <c r="B2430" s="175" t="s">
        <v>3304</v>
      </c>
      <c r="C2430" s="174" t="s">
        <v>2858</v>
      </c>
      <c r="D2430" s="181">
        <v>8388.75</v>
      </c>
      <c r="E2430" s="97">
        <v>213.16066517657578</v>
      </c>
      <c r="F2430" s="227">
        <f t="shared" si="111"/>
        <v>1788151.53</v>
      </c>
      <c r="G2430" s="81">
        <v>4194.3748260000002</v>
      </c>
      <c r="H2430" s="106">
        <v>0</v>
      </c>
      <c r="I2430" s="189">
        <f t="shared" si="112"/>
        <v>0</v>
      </c>
      <c r="J2430" s="232">
        <v>2016</v>
      </c>
      <c r="K2430" s="106">
        <f t="shared" si="113"/>
        <v>1788152</v>
      </c>
    </row>
    <row r="2431" spans="2:11" s="58" customFormat="1">
      <c r="B2431" s="175" t="s">
        <v>3305</v>
      </c>
      <c r="C2431" s="174" t="s">
        <v>3306</v>
      </c>
      <c r="D2431" s="181">
        <v>7286.2666669999999</v>
      </c>
      <c r="E2431" s="97">
        <v>472.21403185571876</v>
      </c>
      <c r="F2431" s="227">
        <f t="shared" si="111"/>
        <v>3440677.36</v>
      </c>
      <c r="G2431" s="81">
        <v>3643.1334489999999</v>
      </c>
      <c r="H2431" s="106">
        <v>0</v>
      </c>
      <c r="I2431" s="189">
        <f t="shared" si="112"/>
        <v>0</v>
      </c>
      <c r="J2431" s="232">
        <v>2016</v>
      </c>
      <c r="K2431" s="106">
        <f t="shared" si="113"/>
        <v>3440677</v>
      </c>
    </row>
    <row r="2432" spans="2:11" s="58" customFormat="1">
      <c r="B2432" s="175" t="s">
        <v>3307</v>
      </c>
      <c r="C2432" s="174" t="s">
        <v>3306</v>
      </c>
      <c r="D2432" s="104">
        <v>7286.2666669999999</v>
      </c>
      <c r="E2432" s="97">
        <v>472.21403185571876</v>
      </c>
      <c r="F2432" s="227">
        <f t="shared" si="111"/>
        <v>3440677.36</v>
      </c>
      <c r="G2432" s="81">
        <v>3643.1334489999999</v>
      </c>
      <c r="H2432" s="106">
        <v>0</v>
      </c>
      <c r="I2432" s="189">
        <f t="shared" si="112"/>
        <v>0</v>
      </c>
      <c r="J2432" s="232">
        <v>2016</v>
      </c>
      <c r="K2432" s="106">
        <f t="shared" si="113"/>
        <v>3440677</v>
      </c>
    </row>
    <row r="2433" spans="2:11" s="58" customFormat="1">
      <c r="B2433" s="175" t="s">
        <v>3308</v>
      </c>
      <c r="C2433" s="174" t="s">
        <v>3306</v>
      </c>
      <c r="D2433" s="181">
        <v>8958.76</v>
      </c>
      <c r="E2433" s="97">
        <v>602.61836236264844</v>
      </c>
      <c r="F2433" s="227">
        <f t="shared" si="111"/>
        <v>5398713.2800000003</v>
      </c>
      <c r="G2433" s="81">
        <v>4479.380075</v>
      </c>
      <c r="H2433" s="106">
        <v>0</v>
      </c>
      <c r="I2433" s="189">
        <f t="shared" si="112"/>
        <v>0</v>
      </c>
      <c r="J2433" s="232">
        <v>2016</v>
      </c>
      <c r="K2433" s="106">
        <f t="shared" si="113"/>
        <v>5398713</v>
      </c>
    </row>
    <row r="2434" spans="2:11" s="58" customFormat="1">
      <c r="B2434" s="175" t="s">
        <v>3309</v>
      </c>
      <c r="C2434" s="174" t="s">
        <v>3277</v>
      </c>
      <c r="D2434" s="181">
        <v>4921.3</v>
      </c>
      <c r="E2434" s="97">
        <v>363.28883425111252</v>
      </c>
      <c r="F2434" s="227">
        <f t="shared" si="111"/>
        <v>1787853.34</v>
      </c>
      <c r="G2434" s="81">
        <v>2460.6500489999999</v>
      </c>
      <c r="H2434" s="106">
        <v>1217.8387581841794</v>
      </c>
      <c r="I2434" s="189">
        <f t="shared" si="112"/>
        <v>2996675</v>
      </c>
      <c r="J2434" s="232">
        <v>2016</v>
      </c>
      <c r="K2434" s="106">
        <f t="shared" si="113"/>
        <v>4784528</v>
      </c>
    </row>
    <row r="2435" spans="2:11" s="58" customFormat="1">
      <c r="B2435" s="175" t="s">
        <v>3310</v>
      </c>
      <c r="C2435" s="174" t="s">
        <v>3277</v>
      </c>
      <c r="D2435" s="181">
        <v>9569.35</v>
      </c>
      <c r="E2435" s="97">
        <v>1077.9975902229514</v>
      </c>
      <c r="F2435" s="227">
        <f t="shared" si="111"/>
        <v>10315736.24</v>
      </c>
      <c r="G2435" s="81">
        <v>4784.6749300000001</v>
      </c>
      <c r="H2435" s="106">
        <v>447.49560447150378</v>
      </c>
      <c r="I2435" s="189">
        <f t="shared" si="112"/>
        <v>2141121</v>
      </c>
      <c r="J2435" s="232">
        <v>2016</v>
      </c>
      <c r="K2435" s="106">
        <f t="shared" si="113"/>
        <v>12456857</v>
      </c>
    </row>
    <row r="2436" spans="2:11" s="58" customFormat="1">
      <c r="B2436" s="175" t="s">
        <v>3311</v>
      </c>
      <c r="C2436" s="174" t="s">
        <v>3306</v>
      </c>
      <c r="D2436" s="181">
        <v>8958.76</v>
      </c>
      <c r="E2436" s="97">
        <v>602.61836236264844</v>
      </c>
      <c r="F2436" s="227">
        <f t="shared" si="111"/>
        <v>5398713.2800000003</v>
      </c>
      <c r="G2436" s="81">
        <v>4479.380075</v>
      </c>
      <c r="H2436" s="106">
        <v>0</v>
      </c>
      <c r="I2436" s="189">
        <f t="shared" si="112"/>
        <v>0</v>
      </c>
      <c r="J2436" s="232">
        <v>2016</v>
      </c>
      <c r="K2436" s="106">
        <f t="shared" si="113"/>
        <v>5398713</v>
      </c>
    </row>
    <row r="2437" spans="2:11" s="58" customFormat="1">
      <c r="B2437" s="175" t="s">
        <v>3312</v>
      </c>
      <c r="C2437" s="174" t="s">
        <v>3306</v>
      </c>
      <c r="D2437" s="104">
        <v>6718.9066670000002</v>
      </c>
      <c r="E2437" s="97">
        <v>1152.2197589115578</v>
      </c>
      <c r="F2437" s="227">
        <f t="shared" si="111"/>
        <v>7741657.0199999986</v>
      </c>
      <c r="G2437" s="81"/>
      <c r="H2437" s="106" t="s">
        <v>11235</v>
      </c>
      <c r="I2437" s="189" t="str">
        <f t="shared" si="112"/>
        <v/>
      </c>
      <c r="J2437" s="232">
        <v>2016</v>
      </c>
      <c r="K2437" s="106">
        <f t="shared" si="113"/>
        <v>0</v>
      </c>
    </row>
    <row r="2438" spans="2:11" s="58" customFormat="1">
      <c r="B2438" s="175" t="s">
        <v>3313</v>
      </c>
      <c r="C2438" s="174" t="s">
        <v>3314</v>
      </c>
      <c r="D2438" s="181">
        <v>5304.8</v>
      </c>
      <c r="E2438" s="97">
        <v>650.37270208113398</v>
      </c>
      <c r="F2438" s="227">
        <f t="shared" si="111"/>
        <v>3450097.11</v>
      </c>
      <c r="G2438" s="81">
        <v>2652.3999039999999</v>
      </c>
      <c r="H2438" s="106">
        <v>0</v>
      </c>
      <c r="I2438" s="189">
        <f t="shared" si="112"/>
        <v>0</v>
      </c>
      <c r="J2438" s="232">
        <v>2016</v>
      </c>
      <c r="K2438" s="106">
        <f t="shared" si="113"/>
        <v>3450097</v>
      </c>
    </row>
    <row r="2439" spans="2:11" s="58" customFormat="1">
      <c r="B2439" s="175" t="s">
        <v>3315</v>
      </c>
      <c r="C2439" s="174" t="s">
        <v>3306</v>
      </c>
      <c r="D2439" s="181">
        <v>6718.9066670000002</v>
      </c>
      <c r="E2439" s="97">
        <v>1152.2197589115578</v>
      </c>
      <c r="F2439" s="227">
        <f t="shared" si="111"/>
        <v>7741657.0199999986</v>
      </c>
      <c r="G2439" s="81"/>
      <c r="H2439" s="106" t="s">
        <v>11235</v>
      </c>
      <c r="I2439" s="189" t="str">
        <f t="shared" si="112"/>
        <v/>
      </c>
      <c r="J2439" s="232">
        <v>2016</v>
      </c>
      <c r="K2439" s="106">
        <f t="shared" si="113"/>
        <v>0</v>
      </c>
    </row>
    <row r="2440" spans="2:11" s="58" customFormat="1">
      <c r="B2440" s="175" t="s">
        <v>3316</v>
      </c>
      <c r="C2440" s="174" t="s">
        <v>3317</v>
      </c>
      <c r="D2440" s="181">
        <v>3490.6875</v>
      </c>
      <c r="E2440" s="97">
        <v>169.45591950009847</v>
      </c>
      <c r="F2440" s="227">
        <f t="shared" si="111"/>
        <v>591517.66</v>
      </c>
      <c r="G2440" s="81"/>
      <c r="H2440" s="106" t="s">
        <v>11235</v>
      </c>
      <c r="I2440" s="189" t="str">
        <f t="shared" si="112"/>
        <v/>
      </c>
      <c r="J2440" s="232">
        <v>2016</v>
      </c>
      <c r="K2440" s="106">
        <f t="shared" si="113"/>
        <v>0</v>
      </c>
    </row>
    <row r="2441" spans="2:11" s="58" customFormat="1">
      <c r="B2441" s="175" t="s">
        <v>3318</v>
      </c>
      <c r="C2441" s="174" t="s">
        <v>3279</v>
      </c>
      <c r="D2441" s="181">
        <v>3208.8587550000002</v>
      </c>
      <c r="E2441" s="97">
        <v>756.56540700558185</v>
      </c>
      <c r="F2441" s="227">
        <f t="shared" si="111"/>
        <v>2427711.5299999998</v>
      </c>
      <c r="G2441" s="81">
        <v>3208.8587870000001</v>
      </c>
      <c r="H2441" s="106">
        <v>1217.8388827304914</v>
      </c>
      <c r="I2441" s="189">
        <f t="shared" si="112"/>
        <v>3907873</v>
      </c>
      <c r="J2441" s="232">
        <v>2016</v>
      </c>
      <c r="K2441" s="106">
        <f t="shared" si="113"/>
        <v>6335585</v>
      </c>
    </row>
    <row r="2442" spans="2:11" s="58" customFormat="1">
      <c r="B2442" s="175" t="s">
        <v>3319</v>
      </c>
      <c r="C2442" s="174" t="s">
        <v>3320</v>
      </c>
      <c r="D2442" s="104">
        <v>7368.7655450000002</v>
      </c>
      <c r="E2442" s="97">
        <v>253.42795595758093</v>
      </c>
      <c r="F2442" s="227">
        <f t="shared" si="111"/>
        <v>1867451.19</v>
      </c>
      <c r="G2442" s="81">
        <v>3684.3828509999998</v>
      </c>
      <c r="H2442" s="106">
        <v>1217.8389655630281</v>
      </c>
      <c r="I2442" s="189">
        <f t="shared" si="112"/>
        <v>4486985</v>
      </c>
      <c r="J2442" s="232">
        <v>2016</v>
      </c>
      <c r="K2442" s="106">
        <f t="shared" si="113"/>
        <v>6354436</v>
      </c>
    </row>
    <row r="2443" spans="2:11" s="58" customFormat="1">
      <c r="B2443" s="175" t="s">
        <v>3321</v>
      </c>
      <c r="C2443" s="174" t="s">
        <v>3322</v>
      </c>
      <c r="D2443" s="181">
        <v>10846.876190000001</v>
      </c>
      <c r="E2443" s="97">
        <v>597.78219612922487</v>
      </c>
      <c r="F2443" s="227">
        <f t="shared" si="111"/>
        <v>6484069.4699999997</v>
      </c>
      <c r="G2443" s="81">
        <v>5423.43786</v>
      </c>
      <c r="H2443" s="106">
        <v>0</v>
      </c>
      <c r="I2443" s="189">
        <f t="shared" si="112"/>
        <v>0</v>
      </c>
      <c r="J2443" s="232">
        <v>2016</v>
      </c>
      <c r="K2443" s="106">
        <f t="shared" si="113"/>
        <v>6484069</v>
      </c>
    </row>
    <row r="2444" spans="2:11" s="58" customFormat="1">
      <c r="B2444" s="175" t="s">
        <v>3323</v>
      </c>
      <c r="C2444" s="174" t="s">
        <v>3322</v>
      </c>
      <c r="D2444" s="181">
        <v>8864.5</v>
      </c>
      <c r="E2444" s="97">
        <v>706.41778667719552</v>
      </c>
      <c r="F2444" s="227">
        <f t="shared" si="111"/>
        <v>6262040.4699999997</v>
      </c>
      <c r="G2444" s="81">
        <v>4432.2499260000004</v>
      </c>
      <c r="H2444" s="106">
        <v>0</v>
      </c>
      <c r="I2444" s="189">
        <f t="shared" si="112"/>
        <v>0</v>
      </c>
      <c r="J2444" s="232">
        <v>2016</v>
      </c>
      <c r="K2444" s="106">
        <f t="shared" si="113"/>
        <v>6262040</v>
      </c>
    </row>
    <row r="2445" spans="2:11" s="58" customFormat="1">
      <c r="B2445" s="175" t="s">
        <v>3324</v>
      </c>
      <c r="C2445" s="174" t="s">
        <v>3325</v>
      </c>
      <c r="D2445" s="181">
        <v>3583.6</v>
      </c>
      <c r="E2445" s="97">
        <v>433.43775812032595</v>
      </c>
      <c r="F2445" s="227">
        <f t="shared" si="111"/>
        <v>1553267.55</v>
      </c>
      <c r="G2445" s="81">
        <v>1791.799908</v>
      </c>
      <c r="H2445" s="106">
        <v>0</v>
      </c>
      <c r="I2445" s="189">
        <f t="shared" si="112"/>
        <v>0</v>
      </c>
      <c r="J2445" s="232">
        <v>2016</v>
      </c>
      <c r="K2445" s="106">
        <f t="shared" si="113"/>
        <v>1553268</v>
      </c>
    </row>
    <row r="2446" spans="2:11" s="58" customFormat="1">
      <c r="B2446" s="175" t="s">
        <v>3326</v>
      </c>
      <c r="C2446" s="174" t="s">
        <v>3325</v>
      </c>
      <c r="D2446" s="181">
        <v>7802.6750000000002</v>
      </c>
      <c r="E2446" s="97">
        <v>657.29817658687557</v>
      </c>
      <c r="F2446" s="227">
        <f t="shared" ref="F2446:F2509" si="114">IFERROR(D2446*E2446,0)</f>
        <v>5128684.05</v>
      </c>
      <c r="G2446" s="81">
        <v>3901.3375339999998</v>
      </c>
      <c r="H2446" s="106">
        <v>0</v>
      </c>
      <c r="I2446" s="189">
        <f t="shared" ref="I2446:I2509" si="115">IFERROR(G2446*H2446,"")</f>
        <v>0</v>
      </c>
      <c r="J2446" s="232">
        <v>2016</v>
      </c>
      <c r="K2446" s="106">
        <f t="shared" ref="K2446:K2509" si="116">IFERROR(ROUND((F2446+I2446),0),0)</f>
        <v>5128684</v>
      </c>
    </row>
    <row r="2447" spans="2:11" s="58" customFormat="1">
      <c r="B2447" s="175" t="s">
        <v>3327</v>
      </c>
      <c r="C2447" s="174" t="s">
        <v>2629</v>
      </c>
      <c r="D2447" s="104">
        <v>11261.807140000001</v>
      </c>
      <c r="E2447" s="97">
        <v>73.526203184473999</v>
      </c>
      <c r="F2447" s="227">
        <f t="shared" si="114"/>
        <v>828037.92</v>
      </c>
      <c r="G2447" s="81">
        <v>5630.9037239999998</v>
      </c>
      <c r="H2447" s="106">
        <v>1217.8389715263404</v>
      </c>
      <c r="I2447" s="189">
        <f t="shared" si="115"/>
        <v>6857534</v>
      </c>
      <c r="J2447" s="232">
        <v>2016</v>
      </c>
      <c r="K2447" s="106">
        <f t="shared" si="116"/>
        <v>7685572</v>
      </c>
    </row>
    <row r="2448" spans="2:11" s="58" customFormat="1">
      <c r="B2448" s="175" t="s">
        <v>3328</v>
      </c>
      <c r="C2448" s="174" t="s">
        <v>2629</v>
      </c>
      <c r="D2448" s="181">
        <v>8902.5928569999996</v>
      </c>
      <c r="E2448" s="97">
        <v>90.184557790791047</v>
      </c>
      <c r="F2448" s="227">
        <f t="shared" si="114"/>
        <v>802876.4</v>
      </c>
      <c r="G2448" s="81">
        <v>4451.2964709999997</v>
      </c>
      <c r="H2448" s="106">
        <v>1217.8389004905264</v>
      </c>
      <c r="I2448" s="189">
        <f t="shared" si="115"/>
        <v>5420962</v>
      </c>
      <c r="J2448" s="232">
        <v>2016</v>
      </c>
      <c r="K2448" s="106">
        <f t="shared" si="116"/>
        <v>6223838</v>
      </c>
    </row>
    <row r="2449" spans="2:11" s="58" customFormat="1">
      <c r="B2449" s="175" t="s">
        <v>3329</v>
      </c>
      <c r="C2449" s="174" t="s">
        <v>3330</v>
      </c>
      <c r="D2449" s="181">
        <v>10668.11429</v>
      </c>
      <c r="E2449" s="97">
        <v>112.17852541397924</v>
      </c>
      <c r="F2449" s="227">
        <f t="shared" si="114"/>
        <v>1196733.33</v>
      </c>
      <c r="G2449" s="81">
        <v>5334.0571819999996</v>
      </c>
      <c r="H2449" s="106">
        <v>0</v>
      </c>
      <c r="I2449" s="189">
        <f t="shared" si="115"/>
        <v>0</v>
      </c>
      <c r="J2449" s="232">
        <v>2016</v>
      </c>
      <c r="K2449" s="106">
        <f t="shared" si="116"/>
        <v>1196733</v>
      </c>
    </row>
    <row r="2450" spans="2:11" s="58" customFormat="1">
      <c r="B2450" s="175" t="s">
        <v>3331</v>
      </c>
      <c r="C2450" s="174" t="s">
        <v>3330</v>
      </c>
      <c r="D2450" s="181">
        <v>7678.2642859999996</v>
      </c>
      <c r="E2450" s="97">
        <v>176.91589783863296</v>
      </c>
      <c r="F2450" s="227">
        <f t="shared" si="114"/>
        <v>1358407.02</v>
      </c>
      <c r="G2450" s="81">
        <v>3839.1320730000002</v>
      </c>
      <c r="H2450" s="106">
        <v>302.82156953551618</v>
      </c>
      <c r="I2450" s="189">
        <f t="shared" si="115"/>
        <v>1162572</v>
      </c>
      <c r="J2450" s="232">
        <v>2016</v>
      </c>
      <c r="K2450" s="106">
        <f t="shared" si="116"/>
        <v>2520979</v>
      </c>
    </row>
    <row r="2451" spans="2:11" s="58" customFormat="1">
      <c r="B2451" s="175" t="s">
        <v>3332</v>
      </c>
      <c r="C2451" s="174" t="s">
        <v>3333</v>
      </c>
      <c r="D2451" s="181">
        <v>11182.4</v>
      </c>
      <c r="E2451" s="97">
        <v>576.76058717269996</v>
      </c>
      <c r="F2451" s="227">
        <f t="shared" si="114"/>
        <v>6449567.5899999999</v>
      </c>
      <c r="G2451" s="81">
        <v>5591.2000330000001</v>
      </c>
      <c r="H2451" s="106">
        <v>1217.8389182664394</v>
      </c>
      <c r="I2451" s="189">
        <f t="shared" si="115"/>
        <v>6809181</v>
      </c>
      <c r="J2451" s="232">
        <v>2016</v>
      </c>
      <c r="K2451" s="106">
        <f t="shared" si="116"/>
        <v>13258749</v>
      </c>
    </row>
    <row r="2452" spans="2:11" s="58" customFormat="1">
      <c r="B2452" s="175" t="s">
        <v>3334</v>
      </c>
      <c r="C2452" s="174" t="s">
        <v>3333</v>
      </c>
      <c r="D2452" s="104">
        <v>11541.8</v>
      </c>
      <c r="E2452" s="97">
        <v>908.68091372229628</v>
      </c>
      <c r="F2452" s="227">
        <f t="shared" si="114"/>
        <v>10487813.369999999</v>
      </c>
      <c r="G2452" s="81">
        <v>5770.9001340000004</v>
      </c>
      <c r="H2452" s="106">
        <v>191.28333091338155</v>
      </c>
      <c r="I2452" s="189">
        <f t="shared" si="115"/>
        <v>1103877</v>
      </c>
      <c r="J2452" s="232">
        <v>2016</v>
      </c>
      <c r="K2452" s="106">
        <f t="shared" si="116"/>
        <v>11591690</v>
      </c>
    </row>
    <row r="2453" spans="2:11" s="58" customFormat="1">
      <c r="B2453" s="175" t="s">
        <v>3335</v>
      </c>
      <c r="C2453" s="174" t="s">
        <v>3336</v>
      </c>
      <c r="D2453" s="181">
        <v>2212.8970869999998</v>
      </c>
      <c r="E2453" s="97">
        <v>646.5450329367261</v>
      </c>
      <c r="F2453" s="227">
        <f t="shared" si="114"/>
        <v>1430737.62</v>
      </c>
      <c r="G2453" s="81">
        <v>1106.4485079999999</v>
      </c>
      <c r="H2453" s="106">
        <v>0</v>
      </c>
      <c r="I2453" s="189">
        <f t="shared" si="115"/>
        <v>0</v>
      </c>
      <c r="J2453" s="232">
        <v>2016</v>
      </c>
      <c r="K2453" s="106">
        <f t="shared" si="116"/>
        <v>1430738</v>
      </c>
    </row>
    <row r="2454" spans="2:11" s="58" customFormat="1">
      <c r="B2454" s="175" t="s">
        <v>3337</v>
      </c>
      <c r="C2454" s="174" t="s">
        <v>3336</v>
      </c>
      <c r="D2454" s="181">
        <v>7894.8276699999997</v>
      </c>
      <c r="E2454" s="97">
        <v>332.75011562095312</v>
      </c>
      <c r="F2454" s="227">
        <f t="shared" si="114"/>
        <v>2627004.8199999998</v>
      </c>
      <c r="G2454" s="81">
        <v>3947.4139019999998</v>
      </c>
      <c r="H2454" s="106">
        <v>0</v>
      </c>
      <c r="I2454" s="189">
        <f t="shared" si="115"/>
        <v>0</v>
      </c>
      <c r="J2454" s="232">
        <v>2016</v>
      </c>
      <c r="K2454" s="106">
        <f t="shared" si="116"/>
        <v>2627005</v>
      </c>
    </row>
    <row r="2455" spans="2:11" s="58" customFormat="1">
      <c r="B2455" s="175" t="s">
        <v>3338</v>
      </c>
      <c r="C2455" s="174" t="s">
        <v>3339</v>
      </c>
      <c r="D2455" s="181">
        <v>1787.1</v>
      </c>
      <c r="E2455" s="97">
        <v>661.03666834536398</v>
      </c>
      <c r="F2455" s="227">
        <f t="shared" si="114"/>
        <v>1181338.6299999999</v>
      </c>
      <c r="G2455" s="81">
        <v>893.54999889999999</v>
      </c>
      <c r="H2455" s="106">
        <v>0</v>
      </c>
      <c r="I2455" s="189">
        <f t="shared" si="115"/>
        <v>0</v>
      </c>
      <c r="J2455" s="232">
        <v>2016</v>
      </c>
      <c r="K2455" s="106">
        <f t="shared" si="116"/>
        <v>1181339</v>
      </c>
    </row>
    <row r="2456" spans="2:11" s="58" customFormat="1">
      <c r="B2456" s="175" t="s">
        <v>3340</v>
      </c>
      <c r="C2456" s="174" t="s">
        <v>3339</v>
      </c>
      <c r="D2456" s="181">
        <v>7094.4066670000002</v>
      </c>
      <c r="E2456" s="97">
        <v>520.10856343541491</v>
      </c>
      <c r="F2456" s="227">
        <f t="shared" si="114"/>
        <v>3689861.66</v>
      </c>
      <c r="G2456" s="81">
        <v>3547.2031860000002</v>
      </c>
      <c r="H2456" s="106">
        <v>0</v>
      </c>
      <c r="I2456" s="189">
        <f t="shared" si="115"/>
        <v>0</v>
      </c>
      <c r="J2456" s="232">
        <v>2016</v>
      </c>
      <c r="K2456" s="106">
        <f t="shared" si="116"/>
        <v>3689862</v>
      </c>
    </row>
    <row r="2457" spans="2:11" s="58" customFormat="1">
      <c r="B2457" s="175" t="s">
        <v>3341</v>
      </c>
      <c r="C2457" s="174" t="s">
        <v>1596</v>
      </c>
      <c r="D2457" s="104">
        <v>3147.6624999999999</v>
      </c>
      <c r="E2457" s="97">
        <v>224.17308081790853</v>
      </c>
      <c r="F2457" s="227">
        <f t="shared" si="114"/>
        <v>705621.2</v>
      </c>
      <c r="G2457" s="81">
        <v>1573.831214</v>
      </c>
      <c r="H2457" s="106">
        <v>0</v>
      </c>
      <c r="I2457" s="189">
        <f t="shared" si="115"/>
        <v>0</v>
      </c>
      <c r="J2457" s="232">
        <v>2016</v>
      </c>
      <c r="K2457" s="106">
        <f t="shared" si="116"/>
        <v>705621</v>
      </c>
    </row>
    <row r="2458" spans="2:11" s="58" customFormat="1">
      <c r="B2458" s="175" t="s">
        <v>3342</v>
      </c>
      <c r="C2458" s="174" t="s">
        <v>1596</v>
      </c>
      <c r="D2458" s="181">
        <v>3371.75</v>
      </c>
      <c r="E2458" s="97">
        <v>1277.0140134944761</v>
      </c>
      <c r="F2458" s="227">
        <f t="shared" si="114"/>
        <v>4305772</v>
      </c>
      <c r="G2458" s="81">
        <v>1685.8750090000001</v>
      </c>
      <c r="H2458" s="106">
        <v>0</v>
      </c>
      <c r="I2458" s="189">
        <f t="shared" si="115"/>
        <v>0</v>
      </c>
      <c r="J2458" s="232">
        <v>2016</v>
      </c>
      <c r="K2458" s="106">
        <f t="shared" si="116"/>
        <v>4305772</v>
      </c>
    </row>
    <row r="2459" spans="2:11" s="58" customFormat="1">
      <c r="B2459" s="175" t="s">
        <v>3343</v>
      </c>
      <c r="C2459" s="174" t="s">
        <v>3339</v>
      </c>
      <c r="D2459" s="181">
        <v>3053.44</v>
      </c>
      <c r="E2459" s="97">
        <v>520.90965271955565</v>
      </c>
      <c r="F2459" s="227">
        <f t="shared" si="114"/>
        <v>1590566.37</v>
      </c>
      <c r="G2459" s="81">
        <v>1526.7199720000001</v>
      </c>
      <c r="H2459" s="106">
        <v>0</v>
      </c>
      <c r="I2459" s="189">
        <f t="shared" si="115"/>
        <v>0</v>
      </c>
      <c r="J2459" s="232">
        <v>2016</v>
      </c>
      <c r="K2459" s="106">
        <f t="shared" si="116"/>
        <v>1590566</v>
      </c>
    </row>
    <row r="2460" spans="2:11" s="58" customFormat="1">
      <c r="B2460" s="175" t="s">
        <v>3344</v>
      </c>
      <c r="C2460" s="174" t="s">
        <v>3345</v>
      </c>
      <c r="D2460" s="181">
        <v>5244.05</v>
      </c>
      <c r="E2460" s="97">
        <v>864.45266921558709</v>
      </c>
      <c r="F2460" s="227">
        <f t="shared" si="114"/>
        <v>4533233.0199999996</v>
      </c>
      <c r="G2460" s="81">
        <v>2622.0251130000001</v>
      </c>
      <c r="H2460" s="106">
        <v>0</v>
      </c>
      <c r="I2460" s="189">
        <f t="shared" si="115"/>
        <v>0</v>
      </c>
      <c r="J2460" s="232">
        <v>2016</v>
      </c>
      <c r="K2460" s="106">
        <f t="shared" si="116"/>
        <v>4533233</v>
      </c>
    </row>
    <row r="2461" spans="2:11" s="58" customFormat="1">
      <c r="B2461" s="175" t="s">
        <v>3346</v>
      </c>
      <c r="C2461" s="174" t="s">
        <v>3347</v>
      </c>
      <c r="D2461" s="181">
        <v>4539.0153849999997</v>
      </c>
      <c r="E2461" s="97">
        <v>202.51026313716713</v>
      </c>
      <c r="F2461" s="227">
        <f t="shared" si="114"/>
        <v>919197.2</v>
      </c>
      <c r="G2461" s="81">
        <v>2269.5076600000002</v>
      </c>
      <c r="H2461" s="106">
        <v>0</v>
      </c>
      <c r="I2461" s="189">
        <f t="shared" si="115"/>
        <v>0</v>
      </c>
      <c r="J2461" s="232">
        <v>2016</v>
      </c>
      <c r="K2461" s="106">
        <f t="shared" si="116"/>
        <v>919197</v>
      </c>
    </row>
    <row r="2462" spans="2:11" s="58" customFormat="1">
      <c r="B2462" s="175" t="s">
        <v>3348</v>
      </c>
      <c r="C2462" s="174" t="s">
        <v>3349</v>
      </c>
      <c r="D2462" s="104">
        <v>8219.7916669999995</v>
      </c>
      <c r="E2462" s="97">
        <v>1219.6137586123082</v>
      </c>
      <c r="F2462" s="227">
        <f t="shared" si="114"/>
        <v>10024971.01</v>
      </c>
      <c r="G2462" s="81">
        <v>4109.8957710000004</v>
      </c>
      <c r="H2462" s="106">
        <v>0</v>
      </c>
      <c r="I2462" s="189">
        <f t="shared" si="115"/>
        <v>0</v>
      </c>
      <c r="J2462" s="232">
        <v>2016</v>
      </c>
      <c r="K2462" s="106">
        <f t="shared" si="116"/>
        <v>10024971</v>
      </c>
    </row>
    <row r="2463" spans="2:11" s="58" customFormat="1">
      <c r="B2463" s="175" t="s">
        <v>3350</v>
      </c>
      <c r="C2463" s="174" t="s">
        <v>3349</v>
      </c>
      <c r="D2463" s="181">
        <v>7120.8472220000003</v>
      </c>
      <c r="E2463" s="97">
        <v>1414.3462689220996</v>
      </c>
      <c r="F2463" s="227">
        <f t="shared" si="114"/>
        <v>10071343.699999999</v>
      </c>
      <c r="G2463" s="81"/>
      <c r="H2463" s="106" t="s">
        <v>11235</v>
      </c>
      <c r="I2463" s="189" t="str">
        <f t="shared" si="115"/>
        <v/>
      </c>
      <c r="J2463" s="232">
        <v>2016</v>
      </c>
      <c r="K2463" s="106">
        <f t="shared" si="116"/>
        <v>0</v>
      </c>
    </row>
    <row r="2464" spans="2:11" s="58" customFormat="1">
      <c r="B2464" s="175" t="s">
        <v>3351</v>
      </c>
      <c r="C2464" s="174" t="s">
        <v>3290</v>
      </c>
      <c r="D2464" s="181">
        <v>9727.3264959999997</v>
      </c>
      <c r="E2464" s="97">
        <v>1736.4092124332042</v>
      </c>
      <c r="F2464" s="227">
        <f t="shared" si="114"/>
        <v>16890619.34</v>
      </c>
      <c r="G2464" s="81">
        <v>4863.6633780000002</v>
      </c>
      <c r="H2464" s="106">
        <v>0</v>
      </c>
      <c r="I2464" s="189">
        <f t="shared" si="115"/>
        <v>0</v>
      </c>
      <c r="J2464" s="232">
        <v>2016</v>
      </c>
      <c r="K2464" s="106">
        <f t="shared" si="116"/>
        <v>16890619</v>
      </c>
    </row>
    <row r="2465" spans="2:11" s="58" customFormat="1">
      <c r="B2465" s="175" t="s">
        <v>3352</v>
      </c>
      <c r="C2465" s="174" t="s">
        <v>3290</v>
      </c>
      <c r="D2465" s="181">
        <v>6183.431818</v>
      </c>
      <c r="E2465" s="97">
        <v>1421.1368021265371</v>
      </c>
      <c r="F2465" s="227">
        <f t="shared" si="114"/>
        <v>8787502.5199999996</v>
      </c>
      <c r="G2465" s="81">
        <v>3091.7159230000002</v>
      </c>
      <c r="H2465" s="106">
        <v>0</v>
      </c>
      <c r="I2465" s="189">
        <f t="shared" si="115"/>
        <v>0</v>
      </c>
      <c r="J2465" s="232">
        <v>2016</v>
      </c>
      <c r="K2465" s="106">
        <f t="shared" si="116"/>
        <v>8787503</v>
      </c>
    </row>
    <row r="2466" spans="2:11" s="58" customFormat="1">
      <c r="B2466" s="175" t="s">
        <v>3353</v>
      </c>
      <c r="C2466" s="174" t="s">
        <v>3293</v>
      </c>
      <c r="D2466" s="181">
        <v>4604.3321429999996</v>
      </c>
      <c r="E2466" s="97">
        <v>910.14414031164313</v>
      </c>
      <c r="F2466" s="227">
        <f t="shared" si="114"/>
        <v>4190605.92</v>
      </c>
      <c r="G2466" s="81">
        <v>2302.1660670000001</v>
      </c>
      <c r="H2466" s="106">
        <v>0</v>
      </c>
      <c r="I2466" s="189">
        <f t="shared" si="115"/>
        <v>0</v>
      </c>
      <c r="J2466" s="232">
        <v>2016</v>
      </c>
      <c r="K2466" s="106">
        <f t="shared" si="116"/>
        <v>4190606</v>
      </c>
    </row>
    <row r="2467" spans="2:11" s="58" customFormat="1">
      <c r="B2467" s="175" t="s">
        <v>3354</v>
      </c>
      <c r="C2467" s="174" t="s">
        <v>3293</v>
      </c>
      <c r="D2467" s="104">
        <v>6236.8842860000004</v>
      </c>
      <c r="E2467" s="97">
        <v>582.35924116037063</v>
      </c>
      <c r="F2467" s="227">
        <f t="shared" si="114"/>
        <v>3632107.2</v>
      </c>
      <c r="G2467" s="81">
        <v>3118.442106</v>
      </c>
      <c r="H2467" s="106">
        <v>0</v>
      </c>
      <c r="I2467" s="189">
        <f t="shared" si="115"/>
        <v>0</v>
      </c>
      <c r="J2467" s="232">
        <v>2016</v>
      </c>
      <c r="K2467" s="106">
        <f t="shared" si="116"/>
        <v>3632107</v>
      </c>
    </row>
    <row r="2468" spans="2:11" s="58" customFormat="1">
      <c r="B2468" s="175" t="s">
        <v>3355</v>
      </c>
      <c r="C2468" s="174" t="s">
        <v>3356</v>
      </c>
      <c r="D2468" s="181">
        <v>4694.8999999999996</v>
      </c>
      <c r="E2468" s="97">
        <v>955.35369656435716</v>
      </c>
      <c r="F2468" s="227">
        <f t="shared" si="114"/>
        <v>4485290.07</v>
      </c>
      <c r="G2468" s="81"/>
      <c r="H2468" s="106" t="s">
        <v>11235</v>
      </c>
      <c r="I2468" s="189" t="str">
        <f t="shared" si="115"/>
        <v/>
      </c>
      <c r="J2468" s="232">
        <v>2016</v>
      </c>
      <c r="K2468" s="106">
        <f t="shared" si="116"/>
        <v>0</v>
      </c>
    </row>
    <row r="2469" spans="2:11" s="58" customFormat="1">
      <c r="B2469" s="175" t="s">
        <v>3357</v>
      </c>
      <c r="C2469" s="174" t="s">
        <v>3356</v>
      </c>
      <c r="D2469" s="181">
        <v>3973.58</v>
      </c>
      <c r="E2469" s="97">
        <v>1049.6777565822256</v>
      </c>
      <c r="F2469" s="227">
        <f t="shared" si="114"/>
        <v>4170978.54</v>
      </c>
      <c r="G2469" s="81">
        <v>1986.789994</v>
      </c>
      <c r="H2469" s="106">
        <v>0</v>
      </c>
      <c r="I2469" s="189">
        <f t="shared" si="115"/>
        <v>0</v>
      </c>
      <c r="J2469" s="232">
        <v>2016</v>
      </c>
      <c r="K2469" s="106">
        <f t="shared" si="116"/>
        <v>4170979</v>
      </c>
    </row>
    <row r="2470" spans="2:11" s="58" customFormat="1">
      <c r="B2470" s="175" t="s">
        <v>3358</v>
      </c>
      <c r="C2470" s="174" t="s">
        <v>3359</v>
      </c>
      <c r="D2470" s="181">
        <v>2035.7881669999999</v>
      </c>
      <c r="E2470" s="97">
        <v>917.47029002158456</v>
      </c>
      <c r="F2470" s="227">
        <f t="shared" si="114"/>
        <v>1867775.16</v>
      </c>
      <c r="G2470" s="81">
        <v>1017.894097</v>
      </c>
      <c r="H2470" s="106">
        <v>1217.8388730748284</v>
      </c>
      <c r="I2470" s="189">
        <f t="shared" si="115"/>
        <v>1239631</v>
      </c>
      <c r="J2470" s="232">
        <v>2016</v>
      </c>
      <c r="K2470" s="106">
        <f t="shared" si="116"/>
        <v>3107406</v>
      </c>
    </row>
    <row r="2471" spans="2:11" s="58" customFormat="1">
      <c r="B2471" s="175" t="s">
        <v>3360</v>
      </c>
      <c r="C2471" s="174" t="s">
        <v>3361</v>
      </c>
      <c r="D2471" s="181">
        <v>5022.1533330000002</v>
      </c>
      <c r="E2471" s="97">
        <v>475.08434167515691</v>
      </c>
      <c r="F2471" s="227">
        <f t="shared" si="114"/>
        <v>2385946.41</v>
      </c>
      <c r="G2471" s="81">
        <v>2511.0766709999998</v>
      </c>
      <c r="H2471" s="106">
        <v>1217.8389594062699</v>
      </c>
      <c r="I2471" s="189">
        <f t="shared" si="115"/>
        <v>3058087</v>
      </c>
      <c r="J2471" s="232">
        <v>2016</v>
      </c>
      <c r="K2471" s="106">
        <f t="shared" si="116"/>
        <v>5444033</v>
      </c>
    </row>
    <row r="2472" spans="2:11" s="58" customFormat="1">
      <c r="B2472" s="175" t="s">
        <v>3362</v>
      </c>
      <c r="C2472" s="174" t="s">
        <v>3363</v>
      </c>
      <c r="D2472" s="104">
        <v>5462.2357140000004</v>
      </c>
      <c r="E2472" s="97">
        <v>978.40196758671038</v>
      </c>
      <c r="F2472" s="227">
        <f t="shared" si="114"/>
        <v>5344262.17</v>
      </c>
      <c r="G2472" s="81">
        <v>2731.1177889999999</v>
      </c>
      <c r="H2472" s="106">
        <v>0</v>
      </c>
      <c r="I2472" s="189">
        <f t="shared" si="115"/>
        <v>0</v>
      </c>
      <c r="J2472" s="232">
        <v>2016</v>
      </c>
      <c r="K2472" s="106">
        <f t="shared" si="116"/>
        <v>5344262</v>
      </c>
    </row>
    <row r="2473" spans="2:11" s="58" customFormat="1">
      <c r="B2473" s="175" t="s">
        <v>3364</v>
      </c>
      <c r="C2473" s="174" t="s">
        <v>3363</v>
      </c>
      <c r="D2473" s="181">
        <v>6218.135714</v>
      </c>
      <c r="E2473" s="97">
        <v>1495.0177107054374</v>
      </c>
      <c r="F2473" s="227">
        <f t="shared" si="114"/>
        <v>9296223.0199999996</v>
      </c>
      <c r="G2473" s="81">
        <v>3109.067865</v>
      </c>
      <c r="H2473" s="106">
        <v>0</v>
      </c>
      <c r="I2473" s="189">
        <f t="shared" si="115"/>
        <v>0</v>
      </c>
      <c r="J2473" s="232">
        <v>2016</v>
      </c>
      <c r="K2473" s="106">
        <f t="shared" si="116"/>
        <v>9296223</v>
      </c>
    </row>
    <row r="2474" spans="2:11" s="58" customFormat="1">
      <c r="B2474" s="175" t="s">
        <v>3365</v>
      </c>
      <c r="C2474" s="174" t="s">
        <v>3361</v>
      </c>
      <c r="D2474" s="181">
        <v>4797.9750000000004</v>
      </c>
      <c r="E2474" s="97">
        <v>214.32360943939889</v>
      </c>
      <c r="F2474" s="227">
        <f t="shared" si="114"/>
        <v>1028319.32</v>
      </c>
      <c r="G2474" s="81">
        <v>2398.987482</v>
      </c>
      <c r="H2474" s="106">
        <v>1217.8387848711584</v>
      </c>
      <c r="I2474" s="189">
        <f t="shared" si="115"/>
        <v>2921580</v>
      </c>
      <c r="J2474" s="232">
        <v>2016</v>
      </c>
      <c r="K2474" s="106">
        <f t="shared" si="116"/>
        <v>3949899</v>
      </c>
    </row>
    <row r="2475" spans="2:11" s="58" customFormat="1">
      <c r="B2475" s="175" t="s">
        <v>3366</v>
      </c>
      <c r="C2475" s="174" t="s">
        <v>3361</v>
      </c>
      <c r="D2475" s="181">
        <v>6753.05</v>
      </c>
      <c r="E2475" s="97">
        <v>507.16081178134323</v>
      </c>
      <c r="F2475" s="227">
        <f t="shared" si="114"/>
        <v>3424882.32</v>
      </c>
      <c r="G2475" s="81">
        <v>3376.524989</v>
      </c>
      <c r="H2475" s="106">
        <v>1217.8390544705665</v>
      </c>
      <c r="I2475" s="189">
        <f t="shared" si="115"/>
        <v>4112064</v>
      </c>
      <c r="J2475" s="232">
        <v>2016</v>
      </c>
      <c r="K2475" s="106">
        <f t="shared" si="116"/>
        <v>7536946</v>
      </c>
    </row>
    <row r="2476" spans="2:11" s="58" customFormat="1">
      <c r="B2476" s="175" t="s">
        <v>3367</v>
      </c>
      <c r="C2476" s="174" t="s">
        <v>3368</v>
      </c>
      <c r="D2476" s="181">
        <v>3589.06</v>
      </c>
      <c r="E2476" s="97">
        <v>398.38086852824978</v>
      </c>
      <c r="F2476" s="227">
        <f t="shared" si="114"/>
        <v>1429812.84</v>
      </c>
      <c r="G2476" s="81">
        <v>1794.5299279999999</v>
      </c>
      <c r="H2476" s="106">
        <v>1217.8387029943142</v>
      </c>
      <c r="I2476" s="189">
        <f t="shared" si="115"/>
        <v>2185448</v>
      </c>
      <c r="J2476" s="232">
        <v>2016</v>
      </c>
      <c r="K2476" s="106">
        <f t="shared" si="116"/>
        <v>3615261</v>
      </c>
    </row>
    <row r="2477" spans="2:11" s="58" customFormat="1">
      <c r="B2477" s="175" t="s">
        <v>3369</v>
      </c>
      <c r="C2477" s="174" t="s">
        <v>3368</v>
      </c>
      <c r="D2477" s="104">
        <v>6638.7116669999996</v>
      </c>
      <c r="E2477" s="97">
        <v>847.06414769496871</v>
      </c>
      <c r="F2477" s="227">
        <f t="shared" si="114"/>
        <v>5623414.6399999997</v>
      </c>
      <c r="G2477" s="81">
        <v>3319.3557430000001</v>
      </c>
      <c r="H2477" s="106">
        <v>32.653926964163901</v>
      </c>
      <c r="I2477" s="189">
        <f t="shared" si="115"/>
        <v>108390</v>
      </c>
      <c r="J2477" s="232">
        <v>2016</v>
      </c>
      <c r="K2477" s="106">
        <f t="shared" si="116"/>
        <v>5731805</v>
      </c>
    </row>
    <row r="2478" spans="2:11" s="58" customFormat="1">
      <c r="B2478" s="175" t="s">
        <v>3370</v>
      </c>
      <c r="C2478" s="174" t="s">
        <v>3368</v>
      </c>
      <c r="D2478" s="181">
        <v>5294.4833330000001</v>
      </c>
      <c r="E2478" s="97">
        <v>551.91082419448617</v>
      </c>
      <c r="F2478" s="227">
        <f t="shared" si="114"/>
        <v>2922082.66</v>
      </c>
      <c r="G2478" s="81">
        <v>2647.241634</v>
      </c>
      <c r="H2478" s="106">
        <v>0</v>
      </c>
      <c r="I2478" s="189">
        <f t="shared" si="115"/>
        <v>0</v>
      </c>
      <c r="J2478" s="232">
        <v>2016</v>
      </c>
      <c r="K2478" s="106">
        <f t="shared" si="116"/>
        <v>2922083</v>
      </c>
    </row>
    <row r="2479" spans="2:11" s="58" customFormat="1">
      <c r="B2479" s="175" t="s">
        <v>3371</v>
      </c>
      <c r="C2479" s="174" t="s">
        <v>3368</v>
      </c>
      <c r="D2479" s="181">
        <v>6386.4</v>
      </c>
      <c r="E2479" s="97">
        <v>1028.7461684203934</v>
      </c>
      <c r="F2479" s="227">
        <f t="shared" si="114"/>
        <v>6569984.5299999993</v>
      </c>
      <c r="G2479" s="81">
        <v>3193.1999810000002</v>
      </c>
      <c r="H2479" s="106">
        <v>0</v>
      </c>
      <c r="I2479" s="189">
        <f t="shared" si="115"/>
        <v>0</v>
      </c>
      <c r="J2479" s="232">
        <v>2016</v>
      </c>
      <c r="K2479" s="106">
        <f t="shared" si="116"/>
        <v>6569985</v>
      </c>
    </row>
    <row r="2480" spans="2:11" s="58" customFormat="1">
      <c r="B2480" s="175" t="s">
        <v>3372</v>
      </c>
      <c r="C2480" s="174" t="s">
        <v>3373</v>
      </c>
      <c r="D2480" s="181">
        <v>2040.7</v>
      </c>
      <c r="E2480" s="97">
        <v>1163.6927475866125</v>
      </c>
      <c r="F2480" s="227">
        <f t="shared" si="114"/>
        <v>2374747.79</v>
      </c>
      <c r="G2480" s="81">
        <v>1020.349996</v>
      </c>
      <c r="H2480" s="106">
        <v>0</v>
      </c>
      <c r="I2480" s="189">
        <f t="shared" si="115"/>
        <v>0</v>
      </c>
      <c r="J2480" s="232">
        <v>2016</v>
      </c>
      <c r="K2480" s="106">
        <f t="shared" si="116"/>
        <v>2374748</v>
      </c>
    </row>
    <row r="2481" spans="2:11" s="58" customFormat="1">
      <c r="B2481" s="175" t="s">
        <v>3374</v>
      </c>
      <c r="C2481" s="174" t="s">
        <v>3373</v>
      </c>
      <c r="D2481" s="181">
        <v>4947.2042860000001</v>
      </c>
      <c r="E2481" s="97">
        <v>1973.6213193440783</v>
      </c>
      <c r="F2481" s="227">
        <f t="shared" si="114"/>
        <v>9763907.8499999996</v>
      </c>
      <c r="G2481" s="81">
        <v>2473.6021700000001</v>
      </c>
      <c r="H2481" s="106">
        <v>0</v>
      </c>
      <c r="I2481" s="189">
        <f t="shared" si="115"/>
        <v>0</v>
      </c>
      <c r="J2481" s="232">
        <v>2016</v>
      </c>
      <c r="K2481" s="106">
        <f t="shared" si="116"/>
        <v>9763908</v>
      </c>
    </row>
    <row r="2482" spans="2:11" s="58" customFormat="1">
      <c r="B2482" s="175" t="s">
        <v>3375</v>
      </c>
      <c r="C2482" s="174" t="s">
        <v>3376</v>
      </c>
      <c r="D2482" s="104">
        <v>3595.8965819999999</v>
      </c>
      <c r="E2482" s="97">
        <v>828.81386103222485</v>
      </c>
      <c r="F2482" s="227">
        <f t="shared" si="114"/>
        <v>2980328.93</v>
      </c>
      <c r="G2482" s="81">
        <v>1797.948347</v>
      </c>
      <c r="H2482" s="106">
        <v>0</v>
      </c>
      <c r="I2482" s="189">
        <f t="shared" si="115"/>
        <v>0</v>
      </c>
      <c r="J2482" s="232">
        <v>2016</v>
      </c>
      <c r="K2482" s="106">
        <f t="shared" si="116"/>
        <v>2980329</v>
      </c>
    </row>
    <row r="2483" spans="2:11" s="58" customFormat="1">
      <c r="B2483" s="175" t="s">
        <v>3377</v>
      </c>
      <c r="C2483" s="174" t="s">
        <v>3376</v>
      </c>
      <c r="D2483" s="181">
        <v>6926.0677560000004</v>
      </c>
      <c r="E2483" s="97">
        <v>1205.2311331734538</v>
      </c>
      <c r="F2483" s="227">
        <f t="shared" si="114"/>
        <v>8347512.4900000012</v>
      </c>
      <c r="G2483" s="81">
        <v>3463.0339060000001</v>
      </c>
      <c r="H2483" s="106">
        <v>0</v>
      </c>
      <c r="I2483" s="189">
        <f t="shared" si="115"/>
        <v>0</v>
      </c>
      <c r="J2483" s="232">
        <v>2016</v>
      </c>
      <c r="K2483" s="106">
        <f t="shared" si="116"/>
        <v>8347512</v>
      </c>
    </row>
    <row r="2484" spans="2:11" s="58" customFormat="1">
      <c r="B2484" s="175" t="s">
        <v>3378</v>
      </c>
      <c r="C2484" s="174" t="s">
        <v>3379</v>
      </c>
      <c r="D2484" s="181">
        <v>7498.5051949999997</v>
      </c>
      <c r="E2484" s="97">
        <v>849.78883181263166</v>
      </c>
      <c r="F2484" s="227">
        <f t="shared" si="114"/>
        <v>6372145.9699999997</v>
      </c>
      <c r="G2484" s="81"/>
      <c r="H2484" s="106" t="s">
        <v>11235</v>
      </c>
      <c r="I2484" s="189" t="str">
        <f t="shared" si="115"/>
        <v/>
      </c>
      <c r="J2484" s="232">
        <v>2016</v>
      </c>
      <c r="K2484" s="106">
        <f t="shared" si="116"/>
        <v>0</v>
      </c>
    </row>
    <row r="2485" spans="2:11" s="58" customFormat="1">
      <c r="B2485" s="175" t="s">
        <v>3380</v>
      </c>
      <c r="C2485" s="174" t="s">
        <v>3379</v>
      </c>
      <c r="D2485" s="181">
        <v>7569.5454550000004</v>
      </c>
      <c r="E2485" s="97">
        <v>800.31336439078154</v>
      </c>
      <c r="F2485" s="227">
        <f t="shared" si="114"/>
        <v>6058008.3899999997</v>
      </c>
      <c r="G2485" s="81"/>
      <c r="H2485" s="106" t="s">
        <v>11235</v>
      </c>
      <c r="I2485" s="189" t="str">
        <f t="shared" si="115"/>
        <v/>
      </c>
      <c r="J2485" s="232">
        <v>2016</v>
      </c>
      <c r="K2485" s="106">
        <f t="shared" si="116"/>
        <v>0</v>
      </c>
    </row>
    <row r="2486" spans="2:11" s="58" customFormat="1">
      <c r="B2486" s="175" t="s">
        <v>3381</v>
      </c>
      <c r="C2486" s="174" t="s">
        <v>3382</v>
      </c>
      <c r="D2486" s="181">
        <v>7949.3</v>
      </c>
      <c r="E2486" s="97">
        <v>409.61875007862329</v>
      </c>
      <c r="F2486" s="227">
        <f t="shared" si="114"/>
        <v>3256182.33</v>
      </c>
      <c r="G2486" s="81"/>
      <c r="H2486" s="106" t="s">
        <v>11235</v>
      </c>
      <c r="I2486" s="189" t="str">
        <f t="shared" si="115"/>
        <v/>
      </c>
      <c r="J2486" s="232">
        <v>2016</v>
      </c>
      <c r="K2486" s="106">
        <f t="shared" si="116"/>
        <v>0</v>
      </c>
    </row>
    <row r="2487" spans="2:11" s="58" customFormat="1">
      <c r="B2487" s="175" t="s">
        <v>10256</v>
      </c>
      <c r="C2487" s="174" t="s">
        <v>3382</v>
      </c>
      <c r="D2487" s="104">
        <v>3788.8</v>
      </c>
      <c r="E2487" s="97">
        <v>298.74409839527021</v>
      </c>
      <c r="F2487" s="227">
        <f t="shared" si="114"/>
        <v>1131881.6399999999</v>
      </c>
      <c r="G2487" s="81"/>
      <c r="H2487" s="106" t="s">
        <v>11235</v>
      </c>
      <c r="I2487" s="189" t="str">
        <f t="shared" si="115"/>
        <v/>
      </c>
      <c r="J2487" s="232">
        <v>2016</v>
      </c>
      <c r="K2487" s="106">
        <f t="shared" si="116"/>
        <v>0</v>
      </c>
    </row>
    <row r="2488" spans="2:11" s="58" customFormat="1">
      <c r="B2488" s="175" t="s">
        <v>10257</v>
      </c>
      <c r="C2488" s="174" t="s">
        <v>3379</v>
      </c>
      <c r="D2488" s="181">
        <v>7498.5051949999997</v>
      </c>
      <c r="E2488" s="97">
        <v>849.78883181263166</v>
      </c>
      <c r="F2488" s="227">
        <f t="shared" si="114"/>
        <v>6372145.9699999997</v>
      </c>
      <c r="G2488" s="81"/>
      <c r="H2488" s="106" t="s">
        <v>11235</v>
      </c>
      <c r="I2488" s="189" t="str">
        <f t="shared" si="115"/>
        <v/>
      </c>
      <c r="J2488" s="232">
        <v>2016</v>
      </c>
      <c r="K2488" s="106">
        <f t="shared" si="116"/>
        <v>0</v>
      </c>
    </row>
    <row r="2489" spans="2:11" s="58" customFormat="1">
      <c r="B2489" s="175" t="s">
        <v>10258</v>
      </c>
      <c r="C2489" s="174" t="s">
        <v>3379</v>
      </c>
      <c r="D2489" s="181">
        <v>6816.114286</v>
      </c>
      <c r="E2489" s="97">
        <v>930.65600631567816</v>
      </c>
      <c r="F2489" s="227">
        <f t="shared" si="114"/>
        <v>6343457.7000000002</v>
      </c>
      <c r="G2489" s="81"/>
      <c r="H2489" s="106" t="s">
        <v>11235</v>
      </c>
      <c r="I2489" s="189" t="str">
        <f t="shared" si="115"/>
        <v/>
      </c>
      <c r="J2489" s="232">
        <v>2016</v>
      </c>
      <c r="K2489" s="106">
        <f t="shared" si="116"/>
        <v>0</v>
      </c>
    </row>
    <row r="2490" spans="2:11" s="58" customFormat="1">
      <c r="B2490" s="175" t="s">
        <v>10259</v>
      </c>
      <c r="C2490" s="174" t="s">
        <v>4150</v>
      </c>
      <c r="D2490" s="181">
        <v>3202.315161</v>
      </c>
      <c r="E2490" s="97">
        <v>762.99288394743985</v>
      </c>
      <c r="F2490" s="227">
        <f t="shared" si="114"/>
        <v>2443343.6800000002</v>
      </c>
      <c r="G2490" s="81"/>
      <c r="H2490" s="106" t="s">
        <v>11235</v>
      </c>
      <c r="I2490" s="189" t="str">
        <f t="shared" si="115"/>
        <v/>
      </c>
      <c r="J2490" s="232">
        <v>2016</v>
      </c>
      <c r="K2490" s="106">
        <f t="shared" si="116"/>
        <v>0</v>
      </c>
    </row>
    <row r="2491" spans="2:11" s="58" customFormat="1">
      <c r="B2491" s="175" t="s">
        <v>10260</v>
      </c>
      <c r="C2491" s="174" t="s">
        <v>3382</v>
      </c>
      <c r="D2491" s="181">
        <v>4045</v>
      </c>
      <c r="E2491" s="97">
        <v>386.85710012360937</v>
      </c>
      <c r="F2491" s="227">
        <f t="shared" si="114"/>
        <v>1564836.97</v>
      </c>
      <c r="G2491" s="81"/>
      <c r="H2491" s="106" t="s">
        <v>11235</v>
      </c>
      <c r="I2491" s="189" t="str">
        <f t="shared" si="115"/>
        <v/>
      </c>
      <c r="J2491" s="232">
        <v>2016</v>
      </c>
      <c r="K2491" s="106">
        <f t="shared" si="116"/>
        <v>0</v>
      </c>
    </row>
    <row r="2492" spans="2:11" s="58" customFormat="1">
      <c r="B2492" s="175" t="s">
        <v>10261</v>
      </c>
      <c r="C2492" s="174" t="s">
        <v>3382</v>
      </c>
      <c r="D2492" s="104">
        <v>5968.25</v>
      </c>
      <c r="E2492" s="97">
        <v>440.37677376115278</v>
      </c>
      <c r="F2492" s="227">
        <f t="shared" si="114"/>
        <v>2628278.6800000002</v>
      </c>
      <c r="G2492" s="81"/>
      <c r="H2492" s="106" t="s">
        <v>11235</v>
      </c>
      <c r="I2492" s="189" t="str">
        <f t="shared" si="115"/>
        <v/>
      </c>
      <c r="J2492" s="232">
        <v>2016</v>
      </c>
      <c r="K2492" s="106">
        <f t="shared" si="116"/>
        <v>0</v>
      </c>
    </row>
    <row r="2493" spans="2:11" s="58" customFormat="1">
      <c r="B2493" s="175" t="s">
        <v>10262</v>
      </c>
      <c r="C2493" s="174" t="s">
        <v>3379</v>
      </c>
      <c r="D2493" s="181">
        <v>6827.3374999999996</v>
      </c>
      <c r="E2493" s="97">
        <v>1182.4421452725899</v>
      </c>
      <c r="F2493" s="227">
        <f t="shared" si="114"/>
        <v>8072931.6000000006</v>
      </c>
      <c r="G2493" s="81"/>
      <c r="H2493" s="106" t="s">
        <v>11235</v>
      </c>
      <c r="I2493" s="189" t="str">
        <f t="shared" si="115"/>
        <v/>
      </c>
      <c r="J2493" s="232">
        <v>2016</v>
      </c>
      <c r="K2493" s="106">
        <f t="shared" si="116"/>
        <v>0</v>
      </c>
    </row>
    <row r="2494" spans="2:11" s="58" customFormat="1">
      <c r="B2494" s="175" t="s">
        <v>10263</v>
      </c>
      <c r="C2494" s="174" t="s">
        <v>3379</v>
      </c>
      <c r="D2494" s="181">
        <v>2617.8375000000001</v>
      </c>
      <c r="E2494" s="97">
        <v>699.87037392504305</v>
      </c>
      <c r="F2494" s="227">
        <f t="shared" si="114"/>
        <v>1832146.91</v>
      </c>
      <c r="G2494" s="81"/>
      <c r="H2494" s="106" t="s">
        <v>11235</v>
      </c>
      <c r="I2494" s="189" t="str">
        <f t="shared" si="115"/>
        <v/>
      </c>
      <c r="J2494" s="232">
        <v>2016</v>
      </c>
      <c r="K2494" s="106">
        <f t="shared" si="116"/>
        <v>0</v>
      </c>
    </row>
    <row r="2495" spans="2:11" s="58" customFormat="1">
      <c r="B2495" s="175" t="s">
        <v>10264</v>
      </c>
      <c r="C2495" s="174" t="s">
        <v>3382</v>
      </c>
      <c r="D2495" s="181">
        <v>3474.4</v>
      </c>
      <c r="E2495" s="97">
        <v>207.7502072300253</v>
      </c>
      <c r="F2495" s="227">
        <f t="shared" si="114"/>
        <v>721807.32</v>
      </c>
      <c r="G2495" s="81"/>
      <c r="H2495" s="106" t="s">
        <v>11235</v>
      </c>
      <c r="I2495" s="189" t="str">
        <f t="shared" si="115"/>
        <v/>
      </c>
      <c r="J2495" s="232">
        <v>2016</v>
      </c>
      <c r="K2495" s="106">
        <f t="shared" si="116"/>
        <v>0</v>
      </c>
    </row>
    <row r="2496" spans="2:11" s="58" customFormat="1">
      <c r="B2496" s="175" t="s">
        <v>10265</v>
      </c>
      <c r="C2496" s="174" t="s">
        <v>3382</v>
      </c>
      <c r="D2496" s="181">
        <v>3245.4</v>
      </c>
      <c r="E2496" s="97">
        <v>261.89473716645097</v>
      </c>
      <c r="F2496" s="227">
        <f t="shared" si="114"/>
        <v>849953.17999999993</v>
      </c>
      <c r="G2496" s="81"/>
      <c r="H2496" s="106" t="s">
        <v>11235</v>
      </c>
      <c r="I2496" s="189" t="str">
        <f t="shared" si="115"/>
        <v/>
      </c>
      <c r="J2496" s="232">
        <v>2016</v>
      </c>
      <c r="K2496" s="106">
        <f t="shared" si="116"/>
        <v>0</v>
      </c>
    </row>
    <row r="2497" spans="2:11" s="58" customFormat="1">
      <c r="B2497" s="175" t="s">
        <v>10266</v>
      </c>
      <c r="C2497" s="174" t="s">
        <v>3359</v>
      </c>
      <c r="D2497" s="104">
        <v>6327.2498169999999</v>
      </c>
      <c r="E2497" s="97">
        <v>948.96160633134059</v>
      </c>
      <c r="F2497" s="227">
        <f t="shared" si="114"/>
        <v>6004317.1500000004</v>
      </c>
      <c r="G2497" s="81">
        <v>3163.624914</v>
      </c>
      <c r="H2497" s="106">
        <v>0</v>
      </c>
      <c r="I2497" s="189">
        <f t="shared" si="115"/>
        <v>0</v>
      </c>
      <c r="J2497" s="232">
        <v>2016</v>
      </c>
      <c r="K2497" s="106">
        <f t="shared" si="116"/>
        <v>6004317</v>
      </c>
    </row>
    <row r="2498" spans="2:11" s="58" customFormat="1">
      <c r="B2498" s="175" t="s">
        <v>10267</v>
      </c>
      <c r="C2498" s="174" t="s">
        <v>3359</v>
      </c>
      <c r="D2498" s="181">
        <v>4692.6880929999998</v>
      </c>
      <c r="E2498" s="97">
        <v>665.88446921524394</v>
      </c>
      <c r="F2498" s="227">
        <f t="shared" si="114"/>
        <v>3124788.12</v>
      </c>
      <c r="G2498" s="81">
        <v>2346.3440409999998</v>
      </c>
      <c r="H2498" s="106">
        <v>0</v>
      </c>
      <c r="I2498" s="189">
        <f t="shared" si="115"/>
        <v>0</v>
      </c>
      <c r="J2498" s="232">
        <v>2016</v>
      </c>
      <c r="K2498" s="106">
        <f t="shared" si="116"/>
        <v>3124788</v>
      </c>
    </row>
    <row r="2499" spans="2:11" s="58" customFormat="1">
      <c r="B2499" s="175" t="s">
        <v>10268</v>
      </c>
      <c r="C2499" s="174" t="s">
        <v>3359</v>
      </c>
      <c r="D2499" s="181">
        <v>6327.2498169999999</v>
      </c>
      <c r="E2499" s="97">
        <v>948.96160633134059</v>
      </c>
      <c r="F2499" s="227">
        <f t="shared" si="114"/>
        <v>6004317.1500000004</v>
      </c>
      <c r="G2499" s="81">
        <v>3163.624914</v>
      </c>
      <c r="H2499" s="106">
        <v>0</v>
      </c>
      <c r="I2499" s="189">
        <f t="shared" si="115"/>
        <v>0</v>
      </c>
      <c r="J2499" s="232">
        <v>2016</v>
      </c>
      <c r="K2499" s="106">
        <f t="shared" si="116"/>
        <v>6004317</v>
      </c>
    </row>
    <row r="2500" spans="2:11" s="58" customFormat="1">
      <c r="B2500" s="175" t="s">
        <v>10269</v>
      </c>
      <c r="C2500" s="174" t="s">
        <v>3359</v>
      </c>
      <c r="D2500" s="181">
        <v>2603.8531779999998</v>
      </c>
      <c r="E2500" s="97">
        <v>597.61287354735794</v>
      </c>
      <c r="F2500" s="227">
        <f t="shared" si="114"/>
        <v>1556096.18</v>
      </c>
      <c r="G2500" s="81">
        <v>1301.926602</v>
      </c>
      <c r="H2500" s="106">
        <v>0</v>
      </c>
      <c r="I2500" s="189">
        <f t="shared" si="115"/>
        <v>0</v>
      </c>
      <c r="J2500" s="232">
        <v>2016</v>
      </c>
      <c r="K2500" s="106">
        <f t="shared" si="116"/>
        <v>1556096</v>
      </c>
    </row>
    <row r="2501" spans="2:11" s="58" customFormat="1">
      <c r="B2501" s="175" t="s">
        <v>10270</v>
      </c>
      <c r="C2501" s="174" t="s">
        <v>3373</v>
      </c>
      <c r="D2501" s="181">
        <v>4017.4</v>
      </c>
      <c r="E2501" s="97">
        <v>265.10101807138949</v>
      </c>
      <c r="F2501" s="227">
        <f t="shared" si="114"/>
        <v>1065016.83</v>
      </c>
      <c r="G2501" s="81">
        <v>2008.700006</v>
      </c>
      <c r="H2501" s="106">
        <v>0</v>
      </c>
      <c r="I2501" s="189">
        <f t="shared" si="115"/>
        <v>0</v>
      </c>
      <c r="J2501" s="232">
        <v>2016</v>
      </c>
      <c r="K2501" s="106">
        <f t="shared" si="116"/>
        <v>1065017</v>
      </c>
    </row>
    <row r="2502" spans="2:11" s="58" customFormat="1">
      <c r="B2502" s="175" t="s">
        <v>10271</v>
      </c>
      <c r="C2502" s="174" t="s">
        <v>3373</v>
      </c>
      <c r="D2502" s="104">
        <v>6619.4250000000002</v>
      </c>
      <c r="E2502" s="97">
        <v>2323.2725833437194</v>
      </c>
      <c r="F2502" s="227">
        <f t="shared" si="114"/>
        <v>15378728.619999999</v>
      </c>
      <c r="G2502" s="81">
        <v>3309.7124050000002</v>
      </c>
      <c r="H2502" s="106">
        <v>0</v>
      </c>
      <c r="I2502" s="189">
        <f t="shared" si="115"/>
        <v>0</v>
      </c>
      <c r="J2502" s="232">
        <v>2016</v>
      </c>
      <c r="K2502" s="106">
        <f t="shared" si="116"/>
        <v>15378729</v>
      </c>
    </row>
    <row r="2503" spans="2:11" s="58" customFormat="1">
      <c r="B2503" s="175" t="s">
        <v>10272</v>
      </c>
      <c r="C2503" s="174" t="s">
        <v>7247</v>
      </c>
      <c r="D2503" s="181">
        <v>2917.92</v>
      </c>
      <c r="E2503" s="97">
        <v>542.7454042605691</v>
      </c>
      <c r="F2503" s="227">
        <f t="shared" si="114"/>
        <v>1583687.67</v>
      </c>
      <c r="G2503" s="81">
        <v>1458.9599599999999</v>
      </c>
      <c r="H2503" s="106">
        <v>0</v>
      </c>
      <c r="I2503" s="189">
        <f t="shared" si="115"/>
        <v>0</v>
      </c>
      <c r="J2503" s="232">
        <v>2016</v>
      </c>
      <c r="K2503" s="106">
        <f t="shared" si="116"/>
        <v>1583688</v>
      </c>
    </row>
    <row r="2504" spans="2:11" s="58" customFormat="1">
      <c r="B2504" s="175" t="s">
        <v>10273</v>
      </c>
      <c r="C2504" s="174" t="s">
        <v>7247</v>
      </c>
      <c r="D2504" s="181">
        <v>3924.5</v>
      </c>
      <c r="E2504" s="97">
        <v>485.6367053127787</v>
      </c>
      <c r="F2504" s="227">
        <f t="shared" si="114"/>
        <v>1905881.25</v>
      </c>
      <c r="G2504" s="81">
        <v>1962.2500419999999</v>
      </c>
      <c r="H2504" s="106">
        <v>0</v>
      </c>
      <c r="I2504" s="189">
        <f t="shared" si="115"/>
        <v>0</v>
      </c>
      <c r="J2504" s="232">
        <v>2016</v>
      </c>
      <c r="K2504" s="106">
        <f t="shared" si="116"/>
        <v>1905881</v>
      </c>
    </row>
    <row r="2505" spans="2:11" s="58" customFormat="1">
      <c r="B2505" s="175" t="s">
        <v>10274</v>
      </c>
      <c r="C2505" s="174" t="s">
        <v>3373</v>
      </c>
      <c r="D2505" s="181">
        <v>4017.4</v>
      </c>
      <c r="E2505" s="97">
        <v>265.10101807138949</v>
      </c>
      <c r="F2505" s="227">
        <f t="shared" si="114"/>
        <v>1065016.83</v>
      </c>
      <c r="G2505" s="81">
        <v>2008.700006</v>
      </c>
      <c r="H2505" s="106">
        <v>0</v>
      </c>
      <c r="I2505" s="189">
        <f t="shared" si="115"/>
        <v>0</v>
      </c>
      <c r="J2505" s="232">
        <v>2016</v>
      </c>
      <c r="K2505" s="106">
        <f t="shared" si="116"/>
        <v>1065017</v>
      </c>
    </row>
    <row r="2506" spans="2:11" s="58" customFormat="1">
      <c r="B2506" s="175" t="s">
        <v>10275</v>
      </c>
      <c r="C2506" s="174" t="s">
        <v>3373</v>
      </c>
      <c r="D2506" s="181">
        <v>3379.5428569999999</v>
      </c>
      <c r="E2506" s="97">
        <v>928.62785080520734</v>
      </c>
      <c r="F2506" s="227">
        <f t="shared" si="114"/>
        <v>3138337.62</v>
      </c>
      <c r="G2506" s="81">
        <v>1689.7713630000001</v>
      </c>
      <c r="H2506" s="106">
        <v>0</v>
      </c>
      <c r="I2506" s="189">
        <f t="shared" si="115"/>
        <v>0</v>
      </c>
      <c r="J2506" s="232">
        <v>2016</v>
      </c>
      <c r="K2506" s="106">
        <f t="shared" si="116"/>
        <v>3138338</v>
      </c>
    </row>
    <row r="2507" spans="2:11" s="58" customFormat="1">
      <c r="B2507" s="175" t="s">
        <v>10276</v>
      </c>
      <c r="C2507" s="174" t="s">
        <v>3359</v>
      </c>
      <c r="D2507" s="104">
        <v>5916.563185</v>
      </c>
      <c r="E2507" s="97">
        <v>1167.6682077046053</v>
      </c>
      <c r="F2507" s="227">
        <f t="shared" si="114"/>
        <v>6908582.7300000004</v>
      </c>
      <c r="G2507" s="81">
        <v>2958.2817220000002</v>
      </c>
      <c r="H2507" s="106">
        <v>0</v>
      </c>
      <c r="I2507" s="189">
        <f t="shared" si="115"/>
        <v>0</v>
      </c>
      <c r="J2507" s="232">
        <v>2016</v>
      </c>
      <c r="K2507" s="106">
        <f t="shared" si="116"/>
        <v>6908583</v>
      </c>
    </row>
    <row r="2508" spans="2:11" s="58" customFormat="1">
      <c r="B2508" s="175" t="s">
        <v>10277</v>
      </c>
      <c r="C2508" s="174" t="s">
        <v>3359</v>
      </c>
      <c r="D2508" s="181">
        <v>5440.2619219999997</v>
      </c>
      <c r="E2508" s="97">
        <v>766.23852486637691</v>
      </c>
      <c r="F2508" s="227">
        <f t="shared" si="114"/>
        <v>4168538.27</v>
      </c>
      <c r="G2508" s="81">
        <v>2720.1308880000001</v>
      </c>
      <c r="H2508" s="106">
        <v>731.3710559945672</v>
      </c>
      <c r="I2508" s="189">
        <f t="shared" si="115"/>
        <v>1989425</v>
      </c>
      <c r="J2508" s="232">
        <v>2016</v>
      </c>
      <c r="K2508" s="106">
        <f t="shared" si="116"/>
        <v>6157963</v>
      </c>
    </row>
    <row r="2509" spans="2:11" s="58" customFormat="1">
      <c r="B2509" s="175" t="s">
        <v>10278</v>
      </c>
      <c r="C2509" s="174" t="s">
        <v>3382</v>
      </c>
      <c r="D2509" s="181">
        <v>7039.6333329999998</v>
      </c>
      <c r="E2509" s="97">
        <v>469.95672267352734</v>
      </c>
      <c r="F2509" s="227">
        <f t="shared" si="114"/>
        <v>3308323.01</v>
      </c>
      <c r="G2509" s="81"/>
      <c r="H2509" s="106" t="s">
        <v>11235</v>
      </c>
      <c r="I2509" s="189" t="str">
        <f t="shared" si="115"/>
        <v/>
      </c>
      <c r="J2509" s="232">
        <v>2016</v>
      </c>
      <c r="K2509" s="106">
        <f t="shared" si="116"/>
        <v>0</v>
      </c>
    </row>
    <row r="2510" spans="2:11" s="58" customFormat="1">
      <c r="B2510" s="175" t="s">
        <v>10279</v>
      </c>
      <c r="C2510" s="174" t="s">
        <v>3382</v>
      </c>
      <c r="D2510" s="181">
        <v>4710.3416669999997</v>
      </c>
      <c r="E2510" s="97">
        <v>429.76149143959753</v>
      </c>
      <c r="F2510" s="227">
        <f t="shared" ref="F2510:F2573" si="117">IFERROR(D2510*E2510,0)</f>
        <v>2024323.46</v>
      </c>
      <c r="G2510" s="81"/>
      <c r="H2510" s="106" t="s">
        <v>11235</v>
      </c>
      <c r="I2510" s="189" t="str">
        <f t="shared" ref="I2510:I2573" si="118">IFERROR(G2510*H2510,"")</f>
        <v/>
      </c>
      <c r="J2510" s="232">
        <v>2016</v>
      </c>
      <c r="K2510" s="106">
        <f t="shared" ref="K2510:K2573" si="119">IFERROR(ROUND((F2510+I2510),0),0)</f>
        <v>0</v>
      </c>
    </row>
    <row r="2511" spans="2:11" s="58" customFormat="1">
      <c r="B2511" s="175" t="s">
        <v>10280</v>
      </c>
      <c r="C2511" s="174" t="s">
        <v>3373</v>
      </c>
      <c r="D2511" s="181">
        <v>2040.7</v>
      </c>
      <c r="E2511" s="97">
        <v>1163.6927475866125</v>
      </c>
      <c r="F2511" s="227">
        <f t="shared" si="117"/>
        <v>2374747.79</v>
      </c>
      <c r="G2511" s="81">
        <v>1020.349996</v>
      </c>
      <c r="H2511" s="106">
        <v>0</v>
      </c>
      <c r="I2511" s="189">
        <f t="shared" si="118"/>
        <v>0</v>
      </c>
      <c r="J2511" s="232">
        <v>2016</v>
      </c>
      <c r="K2511" s="106">
        <f t="shared" si="119"/>
        <v>2374748</v>
      </c>
    </row>
    <row r="2512" spans="2:11" s="58" customFormat="1">
      <c r="B2512" s="175" t="s">
        <v>10281</v>
      </c>
      <c r="C2512" s="174" t="s">
        <v>3373</v>
      </c>
      <c r="D2512" s="104">
        <v>5166.3500000000004</v>
      </c>
      <c r="E2512" s="97">
        <v>1978.0989228372059</v>
      </c>
      <c r="F2512" s="227">
        <f t="shared" si="117"/>
        <v>10219551.369999999</v>
      </c>
      <c r="G2512" s="81">
        <v>2583.1749679999998</v>
      </c>
      <c r="H2512" s="106">
        <v>0</v>
      </c>
      <c r="I2512" s="189">
        <f t="shared" si="118"/>
        <v>0</v>
      </c>
      <c r="J2512" s="232">
        <v>2016</v>
      </c>
      <c r="K2512" s="106">
        <f t="shared" si="119"/>
        <v>10219551</v>
      </c>
    </row>
    <row r="2513" spans="2:11" s="58" customFormat="1">
      <c r="B2513" s="175" t="s">
        <v>10282</v>
      </c>
      <c r="C2513" s="174" t="s">
        <v>3373</v>
      </c>
      <c r="D2513" s="181">
        <v>4947.2042860000001</v>
      </c>
      <c r="E2513" s="97">
        <v>1973.6213193440783</v>
      </c>
      <c r="F2513" s="227">
        <f t="shared" si="117"/>
        <v>9763907.8499999996</v>
      </c>
      <c r="G2513" s="81">
        <v>2473.6021700000001</v>
      </c>
      <c r="H2513" s="106">
        <v>0</v>
      </c>
      <c r="I2513" s="189">
        <f t="shared" si="118"/>
        <v>0</v>
      </c>
      <c r="J2513" s="232">
        <v>2016</v>
      </c>
      <c r="K2513" s="106">
        <f t="shared" si="119"/>
        <v>9763908</v>
      </c>
    </row>
    <row r="2514" spans="2:11" s="58" customFormat="1">
      <c r="B2514" s="175" t="s">
        <v>10283</v>
      </c>
      <c r="C2514" s="174" t="s">
        <v>7215</v>
      </c>
      <c r="D2514" s="181">
        <v>25794.366669999999</v>
      </c>
      <c r="E2514" s="97">
        <v>312.42144585672821</v>
      </c>
      <c r="F2514" s="227">
        <f t="shared" si="117"/>
        <v>8058713.3300000001</v>
      </c>
      <c r="G2514" s="81">
        <v>12897.18347</v>
      </c>
      <c r="H2514" s="106">
        <v>0</v>
      </c>
      <c r="I2514" s="189">
        <f t="shared" si="118"/>
        <v>0</v>
      </c>
      <c r="J2514" s="232">
        <v>2016</v>
      </c>
      <c r="K2514" s="106">
        <f t="shared" si="119"/>
        <v>8058713</v>
      </c>
    </row>
    <row r="2515" spans="2:11" s="58" customFormat="1">
      <c r="B2515" s="175" t="s">
        <v>10284</v>
      </c>
      <c r="C2515" s="174" t="s">
        <v>7215</v>
      </c>
      <c r="D2515" s="181">
        <v>1294.5999999999999</v>
      </c>
      <c r="E2515" s="97">
        <v>341.51149389772905</v>
      </c>
      <c r="F2515" s="227">
        <f t="shared" si="117"/>
        <v>442120.78</v>
      </c>
      <c r="G2515" s="81">
        <v>647.2999724</v>
      </c>
      <c r="H2515" s="106">
        <v>0</v>
      </c>
      <c r="I2515" s="189">
        <f t="shared" si="118"/>
        <v>0</v>
      </c>
      <c r="J2515" s="232">
        <v>2016</v>
      </c>
      <c r="K2515" s="106">
        <f t="shared" si="119"/>
        <v>442121</v>
      </c>
    </row>
    <row r="2516" spans="2:11" s="58" customFormat="1">
      <c r="B2516" s="175" t="s">
        <v>10285</v>
      </c>
      <c r="C2516" s="174" t="s">
        <v>7215</v>
      </c>
      <c r="D2516" s="181">
        <v>2730.9</v>
      </c>
      <c r="E2516" s="97">
        <v>509.99967410011351</v>
      </c>
      <c r="F2516" s="227">
        <f t="shared" si="117"/>
        <v>1392758.11</v>
      </c>
      <c r="G2516" s="81">
        <v>1365.4500250000001</v>
      </c>
      <c r="H2516" s="106">
        <v>0</v>
      </c>
      <c r="I2516" s="189">
        <f t="shared" si="118"/>
        <v>0</v>
      </c>
      <c r="J2516" s="232">
        <v>2016</v>
      </c>
      <c r="K2516" s="106">
        <f t="shared" si="119"/>
        <v>1392758</v>
      </c>
    </row>
    <row r="2517" spans="2:11" s="58" customFormat="1">
      <c r="B2517" s="175" t="s">
        <v>10286</v>
      </c>
      <c r="C2517" s="174" t="s">
        <v>7215</v>
      </c>
      <c r="D2517" s="104">
        <v>2765.2</v>
      </c>
      <c r="E2517" s="97">
        <v>463.37283017503262</v>
      </c>
      <c r="F2517" s="227">
        <f t="shared" si="117"/>
        <v>1281318.55</v>
      </c>
      <c r="G2517" s="81">
        <v>1382.5999839999999</v>
      </c>
      <c r="H2517" s="106">
        <v>0</v>
      </c>
      <c r="I2517" s="189">
        <f t="shared" si="118"/>
        <v>0</v>
      </c>
      <c r="J2517" s="232">
        <v>2016</v>
      </c>
      <c r="K2517" s="106">
        <f t="shared" si="119"/>
        <v>1281319</v>
      </c>
    </row>
    <row r="2518" spans="2:11" s="58" customFormat="1">
      <c r="B2518" s="175" t="s">
        <v>10287</v>
      </c>
      <c r="C2518" s="174" t="s">
        <v>7215</v>
      </c>
      <c r="D2518" s="181">
        <v>4949.6333329999998</v>
      </c>
      <c r="E2518" s="97">
        <v>948.77541305745046</v>
      </c>
      <c r="F2518" s="227">
        <f t="shared" si="117"/>
        <v>4696090.41</v>
      </c>
      <c r="G2518" s="81">
        <v>2474.8167050000002</v>
      </c>
      <c r="H2518" s="106">
        <v>0</v>
      </c>
      <c r="I2518" s="189">
        <f t="shared" si="118"/>
        <v>0</v>
      </c>
      <c r="J2518" s="232">
        <v>2016</v>
      </c>
      <c r="K2518" s="106">
        <f t="shared" si="119"/>
        <v>4696090</v>
      </c>
    </row>
    <row r="2519" spans="2:11" s="58" customFormat="1">
      <c r="B2519" s="175" t="s">
        <v>10288</v>
      </c>
      <c r="C2519" s="174" t="s">
        <v>7300</v>
      </c>
      <c r="D2519" s="181">
        <v>8876.1947619999992</v>
      </c>
      <c r="E2519" s="97">
        <v>135.23037655040585</v>
      </c>
      <c r="F2519" s="227">
        <f t="shared" si="117"/>
        <v>1200331.1599999999</v>
      </c>
      <c r="G2519" s="81">
        <v>4438.0976119999996</v>
      </c>
      <c r="H2519" s="106">
        <v>0</v>
      </c>
      <c r="I2519" s="189">
        <f t="shared" si="118"/>
        <v>0</v>
      </c>
      <c r="J2519" s="232">
        <v>2016</v>
      </c>
      <c r="K2519" s="106">
        <f t="shared" si="119"/>
        <v>1200331</v>
      </c>
    </row>
    <row r="2520" spans="2:11" s="58" customFormat="1">
      <c r="B2520" s="175" t="s">
        <v>10289</v>
      </c>
      <c r="C2520" s="174" t="s">
        <v>7305</v>
      </c>
      <c r="D2520" s="181">
        <v>3779.2</v>
      </c>
      <c r="E2520" s="97">
        <v>154.4294083403895</v>
      </c>
      <c r="F2520" s="227">
        <f t="shared" si="117"/>
        <v>583619.62</v>
      </c>
      <c r="G2520" s="81">
        <v>1889.6000240000001</v>
      </c>
      <c r="H2520" s="106">
        <v>0</v>
      </c>
      <c r="I2520" s="189">
        <f t="shared" si="118"/>
        <v>0</v>
      </c>
      <c r="J2520" s="232">
        <v>2016</v>
      </c>
      <c r="K2520" s="106">
        <f t="shared" si="119"/>
        <v>583620</v>
      </c>
    </row>
    <row r="2521" spans="2:11" s="58" customFormat="1">
      <c r="B2521" s="175" t="s">
        <v>10290</v>
      </c>
      <c r="C2521" s="174" t="s">
        <v>7305</v>
      </c>
      <c r="D2521" s="181">
        <v>3305.2</v>
      </c>
      <c r="E2521" s="97">
        <v>222.66545443543507</v>
      </c>
      <c r="F2521" s="227">
        <f t="shared" si="117"/>
        <v>735953.86</v>
      </c>
      <c r="G2521" s="81">
        <v>1652.6000389999999</v>
      </c>
      <c r="H2521" s="106">
        <v>0</v>
      </c>
      <c r="I2521" s="189">
        <f t="shared" si="118"/>
        <v>0</v>
      </c>
      <c r="J2521" s="232">
        <v>2016</v>
      </c>
      <c r="K2521" s="106">
        <f t="shared" si="119"/>
        <v>735954</v>
      </c>
    </row>
    <row r="2522" spans="2:11" s="58" customFormat="1">
      <c r="B2522" s="175" t="s">
        <v>10291</v>
      </c>
      <c r="C2522" s="174" t="s">
        <v>7305</v>
      </c>
      <c r="D2522" s="104">
        <v>3779.2</v>
      </c>
      <c r="E2522" s="97">
        <v>154.4294083403895</v>
      </c>
      <c r="F2522" s="227">
        <f t="shared" si="117"/>
        <v>583619.62</v>
      </c>
      <c r="G2522" s="81">
        <v>1889.6000240000001</v>
      </c>
      <c r="H2522" s="106">
        <v>0</v>
      </c>
      <c r="I2522" s="189">
        <f t="shared" si="118"/>
        <v>0</v>
      </c>
      <c r="J2522" s="232">
        <v>2016</v>
      </c>
      <c r="K2522" s="106">
        <f t="shared" si="119"/>
        <v>583620</v>
      </c>
    </row>
    <row r="2523" spans="2:11" s="58" customFormat="1">
      <c r="B2523" s="175" t="s">
        <v>10292</v>
      </c>
      <c r="C2523" s="174" t="s">
        <v>3384</v>
      </c>
      <c r="D2523" s="181">
        <v>3675.75</v>
      </c>
      <c r="E2523" s="97">
        <v>1262.9784860232605</v>
      </c>
      <c r="F2523" s="227">
        <f t="shared" si="117"/>
        <v>4642393.17</v>
      </c>
      <c r="G2523" s="81">
        <v>1837.875031</v>
      </c>
      <c r="H2523" s="106">
        <v>0</v>
      </c>
      <c r="I2523" s="189">
        <f t="shared" si="118"/>
        <v>0</v>
      </c>
      <c r="J2523" s="232">
        <v>2016</v>
      </c>
      <c r="K2523" s="106">
        <f t="shared" si="119"/>
        <v>4642393</v>
      </c>
    </row>
    <row r="2524" spans="2:11" s="58" customFormat="1">
      <c r="B2524" s="175" t="s">
        <v>10293</v>
      </c>
      <c r="C2524" s="174" t="s">
        <v>3356</v>
      </c>
      <c r="D2524" s="181">
        <v>5754.29</v>
      </c>
      <c r="E2524" s="97">
        <v>476.19265104817447</v>
      </c>
      <c r="F2524" s="227">
        <f t="shared" si="117"/>
        <v>2740150.61</v>
      </c>
      <c r="G2524" s="81"/>
      <c r="H2524" s="106" t="s">
        <v>11235</v>
      </c>
      <c r="I2524" s="189" t="str">
        <f t="shared" si="118"/>
        <v/>
      </c>
      <c r="J2524" s="232">
        <v>2016</v>
      </c>
      <c r="K2524" s="106">
        <f t="shared" si="119"/>
        <v>0</v>
      </c>
    </row>
    <row r="2525" spans="2:11" s="58" customFormat="1">
      <c r="B2525" s="175" t="s">
        <v>10294</v>
      </c>
      <c r="C2525" s="174" t="s">
        <v>3356</v>
      </c>
      <c r="D2525" s="181">
        <v>6590.7428570000002</v>
      </c>
      <c r="E2525" s="97">
        <v>523.45254470606938</v>
      </c>
      <c r="F2525" s="227">
        <f t="shared" si="117"/>
        <v>3449941.12</v>
      </c>
      <c r="G2525" s="81">
        <v>3295.3714679999998</v>
      </c>
      <c r="H2525" s="106">
        <v>0</v>
      </c>
      <c r="I2525" s="189">
        <f t="shared" si="118"/>
        <v>0</v>
      </c>
      <c r="J2525" s="232">
        <v>2016</v>
      </c>
      <c r="K2525" s="106">
        <f t="shared" si="119"/>
        <v>3449941</v>
      </c>
    </row>
    <row r="2526" spans="2:11" s="58" customFormat="1">
      <c r="B2526" s="175" t="s">
        <v>10295</v>
      </c>
      <c r="C2526" s="174" t="s">
        <v>3293</v>
      </c>
      <c r="D2526" s="181">
        <v>1563.3</v>
      </c>
      <c r="E2526" s="97">
        <v>1003.4107912748674</v>
      </c>
      <c r="F2526" s="227">
        <f t="shared" si="117"/>
        <v>1568632.09</v>
      </c>
      <c r="G2526" s="81">
        <v>781.64999039999998</v>
      </c>
      <c r="H2526" s="106">
        <v>0</v>
      </c>
      <c r="I2526" s="189">
        <f t="shared" si="118"/>
        <v>0</v>
      </c>
      <c r="J2526" s="232">
        <v>2016</v>
      </c>
      <c r="K2526" s="106">
        <f t="shared" si="119"/>
        <v>1568632</v>
      </c>
    </row>
    <row r="2527" spans="2:11" s="58" customFormat="1">
      <c r="B2527" s="175" t="s">
        <v>10296</v>
      </c>
      <c r="C2527" s="174" t="s">
        <v>4141</v>
      </c>
      <c r="D2527" s="104">
        <v>2992.9532880000002</v>
      </c>
      <c r="E2527" s="97">
        <v>950.4087054765954</v>
      </c>
      <c r="F2527" s="227">
        <f t="shared" si="117"/>
        <v>2844528.86</v>
      </c>
      <c r="G2527" s="81"/>
      <c r="H2527" s="106" t="s">
        <v>11235</v>
      </c>
      <c r="I2527" s="189" t="str">
        <f t="shared" si="118"/>
        <v/>
      </c>
      <c r="J2527" s="232">
        <v>2016</v>
      </c>
      <c r="K2527" s="106">
        <f t="shared" si="119"/>
        <v>0</v>
      </c>
    </row>
    <row r="2528" spans="2:11" s="58" customFormat="1">
      <c r="B2528" s="175" t="s">
        <v>10297</v>
      </c>
      <c r="C2528" s="174" t="s">
        <v>3293</v>
      </c>
      <c r="D2528" s="181">
        <v>5053.5285709999998</v>
      </c>
      <c r="E2528" s="97">
        <v>1266.1976537977309</v>
      </c>
      <c r="F2528" s="227">
        <f t="shared" si="117"/>
        <v>6398766.0199999996</v>
      </c>
      <c r="G2528" s="81">
        <v>2526.764232</v>
      </c>
      <c r="H2528" s="106">
        <v>0</v>
      </c>
      <c r="I2528" s="189">
        <f t="shared" si="118"/>
        <v>0</v>
      </c>
      <c r="J2528" s="232">
        <v>2016</v>
      </c>
      <c r="K2528" s="106">
        <f t="shared" si="119"/>
        <v>6398766</v>
      </c>
    </row>
    <row r="2529" spans="2:11" s="58" customFormat="1">
      <c r="B2529" s="175" t="s">
        <v>10298</v>
      </c>
      <c r="C2529" s="174" t="s">
        <v>4141</v>
      </c>
      <c r="D2529" s="181">
        <v>1746.175964</v>
      </c>
      <c r="E2529" s="97">
        <v>674.69968335905924</v>
      </c>
      <c r="F2529" s="227">
        <f t="shared" si="117"/>
        <v>1178144.3700000001</v>
      </c>
      <c r="G2529" s="81"/>
      <c r="H2529" s="106" t="s">
        <v>11235</v>
      </c>
      <c r="I2529" s="189" t="str">
        <f t="shared" si="118"/>
        <v/>
      </c>
      <c r="J2529" s="232">
        <v>2016</v>
      </c>
      <c r="K2529" s="106">
        <f t="shared" si="119"/>
        <v>0</v>
      </c>
    </row>
    <row r="2530" spans="2:11" s="58" customFormat="1">
      <c r="B2530" s="175" t="s">
        <v>10299</v>
      </c>
      <c r="C2530" s="174" t="s">
        <v>4024</v>
      </c>
      <c r="D2530" s="181">
        <v>5472.442857</v>
      </c>
      <c r="E2530" s="97">
        <v>666.48275830502655</v>
      </c>
      <c r="F2530" s="227">
        <f t="shared" si="117"/>
        <v>3647288.81</v>
      </c>
      <c r="G2530" s="81">
        <v>2736.2213670000001</v>
      </c>
      <c r="H2530" s="106">
        <v>0</v>
      </c>
      <c r="I2530" s="189">
        <f t="shared" si="118"/>
        <v>0</v>
      </c>
      <c r="J2530" s="232">
        <v>2016</v>
      </c>
      <c r="K2530" s="106">
        <f t="shared" si="119"/>
        <v>3647289</v>
      </c>
    </row>
    <row r="2531" spans="2:11" s="58" customFormat="1">
      <c r="B2531" s="175" t="s">
        <v>10300</v>
      </c>
      <c r="C2531" s="174" t="s">
        <v>4141</v>
      </c>
      <c r="D2531" s="181">
        <v>3760.8216779999998</v>
      </c>
      <c r="E2531" s="97">
        <v>516.12269769521367</v>
      </c>
      <c r="F2531" s="227">
        <f t="shared" si="117"/>
        <v>1941045.4300000002</v>
      </c>
      <c r="G2531" s="81"/>
      <c r="H2531" s="106" t="s">
        <v>11235</v>
      </c>
      <c r="I2531" s="189" t="str">
        <f t="shared" si="118"/>
        <v/>
      </c>
      <c r="J2531" s="232">
        <v>2016</v>
      </c>
      <c r="K2531" s="106">
        <f t="shared" si="119"/>
        <v>0</v>
      </c>
    </row>
    <row r="2532" spans="2:11" s="58" customFormat="1">
      <c r="B2532" s="175" t="s">
        <v>10301</v>
      </c>
      <c r="C2532" s="174" t="s">
        <v>4021</v>
      </c>
      <c r="D2532" s="104">
        <v>4639.1000000000004</v>
      </c>
      <c r="E2532" s="97">
        <v>178.01287749779053</v>
      </c>
      <c r="F2532" s="227">
        <f t="shared" si="117"/>
        <v>825819.54000000015</v>
      </c>
      <c r="G2532" s="81">
        <v>2319.5500240000001</v>
      </c>
      <c r="H2532" s="106">
        <v>0</v>
      </c>
      <c r="I2532" s="189">
        <f t="shared" si="118"/>
        <v>0</v>
      </c>
      <c r="J2532" s="232">
        <v>2016</v>
      </c>
      <c r="K2532" s="106">
        <f t="shared" si="119"/>
        <v>825820</v>
      </c>
    </row>
    <row r="2533" spans="2:11" s="58" customFormat="1">
      <c r="B2533" s="175" t="s">
        <v>10302</v>
      </c>
      <c r="C2533" s="174" t="s">
        <v>4021</v>
      </c>
      <c r="D2533" s="181">
        <v>4853.0771430000004</v>
      </c>
      <c r="E2533" s="97">
        <v>262.94281182828496</v>
      </c>
      <c r="F2533" s="227">
        <f t="shared" si="117"/>
        <v>1276081.75</v>
      </c>
      <c r="G2533" s="81">
        <v>2426.5386910000002</v>
      </c>
      <c r="H2533" s="106">
        <v>0</v>
      </c>
      <c r="I2533" s="189">
        <f t="shared" si="118"/>
        <v>0</v>
      </c>
      <c r="J2533" s="232">
        <v>2016</v>
      </c>
      <c r="K2533" s="106">
        <f t="shared" si="119"/>
        <v>1276082</v>
      </c>
    </row>
    <row r="2534" spans="2:11" s="58" customFormat="1">
      <c r="B2534" s="175" t="s">
        <v>10303</v>
      </c>
      <c r="C2534" s="174" t="s">
        <v>7333</v>
      </c>
      <c r="D2534" s="181">
        <v>6841.0249999999996</v>
      </c>
      <c r="E2534" s="97">
        <v>1041.3243790221495</v>
      </c>
      <c r="F2534" s="227">
        <f t="shared" si="117"/>
        <v>7123726.1100000003</v>
      </c>
      <c r="G2534" s="81">
        <v>3420.5125469999998</v>
      </c>
      <c r="H2534" s="106">
        <v>0</v>
      </c>
      <c r="I2534" s="189">
        <f t="shared" si="118"/>
        <v>0</v>
      </c>
      <c r="J2534" s="232">
        <v>2016</v>
      </c>
      <c r="K2534" s="106">
        <f t="shared" si="119"/>
        <v>7123726</v>
      </c>
    </row>
    <row r="2535" spans="2:11" s="58" customFormat="1">
      <c r="B2535" s="175" t="s">
        <v>10304</v>
      </c>
      <c r="C2535" s="174" t="s">
        <v>7333</v>
      </c>
      <c r="D2535" s="181">
        <v>9468.5357139999996</v>
      </c>
      <c r="E2535" s="97">
        <v>1340.2382906193893</v>
      </c>
      <c r="F2535" s="227">
        <f t="shared" si="117"/>
        <v>12690094.119999999</v>
      </c>
      <c r="G2535" s="81">
        <v>4734.2676719999999</v>
      </c>
      <c r="H2535" s="106">
        <v>0</v>
      </c>
      <c r="I2535" s="189">
        <f t="shared" si="118"/>
        <v>0</v>
      </c>
      <c r="J2535" s="232">
        <v>2016</v>
      </c>
      <c r="K2535" s="106">
        <f t="shared" si="119"/>
        <v>12690094</v>
      </c>
    </row>
    <row r="2536" spans="2:11" s="58" customFormat="1">
      <c r="B2536" s="175" t="s">
        <v>10305</v>
      </c>
      <c r="C2536" s="174" t="s">
        <v>7337</v>
      </c>
      <c r="D2536" s="181">
        <v>4678.171429</v>
      </c>
      <c r="E2536" s="97">
        <v>870.73016921714861</v>
      </c>
      <c r="F2536" s="227">
        <f t="shared" si="117"/>
        <v>4073425</v>
      </c>
      <c r="G2536" s="81">
        <v>2339.085771</v>
      </c>
      <c r="H2536" s="106">
        <v>0</v>
      </c>
      <c r="I2536" s="189">
        <f t="shared" si="118"/>
        <v>0</v>
      </c>
      <c r="J2536" s="232">
        <v>2016</v>
      </c>
      <c r="K2536" s="106">
        <f t="shared" si="119"/>
        <v>4073425</v>
      </c>
    </row>
    <row r="2537" spans="2:11" s="58" customFormat="1">
      <c r="B2537" s="175" t="s">
        <v>10306</v>
      </c>
      <c r="C2537" s="174" t="s">
        <v>7337</v>
      </c>
      <c r="D2537" s="104">
        <v>4678.171429</v>
      </c>
      <c r="E2537" s="97">
        <v>473.27821000208161</v>
      </c>
      <c r="F2537" s="227">
        <f t="shared" si="117"/>
        <v>2214076.6</v>
      </c>
      <c r="G2537" s="81">
        <v>2339.0857590000001</v>
      </c>
      <c r="H2537" s="106">
        <v>0</v>
      </c>
      <c r="I2537" s="189">
        <f t="shared" si="118"/>
        <v>0</v>
      </c>
      <c r="J2537" s="232">
        <v>2016</v>
      </c>
      <c r="K2537" s="106">
        <f t="shared" si="119"/>
        <v>2214077</v>
      </c>
    </row>
    <row r="2538" spans="2:11" s="58" customFormat="1">
      <c r="B2538" s="175" t="s">
        <v>10307</v>
      </c>
      <c r="C2538" s="174" t="s">
        <v>4139</v>
      </c>
      <c r="D2538" s="181">
        <v>4983.3</v>
      </c>
      <c r="E2538" s="97">
        <v>460.55562378343666</v>
      </c>
      <c r="F2538" s="227">
        <f t="shared" si="117"/>
        <v>2295086.84</v>
      </c>
      <c r="G2538" s="81">
        <v>2491.6500719999999</v>
      </c>
      <c r="H2538" s="106">
        <v>0</v>
      </c>
      <c r="I2538" s="189">
        <f t="shared" si="118"/>
        <v>0</v>
      </c>
      <c r="J2538" s="232">
        <v>2016</v>
      </c>
      <c r="K2538" s="106">
        <f t="shared" si="119"/>
        <v>2295087</v>
      </c>
    </row>
    <row r="2539" spans="2:11" s="58" customFormat="1">
      <c r="B2539" s="175" t="s">
        <v>10308</v>
      </c>
      <c r="C2539" s="174" t="s">
        <v>4139</v>
      </c>
      <c r="D2539" s="181">
        <v>5042.9399999999996</v>
      </c>
      <c r="E2539" s="97">
        <v>1018.9879494897818</v>
      </c>
      <c r="F2539" s="227">
        <f t="shared" si="117"/>
        <v>5138695.09</v>
      </c>
      <c r="G2539" s="81">
        <v>2521.4701230000001</v>
      </c>
      <c r="H2539" s="106">
        <v>0</v>
      </c>
      <c r="I2539" s="189">
        <f t="shared" si="118"/>
        <v>0</v>
      </c>
      <c r="J2539" s="232">
        <v>2016</v>
      </c>
      <c r="K2539" s="106">
        <f t="shared" si="119"/>
        <v>5138695</v>
      </c>
    </row>
    <row r="2540" spans="2:11" s="58" customFormat="1">
      <c r="B2540" s="175" t="s">
        <v>10309</v>
      </c>
      <c r="C2540" s="174" t="s">
        <v>3325</v>
      </c>
      <c r="D2540" s="181">
        <v>5406.18</v>
      </c>
      <c r="E2540" s="97">
        <v>689.21246980307717</v>
      </c>
      <c r="F2540" s="227">
        <f t="shared" si="117"/>
        <v>3726006.67</v>
      </c>
      <c r="G2540" s="81">
        <v>2703.0901359999998</v>
      </c>
      <c r="H2540" s="106">
        <v>0</v>
      </c>
      <c r="I2540" s="189">
        <f t="shared" si="118"/>
        <v>0</v>
      </c>
      <c r="J2540" s="232">
        <v>2016</v>
      </c>
      <c r="K2540" s="106">
        <f t="shared" si="119"/>
        <v>3726007</v>
      </c>
    </row>
    <row r="2541" spans="2:11" s="58" customFormat="1">
      <c r="B2541" s="175" t="s">
        <v>10310</v>
      </c>
      <c r="C2541" s="174" t="s">
        <v>3325</v>
      </c>
      <c r="D2541" s="181">
        <v>3519.396667</v>
      </c>
      <c r="E2541" s="97">
        <v>241.01323898878374</v>
      </c>
      <c r="F2541" s="227">
        <f t="shared" si="117"/>
        <v>848221.19</v>
      </c>
      <c r="G2541" s="81">
        <v>1759.6984259999999</v>
      </c>
      <c r="H2541" s="106">
        <v>0</v>
      </c>
      <c r="I2541" s="189">
        <f t="shared" si="118"/>
        <v>0</v>
      </c>
      <c r="J2541" s="232">
        <v>2016</v>
      </c>
      <c r="K2541" s="106">
        <f t="shared" si="119"/>
        <v>848221</v>
      </c>
    </row>
    <row r="2542" spans="2:11" s="58" customFormat="1">
      <c r="B2542" s="175" t="s">
        <v>10311</v>
      </c>
      <c r="C2542" s="174" t="s">
        <v>5556</v>
      </c>
      <c r="D2542" s="104">
        <v>8175.2666669999999</v>
      </c>
      <c r="E2542" s="97">
        <v>2116.9891386981467</v>
      </c>
      <c r="F2542" s="227">
        <f t="shared" si="117"/>
        <v>17306950.739999998</v>
      </c>
      <c r="G2542" s="81"/>
      <c r="H2542" s="106" t="s">
        <v>11235</v>
      </c>
      <c r="I2542" s="189" t="str">
        <f t="shared" si="118"/>
        <v/>
      </c>
      <c r="J2542" s="232">
        <v>2016</v>
      </c>
      <c r="K2542" s="106">
        <f t="shared" si="119"/>
        <v>0</v>
      </c>
    </row>
    <row r="2543" spans="2:11" s="58" customFormat="1">
      <c r="B2543" s="175" t="s">
        <v>10312</v>
      </c>
      <c r="C2543" s="174" t="s">
        <v>5556</v>
      </c>
      <c r="D2543" s="181">
        <v>4178.5888889999997</v>
      </c>
      <c r="E2543" s="97">
        <v>2085.5505342822921</v>
      </c>
      <c r="F2543" s="227">
        <f t="shared" si="117"/>
        <v>8714658.2899999991</v>
      </c>
      <c r="G2543" s="81"/>
      <c r="H2543" s="106" t="s">
        <v>11235</v>
      </c>
      <c r="I2543" s="189" t="str">
        <f t="shared" si="118"/>
        <v/>
      </c>
      <c r="J2543" s="232">
        <v>2016</v>
      </c>
      <c r="K2543" s="106">
        <f t="shared" si="119"/>
        <v>0</v>
      </c>
    </row>
    <row r="2544" spans="2:11" s="58" customFormat="1">
      <c r="B2544" s="175" t="s">
        <v>10313</v>
      </c>
      <c r="C2544" s="174" t="s">
        <v>3325</v>
      </c>
      <c r="D2544" s="181">
        <v>5406.18</v>
      </c>
      <c r="E2544" s="97">
        <v>689.21246980307717</v>
      </c>
      <c r="F2544" s="227">
        <f t="shared" si="117"/>
        <v>3726006.67</v>
      </c>
      <c r="G2544" s="81">
        <v>2703.0901359999998</v>
      </c>
      <c r="H2544" s="106">
        <v>0</v>
      </c>
      <c r="I2544" s="189">
        <f t="shared" si="118"/>
        <v>0</v>
      </c>
      <c r="J2544" s="232">
        <v>2016</v>
      </c>
      <c r="K2544" s="106">
        <f t="shared" si="119"/>
        <v>3726007</v>
      </c>
    </row>
    <row r="2545" spans="2:11" s="58" customFormat="1">
      <c r="B2545" s="175" t="s">
        <v>10314</v>
      </c>
      <c r="C2545" s="174" t="s">
        <v>3325</v>
      </c>
      <c r="D2545" s="181">
        <v>4399.6000000000004</v>
      </c>
      <c r="E2545" s="97">
        <v>520.81463769433583</v>
      </c>
      <c r="F2545" s="227">
        <f t="shared" si="117"/>
        <v>2291376.08</v>
      </c>
      <c r="G2545" s="81">
        <v>2199.8000440000001</v>
      </c>
      <c r="H2545" s="106">
        <v>0</v>
      </c>
      <c r="I2545" s="189">
        <f t="shared" si="118"/>
        <v>0</v>
      </c>
      <c r="J2545" s="232">
        <v>2016</v>
      </c>
      <c r="K2545" s="106">
        <f t="shared" si="119"/>
        <v>2291376</v>
      </c>
    </row>
    <row r="2546" spans="2:11" s="58" customFormat="1">
      <c r="B2546" s="175" t="s">
        <v>10315</v>
      </c>
      <c r="C2546" s="174" t="s">
        <v>4026</v>
      </c>
      <c r="D2546" s="181">
        <v>9117.4277779999993</v>
      </c>
      <c r="E2546" s="97">
        <v>1039.1213202544548</v>
      </c>
      <c r="F2546" s="227">
        <f t="shared" si="117"/>
        <v>9474113.5899999999</v>
      </c>
      <c r="G2546" s="81">
        <v>9117.4276950000003</v>
      </c>
      <c r="H2546" s="106">
        <v>0</v>
      </c>
      <c r="I2546" s="189">
        <f t="shared" si="118"/>
        <v>0</v>
      </c>
      <c r="J2546" s="232">
        <v>2016</v>
      </c>
      <c r="K2546" s="106">
        <f t="shared" si="119"/>
        <v>9474114</v>
      </c>
    </row>
    <row r="2547" spans="2:11" s="58" customFormat="1">
      <c r="B2547" s="175" t="s">
        <v>10316</v>
      </c>
      <c r="C2547" s="174" t="s">
        <v>7276</v>
      </c>
      <c r="D2547" s="104">
        <v>5170.1499999999996</v>
      </c>
      <c r="E2547" s="97">
        <v>234.89097221550634</v>
      </c>
      <c r="F2547" s="227">
        <f t="shared" si="117"/>
        <v>1214421.56</v>
      </c>
      <c r="G2547" s="81">
        <v>2585.0750800000001</v>
      </c>
      <c r="H2547" s="106">
        <v>0</v>
      </c>
      <c r="I2547" s="189">
        <f t="shared" si="118"/>
        <v>0</v>
      </c>
      <c r="J2547" s="232">
        <v>2016</v>
      </c>
      <c r="K2547" s="106">
        <f t="shared" si="119"/>
        <v>1214422</v>
      </c>
    </row>
    <row r="2548" spans="2:11" s="58" customFormat="1">
      <c r="B2548" s="175" t="s">
        <v>10317</v>
      </c>
      <c r="C2548" s="174" t="s">
        <v>7333</v>
      </c>
      <c r="D2548" s="181">
        <v>7093.1949999999997</v>
      </c>
      <c r="E2548" s="97">
        <v>337.094794376864</v>
      </c>
      <c r="F2548" s="227">
        <f t="shared" si="117"/>
        <v>2391079.11</v>
      </c>
      <c r="G2548" s="81">
        <v>3546.5975560000002</v>
      </c>
      <c r="H2548" s="106">
        <v>0</v>
      </c>
      <c r="I2548" s="189">
        <f t="shared" si="118"/>
        <v>0</v>
      </c>
      <c r="J2548" s="232">
        <v>2016</v>
      </c>
      <c r="K2548" s="106">
        <f t="shared" si="119"/>
        <v>2391079</v>
      </c>
    </row>
    <row r="2549" spans="2:11" s="58" customFormat="1">
      <c r="B2549" s="175" t="s">
        <v>10318</v>
      </c>
      <c r="C2549" s="174" t="s">
        <v>3293</v>
      </c>
      <c r="D2549" s="181">
        <v>2549.4916669999998</v>
      </c>
      <c r="E2549" s="97">
        <v>197.77436283732715</v>
      </c>
      <c r="F2549" s="227">
        <f t="shared" si="117"/>
        <v>504224.08999999997</v>
      </c>
      <c r="G2549" s="81">
        <v>1274.7457850000001</v>
      </c>
      <c r="H2549" s="106">
        <v>0</v>
      </c>
      <c r="I2549" s="189">
        <f t="shared" si="118"/>
        <v>0</v>
      </c>
      <c r="J2549" s="232">
        <v>2016</v>
      </c>
      <c r="K2549" s="106">
        <f t="shared" si="119"/>
        <v>504224</v>
      </c>
    </row>
    <row r="2550" spans="2:11" s="58" customFormat="1">
      <c r="B2550" s="175" t="s">
        <v>10319</v>
      </c>
      <c r="C2550" s="174" t="s">
        <v>3293</v>
      </c>
      <c r="D2550" s="181">
        <v>4351</v>
      </c>
      <c r="E2550" s="97">
        <v>369.14141346816825</v>
      </c>
      <c r="F2550" s="227">
        <f t="shared" si="117"/>
        <v>1606134.29</v>
      </c>
      <c r="G2550" s="81">
        <v>2175.4999240000002</v>
      </c>
      <c r="H2550" s="106">
        <v>0</v>
      </c>
      <c r="I2550" s="189">
        <f t="shared" si="118"/>
        <v>0</v>
      </c>
      <c r="J2550" s="232">
        <v>2016</v>
      </c>
      <c r="K2550" s="106">
        <f t="shared" si="119"/>
        <v>1606134</v>
      </c>
    </row>
    <row r="2551" spans="2:11" s="58" customFormat="1">
      <c r="B2551" s="175" t="s">
        <v>10320</v>
      </c>
      <c r="C2551" s="174" t="s">
        <v>3394</v>
      </c>
      <c r="D2551" s="181">
        <v>4655.3999999999996</v>
      </c>
      <c r="E2551" s="97">
        <v>684.39196631868367</v>
      </c>
      <c r="F2551" s="227">
        <f t="shared" si="117"/>
        <v>3186118.36</v>
      </c>
      <c r="G2551" s="81"/>
      <c r="H2551" s="106" t="s">
        <v>11235</v>
      </c>
      <c r="I2551" s="189" t="str">
        <f t="shared" si="118"/>
        <v/>
      </c>
      <c r="J2551" s="232">
        <v>2016</v>
      </c>
      <c r="K2551" s="106">
        <f t="shared" si="119"/>
        <v>0</v>
      </c>
    </row>
    <row r="2552" spans="2:11" s="58" customFormat="1">
      <c r="B2552" s="175" t="s">
        <v>10321</v>
      </c>
      <c r="C2552" s="174" t="s">
        <v>3394</v>
      </c>
      <c r="D2552" s="104">
        <v>4745.5</v>
      </c>
      <c r="E2552" s="97">
        <v>1056.6147508165629</v>
      </c>
      <c r="F2552" s="227">
        <f t="shared" si="117"/>
        <v>5014165.3</v>
      </c>
      <c r="G2552" s="81">
        <v>4745.5000300000002</v>
      </c>
      <c r="H2552" s="106">
        <v>0</v>
      </c>
      <c r="I2552" s="189">
        <f t="shared" si="118"/>
        <v>0</v>
      </c>
      <c r="J2552" s="232">
        <v>2016</v>
      </c>
      <c r="K2552" s="106">
        <f t="shared" si="119"/>
        <v>5014165</v>
      </c>
    </row>
    <row r="2553" spans="2:11" s="58" customFormat="1">
      <c r="B2553" s="175" t="s">
        <v>10322</v>
      </c>
      <c r="C2553" s="174" t="s">
        <v>3394</v>
      </c>
      <c r="D2553" s="181">
        <v>4655.3999999999996</v>
      </c>
      <c r="E2553" s="97">
        <v>684.39196631868367</v>
      </c>
      <c r="F2553" s="227">
        <f t="shared" si="117"/>
        <v>3186118.36</v>
      </c>
      <c r="G2553" s="81">
        <v>2327.6999700000001</v>
      </c>
      <c r="H2553" s="106">
        <v>0</v>
      </c>
      <c r="I2553" s="189">
        <f t="shared" si="118"/>
        <v>0</v>
      </c>
      <c r="J2553" s="232">
        <v>2016</v>
      </c>
      <c r="K2553" s="106">
        <f t="shared" si="119"/>
        <v>3186118</v>
      </c>
    </row>
    <row r="2554" spans="2:11" s="58" customFormat="1">
      <c r="B2554" s="175" t="s">
        <v>10323</v>
      </c>
      <c r="C2554" s="174" t="s">
        <v>3394</v>
      </c>
      <c r="D2554" s="181">
        <v>2898.7</v>
      </c>
      <c r="E2554" s="97">
        <v>353.16635043295275</v>
      </c>
      <c r="F2554" s="227">
        <f t="shared" si="117"/>
        <v>1023723.3</v>
      </c>
      <c r="G2554" s="81"/>
      <c r="H2554" s="106" t="s">
        <v>11235</v>
      </c>
      <c r="I2554" s="189" t="str">
        <f t="shared" si="118"/>
        <v/>
      </c>
      <c r="J2554" s="232">
        <v>2016</v>
      </c>
      <c r="K2554" s="106">
        <f t="shared" si="119"/>
        <v>0</v>
      </c>
    </row>
    <row r="2555" spans="2:11" s="58" customFormat="1">
      <c r="B2555" s="175" t="s">
        <v>10324</v>
      </c>
      <c r="C2555" s="174" t="s">
        <v>1583</v>
      </c>
      <c r="D2555" s="181">
        <v>2627.8</v>
      </c>
      <c r="E2555" s="97">
        <v>79.228107161884452</v>
      </c>
      <c r="F2555" s="227">
        <f t="shared" si="117"/>
        <v>208195.61999999997</v>
      </c>
      <c r="G2555" s="81"/>
      <c r="H2555" s="106" t="s">
        <v>11235</v>
      </c>
      <c r="I2555" s="189" t="str">
        <f t="shared" si="118"/>
        <v/>
      </c>
      <c r="J2555" s="232">
        <v>2016</v>
      </c>
      <c r="K2555" s="106">
        <f t="shared" si="119"/>
        <v>0</v>
      </c>
    </row>
    <row r="2556" spans="2:11" s="58" customFormat="1">
      <c r="B2556" s="175" t="s">
        <v>10325</v>
      </c>
      <c r="C2556" s="174" t="s">
        <v>4988</v>
      </c>
      <c r="D2556" s="181">
        <v>2537.9</v>
      </c>
      <c r="E2556" s="97">
        <v>284.39859332519006</v>
      </c>
      <c r="F2556" s="227">
        <f t="shared" si="117"/>
        <v>721775.19</v>
      </c>
      <c r="G2556" s="81"/>
      <c r="H2556" s="106" t="s">
        <v>11235</v>
      </c>
      <c r="I2556" s="189" t="str">
        <f t="shared" si="118"/>
        <v/>
      </c>
      <c r="J2556" s="232">
        <v>2016</v>
      </c>
      <c r="K2556" s="106">
        <f t="shared" si="119"/>
        <v>0</v>
      </c>
    </row>
    <row r="2557" spans="2:11" s="58" customFormat="1">
      <c r="B2557" s="175" t="s">
        <v>10326</v>
      </c>
      <c r="C2557" s="174" t="s">
        <v>3444</v>
      </c>
      <c r="D2557" s="104">
        <v>2183.6799999999998</v>
      </c>
      <c r="E2557" s="97">
        <v>213.13289492966004</v>
      </c>
      <c r="F2557" s="227">
        <f t="shared" si="117"/>
        <v>465414.04</v>
      </c>
      <c r="G2557" s="81"/>
      <c r="H2557" s="106" t="s">
        <v>11235</v>
      </c>
      <c r="I2557" s="189" t="str">
        <f t="shared" si="118"/>
        <v/>
      </c>
      <c r="J2557" s="232">
        <v>2016</v>
      </c>
      <c r="K2557" s="106">
        <f t="shared" si="119"/>
        <v>0</v>
      </c>
    </row>
    <row r="2558" spans="2:11" s="58" customFormat="1">
      <c r="B2558" s="175" t="s">
        <v>10327</v>
      </c>
      <c r="C2558" s="174" t="s">
        <v>1361</v>
      </c>
      <c r="D2558" s="181">
        <v>1092.4000000000001</v>
      </c>
      <c r="E2558" s="97">
        <v>228.44085499816916</v>
      </c>
      <c r="F2558" s="227">
        <f t="shared" si="117"/>
        <v>249548.79</v>
      </c>
      <c r="G2558" s="81"/>
      <c r="H2558" s="106" t="s">
        <v>11235</v>
      </c>
      <c r="I2558" s="189" t="str">
        <f t="shared" si="118"/>
        <v/>
      </c>
      <c r="J2558" s="232">
        <v>2016</v>
      </c>
      <c r="K2558" s="106">
        <f t="shared" si="119"/>
        <v>0</v>
      </c>
    </row>
    <row r="2559" spans="2:11" s="58" customFormat="1">
      <c r="B2559" s="175" t="s">
        <v>10328</v>
      </c>
      <c r="C2559" s="174" t="s">
        <v>1583</v>
      </c>
      <c r="D2559" s="181">
        <v>2140.1333330000002</v>
      </c>
      <c r="E2559" s="97">
        <v>956.60854323042304</v>
      </c>
      <c r="F2559" s="227">
        <f t="shared" si="117"/>
        <v>2047269.83</v>
      </c>
      <c r="G2559" s="81">
        <v>2140.133225</v>
      </c>
      <c r="H2559" s="106">
        <v>0</v>
      </c>
      <c r="I2559" s="189">
        <f t="shared" si="118"/>
        <v>0</v>
      </c>
      <c r="J2559" s="232">
        <v>2016</v>
      </c>
      <c r="K2559" s="106">
        <f t="shared" si="119"/>
        <v>2047270</v>
      </c>
    </row>
    <row r="2560" spans="2:11" s="58" customFormat="1">
      <c r="B2560" s="175" t="s">
        <v>10329</v>
      </c>
      <c r="C2560" s="174" t="s">
        <v>4975</v>
      </c>
      <c r="D2560" s="181">
        <v>1770.2</v>
      </c>
      <c r="E2560" s="97">
        <v>139.14092192972547</v>
      </c>
      <c r="F2560" s="227">
        <f t="shared" si="117"/>
        <v>246307.26000000004</v>
      </c>
      <c r="G2560" s="81">
        <v>885.09996620000004</v>
      </c>
      <c r="H2560" s="106">
        <v>0</v>
      </c>
      <c r="I2560" s="189">
        <f t="shared" si="118"/>
        <v>0</v>
      </c>
      <c r="J2560" s="232">
        <v>2016</v>
      </c>
      <c r="K2560" s="106">
        <f t="shared" si="119"/>
        <v>246307</v>
      </c>
    </row>
    <row r="2561" spans="2:11" s="58" customFormat="1">
      <c r="B2561" s="175" t="s">
        <v>10330</v>
      </c>
      <c r="C2561" s="174" t="s">
        <v>4975</v>
      </c>
      <c r="D2561" s="181">
        <v>5998.0249999999996</v>
      </c>
      <c r="E2561" s="97">
        <v>209.52383826342839</v>
      </c>
      <c r="F2561" s="227">
        <f t="shared" si="117"/>
        <v>1256729.22</v>
      </c>
      <c r="G2561" s="81">
        <v>2999.0125149999999</v>
      </c>
      <c r="H2561" s="106">
        <v>0</v>
      </c>
      <c r="I2561" s="189">
        <f t="shared" si="118"/>
        <v>0</v>
      </c>
      <c r="J2561" s="232">
        <v>2016</v>
      </c>
      <c r="K2561" s="106">
        <f t="shared" si="119"/>
        <v>1256729</v>
      </c>
    </row>
    <row r="2562" spans="2:11" s="58" customFormat="1">
      <c r="B2562" s="175" t="s">
        <v>10331</v>
      </c>
      <c r="C2562" s="174" t="s">
        <v>5227</v>
      </c>
      <c r="D2562" s="104">
        <v>7497.58925</v>
      </c>
      <c r="E2562" s="97">
        <v>1151.6660225151704</v>
      </c>
      <c r="F2562" s="227">
        <f t="shared" si="117"/>
        <v>8634718.7899999991</v>
      </c>
      <c r="G2562" s="81">
        <v>3748.7947009999998</v>
      </c>
      <c r="H2562" s="106">
        <v>0</v>
      </c>
      <c r="I2562" s="189">
        <f t="shared" si="118"/>
        <v>0</v>
      </c>
      <c r="J2562" s="232">
        <v>2016</v>
      </c>
      <c r="K2562" s="106">
        <f t="shared" si="119"/>
        <v>8634719</v>
      </c>
    </row>
    <row r="2563" spans="2:11" s="58" customFormat="1">
      <c r="B2563" s="175" t="s">
        <v>10332</v>
      </c>
      <c r="C2563" s="174" t="s">
        <v>5227</v>
      </c>
      <c r="D2563" s="181">
        <v>5618.0703299999996</v>
      </c>
      <c r="E2563" s="97">
        <v>1961.0673634980999</v>
      </c>
      <c r="F2563" s="227">
        <f t="shared" si="117"/>
        <v>11017414.369999999</v>
      </c>
      <c r="G2563" s="81">
        <v>2809.0352400000002</v>
      </c>
      <c r="H2563" s="106">
        <v>0</v>
      </c>
      <c r="I2563" s="189">
        <f t="shared" si="118"/>
        <v>0</v>
      </c>
      <c r="J2563" s="232">
        <v>2016</v>
      </c>
      <c r="K2563" s="106">
        <f t="shared" si="119"/>
        <v>11017414</v>
      </c>
    </row>
    <row r="2564" spans="2:11" s="58" customFormat="1">
      <c r="B2564" s="175" t="s">
        <v>10333</v>
      </c>
      <c r="C2564" s="174" t="s">
        <v>7351</v>
      </c>
      <c r="D2564" s="181">
        <v>5334.2</v>
      </c>
      <c r="E2564" s="97">
        <v>828.82087660755133</v>
      </c>
      <c r="F2564" s="227">
        <f t="shared" si="117"/>
        <v>4421096.32</v>
      </c>
      <c r="G2564" s="81">
        <v>2667.1001110000002</v>
      </c>
      <c r="H2564" s="106">
        <v>0</v>
      </c>
      <c r="I2564" s="189">
        <f t="shared" si="118"/>
        <v>0</v>
      </c>
      <c r="J2564" s="232">
        <v>2016</v>
      </c>
      <c r="K2564" s="106">
        <f t="shared" si="119"/>
        <v>4421096</v>
      </c>
    </row>
    <row r="2565" spans="2:11" s="58" customFormat="1">
      <c r="B2565" s="175" t="s">
        <v>10334</v>
      </c>
      <c r="C2565" s="174" t="s">
        <v>7351</v>
      </c>
      <c r="D2565" s="181">
        <v>5511.9</v>
      </c>
      <c r="E2565" s="97">
        <v>729.8452185271866</v>
      </c>
      <c r="F2565" s="227">
        <f t="shared" si="117"/>
        <v>4022833.8599999994</v>
      </c>
      <c r="G2565" s="81">
        <v>2755.9499409999999</v>
      </c>
      <c r="H2565" s="106">
        <v>0</v>
      </c>
      <c r="I2565" s="189">
        <f t="shared" si="118"/>
        <v>0</v>
      </c>
      <c r="J2565" s="232">
        <v>2016</v>
      </c>
      <c r="K2565" s="106">
        <f t="shared" si="119"/>
        <v>4022834</v>
      </c>
    </row>
    <row r="2566" spans="2:11" s="58" customFormat="1">
      <c r="B2566" s="175" t="s">
        <v>10335</v>
      </c>
      <c r="C2566" s="174" t="s">
        <v>4928</v>
      </c>
      <c r="D2566" s="181">
        <v>5277</v>
      </c>
      <c r="E2566" s="97">
        <v>762.45502558271744</v>
      </c>
      <c r="F2566" s="227">
        <f t="shared" si="117"/>
        <v>4023475.17</v>
      </c>
      <c r="G2566" s="81">
        <v>2638.4999379999999</v>
      </c>
      <c r="H2566" s="106">
        <v>0</v>
      </c>
      <c r="I2566" s="189">
        <f t="shared" si="118"/>
        <v>0</v>
      </c>
      <c r="J2566" s="232">
        <v>2016</v>
      </c>
      <c r="K2566" s="106">
        <f t="shared" si="119"/>
        <v>4023475</v>
      </c>
    </row>
    <row r="2567" spans="2:11" s="58" customFormat="1">
      <c r="B2567" s="175" t="s">
        <v>10336</v>
      </c>
      <c r="C2567" s="174" t="s">
        <v>4928</v>
      </c>
      <c r="D2567" s="104">
        <v>3772.5</v>
      </c>
      <c r="E2567" s="97">
        <v>457.03314777998673</v>
      </c>
      <c r="F2567" s="227">
        <f t="shared" si="117"/>
        <v>1724157.55</v>
      </c>
      <c r="G2567" s="81"/>
      <c r="H2567" s="106" t="s">
        <v>11235</v>
      </c>
      <c r="I2567" s="189" t="str">
        <f t="shared" si="118"/>
        <v/>
      </c>
      <c r="J2567" s="232">
        <v>2016</v>
      </c>
      <c r="K2567" s="106">
        <f t="shared" si="119"/>
        <v>0</v>
      </c>
    </row>
    <row r="2568" spans="2:11" s="58" customFormat="1">
      <c r="B2568" s="175" t="s">
        <v>10337</v>
      </c>
      <c r="C2568" s="174" t="s">
        <v>4975</v>
      </c>
      <c r="D2568" s="181">
        <v>3387.4</v>
      </c>
      <c r="E2568" s="97">
        <v>463.89181968471388</v>
      </c>
      <c r="F2568" s="227">
        <f t="shared" si="117"/>
        <v>1571387.15</v>
      </c>
      <c r="G2568" s="81">
        <v>1693.700032</v>
      </c>
      <c r="H2568" s="106">
        <v>0</v>
      </c>
      <c r="I2568" s="189">
        <f t="shared" si="118"/>
        <v>0</v>
      </c>
      <c r="J2568" s="232">
        <v>2016</v>
      </c>
      <c r="K2568" s="106">
        <f t="shared" si="119"/>
        <v>1571387</v>
      </c>
    </row>
    <row r="2569" spans="2:11" s="58" customFormat="1">
      <c r="B2569" s="175" t="s">
        <v>10338</v>
      </c>
      <c r="C2569" s="174" t="s">
        <v>4975</v>
      </c>
      <c r="D2569" s="181">
        <v>4462.84</v>
      </c>
      <c r="E2569" s="97">
        <v>242.17822059495745</v>
      </c>
      <c r="F2569" s="227">
        <f t="shared" si="117"/>
        <v>1080802.6499999999</v>
      </c>
      <c r="G2569" s="81">
        <v>2231.4200380000002</v>
      </c>
      <c r="H2569" s="106">
        <v>0</v>
      </c>
      <c r="I2569" s="189">
        <f t="shared" si="118"/>
        <v>0</v>
      </c>
      <c r="J2569" s="232">
        <v>2016</v>
      </c>
      <c r="K2569" s="106">
        <f t="shared" si="119"/>
        <v>1080803</v>
      </c>
    </row>
    <row r="2570" spans="2:11" s="58" customFormat="1">
      <c r="B2570" s="175" t="s">
        <v>10339</v>
      </c>
      <c r="C2570" s="174" t="s">
        <v>7377</v>
      </c>
      <c r="D2570" s="181">
        <v>4517.3333329999996</v>
      </c>
      <c r="E2570" s="97">
        <v>719.64271182996185</v>
      </c>
      <c r="F2570" s="227">
        <f t="shared" si="117"/>
        <v>3250866.01</v>
      </c>
      <c r="G2570" s="81">
        <v>2258.6667320000001</v>
      </c>
      <c r="H2570" s="106">
        <v>0</v>
      </c>
      <c r="I2570" s="189">
        <f t="shared" si="118"/>
        <v>0</v>
      </c>
      <c r="J2570" s="232">
        <v>2016</v>
      </c>
      <c r="K2570" s="106">
        <f t="shared" si="119"/>
        <v>3250866</v>
      </c>
    </row>
    <row r="2571" spans="2:11" s="58" customFormat="1">
      <c r="B2571" s="175" t="s">
        <v>10340</v>
      </c>
      <c r="C2571" s="174" t="s">
        <v>7377</v>
      </c>
      <c r="D2571" s="181">
        <v>2253.688889</v>
      </c>
      <c r="E2571" s="97">
        <v>1217.6094328696847</v>
      </c>
      <c r="F2571" s="227">
        <f t="shared" si="117"/>
        <v>2744112.85</v>
      </c>
      <c r="G2571" s="81">
        <v>1126.844452</v>
      </c>
      <c r="H2571" s="106">
        <v>0</v>
      </c>
      <c r="I2571" s="189">
        <f t="shared" si="118"/>
        <v>0</v>
      </c>
      <c r="J2571" s="232">
        <v>2016</v>
      </c>
      <c r="K2571" s="106">
        <f t="shared" si="119"/>
        <v>2744113</v>
      </c>
    </row>
    <row r="2572" spans="2:11" s="58" customFormat="1">
      <c r="B2572" s="175" t="s">
        <v>10341</v>
      </c>
      <c r="C2572" s="174" t="s">
        <v>7408</v>
      </c>
      <c r="D2572" s="104">
        <v>2992.6833329999999</v>
      </c>
      <c r="E2572" s="97">
        <v>625.37407795962088</v>
      </c>
      <c r="F2572" s="227">
        <f t="shared" si="117"/>
        <v>1871546.58</v>
      </c>
      <c r="G2572" s="81">
        <v>1496.3416729999999</v>
      </c>
      <c r="H2572" s="106">
        <v>0</v>
      </c>
      <c r="I2572" s="189">
        <f t="shared" si="118"/>
        <v>0</v>
      </c>
      <c r="J2572" s="232">
        <v>2016</v>
      </c>
      <c r="K2572" s="106">
        <f t="shared" si="119"/>
        <v>1871547</v>
      </c>
    </row>
    <row r="2573" spans="2:11" s="58" customFormat="1">
      <c r="B2573" s="175" t="s">
        <v>10342</v>
      </c>
      <c r="C2573" s="174" t="s">
        <v>7408</v>
      </c>
      <c r="D2573" s="181">
        <v>4538.0833329999996</v>
      </c>
      <c r="E2573" s="97">
        <v>1111.648059284327</v>
      </c>
      <c r="F2573" s="227">
        <f t="shared" si="117"/>
        <v>5044751.53</v>
      </c>
      <c r="G2573" s="81">
        <v>2269.0417769999999</v>
      </c>
      <c r="H2573" s="106">
        <v>0</v>
      </c>
      <c r="I2573" s="189">
        <f t="shared" si="118"/>
        <v>0</v>
      </c>
      <c r="J2573" s="232">
        <v>2016</v>
      </c>
      <c r="K2573" s="106">
        <f t="shared" si="119"/>
        <v>5044752</v>
      </c>
    </row>
    <row r="2574" spans="2:11" s="58" customFormat="1">
      <c r="B2574" s="175" t="s">
        <v>10343</v>
      </c>
      <c r="C2574" s="174" t="s">
        <v>3400</v>
      </c>
      <c r="D2574" s="181">
        <v>5689.4074799999999</v>
      </c>
      <c r="E2574" s="97">
        <v>1232.6928814035307</v>
      </c>
      <c r="F2574" s="227">
        <f t="shared" ref="F2574:F2637" si="120">IFERROR(D2574*E2574,0)</f>
        <v>7013292.1000000006</v>
      </c>
      <c r="G2574" s="81"/>
      <c r="H2574" s="106" t="s">
        <v>11235</v>
      </c>
      <c r="I2574" s="189" t="str">
        <f t="shared" ref="I2574:I2637" si="121">IFERROR(G2574*H2574,"")</f>
        <v/>
      </c>
      <c r="J2574" s="232">
        <v>2016</v>
      </c>
      <c r="K2574" s="106">
        <f t="shared" ref="K2574:K2637" si="122">IFERROR(ROUND((F2574+I2574),0),0)</f>
        <v>0</v>
      </c>
    </row>
    <row r="2575" spans="2:11" s="58" customFormat="1">
      <c r="B2575" s="175" t="s">
        <v>10344</v>
      </c>
      <c r="C2575" s="174" t="s">
        <v>3400</v>
      </c>
      <c r="D2575" s="181">
        <v>5887.0590080000002</v>
      </c>
      <c r="E2575" s="97">
        <v>1628.8968850097858</v>
      </c>
      <c r="F2575" s="227">
        <f t="shared" si="120"/>
        <v>9589412.0800000001</v>
      </c>
      <c r="G2575" s="81">
        <v>2943.5295649999998</v>
      </c>
      <c r="H2575" s="106">
        <v>0</v>
      </c>
      <c r="I2575" s="189">
        <f t="shared" si="121"/>
        <v>0</v>
      </c>
      <c r="J2575" s="232">
        <v>2016</v>
      </c>
      <c r="K2575" s="106">
        <f t="shared" si="122"/>
        <v>9589412</v>
      </c>
    </row>
    <row r="2576" spans="2:11" s="58" customFormat="1">
      <c r="B2576" s="175" t="s">
        <v>10345</v>
      </c>
      <c r="C2576" s="174" t="s">
        <v>7499</v>
      </c>
      <c r="D2576" s="181">
        <v>2095.9714290000002</v>
      </c>
      <c r="E2576" s="97">
        <v>1135.1274149453111</v>
      </c>
      <c r="F2576" s="227">
        <f t="shared" si="120"/>
        <v>2379194.63</v>
      </c>
      <c r="G2576" s="81"/>
      <c r="H2576" s="106" t="s">
        <v>11235</v>
      </c>
      <c r="I2576" s="189" t="str">
        <f t="shared" si="121"/>
        <v/>
      </c>
      <c r="J2576" s="232">
        <v>2016</v>
      </c>
      <c r="K2576" s="106">
        <f t="shared" si="122"/>
        <v>0</v>
      </c>
    </row>
    <row r="2577" spans="2:11" s="58" customFormat="1">
      <c r="B2577" s="175" t="s">
        <v>10346</v>
      </c>
      <c r="C2577" s="174" t="s">
        <v>7499</v>
      </c>
      <c r="D2577" s="104">
        <v>4000.7214290000002</v>
      </c>
      <c r="E2577" s="97">
        <v>1571.1980255449073</v>
      </c>
      <c r="F2577" s="227">
        <f t="shared" si="120"/>
        <v>6285925.6100000003</v>
      </c>
      <c r="G2577" s="81"/>
      <c r="H2577" s="106" t="s">
        <v>11235</v>
      </c>
      <c r="I2577" s="189" t="str">
        <f t="shared" si="121"/>
        <v/>
      </c>
      <c r="J2577" s="232">
        <v>2016</v>
      </c>
      <c r="K2577" s="106">
        <f t="shared" si="122"/>
        <v>0</v>
      </c>
    </row>
    <row r="2578" spans="2:11" s="58" customFormat="1">
      <c r="B2578" s="175" t="s">
        <v>10347</v>
      </c>
      <c r="C2578" s="174" t="s">
        <v>4928</v>
      </c>
      <c r="D2578" s="181">
        <v>4121.1750000000002</v>
      </c>
      <c r="E2578" s="97">
        <v>2002.9116210789398</v>
      </c>
      <c r="F2578" s="227">
        <f t="shared" si="120"/>
        <v>8254349.2999999998</v>
      </c>
      <c r="G2578" s="81"/>
      <c r="H2578" s="106" t="s">
        <v>11235</v>
      </c>
      <c r="I2578" s="189" t="str">
        <f t="shared" si="121"/>
        <v/>
      </c>
      <c r="J2578" s="232">
        <v>2016</v>
      </c>
      <c r="K2578" s="106">
        <f t="shared" si="122"/>
        <v>0</v>
      </c>
    </row>
    <row r="2579" spans="2:11" s="58" customFormat="1">
      <c r="B2579" s="175" t="s">
        <v>10348</v>
      </c>
      <c r="C2579" s="174" t="s">
        <v>4928</v>
      </c>
      <c r="D2579" s="181">
        <v>2961.9749999999999</v>
      </c>
      <c r="E2579" s="97">
        <v>1937.5982275339934</v>
      </c>
      <c r="F2579" s="227">
        <f t="shared" si="120"/>
        <v>5739117.5099999998</v>
      </c>
      <c r="G2579" s="81"/>
      <c r="H2579" s="106" t="s">
        <v>11235</v>
      </c>
      <c r="I2579" s="189" t="str">
        <f t="shared" si="121"/>
        <v/>
      </c>
      <c r="J2579" s="232">
        <v>2016</v>
      </c>
      <c r="K2579" s="106">
        <f t="shared" si="122"/>
        <v>0</v>
      </c>
    </row>
    <row r="2580" spans="2:11" s="58" customFormat="1">
      <c r="B2580" s="175" t="s">
        <v>10349</v>
      </c>
      <c r="C2580" s="174" t="s">
        <v>3388</v>
      </c>
      <c r="D2580" s="181">
        <v>3093.2666669999999</v>
      </c>
      <c r="E2580" s="97">
        <v>422.66020707098642</v>
      </c>
      <c r="F2580" s="227">
        <f t="shared" si="120"/>
        <v>1307400.73</v>
      </c>
      <c r="G2580" s="81"/>
      <c r="H2580" s="106" t="s">
        <v>11235</v>
      </c>
      <c r="I2580" s="189" t="str">
        <f t="shared" si="121"/>
        <v/>
      </c>
      <c r="J2580" s="232">
        <v>2016</v>
      </c>
      <c r="K2580" s="106">
        <f t="shared" si="122"/>
        <v>0</v>
      </c>
    </row>
    <row r="2581" spans="2:11" s="58" customFormat="1">
      <c r="B2581" s="175" t="s">
        <v>10350</v>
      </c>
      <c r="C2581" s="174" t="s">
        <v>3388</v>
      </c>
      <c r="D2581" s="181">
        <v>2550</v>
      </c>
      <c r="E2581" s="97">
        <v>265.82849019607846</v>
      </c>
      <c r="F2581" s="227">
        <f t="shared" si="120"/>
        <v>677862.65</v>
      </c>
      <c r="G2581" s="81">
        <v>1275.000002</v>
      </c>
      <c r="H2581" s="106">
        <v>0</v>
      </c>
      <c r="I2581" s="189">
        <f t="shared" si="121"/>
        <v>0</v>
      </c>
      <c r="J2581" s="232">
        <v>2016</v>
      </c>
      <c r="K2581" s="106">
        <f t="shared" si="122"/>
        <v>677863</v>
      </c>
    </row>
    <row r="2582" spans="2:11" s="58" customFormat="1">
      <c r="B2582" s="175" t="s">
        <v>10351</v>
      </c>
      <c r="C2582" s="174" t="s">
        <v>3384</v>
      </c>
      <c r="D2582" s="104">
        <v>8726.5428570000004</v>
      </c>
      <c r="E2582" s="97">
        <v>299.63220634418525</v>
      </c>
      <c r="F2582" s="227">
        <f t="shared" si="120"/>
        <v>2614753.29</v>
      </c>
      <c r="G2582" s="81">
        <v>4363.2715129999997</v>
      </c>
      <c r="H2582" s="106">
        <v>0</v>
      </c>
      <c r="I2582" s="189">
        <f t="shared" si="121"/>
        <v>0</v>
      </c>
      <c r="J2582" s="232">
        <v>2016</v>
      </c>
      <c r="K2582" s="106">
        <f t="shared" si="122"/>
        <v>2614753</v>
      </c>
    </row>
    <row r="2583" spans="2:11" s="58" customFormat="1">
      <c r="B2583" s="175" t="s">
        <v>10352</v>
      </c>
      <c r="C2583" s="174" t="s">
        <v>3384</v>
      </c>
      <c r="D2583" s="181">
        <v>3138.8</v>
      </c>
      <c r="E2583" s="97">
        <v>386.37943800178408</v>
      </c>
      <c r="F2583" s="227">
        <f t="shared" si="120"/>
        <v>1212767.78</v>
      </c>
      <c r="G2583" s="81">
        <v>1569.400034</v>
      </c>
      <c r="H2583" s="106">
        <v>0</v>
      </c>
      <c r="I2583" s="189">
        <f t="shared" si="121"/>
        <v>0</v>
      </c>
      <c r="J2583" s="232">
        <v>2016</v>
      </c>
      <c r="K2583" s="106">
        <f t="shared" si="122"/>
        <v>1212768</v>
      </c>
    </row>
    <row r="2584" spans="2:11" s="58" customFormat="1">
      <c r="B2584" s="175" t="s">
        <v>10353</v>
      </c>
      <c r="C2584" s="174" t="s">
        <v>5115</v>
      </c>
      <c r="D2584" s="181">
        <v>2452.8000000000002</v>
      </c>
      <c r="E2584" s="97">
        <v>156.90197325505542</v>
      </c>
      <c r="F2584" s="227">
        <f t="shared" si="120"/>
        <v>384849.16</v>
      </c>
      <c r="G2584" s="81"/>
      <c r="H2584" s="106" t="s">
        <v>11235</v>
      </c>
      <c r="I2584" s="189" t="str">
        <f t="shared" si="121"/>
        <v/>
      </c>
      <c r="J2584" s="232">
        <v>2016</v>
      </c>
      <c r="K2584" s="106">
        <f t="shared" si="122"/>
        <v>0</v>
      </c>
    </row>
    <row r="2585" spans="2:11" s="58" customFormat="1">
      <c r="B2585" s="175" t="s">
        <v>10354</v>
      </c>
      <c r="C2585" s="174" t="s">
        <v>5115</v>
      </c>
      <c r="D2585" s="181">
        <v>2744</v>
      </c>
      <c r="E2585" s="97">
        <v>1179.2954336734695</v>
      </c>
      <c r="F2585" s="227">
        <f t="shared" si="120"/>
        <v>3235986.6700000004</v>
      </c>
      <c r="G2585" s="81"/>
      <c r="H2585" s="106" t="s">
        <v>11235</v>
      </c>
      <c r="I2585" s="189" t="str">
        <f t="shared" si="121"/>
        <v/>
      </c>
      <c r="J2585" s="232">
        <v>2016</v>
      </c>
      <c r="K2585" s="106">
        <f t="shared" si="122"/>
        <v>0</v>
      </c>
    </row>
    <row r="2586" spans="2:11" s="58" customFormat="1">
      <c r="B2586" s="175" t="s">
        <v>10355</v>
      </c>
      <c r="C2586" s="174" t="s">
        <v>3384</v>
      </c>
      <c r="D2586" s="181">
        <v>5587.7428570000002</v>
      </c>
      <c r="E2586" s="97">
        <v>730.80948506503546</v>
      </c>
      <c r="F2586" s="227">
        <f t="shared" si="120"/>
        <v>4083575.48</v>
      </c>
      <c r="G2586" s="81">
        <v>2793.8714439999999</v>
      </c>
      <c r="H2586" s="106">
        <v>0</v>
      </c>
      <c r="I2586" s="189">
        <f t="shared" si="121"/>
        <v>0</v>
      </c>
      <c r="J2586" s="232">
        <v>2016</v>
      </c>
      <c r="K2586" s="106">
        <f t="shared" si="122"/>
        <v>4083575</v>
      </c>
    </row>
    <row r="2587" spans="2:11" s="58" customFormat="1">
      <c r="B2587" s="175" t="s">
        <v>10356</v>
      </c>
      <c r="C2587" s="174" t="s">
        <v>3384</v>
      </c>
      <c r="D2587" s="104">
        <v>5587.7428570000002</v>
      </c>
      <c r="E2587" s="97">
        <v>1430.0262189033656</v>
      </c>
      <c r="F2587" s="227">
        <f t="shared" si="120"/>
        <v>7990618.79</v>
      </c>
      <c r="G2587" s="81">
        <v>2793.871345</v>
      </c>
      <c r="H2587" s="106">
        <v>0</v>
      </c>
      <c r="I2587" s="189">
        <f t="shared" si="121"/>
        <v>0</v>
      </c>
      <c r="J2587" s="232">
        <v>2016</v>
      </c>
      <c r="K2587" s="106">
        <f t="shared" si="122"/>
        <v>7990619</v>
      </c>
    </row>
    <row r="2588" spans="2:11" s="58" customFormat="1">
      <c r="B2588" s="175" t="s">
        <v>10357</v>
      </c>
      <c r="C2588" s="174" t="s">
        <v>3400</v>
      </c>
      <c r="D2588" s="181">
        <v>2585.2918840000002</v>
      </c>
      <c r="E2588" s="97">
        <v>1140.8371365157623</v>
      </c>
      <c r="F2588" s="227">
        <f t="shared" si="120"/>
        <v>2949396.9900000007</v>
      </c>
      <c r="G2588" s="81">
        <v>1292.6459540000001</v>
      </c>
      <c r="H2588" s="106">
        <v>0</v>
      </c>
      <c r="I2588" s="189">
        <f t="shared" si="121"/>
        <v>0</v>
      </c>
      <c r="J2588" s="232">
        <v>2016</v>
      </c>
      <c r="K2588" s="106">
        <f t="shared" si="122"/>
        <v>2949397</v>
      </c>
    </row>
    <row r="2589" spans="2:11" s="58" customFormat="1">
      <c r="B2589" s="175" t="s">
        <v>10358</v>
      </c>
      <c r="C2589" s="174" t="s">
        <v>3388</v>
      </c>
      <c r="D2589" s="181">
        <v>4184.8333329999996</v>
      </c>
      <c r="E2589" s="97">
        <v>599.98809515313144</v>
      </c>
      <c r="F2589" s="227">
        <f t="shared" si="120"/>
        <v>2510850.1800000002</v>
      </c>
      <c r="G2589" s="81"/>
      <c r="H2589" s="106" t="s">
        <v>11235</v>
      </c>
      <c r="I2589" s="189" t="str">
        <f t="shared" si="121"/>
        <v/>
      </c>
      <c r="J2589" s="232">
        <v>2016</v>
      </c>
      <c r="K2589" s="106">
        <f t="shared" si="122"/>
        <v>0</v>
      </c>
    </row>
    <row r="2590" spans="2:11" s="58" customFormat="1">
      <c r="B2590" s="175" t="s">
        <v>10359</v>
      </c>
      <c r="C2590" s="174" t="s">
        <v>3388</v>
      </c>
      <c r="D2590" s="181">
        <v>6281.5</v>
      </c>
      <c r="E2590" s="97">
        <v>420.83603916262041</v>
      </c>
      <c r="F2590" s="227">
        <f t="shared" si="120"/>
        <v>2643481.58</v>
      </c>
      <c r="G2590" s="81">
        <v>3140.7499200000002</v>
      </c>
      <c r="H2590" s="106">
        <v>0</v>
      </c>
      <c r="I2590" s="189">
        <f t="shared" si="121"/>
        <v>0</v>
      </c>
      <c r="J2590" s="232">
        <v>2016</v>
      </c>
      <c r="K2590" s="106">
        <f t="shared" si="122"/>
        <v>2643482</v>
      </c>
    </row>
    <row r="2591" spans="2:11" s="58" customFormat="1">
      <c r="B2591" s="175" t="s">
        <v>10360</v>
      </c>
      <c r="C2591" s="174" t="s">
        <v>5227</v>
      </c>
      <c r="D2591" s="181">
        <v>366.84687500000001</v>
      </c>
      <c r="E2591" s="97">
        <v>1698.0202162005605</v>
      </c>
      <c r="F2591" s="227">
        <f t="shared" si="120"/>
        <v>622913.41</v>
      </c>
      <c r="G2591" s="81"/>
      <c r="H2591" s="106" t="s">
        <v>11235</v>
      </c>
      <c r="I2591" s="189" t="str">
        <f t="shared" si="121"/>
        <v/>
      </c>
      <c r="J2591" s="232">
        <v>2016</v>
      </c>
      <c r="K2591" s="106">
        <f t="shared" si="122"/>
        <v>0</v>
      </c>
    </row>
    <row r="2592" spans="2:11" s="58" customFormat="1">
      <c r="B2592" s="175" t="s">
        <v>10361</v>
      </c>
      <c r="C2592" s="174" t="s">
        <v>7363</v>
      </c>
      <c r="D2592" s="104">
        <v>4435.32</v>
      </c>
      <c r="E2592" s="97">
        <v>1507.8204503846398</v>
      </c>
      <c r="F2592" s="227">
        <f t="shared" si="120"/>
        <v>6687666.2000000002</v>
      </c>
      <c r="G2592" s="81">
        <v>2217.6600400000002</v>
      </c>
      <c r="H2592" s="106">
        <v>0</v>
      </c>
      <c r="I2592" s="189">
        <f t="shared" si="121"/>
        <v>0</v>
      </c>
      <c r="J2592" s="232">
        <v>2016</v>
      </c>
      <c r="K2592" s="106">
        <f t="shared" si="122"/>
        <v>6687666</v>
      </c>
    </row>
    <row r="2593" spans="2:11" s="58" customFormat="1">
      <c r="B2593" s="175" t="s">
        <v>10362</v>
      </c>
      <c r="C2593" s="174" t="s">
        <v>7363</v>
      </c>
      <c r="D2593" s="181">
        <v>4134.6000000000004</v>
      </c>
      <c r="E2593" s="97">
        <v>946.92955545881091</v>
      </c>
      <c r="F2593" s="227">
        <f t="shared" si="120"/>
        <v>3915174.94</v>
      </c>
      <c r="G2593" s="81"/>
      <c r="H2593" s="106" t="s">
        <v>11235</v>
      </c>
      <c r="I2593" s="189" t="str">
        <f t="shared" si="121"/>
        <v/>
      </c>
      <c r="J2593" s="232">
        <v>2016</v>
      </c>
      <c r="K2593" s="106">
        <f t="shared" si="122"/>
        <v>0</v>
      </c>
    </row>
    <row r="2594" spans="2:11" s="58" customFormat="1">
      <c r="B2594" s="175" t="s">
        <v>10363</v>
      </c>
      <c r="C2594" s="174" t="s">
        <v>3384</v>
      </c>
      <c r="D2594" s="181">
        <v>5402</v>
      </c>
      <c r="E2594" s="97">
        <v>1189.2415494261384</v>
      </c>
      <c r="F2594" s="227">
        <f t="shared" si="120"/>
        <v>6424282.8499999996</v>
      </c>
      <c r="G2594" s="81">
        <v>2701.0000759999998</v>
      </c>
      <c r="H2594" s="106">
        <v>0</v>
      </c>
      <c r="I2594" s="189">
        <f t="shared" si="121"/>
        <v>0</v>
      </c>
      <c r="J2594" s="232">
        <v>2016</v>
      </c>
      <c r="K2594" s="106">
        <f t="shared" si="122"/>
        <v>6424283</v>
      </c>
    </row>
    <row r="2595" spans="2:11" s="58" customFormat="1">
      <c r="B2595" s="175" t="s">
        <v>10364</v>
      </c>
      <c r="C2595" s="174" t="s">
        <v>3384</v>
      </c>
      <c r="D2595" s="181">
        <v>10989.74286</v>
      </c>
      <c r="E2595" s="97">
        <v>1413.6407419090422</v>
      </c>
      <c r="F2595" s="227">
        <f t="shared" si="120"/>
        <v>15535548.25</v>
      </c>
      <c r="G2595" s="81">
        <v>5494.8715780000002</v>
      </c>
      <c r="H2595" s="106">
        <v>0</v>
      </c>
      <c r="I2595" s="189">
        <f t="shared" si="121"/>
        <v>0</v>
      </c>
      <c r="J2595" s="232">
        <v>2016</v>
      </c>
      <c r="K2595" s="106">
        <f t="shared" si="122"/>
        <v>15535548</v>
      </c>
    </row>
    <row r="2596" spans="2:11" s="58" customFormat="1">
      <c r="B2596" s="175" t="s">
        <v>10365</v>
      </c>
      <c r="C2596" s="174" t="s">
        <v>7377</v>
      </c>
      <c r="D2596" s="181">
        <v>2266.25</v>
      </c>
      <c r="E2596" s="97">
        <v>785.40173855488138</v>
      </c>
      <c r="F2596" s="227">
        <f t="shared" si="120"/>
        <v>1779916.69</v>
      </c>
      <c r="G2596" s="81"/>
      <c r="H2596" s="106" t="s">
        <v>11235</v>
      </c>
      <c r="I2596" s="189" t="str">
        <f t="shared" si="121"/>
        <v/>
      </c>
      <c r="J2596" s="232">
        <v>2016</v>
      </c>
      <c r="K2596" s="106">
        <f t="shared" si="122"/>
        <v>0</v>
      </c>
    </row>
    <row r="2597" spans="2:11" s="58" customFormat="1">
      <c r="B2597" s="175" t="s">
        <v>10366</v>
      </c>
      <c r="C2597" s="174" t="s">
        <v>3388</v>
      </c>
      <c r="D2597" s="104">
        <v>3936.4</v>
      </c>
      <c r="E2597" s="97">
        <v>360.13253226298139</v>
      </c>
      <c r="F2597" s="227">
        <f t="shared" si="120"/>
        <v>1417625.7</v>
      </c>
      <c r="G2597" s="81"/>
      <c r="H2597" s="106" t="s">
        <v>11235</v>
      </c>
      <c r="I2597" s="189" t="str">
        <f t="shared" si="121"/>
        <v/>
      </c>
      <c r="J2597" s="232">
        <v>2016</v>
      </c>
      <c r="K2597" s="106">
        <f t="shared" si="122"/>
        <v>0</v>
      </c>
    </row>
    <row r="2598" spans="2:11" s="58" customFormat="1">
      <c r="B2598" s="175" t="s">
        <v>10367</v>
      </c>
      <c r="C2598" s="174" t="s">
        <v>3388</v>
      </c>
      <c r="D2598" s="181">
        <v>6641.6333329999998</v>
      </c>
      <c r="E2598" s="97">
        <v>373.16076719949217</v>
      </c>
      <c r="F2598" s="227">
        <f t="shared" si="120"/>
        <v>2478396.9900000002</v>
      </c>
      <c r="G2598" s="81">
        <v>3320.8165909999998</v>
      </c>
      <c r="H2598" s="106">
        <v>0</v>
      </c>
      <c r="I2598" s="189">
        <f t="shared" si="121"/>
        <v>0</v>
      </c>
      <c r="J2598" s="232">
        <v>2016</v>
      </c>
      <c r="K2598" s="106">
        <f t="shared" si="122"/>
        <v>2478397</v>
      </c>
    </row>
    <row r="2599" spans="2:11" s="58" customFormat="1">
      <c r="B2599" s="175" t="s">
        <v>10368</v>
      </c>
      <c r="C2599" s="174" t="s">
        <v>7363</v>
      </c>
      <c r="D2599" s="181">
        <v>4385.24</v>
      </c>
      <c r="E2599" s="97">
        <v>2374.8125689814015</v>
      </c>
      <c r="F2599" s="227">
        <f t="shared" si="120"/>
        <v>10414123.07</v>
      </c>
      <c r="G2599" s="81">
        <v>2192.620011</v>
      </c>
      <c r="H2599" s="106">
        <v>0</v>
      </c>
      <c r="I2599" s="189">
        <f t="shared" si="121"/>
        <v>0</v>
      </c>
      <c r="J2599" s="232">
        <v>2016</v>
      </c>
      <c r="K2599" s="106">
        <f t="shared" si="122"/>
        <v>10414123</v>
      </c>
    </row>
    <row r="2600" spans="2:11" s="58" customFormat="1">
      <c r="B2600" s="175" t="s">
        <v>10369</v>
      </c>
      <c r="C2600" s="174" t="s">
        <v>5227</v>
      </c>
      <c r="D2600" s="181">
        <v>326.80580359999999</v>
      </c>
      <c r="E2600" s="97">
        <v>175.61352756833355</v>
      </c>
      <c r="F2600" s="227">
        <f t="shared" si="120"/>
        <v>57391.519999999997</v>
      </c>
      <c r="G2600" s="81">
        <v>163.40290210000001</v>
      </c>
      <c r="H2600" s="106">
        <v>0</v>
      </c>
      <c r="I2600" s="189">
        <f t="shared" si="121"/>
        <v>0</v>
      </c>
      <c r="J2600" s="232">
        <v>2016</v>
      </c>
      <c r="K2600" s="106">
        <f t="shared" si="122"/>
        <v>57392</v>
      </c>
    </row>
    <row r="2601" spans="2:11" s="58" customFormat="1">
      <c r="B2601" s="175" t="s">
        <v>10370</v>
      </c>
      <c r="C2601" s="174" t="s">
        <v>7305</v>
      </c>
      <c r="D2601" s="181">
        <v>1746</v>
      </c>
      <c r="E2601" s="97">
        <v>520.16639747995418</v>
      </c>
      <c r="F2601" s="227">
        <f t="shared" si="120"/>
        <v>908210.53</v>
      </c>
      <c r="G2601" s="81">
        <v>872.99998029999995</v>
      </c>
      <c r="H2601" s="106">
        <v>0</v>
      </c>
      <c r="I2601" s="189">
        <f t="shared" si="121"/>
        <v>0</v>
      </c>
      <c r="J2601" s="232">
        <v>2016</v>
      </c>
      <c r="K2601" s="106">
        <f t="shared" si="122"/>
        <v>908211</v>
      </c>
    </row>
    <row r="2602" spans="2:11" s="58" customFormat="1">
      <c r="B2602" s="175" t="s">
        <v>10371</v>
      </c>
      <c r="C2602" s="174" t="s">
        <v>7377</v>
      </c>
      <c r="D2602" s="104">
        <v>4929.58</v>
      </c>
      <c r="E2602" s="97">
        <v>1003.9299656360178</v>
      </c>
      <c r="F2602" s="227">
        <f t="shared" si="120"/>
        <v>4948953.08</v>
      </c>
      <c r="G2602" s="81"/>
      <c r="H2602" s="106" t="s">
        <v>11235</v>
      </c>
      <c r="I2602" s="189" t="str">
        <f t="shared" si="121"/>
        <v/>
      </c>
      <c r="J2602" s="232">
        <v>2016</v>
      </c>
      <c r="K2602" s="106">
        <f t="shared" si="122"/>
        <v>0</v>
      </c>
    </row>
    <row r="2603" spans="2:11" s="58" customFormat="1">
      <c r="B2603" s="175" t="s">
        <v>10372</v>
      </c>
      <c r="C2603" s="174" t="s">
        <v>7377</v>
      </c>
      <c r="D2603" s="181">
        <v>4366.1400000000003</v>
      </c>
      <c r="E2603" s="97">
        <v>572.87850366685439</v>
      </c>
      <c r="F2603" s="227">
        <f t="shared" si="120"/>
        <v>2501267.75</v>
      </c>
      <c r="G2603" s="81">
        <v>2183.0700539999998</v>
      </c>
      <c r="H2603" s="106">
        <v>0</v>
      </c>
      <c r="I2603" s="189">
        <f t="shared" si="121"/>
        <v>0</v>
      </c>
      <c r="J2603" s="232">
        <v>2016</v>
      </c>
      <c r="K2603" s="106">
        <f t="shared" si="122"/>
        <v>2501268</v>
      </c>
    </row>
    <row r="2604" spans="2:11" s="58" customFormat="1">
      <c r="B2604" s="175" t="s">
        <v>10373</v>
      </c>
      <c r="C2604" s="174" t="s">
        <v>7425</v>
      </c>
      <c r="D2604" s="181">
        <v>4544.6631020000004</v>
      </c>
      <c r="E2604" s="97">
        <v>1534.0843080165459</v>
      </c>
      <c r="F2604" s="227">
        <f t="shared" si="120"/>
        <v>6971896.3499999996</v>
      </c>
      <c r="G2604" s="81"/>
      <c r="H2604" s="106" t="s">
        <v>11235</v>
      </c>
      <c r="I2604" s="189" t="str">
        <f t="shared" si="121"/>
        <v/>
      </c>
      <c r="J2604" s="232">
        <v>2016</v>
      </c>
      <c r="K2604" s="106">
        <f t="shared" si="122"/>
        <v>0</v>
      </c>
    </row>
    <row r="2605" spans="2:11" s="58" customFormat="1">
      <c r="B2605" s="175" t="s">
        <v>10374</v>
      </c>
      <c r="C2605" s="174" t="s">
        <v>7425</v>
      </c>
      <c r="D2605" s="181">
        <v>9284.1736899999996</v>
      </c>
      <c r="E2605" s="97">
        <v>1573.365044401706</v>
      </c>
      <c r="F2605" s="227">
        <f t="shared" si="120"/>
        <v>14607394.35</v>
      </c>
      <c r="G2605" s="81"/>
      <c r="H2605" s="106" t="s">
        <v>11235</v>
      </c>
      <c r="I2605" s="189" t="str">
        <f t="shared" si="121"/>
        <v/>
      </c>
      <c r="J2605" s="232">
        <v>2016</v>
      </c>
      <c r="K2605" s="106">
        <f t="shared" si="122"/>
        <v>0</v>
      </c>
    </row>
    <row r="2606" spans="2:11" s="58" customFormat="1">
      <c r="B2606" s="175" t="s">
        <v>10375</v>
      </c>
      <c r="C2606" s="174" t="s">
        <v>7425</v>
      </c>
      <c r="D2606" s="181">
        <v>4544.6631020000004</v>
      </c>
      <c r="E2606" s="97">
        <v>731.54436431974705</v>
      </c>
      <c r="F2606" s="227">
        <f t="shared" si="120"/>
        <v>3324622.68</v>
      </c>
      <c r="G2606" s="81"/>
      <c r="H2606" s="106" t="s">
        <v>11235</v>
      </c>
      <c r="I2606" s="189" t="str">
        <f t="shared" si="121"/>
        <v/>
      </c>
      <c r="J2606" s="232">
        <v>2016</v>
      </c>
      <c r="K2606" s="106">
        <f t="shared" si="122"/>
        <v>0</v>
      </c>
    </row>
    <row r="2607" spans="2:11" s="58" customFormat="1">
      <c r="B2607" s="175" t="s">
        <v>10376</v>
      </c>
      <c r="C2607" s="174" t="s">
        <v>3400</v>
      </c>
      <c r="D2607" s="104">
        <v>2467.2454160000002</v>
      </c>
      <c r="E2607" s="97">
        <v>803.19471145792158</v>
      </c>
      <c r="F2607" s="227">
        <f t="shared" si="120"/>
        <v>1981678.47</v>
      </c>
      <c r="G2607" s="81">
        <v>1233.622709</v>
      </c>
      <c r="H2607" s="106">
        <v>0</v>
      </c>
      <c r="I2607" s="189">
        <f t="shared" si="121"/>
        <v>0</v>
      </c>
      <c r="J2607" s="232">
        <v>2016</v>
      </c>
      <c r="K2607" s="106">
        <f t="shared" si="122"/>
        <v>1981678</v>
      </c>
    </row>
    <row r="2608" spans="2:11" s="58" customFormat="1">
      <c r="B2608" s="175" t="s">
        <v>10377</v>
      </c>
      <c r="C2608" s="174" t="s">
        <v>3400</v>
      </c>
      <c r="D2608" s="181">
        <v>6399.5209139999997</v>
      </c>
      <c r="E2608" s="97">
        <v>754.98271275748823</v>
      </c>
      <c r="F2608" s="227">
        <f t="shared" si="120"/>
        <v>4831527.66</v>
      </c>
      <c r="G2608" s="81">
        <v>3199.7605290000001</v>
      </c>
      <c r="H2608" s="106">
        <v>0</v>
      </c>
      <c r="I2608" s="189">
        <f t="shared" si="121"/>
        <v>0</v>
      </c>
      <c r="J2608" s="232">
        <v>2016</v>
      </c>
      <c r="K2608" s="106">
        <f t="shared" si="122"/>
        <v>4831528</v>
      </c>
    </row>
    <row r="2609" spans="2:11" s="58" customFormat="1">
      <c r="B2609" s="175" t="s">
        <v>10378</v>
      </c>
      <c r="C2609" s="174" t="s">
        <v>7425</v>
      </c>
      <c r="D2609" s="181">
        <v>4544.6631020000004</v>
      </c>
      <c r="E2609" s="97">
        <v>1534.0843080165459</v>
      </c>
      <c r="F2609" s="227">
        <f t="shared" si="120"/>
        <v>6971896.3499999996</v>
      </c>
      <c r="G2609" s="81"/>
      <c r="H2609" s="106" t="s">
        <v>11235</v>
      </c>
      <c r="I2609" s="189" t="str">
        <f t="shared" si="121"/>
        <v/>
      </c>
      <c r="J2609" s="232">
        <v>2016</v>
      </c>
      <c r="K2609" s="106">
        <f t="shared" si="122"/>
        <v>0</v>
      </c>
    </row>
    <row r="2610" spans="2:11" s="58" customFormat="1">
      <c r="B2610" s="175" t="s">
        <v>10379</v>
      </c>
      <c r="C2610" s="174" t="s">
        <v>7425</v>
      </c>
      <c r="D2610" s="181">
        <v>4544.6631020000004</v>
      </c>
      <c r="E2610" s="97">
        <v>731.54436431974705</v>
      </c>
      <c r="F2610" s="227">
        <f t="shared" si="120"/>
        <v>3324622.68</v>
      </c>
      <c r="G2610" s="81"/>
      <c r="H2610" s="106" t="s">
        <v>11235</v>
      </c>
      <c r="I2610" s="189" t="str">
        <f t="shared" si="121"/>
        <v/>
      </c>
      <c r="J2610" s="232">
        <v>2016</v>
      </c>
      <c r="K2610" s="106">
        <f t="shared" si="122"/>
        <v>0</v>
      </c>
    </row>
    <row r="2611" spans="2:11" s="58" customFormat="1">
      <c r="B2611" s="175" t="s">
        <v>10380</v>
      </c>
      <c r="C2611" s="174" t="s">
        <v>7429</v>
      </c>
      <c r="D2611" s="181">
        <v>4427.792308</v>
      </c>
      <c r="E2611" s="97">
        <v>2788.8273977280687</v>
      </c>
      <c r="F2611" s="227">
        <f t="shared" si="120"/>
        <v>12348348.5</v>
      </c>
      <c r="G2611" s="81">
        <v>4427.7923709999995</v>
      </c>
      <c r="H2611" s="106">
        <v>0</v>
      </c>
      <c r="I2611" s="189">
        <f t="shared" si="121"/>
        <v>0</v>
      </c>
      <c r="J2611" s="232">
        <v>2016</v>
      </c>
      <c r="K2611" s="106">
        <f t="shared" si="122"/>
        <v>12348349</v>
      </c>
    </row>
    <row r="2612" spans="2:11" s="58" customFormat="1">
      <c r="B2612" s="175" t="s">
        <v>10381</v>
      </c>
      <c r="C2612" s="174" t="s">
        <v>7429</v>
      </c>
      <c r="D2612" s="104">
        <v>4716.1923079999997</v>
      </c>
      <c r="E2612" s="97">
        <v>1118.3518897338399</v>
      </c>
      <c r="F2612" s="227">
        <f t="shared" si="120"/>
        <v>5274362.58</v>
      </c>
      <c r="G2612" s="81"/>
      <c r="H2612" s="106" t="s">
        <v>11235</v>
      </c>
      <c r="I2612" s="189" t="str">
        <f t="shared" si="121"/>
        <v/>
      </c>
      <c r="J2612" s="232">
        <v>2016</v>
      </c>
      <c r="K2612" s="106">
        <f t="shared" si="122"/>
        <v>0</v>
      </c>
    </row>
    <row r="2613" spans="2:11" s="58" customFormat="1">
      <c r="B2613" s="175" t="s">
        <v>10382</v>
      </c>
      <c r="C2613" s="174" t="s">
        <v>7438</v>
      </c>
      <c r="D2613" s="181">
        <v>9344.3261359999997</v>
      </c>
      <c r="E2613" s="97">
        <v>1447.0426409783006</v>
      </c>
      <c r="F2613" s="227">
        <f t="shared" si="120"/>
        <v>13521638.369999999</v>
      </c>
      <c r="G2613" s="81"/>
      <c r="H2613" s="106" t="s">
        <v>11235</v>
      </c>
      <c r="I2613" s="189" t="str">
        <f t="shared" si="121"/>
        <v/>
      </c>
      <c r="J2613" s="232">
        <v>2016</v>
      </c>
      <c r="K2613" s="106">
        <f t="shared" si="122"/>
        <v>0</v>
      </c>
    </row>
    <row r="2614" spans="2:11" s="58" customFormat="1">
      <c r="B2614" s="175" t="s">
        <v>10383</v>
      </c>
      <c r="C2614" s="174" t="s">
        <v>7438</v>
      </c>
      <c r="D2614" s="181">
        <v>4327.363636</v>
      </c>
      <c r="E2614" s="97">
        <v>1407.7342655749026</v>
      </c>
      <c r="F2614" s="227">
        <f t="shared" si="120"/>
        <v>6091778.0700000003</v>
      </c>
      <c r="G2614" s="81">
        <v>2163.681763</v>
      </c>
      <c r="H2614" s="106">
        <v>0</v>
      </c>
      <c r="I2614" s="189">
        <f t="shared" si="121"/>
        <v>0</v>
      </c>
      <c r="J2614" s="232">
        <v>2016</v>
      </c>
      <c r="K2614" s="106">
        <f t="shared" si="122"/>
        <v>6091778</v>
      </c>
    </row>
    <row r="2615" spans="2:11" s="58" customFormat="1">
      <c r="B2615" s="175" t="s">
        <v>10384</v>
      </c>
      <c r="C2615" s="174" t="s">
        <v>7429</v>
      </c>
      <c r="D2615" s="181">
        <v>4239.4909090000001</v>
      </c>
      <c r="E2615" s="97">
        <v>1117.611418847838</v>
      </c>
      <c r="F2615" s="227">
        <f t="shared" si="120"/>
        <v>4738103.45</v>
      </c>
      <c r="G2615" s="81">
        <v>2119.7454440000001</v>
      </c>
      <c r="H2615" s="106">
        <v>0</v>
      </c>
      <c r="I2615" s="189">
        <f t="shared" si="121"/>
        <v>0</v>
      </c>
      <c r="J2615" s="232">
        <v>2016</v>
      </c>
      <c r="K2615" s="106">
        <f t="shared" si="122"/>
        <v>4738103</v>
      </c>
    </row>
    <row r="2616" spans="2:11" s="58" customFormat="1">
      <c r="B2616" s="175" t="s">
        <v>10385</v>
      </c>
      <c r="C2616" s="174" t="s">
        <v>7429</v>
      </c>
      <c r="D2616" s="181">
        <v>5488.7909090000003</v>
      </c>
      <c r="E2616" s="97">
        <v>688.62606221752139</v>
      </c>
      <c r="F2616" s="227">
        <f t="shared" si="120"/>
        <v>3779724.47</v>
      </c>
      <c r="G2616" s="81"/>
      <c r="H2616" s="106" t="s">
        <v>11235</v>
      </c>
      <c r="I2616" s="189" t="str">
        <f t="shared" si="121"/>
        <v/>
      </c>
      <c r="J2616" s="232">
        <v>2016</v>
      </c>
      <c r="K2616" s="106">
        <f t="shared" si="122"/>
        <v>0</v>
      </c>
    </row>
    <row r="2617" spans="2:11" s="58" customFormat="1">
      <c r="B2617" s="175" t="s">
        <v>10386</v>
      </c>
      <c r="C2617" s="174" t="s">
        <v>7438</v>
      </c>
      <c r="D2617" s="104">
        <v>6953.3625000000002</v>
      </c>
      <c r="E2617" s="97">
        <v>1867.5968410966636</v>
      </c>
      <c r="F2617" s="227">
        <f t="shared" si="120"/>
        <v>12986077.84</v>
      </c>
      <c r="G2617" s="81"/>
      <c r="H2617" s="106" t="s">
        <v>11235</v>
      </c>
      <c r="I2617" s="189" t="str">
        <f t="shared" si="121"/>
        <v/>
      </c>
      <c r="J2617" s="232">
        <v>2016</v>
      </c>
      <c r="K2617" s="106">
        <f t="shared" si="122"/>
        <v>0</v>
      </c>
    </row>
    <row r="2618" spans="2:11" s="58" customFormat="1">
      <c r="B2618" s="175" t="s">
        <v>10387</v>
      </c>
      <c r="C2618" s="174" t="s">
        <v>7438</v>
      </c>
      <c r="D2618" s="181">
        <v>5016.9624999999996</v>
      </c>
      <c r="E2618" s="97">
        <v>1589.6666877617683</v>
      </c>
      <c r="F2618" s="227">
        <f t="shared" si="120"/>
        <v>7975298.1600000001</v>
      </c>
      <c r="G2618" s="81">
        <v>2508.4811690000001</v>
      </c>
      <c r="H2618" s="106">
        <v>0</v>
      </c>
      <c r="I2618" s="189">
        <f t="shared" si="121"/>
        <v>0</v>
      </c>
      <c r="J2618" s="232">
        <v>2016</v>
      </c>
      <c r="K2618" s="106">
        <f t="shared" si="122"/>
        <v>7975298</v>
      </c>
    </row>
    <row r="2619" spans="2:11" s="58" customFormat="1">
      <c r="B2619" s="175" t="s">
        <v>10388</v>
      </c>
      <c r="C2619" s="174" t="s">
        <v>7425</v>
      </c>
      <c r="D2619" s="181">
        <v>9284.1736899999996</v>
      </c>
      <c r="E2619" s="97">
        <v>1573.365044401706</v>
      </c>
      <c r="F2619" s="227">
        <f t="shared" si="120"/>
        <v>14607394.35</v>
      </c>
      <c r="G2619" s="81"/>
      <c r="H2619" s="106" t="s">
        <v>11235</v>
      </c>
      <c r="I2619" s="189" t="str">
        <f t="shared" si="121"/>
        <v/>
      </c>
      <c r="J2619" s="232">
        <v>2016</v>
      </c>
      <c r="K2619" s="106">
        <f t="shared" si="122"/>
        <v>0</v>
      </c>
    </row>
    <row r="2620" spans="2:11" s="58" customFormat="1">
      <c r="B2620" s="175" t="s">
        <v>10389</v>
      </c>
      <c r="C2620" s="174" t="s">
        <v>7425</v>
      </c>
      <c r="D2620" s="181">
        <v>4739.5105880000001</v>
      </c>
      <c r="E2620" s="97">
        <v>2119.7151421998256</v>
      </c>
      <c r="F2620" s="227">
        <f t="shared" si="120"/>
        <v>10046412.359999999</v>
      </c>
      <c r="G2620" s="81"/>
      <c r="H2620" s="106" t="s">
        <v>11235</v>
      </c>
      <c r="I2620" s="189" t="str">
        <f t="shared" si="121"/>
        <v/>
      </c>
      <c r="J2620" s="232">
        <v>2016</v>
      </c>
      <c r="K2620" s="106">
        <f t="shared" si="122"/>
        <v>0</v>
      </c>
    </row>
    <row r="2621" spans="2:11" s="58" customFormat="1">
      <c r="B2621" s="175" t="s">
        <v>10390</v>
      </c>
      <c r="C2621" s="174" t="s">
        <v>3400</v>
      </c>
      <c r="D2621" s="181">
        <v>2467.2454160000002</v>
      </c>
      <c r="E2621" s="97">
        <v>803.19471145792158</v>
      </c>
      <c r="F2621" s="227">
        <f t="shared" si="120"/>
        <v>1981678.47</v>
      </c>
      <c r="G2621" s="81">
        <v>1233.622709</v>
      </c>
      <c r="H2621" s="106">
        <v>0</v>
      </c>
      <c r="I2621" s="189">
        <f t="shared" si="121"/>
        <v>0</v>
      </c>
      <c r="J2621" s="232">
        <v>2016</v>
      </c>
      <c r="K2621" s="106">
        <f t="shared" si="122"/>
        <v>1981678</v>
      </c>
    </row>
    <row r="2622" spans="2:11" s="58" customFormat="1">
      <c r="B2622" s="175" t="s">
        <v>10391</v>
      </c>
      <c r="C2622" s="174" t="s">
        <v>3400</v>
      </c>
      <c r="D2622" s="104">
        <v>5282.8817010000002</v>
      </c>
      <c r="E2622" s="97">
        <v>750.64904240603198</v>
      </c>
      <c r="F2622" s="227">
        <f t="shared" si="120"/>
        <v>3965590.0899999994</v>
      </c>
      <c r="G2622" s="81">
        <v>2641.4408319999998</v>
      </c>
      <c r="H2622" s="106">
        <v>0</v>
      </c>
      <c r="I2622" s="189">
        <f t="shared" si="121"/>
        <v>0</v>
      </c>
      <c r="J2622" s="232">
        <v>2016</v>
      </c>
      <c r="K2622" s="106">
        <f t="shared" si="122"/>
        <v>3965590</v>
      </c>
    </row>
    <row r="2623" spans="2:11" s="58" customFormat="1">
      <c r="B2623" s="175" t="s">
        <v>10392</v>
      </c>
      <c r="C2623" s="174" t="s">
        <v>3397</v>
      </c>
      <c r="D2623" s="181">
        <v>6452.7555560000001</v>
      </c>
      <c r="E2623" s="97">
        <v>1297.0684628240085</v>
      </c>
      <c r="F2623" s="227">
        <f t="shared" si="120"/>
        <v>8369665.7300000004</v>
      </c>
      <c r="G2623" s="81">
        <v>3226.3778189999998</v>
      </c>
      <c r="H2623" s="106">
        <v>0</v>
      </c>
      <c r="I2623" s="189">
        <f t="shared" si="121"/>
        <v>0</v>
      </c>
      <c r="J2623" s="232">
        <v>2016</v>
      </c>
      <c r="K2623" s="106">
        <f t="shared" si="122"/>
        <v>8369666</v>
      </c>
    </row>
    <row r="2624" spans="2:11" s="58" customFormat="1">
      <c r="B2624" s="175" t="s">
        <v>10393</v>
      </c>
      <c r="C2624" s="174" t="s">
        <v>3397</v>
      </c>
      <c r="D2624" s="181">
        <v>7413.8222219999998</v>
      </c>
      <c r="E2624" s="97">
        <v>1639.1477669829674</v>
      </c>
      <c r="F2624" s="227">
        <f t="shared" si="120"/>
        <v>12152350.140000001</v>
      </c>
      <c r="G2624" s="81">
        <v>3706.9110529999998</v>
      </c>
      <c r="H2624" s="106">
        <v>0</v>
      </c>
      <c r="I2624" s="189">
        <f t="shared" si="121"/>
        <v>0</v>
      </c>
      <c r="J2624" s="232">
        <v>2016</v>
      </c>
      <c r="K2624" s="106">
        <f t="shared" si="122"/>
        <v>12152350</v>
      </c>
    </row>
    <row r="2625" spans="2:11" s="58" customFormat="1">
      <c r="B2625" s="175" t="s">
        <v>10394</v>
      </c>
      <c r="C2625" s="174" t="s">
        <v>5235</v>
      </c>
      <c r="D2625" s="181">
        <v>874.95589610000002</v>
      </c>
      <c r="E2625" s="97">
        <v>670.10586775106356</v>
      </c>
      <c r="F2625" s="227">
        <f t="shared" si="120"/>
        <v>586313.07999999996</v>
      </c>
      <c r="G2625" s="81"/>
      <c r="H2625" s="106" t="s">
        <v>11235</v>
      </c>
      <c r="I2625" s="189" t="str">
        <f t="shared" si="121"/>
        <v/>
      </c>
      <c r="J2625" s="232">
        <v>2016</v>
      </c>
      <c r="K2625" s="106">
        <f t="shared" si="122"/>
        <v>0</v>
      </c>
    </row>
    <row r="2626" spans="2:11" s="58" customFormat="1">
      <c r="B2626" s="175" t="s">
        <v>10395</v>
      </c>
      <c r="C2626" s="174" t="s">
        <v>7215</v>
      </c>
      <c r="D2626" s="181">
        <v>1294.5999999999999</v>
      </c>
      <c r="E2626" s="97">
        <v>341.51149389772905</v>
      </c>
      <c r="F2626" s="227">
        <f t="shared" si="120"/>
        <v>442120.78</v>
      </c>
      <c r="G2626" s="81">
        <v>647.2999724</v>
      </c>
      <c r="H2626" s="106">
        <v>0</v>
      </c>
      <c r="I2626" s="189">
        <f t="shared" si="121"/>
        <v>0</v>
      </c>
      <c r="J2626" s="232">
        <v>2016</v>
      </c>
      <c r="K2626" s="106">
        <f t="shared" si="122"/>
        <v>442121</v>
      </c>
    </row>
    <row r="2627" spans="2:11" s="58" customFormat="1">
      <c r="B2627" s="175" t="s">
        <v>10396</v>
      </c>
      <c r="C2627" s="174" t="s">
        <v>7215</v>
      </c>
      <c r="D2627" s="104">
        <v>3663</v>
      </c>
      <c r="E2627" s="97">
        <v>533.28252525252526</v>
      </c>
      <c r="F2627" s="227">
        <f t="shared" si="120"/>
        <v>1953413.8900000001</v>
      </c>
      <c r="G2627" s="81">
        <v>1831.4999620000001</v>
      </c>
      <c r="H2627" s="106">
        <v>0</v>
      </c>
      <c r="I2627" s="189">
        <f t="shared" si="121"/>
        <v>0</v>
      </c>
      <c r="J2627" s="232">
        <v>2016</v>
      </c>
      <c r="K2627" s="106">
        <f t="shared" si="122"/>
        <v>1953414</v>
      </c>
    </row>
    <row r="2628" spans="2:11" s="58" customFormat="1">
      <c r="B2628" s="175" t="s">
        <v>10397</v>
      </c>
      <c r="C2628" s="174" t="s">
        <v>9672</v>
      </c>
      <c r="D2628" s="181">
        <v>2119.442857</v>
      </c>
      <c r="E2628" s="97">
        <v>605.33604185772106</v>
      </c>
      <c r="F2628" s="227">
        <f t="shared" si="120"/>
        <v>1282975.1499999999</v>
      </c>
      <c r="G2628" s="81"/>
      <c r="H2628" s="106" t="s">
        <v>11235</v>
      </c>
      <c r="I2628" s="189" t="str">
        <f t="shared" si="121"/>
        <v/>
      </c>
      <c r="J2628" s="232">
        <v>2016</v>
      </c>
      <c r="K2628" s="106">
        <f t="shared" si="122"/>
        <v>0</v>
      </c>
    </row>
    <row r="2629" spans="2:11" s="58" customFormat="1">
      <c r="B2629" s="175" t="s">
        <v>10398</v>
      </c>
      <c r="C2629" s="174" t="s">
        <v>858</v>
      </c>
      <c r="D2629" s="181">
        <v>3335.0904110000001</v>
      </c>
      <c r="E2629" s="97">
        <v>227.71482520987644</v>
      </c>
      <c r="F2629" s="227">
        <f t="shared" si="120"/>
        <v>759449.53</v>
      </c>
      <c r="G2629" s="81">
        <v>3335.0905039999998</v>
      </c>
      <c r="H2629" s="106">
        <v>1217.8389147546804</v>
      </c>
      <c r="I2629" s="189">
        <f t="shared" si="121"/>
        <v>4061603</v>
      </c>
      <c r="J2629" s="232">
        <v>2016</v>
      </c>
      <c r="K2629" s="106">
        <f t="shared" si="122"/>
        <v>4821053</v>
      </c>
    </row>
    <row r="2630" spans="2:11" s="58" customFormat="1">
      <c r="B2630" s="175" t="s">
        <v>10399</v>
      </c>
      <c r="C2630" s="174" t="s">
        <v>858</v>
      </c>
      <c r="D2630" s="181">
        <v>6652.6828159999995</v>
      </c>
      <c r="E2630" s="97">
        <v>362.31713981657532</v>
      </c>
      <c r="F2630" s="227">
        <f t="shared" si="120"/>
        <v>2410381.0099999998</v>
      </c>
      <c r="G2630" s="81">
        <v>3326.3414210000001</v>
      </c>
      <c r="H2630" s="106">
        <v>1217.8389068618701</v>
      </c>
      <c r="I2630" s="189">
        <f t="shared" si="121"/>
        <v>4050947.9999999995</v>
      </c>
      <c r="J2630" s="232">
        <v>2016</v>
      </c>
      <c r="K2630" s="106">
        <f t="shared" si="122"/>
        <v>6461329</v>
      </c>
    </row>
    <row r="2631" spans="2:11" s="58" customFormat="1">
      <c r="B2631" s="175" t="s">
        <v>10400</v>
      </c>
      <c r="C2631" s="174" t="s">
        <v>855</v>
      </c>
      <c r="D2631" s="181">
        <v>7579.86</v>
      </c>
      <c r="E2631" s="97">
        <v>566.08883673313233</v>
      </c>
      <c r="F2631" s="227">
        <f t="shared" si="120"/>
        <v>4290874.13</v>
      </c>
      <c r="G2631" s="81">
        <v>3789.929948</v>
      </c>
      <c r="H2631" s="106">
        <v>1217.8388686143599</v>
      </c>
      <c r="I2631" s="189">
        <f t="shared" si="121"/>
        <v>4615524</v>
      </c>
      <c r="J2631" s="232">
        <v>2016</v>
      </c>
      <c r="K2631" s="106">
        <f t="shared" si="122"/>
        <v>8906398</v>
      </c>
    </row>
    <row r="2632" spans="2:11" s="58" customFormat="1">
      <c r="B2632" s="175" t="s">
        <v>10401</v>
      </c>
      <c r="C2632" s="174" t="s">
        <v>855</v>
      </c>
      <c r="D2632" s="104">
        <v>8721.3609520000009</v>
      </c>
      <c r="E2632" s="97">
        <v>199.01666604017421</v>
      </c>
      <c r="F2632" s="227">
        <f t="shared" si="120"/>
        <v>1735696.18</v>
      </c>
      <c r="G2632" s="81">
        <v>4360.6803470000004</v>
      </c>
      <c r="H2632" s="106">
        <v>1217.8388639867896</v>
      </c>
      <c r="I2632" s="189">
        <f t="shared" si="121"/>
        <v>5310606</v>
      </c>
      <c r="J2632" s="232">
        <v>2016</v>
      </c>
      <c r="K2632" s="106">
        <f t="shared" si="122"/>
        <v>7046302</v>
      </c>
    </row>
    <row r="2633" spans="2:11" s="58" customFormat="1">
      <c r="B2633" s="175" t="s">
        <v>10402</v>
      </c>
      <c r="C2633" s="174" t="s">
        <v>9674</v>
      </c>
      <c r="D2633" s="181">
        <v>0</v>
      </c>
      <c r="E2633" s="97" t="s">
        <v>11235</v>
      </c>
      <c r="F2633" s="227">
        <f t="shared" si="120"/>
        <v>0</v>
      </c>
      <c r="G2633" s="81">
        <v>0</v>
      </c>
      <c r="H2633" s="106" t="s">
        <v>11235</v>
      </c>
      <c r="I2633" s="189" t="str">
        <f t="shared" si="121"/>
        <v/>
      </c>
      <c r="J2633" s="232">
        <v>2016</v>
      </c>
      <c r="K2633" s="106">
        <f t="shared" si="122"/>
        <v>0</v>
      </c>
    </row>
    <row r="2634" spans="2:11" s="58" customFormat="1">
      <c r="B2634" s="175" t="s">
        <v>10403</v>
      </c>
      <c r="C2634" s="174" t="s">
        <v>892</v>
      </c>
      <c r="D2634" s="181">
        <v>2249.9499999999998</v>
      </c>
      <c r="E2634" s="97">
        <v>796.97433720749348</v>
      </c>
      <c r="F2634" s="227">
        <f t="shared" si="120"/>
        <v>1793152.41</v>
      </c>
      <c r="G2634" s="81">
        <v>2249.9500309999999</v>
      </c>
      <c r="H2634" s="106">
        <v>0</v>
      </c>
      <c r="I2634" s="189">
        <f t="shared" si="121"/>
        <v>0</v>
      </c>
      <c r="J2634" s="232">
        <v>2016</v>
      </c>
      <c r="K2634" s="106">
        <f t="shared" si="122"/>
        <v>1793152</v>
      </c>
    </row>
    <row r="2635" spans="2:11" s="58" customFormat="1">
      <c r="B2635" s="175" t="s">
        <v>10404</v>
      </c>
      <c r="C2635" s="174" t="s">
        <v>892</v>
      </c>
      <c r="D2635" s="181">
        <v>13627.798790000001</v>
      </c>
      <c r="E2635" s="97">
        <v>422.911290283293</v>
      </c>
      <c r="F2635" s="227">
        <f t="shared" si="120"/>
        <v>5763349.9699999997</v>
      </c>
      <c r="G2635" s="81">
        <v>6813.8996729999999</v>
      </c>
      <c r="H2635" s="106">
        <v>0</v>
      </c>
      <c r="I2635" s="189">
        <f t="shared" si="121"/>
        <v>0</v>
      </c>
      <c r="J2635" s="232">
        <v>2016</v>
      </c>
      <c r="K2635" s="106">
        <f t="shared" si="122"/>
        <v>5763350</v>
      </c>
    </row>
    <row r="2636" spans="2:11" s="58" customFormat="1">
      <c r="B2636" s="175" t="s">
        <v>10405</v>
      </c>
      <c r="C2636" s="174" t="s">
        <v>892</v>
      </c>
      <c r="D2636" s="181">
        <v>4506.04</v>
      </c>
      <c r="E2636" s="97">
        <v>241.3256473533302</v>
      </c>
      <c r="F2636" s="227">
        <f t="shared" si="120"/>
        <v>1087423.02</v>
      </c>
      <c r="G2636" s="81">
        <v>2253.0199539999999</v>
      </c>
      <c r="H2636" s="106">
        <v>0</v>
      </c>
      <c r="I2636" s="189">
        <f t="shared" si="121"/>
        <v>0</v>
      </c>
      <c r="J2636" s="232">
        <v>2016</v>
      </c>
      <c r="K2636" s="106">
        <f t="shared" si="122"/>
        <v>1087423</v>
      </c>
    </row>
    <row r="2637" spans="2:11" s="58" customFormat="1">
      <c r="B2637" s="175" t="s">
        <v>10406</v>
      </c>
      <c r="C2637" s="174" t="s">
        <v>9958</v>
      </c>
      <c r="D2637" s="104">
        <v>9484.2999999999993</v>
      </c>
      <c r="E2637" s="97">
        <v>239.988790949253</v>
      </c>
      <c r="F2637" s="227">
        <f t="shared" si="120"/>
        <v>2276125.69</v>
      </c>
      <c r="G2637" s="81">
        <v>4742.1498979999997</v>
      </c>
      <c r="H2637" s="106">
        <v>0</v>
      </c>
      <c r="I2637" s="189">
        <f t="shared" si="121"/>
        <v>0</v>
      </c>
      <c r="J2637" s="232">
        <v>2016</v>
      </c>
      <c r="K2637" s="106">
        <f t="shared" si="122"/>
        <v>2276126</v>
      </c>
    </row>
    <row r="2638" spans="2:11" s="58" customFormat="1">
      <c r="B2638" s="175" t="s">
        <v>10407</v>
      </c>
      <c r="C2638" s="174" t="s">
        <v>9958</v>
      </c>
      <c r="D2638" s="181">
        <v>6846.6571430000004</v>
      </c>
      <c r="E2638" s="97">
        <v>184.66398617501213</v>
      </c>
      <c r="F2638" s="227">
        <f t="shared" ref="F2638:F2701" si="123">IFERROR(D2638*E2638,0)</f>
        <v>1264331</v>
      </c>
      <c r="G2638" s="81">
        <v>3423.328493</v>
      </c>
      <c r="H2638" s="106">
        <v>0</v>
      </c>
      <c r="I2638" s="189">
        <f t="shared" ref="I2638:I2701" si="124">IFERROR(G2638*H2638,"")</f>
        <v>0</v>
      </c>
      <c r="J2638" s="232">
        <v>2016</v>
      </c>
      <c r="K2638" s="106">
        <f t="shared" ref="K2638:K2701" si="125">IFERROR(ROUND((F2638+I2638),0),0)</f>
        <v>1264331</v>
      </c>
    </row>
    <row r="2639" spans="2:11" s="58" customFormat="1">
      <c r="B2639" s="175" t="s">
        <v>10408</v>
      </c>
      <c r="C2639" s="174" t="s">
        <v>7353</v>
      </c>
      <c r="D2639" s="181">
        <v>4360.9666669999997</v>
      </c>
      <c r="E2639" s="97">
        <v>528.09848500499902</v>
      </c>
      <c r="F2639" s="227">
        <f t="shared" si="123"/>
        <v>2303019.8899999997</v>
      </c>
      <c r="G2639" s="81">
        <v>2180.4833130000002</v>
      </c>
      <c r="H2639" s="106">
        <v>0</v>
      </c>
      <c r="I2639" s="189">
        <f t="shared" si="124"/>
        <v>0</v>
      </c>
      <c r="J2639" s="232">
        <v>2016</v>
      </c>
      <c r="K2639" s="106">
        <f t="shared" si="125"/>
        <v>2303020</v>
      </c>
    </row>
    <row r="2640" spans="2:11" s="58" customFormat="1">
      <c r="B2640" s="175" t="s">
        <v>10409</v>
      </c>
      <c r="C2640" s="174" t="s">
        <v>7353</v>
      </c>
      <c r="D2640" s="181">
        <v>2481.9666670000001</v>
      </c>
      <c r="E2640" s="97">
        <v>268.14383079706363</v>
      </c>
      <c r="F2640" s="227">
        <f t="shared" si="123"/>
        <v>665524.05000000005</v>
      </c>
      <c r="G2640" s="81">
        <v>1240.9833329999999</v>
      </c>
      <c r="H2640" s="106">
        <v>0</v>
      </c>
      <c r="I2640" s="189">
        <f t="shared" si="124"/>
        <v>0</v>
      </c>
      <c r="J2640" s="232">
        <v>2016</v>
      </c>
      <c r="K2640" s="106">
        <f t="shared" si="125"/>
        <v>665524</v>
      </c>
    </row>
    <row r="2641" spans="2:11" s="58" customFormat="1">
      <c r="B2641" s="175" t="s">
        <v>10410</v>
      </c>
      <c r="C2641" s="174" t="s">
        <v>7363</v>
      </c>
      <c r="D2641" s="181">
        <v>4459.636364</v>
      </c>
      <c r="E2641" s="97">
        <v>3486.4134989818644</v>
      </c>
      <c r="F2641" s="227">
        <f t="shared" si="123"/>
        <v>15548136.42</v>
      </c>
      <c r="G2641" s="81">
        <v>4459.6362019999997</v>
      </c>
      <c r="H2641" s="106">
        <v>0</v>
      </c>
      <c r="I2641" s="189">
        <f t="shared" si="124"/>
        <v>0</v>
      </c>
      <c r="J2641" s="232">
        <v>2016</v>
      </c>
      <c r="K2641" s="106">
        <f t="shared" si="125"/>
        <v>15548136</v>
      </c>
    </row>
    <row r="2642" spans="2:11" s="58" customFormat="1">
      <c r="B2642" s="175" t="s">
        <v>10411</v>
      </c>
      <c r="C2642" s="174" t="s">
        <v>7363</v>
      </c>
      <c r="D2642" s="104">
        <v>8844.8763639999997</v>
      </c>
      <c r="E2642" s="97">
        <v>2259.7417428411663</v>
      </c>
      <c r="F2642" s="227">
        <f t="shared" si="123"/>
        <v>19987136.329999998</v>
      </c>
      <c r="G2642" s="81"/>
      <c r="H2642" s="106" t="s">
        <v>11235</v>
      </c>
      <c r="I2642" s="189" t="str">
        <f t="shared" si="124"/>
        <v/>
      </c>
      <c r="J2642" s="232">
        <v>2016</v>
      </c>
      <c r="K2642" s="106">
        <f t="shared" si="125"/>
        <v>0</v>
      </c>
    </row>
    <row r="2643" spans="2:11" s="58" customFormat="1">
      <c r="B2643" s="175" t="s">
        <v>10412</v>
      </c>
      <c r="C2643" s="174" t="s">
        <v>5235</v>
      </c>
      <c r="D2643" s="181">
        <v>5478.3180400000001</v>
      </c>
      <c r="E2643" s="97">
        <v>1000.6599069228189</v>
      </c>
      <c r="F2643" s="227">
        <f t="shared" si="123"/>
        <v>5481933.2199999997</v>
      </c>
      <c r="G2643" s="81"/>
      <c r="H2643" s="106" t="s">
        <v>11235</v>
      </c>
      <c r="I2643" s="189" t="str">
        <f t="shared" si="124"/>
        <v/>
      </c>
      <c r="J2643" s="232">
        <v>2016</v>
      </c>
      <c r="K2643" s="106">
        <f t="shared" si="125"/>
        <v>0</v>
      </c>
    </row>
    <row r="2644" spans="2:11" s="58" customFormat="1">
      <c r="B2644" s="175" t="s">
        <v>10413</v>
      </c>
      <c r="C2644" s="174" t="s">
        <v>5235</v>
      </c>
      <c r="D2644" s="181">
        <v>8921.692857</v>
      </c>
      <c r="E2644" s="97">
        <v>1161.740374403028</v>
      </c>
      <c r="F2644" s="227">
        <f t="shared" si="123"/>
        <v>10364690.800000001</v>
      </c>
      <c r="G2644" s="81"/>
      <c r="H2644" s="106" t="s">
        <v>11235</v>
      </c>
      <c r="I2644" s="189" t="str">
        <f t="shared" si="124"/>
        <v/>
      </c>
      <c r="J2644" s="232">
        <v>2016</v>
      </c>
      <c r="K2644" s="106">
        <f t="shared" si="125"/>
        <v>0</v>
      </c>
    </row>
    <row r="2645" spans="2:11" s="58" customFormat="1">
      <c r="B2645" s="175" t="s">
        <v>10414</v>
      </c>
      <c r="C2645" s="174" t="s">
        <v>3384</v>
      </c>
      <c r="D2645" s="181">
        <v>5925.9821430000002</v>
      </c>
      <c r="E2645" s="97">
        <v>1929.4981749998162</v>
      </c>
      <c r="F2645" s="227">
        <f t="shared" si="123"/>
        <v>11434171.73</v>
      </c>
      <c r="G2645" s="81">
        <v>2962.9910140000002</v>
      </c>
      <c r="H2645" s="106">
        <v>0</v>
      </c>
      <c r="I2645" s="189">
        <f t="shared" si="124"/>
        <v>0</v>
      </c>
      <c r="J2645" s="232">
        <v>2016</v>
      </c>
      <c r="K2645" s="106">
        <f t="shared" si="125"/>
        <v>11434172</v>
      </c>
    </row>
    <row r="2646" spans="2:11" s="58" customFormat="1">
      <c r="B2646" s="175" t="s">
        <v>10415</v>
      </c>
      <c r="C2646" s="174" t="s">
        <v>3384</v>
      </c>
      <c r="D2646" s="181">
        <v>9879.7571430000007</v>
      </c>
      <c r="E2646" s="97">
        <v>1651.8088151147176</v>
      </c>
      <c r="F2646" s="227">
        <f t="shared" si="123"/>
        <v>16319469.939999999</v>
      </c>
      <c r="G2646" s="81">
        <v>4939.878815</v>
      </c>
      <c r="H2646" s="106">
        <v>0</v>
      </c>
      <c r="I2646" s="189">
        <f t="shared" si="124"/>
        <v>0</v>
      </c>
      <c r="J2646" s="232">
        <v>2016</v>
      </c>
      <c r="K2646" s="106">
        <f t="shared" si="125"/>
        <v>16319470</v>
      </c>
    </row>
    <row r="2647" spans="2:11" s="58" customFormat="1">
      <c r="B2647" s="175" t="s">
        <v>10416</v>
      </c>
      <c r="C2647" s="174" t="s">
        <v>3388</v>
      </c>
      <c r="D2647" s="104">
        <v>5436.5625</v>
      </c>
      <c r="E2647" s="97">
        <v>1186.7167681784215</v>
      </c>
      <c r="F2647" s="227">
        <f t="shared" si="123"/>
        <v>6451659.8799999999</v>
      </c>
      <c r="G2647" s="81"/>
      <c r="H2647" s="106" t="s">
        <v>11235</v>
      </c>
      <c r="I2647" s="189" t="str">
        <f t="shared" si="124"/>
        <v/>
      </c>
      <c r="J2647" s="232">
        <v>2016</v>
      </c>
      <c r="K2647" s="106">
        <f t="shared" si="125"/>
        <v>0</v>
      </c>
    </row>
    <row r="2648" spans="2:11" s="58" customFormat="1">
      <c r="B2648" s="175" t="s">
        <v>10417</v>
      </c>
      <c r="C2648" s="174" t="s">
        <v>3388</v>
      </c>
      <c r="D2648" s="181">
        <v>7714.4624999999996</v>
      </c>
      <c r="E2648" s="97">
        <v>666.04794954930435</v>
      </c>
      <c r="F2648" s="227">
        <f t="shared" si="123"/>
        <v>5138201.93</v>
      </c>
      <c r="G2648" s="81">
        <v>3857.231311</v>
      </c>
      <c r="H2648" s="106">
        <v>0</v>
      </c>
      <c r="I2648" s="189">
        <f t="shared" si="124"/>
        <v>0</v>
      </c>
      <c r="J2648" s="232">
        <v>2016</v>
      </c>
      <c r="K2648" s="106">
        <f t="shared" si="125"/>
        <v>5138202</v>
      </c>
    </row>
    <row r="2649" spans="2:11" s="58" customFormat="1">
      <c r="B2649" s="175" t="s">
        <v>10418</v>
      </c>
      <c r="C2649" s="174" t="s">
        <v>5235</v>
      </c>
      <c r="D2649" s="181">
        <v>5963.054408</v>
      </c>
      <c r="E2649" s="97">
        <v>739.40022483859912</v>
      </c>
      <c r="F2649" s="227">
        <f t="shared" si="123"/>
        <v>4409083.7699999996</v>
      </c>
      <c r="G2649" s="81"/>
      <c r="H2649" s="106" t="s">
        <v>11235</v>
      </c>
      <c r="I2649" s="189" t="str">
        <f t="shared" si="124"/>
        <v/>
      </c>
      <c r="J2649" s="232">
        <v>2016</v>
      </c>
      <c r="K2649" s="106">
        <f t="shared" si="125"/>
        <v>0</v>
      </c>
    </row>
    <row r="2650" spans="2:11" s="58" customFormat="1">
      <c r="B2650" s="175" t="s">
        <v>10419</v>
      </c>
      <c r="C2650" s="174" t="s">
        <v>5235</v>
      </c>
      <c r="D2650" s="181">
        <v>3443.3748169999999</v>
      </c>
      <c r="E2650" s="97">
        <v>402.97800086977873</v>
      </c>
      <c r="F2650" s="227">
        <f t="shared" si="123"/>
        <v>1387604.3</v>
      </c>
      <c r="G2650" s="81"/>
      <c r="H2650" s="106" t="s">
        <v>11235</v>
      </c>
      <c r="I2650" s="189" t="str">
        <f t="shared" si="124"/>
        <v/>
      </c>
      <c r="J2650" s="232">
        <v>2016</v>
      </c>
      <c r="K2650" s="106">
        <f t="shared" si="125"/>
        <v>0</v>
      </c>
    </row>
    <row r="2651" spans="2:11" s="58" customFormat="1">
      <c r="B2651" s="175" t="s">
        <v>10420</v>
      </c>
      <c r="C2651" s="174" t="s">
        <v>963</v>
      </c>
      <c r="D2651" s="181">
        <v>3796.8428570000001</v>
      </c>
      <c r="E2651" s="97">
        <v>755.48931257757351</v>
      </c>
      <c r="F2651" s="227">
        <f t="shared" si="123"/>
        <v>2868474.2</v>
      </c>
      <c r="G2651" s="81"/>
      <c r="H2651" s="106" t="s">
        <v>11235</v>
      </c>
      <c r="I2651" s="189" t="str">
        <f t="shared" si="124"/>
        <v/>
      </c>
      <c r="J2651" s="232">
        <v>2016</v>
      </c>
      <c r="K2651" s="106">
        <f t="shared" si="125"/>
        <v>0</v>
      </c>
    </row>
    <row r="2652" spans="2:11" s="58" customFormat="1">
      <c r="B2652" s="175" t="s">
        <v>10421</v>
      </c>
      <c r="C2652" s="174" t="s">
        <v>963</v>
      </c>
      <c r="D2652" s="104">
        <v>8797.8410710000007</v>
      </c>
      <c r="E2652" s="97">
        <v>1461.615761892637</v>
      </c>
      <c r="F2652" s="227">
        <f t="shared" si="123"/>
        <v>12859063.18</v>
      </c>
      <c r="G2652" s="81">
        <v>8797.8413419999997</v>
      </c>
      <c r="H2652" s="106">
        <v>0</v>
      </c>
      <c r="I2652" s="189">
        <f t="shared" si="124"/>
        <v>0</v>
      </c>
      <c r="J2652" s="232">
        <v>2016</v>
      </c>
      <c r="K2652" s="106">
        <f t="shared" si="125"/>
        <v>12859063</v>
      </c>
    </row>
    <row r="2653" spans="2:11" s="58" customFormat="1">
      <c r="B2653" s="175" t="s">
        <v>10422</v>
      </c>
      <c r="C2653" s="174" t="s">
        <v>8004</v>
      </c>
      <c r="D2653" s="181">
        <v>1819.7333329999999</v>
      </c>
      <c r="E2653" s="97">
        <v>2105.8317174871468</v>
      </c>
      <c r="F2653" s="227">
        <f t="shared" si="123"/>
        <v>3832052.17</v>
      </c>
      <c r="G2653" s="81"/>
      <c r="H2653" s="106" t="s">
        <v>11235</v>
      </c>
      <c r="I2653" s="189" t="str">
        <f t="shared" si="124"/>
        <v/>
      </c>
      <c r="J2653" s="232">
        <v>2016</v>
      </c>
      <c r="K2653" s="106">
        <f t="shared" si="125"/>
        <v>0</v>
      </c>
    </row>
    <row r="2654" spans="2:11" s="58" customFormat="1">
      <c r="B2654" s="175" t="s">
        <v>10423</v>
      </c>
      <c r="C2654" s="174" t="s">
        <v>3384</v>
      </c>
      <c r="D2654" s="181">
        <v>3143.9</v>
      </c>
      <c r="E2654" s="97">
        <v>785.57331021979076</v>
      </c>
      <c r="F2654" s="227">
        <f t="shared" si="123"/>
        <v>2469763.9300000002</v>
      </c>
      <c r="G2654" s="81">
        <v>1571.9500310000001</v>
      </c>
      <c r="H2654" s="106">
        <v>0</v>
      </c>
      <c r="I2654" s="189">
        <f t="shared" si="124"/>
        <v>0</v>
      </c>
      <c r="J2654" s="232">
        <v>2016</v>
      </c>
      <c r="K2654" s="106">
        <f t="shared" si="125"/>
        <v>2469764</v>
      </c>
    </row>
    <row r="2655" spans="2:11" s="58" customFormat="1">
      <c r="B2655" s="175" t="s">
        <v>3383</v>
      </c>
      <c r="C2655" s="174" t="s">
        <v>3384</v>
      </c>
      <c r="D2655" s="181">
        <v>4124.9250000000002</v>
      </c>
      <c r="E2655" s="97">
        <v>865.72665199973324</v>
      </c>
      <c r="F2655" s="227">
        <f t="shared" si="123"/>
        <v>3571057.51</v>
      </c>
      <c r="G2655" s="81">
        <v>2062.462473</v>
      </c>
      <c r="H2655" s="106">
        <v>0</v>
      </c>
      <c r="I2655" s="189">
        <f t="shared" si="124"/>
        <v>0</v>
      </c>
      <c r="J2655" s="232">
        <v>2016</v>
      </c>
      <c r="K2655" s="106">
        <f t="shared" si="125"/>
        <v>3571058</v>
      </c>
    </row>
    <row r="2656" spans="2:11" s="58" customFormat="1">
      <c r="B2656" s="175" t="s">
        <v>3385</v>
      </c>
      <c r="C2656" s="174" t="s">
        <v>1103</v>
      </c>
      <c r="D2656" s="181">
        <v>1879.2292010000001</v>
      </c>
      <c r="E2656" s="97">
        <v>164.25031062509547</v>
      </c>
      <c r="F2656" s="227">
        <f t="shared" si="123"/>
        <v>308663.98</v>
      </c>
      <c r="G2656" s="81">
        <v>939.61457140000005</v>
      </c>
      <c r="H2656" s="106">
        <v>0</v>
      </c>
      <c r="I2656" s="189">
        <f t="shared" si="124"/>
        <v>0</v>
      </c>
      <c r="J2656" s="232">
        <v>2016</v>
      </c>
      <c r="K2656" s="106">
        <f t="shared" si="125"/>
        <v>308664</v>
      </c>
    </row>
    <row r="2657" spans="2:11" s="58" customFormat="1">
      <c r="B2657" s="175" t="s">
        <v>3386</v>
      </c>
      <c r="C2657" s="174" t="s">
        <v>1103</v>
      </c>
      <c r="D2657" s="104">
        <v>5115.5873380000003</v>
      </c>
      <c r="E2657" s="97">
        <v>238.31383953589727</v>
      </c>
      <c r="F2657" s="227">
        <f t="shared" si="123"/>
        <v>1219115.26</v>
      </c>
      <c r="G2657" s="81">
        <v>2557.793768</v>
      </c>
      <c r="H2657" s="106">
        <v>0</v>
      </c>
      <c r="I2657" s="189">
        <f t="shared" si="124"/>
        <v>0</v>
      </c>
      <c r="J2657" s="232">
        <v>2016</v>
      </c>
      <c r="K2657" s="106">
        <f t="shared" si="125"/>
        <v>1219115</v>
      </c>
    </row>
    <row r="2658" spans="2:11" s="58" customFormat="1">
      <c r="B2658" s="175" t="s">
        <v>3387</v>
      </c>
      <c r="C2658" s="174" t="s">
        <v>3388</v>
      </c>
      <c r="D2658" s="181">
        <v>4026.166667</v>
      </c>
      <c r="E2658" s="97">
        <v>942.48878495322367</v>
      </c>
      <c r="F2658" s="227">
        <f t="shared" si="123"/>
        <v>3794616.93</v>
      </c>
      <c r="G2658" s="81"/>
      <c r="H2658" s="106" t="s">
        <v>11235</v>
      </c>
      <c r="I2658" s="189" t="str">
        <f t="shared" si="124"/>
        <v/>
      </c>
      <c r="J2658" s="232">
        <v>2016</v>
      </c>
      <c r="K2658" s="106">
        <f t="shared" si="125"/>
        <v>0</v>
      </c>
    </row>
    <row r="2659" spans="2:11" s="58" customFormat="1">
      <c r="B2659" s="175" t="s">
        <v>3389</v>
      </c>
      <c r="C2659" s="174" t="s">
        <v>3388</v>
      </c>
      <c r="D2659" s="181">
        <v>9210.2523810000002</v>
      </c>
      <c r="E2659" s="97">
        <v>883.11665452069644</v>
      </c>
      <c r="F2659" s="227">
        <f t="shared" si="123"/>
        <v>8133727.2699999986</v>
      </c>
      <c r="G2659" s="81">
        <v>4605.1264259999998</v>
      </c>
      <c r="H2659" s="106">
        <v>0</v>
      </c>
      <c r="I2659" s="189">
        <f t="shared" si="124"/>
        <v>0</v>
      </c>
      <c r="J2659" s="232">
        <v>2016</v>
      </c>
      <c r="K2659" s="106">
        <f t="shared" si="125"/>
        <v>8133727</v>
      </c>
    </row>
    <row r="2660" spans="2:11" s="58" customFormat="1">
      <c r="B2660" s="175" t="s">
        <v>3390</v>
      </c>
      <c r="C2660" s="174" t="s">
        <v>3388</v>
      </c>
      <c r="D2660" s="181">
        <v>4650.6857140000002</v>
      </c>
      <c r="E2660" s="97">
        <v>1447.7809669509736</v>
      </c>
      <c r="F2660" s="227">
        <f t="shared" si="123"/>
        <v>6733174.2599999998</v>
      </c>
      <c r="G2660" s="81"/>
      <c r="H2660" s="106" t="s">
        <v>11235</v>
      </c>
      <c r="I2660" s="189" t="str">
        <f t="shared" si="124"/>
        <v/>
      </c>
      <c r="J2660" s="232">
        <v>2016</v>
      </c>
      <c r="K2660" s="106">
        <f t="shared" si="125"/>
        <v>0</v>
      </c>
    </row>
    <row r="2661" spans="2:11" s="58" customFormat="1">
      <c r="B2661" s="175" t="s">
        <v>3391</v>
      </c>
      <c r="C2661" s="174" t="s">
        <v>3384</v>
      </c>
      <c r="D2661" s="181">
        <v>5294.2833330000003</v>
      </c>
      <c r="E2661" s="97">
        <v>1041.5816028635654</v>
      </c>
      <c r="F2661" s="227">
        <f t="shared" si="123"/>
        <v>5514428.1200000001</v>
      </c>
      <c r="G2661" s="81">
        <v>2647.1417190000002</v>
      </c>
      <c r="H2661" s="106">
        <v>0</v>
      </c>
      <c r="I2661" s="189">
        <f t="shared" si="124"/>
        <v>0</v>
      </c>
      <c r="J2661" s="232">
        <v>2016</v>
      </c>
      <c r="K2661" s="106">
        <f t="shared" si="125"/>
        <v>5514428</v>
      </c>
    </row>
    <row r="2662" spans="2:11" s="58" customFormat="1">
      <c r="B2662" s="175" t="s">
        <v>3392</v>
      </c>
      <c r="C2662" s="174" t="s">
        <v>3384</v>
      </c>
      <c r="D2662" s="104">
        <v>7173.9833330000001</v>
      </c>
      <c r="E2662" s="97">
        <v>872.02215974258945</v>
      </c>
      <c r="F2662" s="227">
        <f t="shared" si="123"/>
        <v>6255872.4400000004</v>
      </c>
      <c r="G2662" s="81">
        <v>3586.9916790000002</v>
      </c>
      <c r="H2662" s="106">
        <v>0</v>
      </c>
      <c r="I2662" s="189">
        <f t="shared" si="124"/>
        <v>0</v>
      </c>
      <c r="J2662" s="232">
        <v>2016</v>
      </c>
      <c r="K2662" s="106">
        <f t="shared" si="125"/>
        <v>6255872</v>
      </c>
    </row>
    <row r="2663" spans="2:11" s="58" customFormat="1">
      <c r="B2663" s="175" t="s">
        <v>3393</v>
      </c>
      <c r="C2663" s="174" t="s">
        <v>3394</v>
      </c>
      <c r="D2663" s="181">
        <v>3320.8</v>
      </c>
      <c r="E2663" s="97">
        <v>560.051219585642</v>
      </c>
      <c r="F2663" s="227">
        <f t="shared" si="123"/>
        <v>1859818.09</v>
      </c>
      <c r="G2663" s="81">
        <v>1660.4000679999999</v>
      </c>
      <c r="H2663" s="106">
        <v>0</v>
      </c>
      <c r="I2663" s="189">
        <f t="shared" si="124"/>
        <v>0</v>
      </c>
      <c r="J2663" s="232">
        <v>2016</v>
      </c>
      <c r="K2663" s="106">
        <f t="shared" si="125"/>
        <v>1859818</v>
      </c>
    </row>
    <row r="2664" spans="2:11" s="58" customFormat="1">
      <c r="B2664" s="175" t="s">
        <v>3395</v>
      </c>
      <c r="C2664" s="174" t="s">
        <v>3394</v>
      </c>
      <c r="D2664" s="181">
        <v>1617.2</v>
      </c>
      <c r="E2664" s="97">
        <v>109.97443111550828</v>
      </c>
      <c r="F2664" s="227">
        <f t="shared" si="123"/>
        <v>177850.65</v>
      </c>
      <c r="G2664" s="81"/>
      <c r="H2664" s="106" t="s">
        <v>11235</v>
      </c>
      <c r="I2664" s="189" t="str">
        <f t="shared" si="124"/>
        <v/>
      </c>
      <c r="J2664" s="232">
        <v>2016</v>
      </c>
      <c r="K2664" s="106">
        <f t="shared" si="125"/>
        <v>0</v>
      </c>
    </row>
    <row r="2665" spans="2:11" s="58" customFormat="1">
      <c r="B2665" s="175" t="s">
        <v>3396</v>
      </c>
      <c r="C2665" s="174" t="s">
        <v>3397</v>
      </c>
      <c r="D2665" s="181">
        <v>3069.875</v>
      </c>
      <c r="E2665" s="97">
        <v>247.35931919052078</v>
      </c>
      <c r="F2665" s="227">
        <f t="shared" si="123"/>
        <v>759362.19</v>
      </c>
      <c r="G2665" s="81">
        <v>1534.937529</v>
      </c>
      <c r="H2665" s="106">
        <v>0</v>
      </c>
      <c r="I2665" s="189">
        <f t="shared" si="124"/>
        <v>0</v>
      </c>
      <c r="J2665" s="232">
        <v>2016</v>
      </c>
      <c r="K2665" s="106">
        <f t="shared" si="125"/>
        <v>759362</v>
      </c>
    </row>
    <row r="2666" spans="2:11" s="58" customFormat="1">
      <c r="B2666" s="175" t="s">
        <v>3398</v>
      </c>
      <c r="C2666" s="174" t="s">
        <v>3397</v>
      </c>
      <c r="D2666" s="181">
        <v>3227.7249999999999</v>
      </c>
      <c r="E2666" s="97">
        <v>239.04321154993067</v>
      </c>
      <c r="F2666" s="227">
        <f t="shared" si="123"/>
        <v>771565.75</v>
      </c>
      <c r="G2666" s="81">
        <v>1613.862543</v>
      </c>
      <c r="H2666" s="106">
        <v>0</v>
      </c>
      <c r="I2666" s="189">
        <f t="shared" si="124"/>
        <v>0</v>
      </c>
      <c r="J2666" s="232">
        <v>2016</v>
      </c>
      <c r="K2666" s="106">
        <f t="shared" si="125"/>
        <v>771566</v>
      </c>
    </row>
    <row r="2667" spans="2:11" s="58" customFormat="1">
      <c r="B2667" s="175" t="s">
        <v>3399</v>
      </c>
      <c r="C2667" s="174" t="s">
        <v>3400</v>
      </c>
      <c r="D2667" s="104">
        <v>4854.8457049999997</v>
      </c>
      <c r="E2667" s="97">
        <v>1447.1801838653903</v>
      </c>
      <c r="F2667" s="227">
        <f t="shared" si="123"/>
        <v>7025836.5</v>
      </c>
      <c r="G2667" s="81"/>
      <c r="H2667" s="106" t="s">
        <v>11235</v>
      </c>
      <c r="I2667" s="189" t="str">
        <f t="shared" si="124"/>
        <v/>
      </c>
      <c r="J2667" s="232">
        <v>2016</v>
      </c>
      <c r="K2667" s="106">
        <f t="shared" si="125"/>
        <v>0</v>
      </c>
    </row>
    <row r="2668" spans="2:11" s="58" customFormat="1">
      <c r="B2668" s="175" t="s">
        <v>3401</v>
      </c>
      <c r="C2668" s="174" t="s">
        <v>3400</v>
      </c>
      <c r="D2668" s="181">
        <v>2731.3527330000002</v>
      </c>
      <c r="E2668" s="97">
        <v>945.7736815862221</v>
      </c>
      <c r="F2668" s="227">
        <f t="shared" si="123"/>
        <v>2583241.5299999998</v>
      </c>
      <c r="G2668" s="81">
        <v>1365.676377</v>
      </c>
      <c r="H2668" s="106">
        <v>0</v>
      </c>
      <c r="I2668" s="189">
        <f t="shared" si="124"/>
        <v>0</v>
      </c>
      <c r="J2668" s="232">
        <v>2016</v>
      </c>
      <c r="K2668" s="106">
        <f t="shared" si="125"/>
        <v>2583242</v>
      </c>
    </row>
    <row r="2669" spans="2:11" s="58" customFormat="1">
      <c r="B2669" s="175" t="s">
        <v>3402</v>
      </c>
      <c r="C2669" s="174" t="s">
        <v>2051</v>
      </c>
      <c r="D2669" s="181">
        <v>5248.4166670000004</v>
      </c>
      <c r="E2669" s="97">
        <v>277.53470092392723</v>
      </c>
      <c r="F2669" s="227">
        <f t="shared" si="123"/>
        <v>1456617.75</v>
      </c>
      <c r="G2669" s="81">
        <v>2624.2084369999998</v>
      </c>
      <c r="H2669" s="106">
        <v>162.69439347130643</v>
      </c>
      <c r="I2669" s="189">
        <f t="shared" si="124"/>
        <v>426944</v>
      </c>
      <c r="J2669" s="232">
        <v>2016</v>
      </c>
      <c r="K2669" s="106">
        <f t="shared" si="125"/>
        <v>1883562</v>
      </c>
    </row>
    <row r="2670" spans="2:11" s="58" customFormat="1">
      <c r="B2670" s="175" t="s">
        <v>3403</v>
      </c>
      <c r="C2670" s="174" t="s">
        <v>2051</v>
      </c>
      <c r="D2670" s="181">
        <v>8704.3266669999994</v>
      </c>
      <c r="E2670" s="97">
        <v>257.83459719044578</v>
      </c>
      <c r="F2670" s="227">
        <f t="shared" si="123"/>
        <v>2244276.5600000005</v>
      </c>
      <c r="G2670" s="81">
        <v>4352.1634329999997</v>
      </c>
      <c r="H2670" s="106">
        <v>162.6944876727473</v>
      </c>
      <c r="I2670" s="189">
        <f t="shared" si="124"/>
        <v>708073</v>
      </c>
      <c r="J2670" s="232">
        <v>2016</v>
      </c>
      <c r="K2670" s="106">
        <f t="shared" si="125"/>
        <v>2952350</v>
      </c>
    </row>
    <row r="2671" spans="2:11" s="58" customFormat="1">
      <c r="B2671" s="175" t="s">
        <v>3404</v>
      </c>
      <c r="C2671" s="174" t="s">
        <v>3322</v>
      </c>
      <c r="D2671" s="181">
        <v>10846.876190000001</v>
      </c>
      <c r="E2671" s="97">
        <v>597.78219612922487</v>
      </c>
      <c r="F2671" s="227">
        <f t="shared" si="123"/>
        <v>6484069.4699999997</v>
      </c>
      <c r="G2671" s="81">
        <v>5423.43786</v>
      </c>
      <c r="H2671" s="106">
        <v>0</v>
      </c>
      <c r="I2671" s="189">
        <f t="shared" si="124"/>
        <v>0</v>
      </c>
      <c r="J2671" s="232">
        <v>2016</v>
      </c>
      <c r="K2671" s="106">
        <f t="shared" si="125"/>
        <v>6484069</v>
      </c>
    </row>
    <row r="2672" spans="2:11" s="58" customFormat="1">
      <c r="B2672" s="175" t="s">
        <v>3405</v>
      </c>
      <c r="C2672" s="174" t="s">
        <v>3322</v>
      </c>
      <c r="D2672" s="104">
        <v>4736.5666670000001</v>
      </c>
      <c r="E2672" s="97">
        <v>202.30039549024255</v>
      </c>
      <c r="F2672" s="227">
        <f t="shared" si="123"/>
        <v>958209.31</v>
      </c>
      <c r="G2672" s="81">
        <v>2368.2832509999998</v>
      </c>
      <c r="H2672" s="106">
        <v>0</v>
      </c>
      <c r="I2672" s="189">
        <f t="shared" si="124"/>
        <v>0</v>
      </c>
      <c r="J2672" s="232">
        <v>2016</v>
      </c>
      <c r="K2672" s="106">
        <f t="shared" si="125"/>
        <v>958209</v>
      </c>
    </row>
    <row r="2673" spans="2:11" s="58" customFormat="1">
      <c r="B2673" s="175" t="s">
        <v>3406</v>
      </c>
      <c r="C2673" s="174" t="s">
        <v>2845</v>
      </c>
      <c r="D2673" s="181">
        <v>5672.7</v>
      </c>
      <c r="E2673" s="97">
        <v>438.18035327092917</v>
      </c>
      <c r="F2673" s="227">
        <f t="shared" si="123"/>
        <v>2485665.69</v>
      </c>
      <c r="G2673" s="81">
        <v>2836.349905</v>
      </c>
      <c r="H2673" s="106">
        <v>1300.6110400895689</v>
      </c>
      <c r="I2673" s="189">
        <f t="shared" si="124"/>
        <v>3688988</v>
      </c>
      <c r="J2673" s="232">
        <v>2016</v>
      </c>
      <c r="K2673" s="106">
        <f t="shared" si="125"/>
        <v>6174654</v>
      </c>
    </row>
    <row r="2674" spans="2:11" s="58" customFormat="1">
      <c r="B2674" s="175" t="s">
        <v>3407</v>
      </c>
      <c r="C2674" s="174" t="s">
        <v>2845</v>
      </c>
      <c r="D2674" s="181">
        <v>6168.6</v>
      </c>
      <c r="E2674" s="97">
        <v>390.93057257724604</v>
      </c>
      <c r="F2674" s="227">
        <f t="shared" si="123"/>
        <v>2411494.33</v>
      </c>
      <c r="G2674" s="81">
        <v>3084.3000910000001</v>
      </c>
      <c r="H2674" s="106">
        <v>1239.8248831747676</v>
      </c>
      <c r="I2674" s="189">
        <f t="shared" si="124"/>
        <v>3823992</v>
      </c>
      <c r="J2674" s="232">
        <v>2016</v>
      </c>
      <c r="K2674" s="106">
        <f t="shared" si="125"/>
        <v>6235486</v>
      </c>
    </row>
    <row r="2675" spans="2:11" s="58" customFormat="1">
      <c r="B2675" s="175" t="s">
        <v>3408</v>
      </c>
      <c r="C2675" s="174" t="s">
        <v>2558</v>
      </c>
      <c r="D2675" s="181">
        <v>3609.1645010000002</v>
      </c>
      <c r="E2675" s="97">
        <v>472.79090757077125</v>
      </c>
      <c r="F2675" s="227">
        <f t="shared" si="123"/>
        <v>1706380.16</v>
      </c>
      <c r="G2675" s="81">
        <v>1804.582255</v>
      </c>
      <c r="H2675" s="106">
        <v>1217.8386404447938</v>
      </c>
      <c r="I2675" s="189">
        <f t="shared" si="124"/>
        <v>2197690</v>
      </c>
      <c r="J2675" s="232">
        <v>2016</v>
      </c>
      <c r="K2675" s="106">
        <f t="shared" si="125"/>
        <v>3904070</v>
      </c>
    </row>
    <row r="2676" spans="2:11" s="58" customFormat="1">
      <c r="B2676" s="175" t="s">
        <v>3409</v>
      </c>
      <c r="C2676" s="174" t="s">
        <v>2558</v>
      </c>
      <c r="D2676" s="181">
        <v>3779.1562690000001</v>
      </c>
      <c r="E2676" s="97">
        <v>376.12887872883039</v>
      </c>
      <c r="F2676" s="227">
        <f t="shared" si="123"/>
        <v>1421449.81</v>
      </c>
      <c r="G2676" s="81">
        <v>1889.5782360000001</v>
      </c>
      <c r="H2676" s="106">
        <v>1217.8389632976275</v>
      </c>
      <c r="I2676" s="189">
        <f t="shared" si="124"/>
        <v>2301202</v>
      </c>
      <c r="J2676" s="232">
        <v>2016</v>
      </c>
      <c r="K2676" s="106">
        <f t="shared" si="125"/>
        <v>3722652</v>
      </c>
    </row>
    <row r="2677" spans="2:11" s="58" customFormat="1">
      <c r="B2677" s="175" t="s">
        <v>3410</v>
      </c>
      <c r="C2677" s="174" t="s">
        <v>3411</v>
      </c>
      <c r="D2677" s="104">
        <v>2033.5666670000001</v>
      </c>
      <c r="E2677" s="97">
        <v>380.76304188359319</v>
      </c>
      <c r="F2677" s="227">
        <f t="shared" si="123"/>
        <v>774307.03</v>
      </c>
      <c r="G2677" s="81"/>
      <c r="H2677" s="106" t="s">
        <v>11235</v>
      </c>
      <c r="I2677" s="189" t="str">
        <f t="shared" si="124"/>
        <v/>
      </c>
      <c r="J2677" s="232">
        <v>2016</v>
      </c>
      <c r="K2677" s="106">
        <f t="shared" si="125"/>
        <v>0</v>
      </c>
    </row>
    <row r="2678" spans="2:11" s="58" customFormat="1">
      <c r="B2678" s="175" t="s">
        <v>3412</v>
      </c>
      <c r="C2678" s="174" t="s">
        <v>2715</v>
      </c>
      <c r="D2678" s="181">
        <v>11208.279549999999</v>
      </c>
      <c r="E2678" s="97">
        <v>588.21593542427308</v>
      </c>
      <c r="F2678" s="227">
        <f t="shared" si="123"/>
        <v>6592888.6400000006</v>
      </c>
      <c r="G2678" s="81">
        <v>5604.1396930000001</v>
      </c>
      <c r="H2678" s="106">
        <v>798.63230489961302</v>
      </c>
      <c r="I2678" s="189">
        <f t="shared" si="124"/>
        <v>4475647</v>
      </c>
      <c r="J2678" s="232">
        <v>2016</v>
      </c>
      <c r="K2678" s="106">
        <f t="shared" si="125"/>
        <v>11068536</v>
      </c>
    </row>
    <row r="2679" spans="2:11" s="58" customFormat="1">
      <c r="B2679" s="175" t="s">
        <v>3413</v>
      </c>
      <c r="C2679" s="174" t="s">
        <v>2715</v>
      </c>
      <c r="D2679" s="181">
        <v>14755.115320000001</v>
      </c>
      <c r="E2679" s="97">
        <v>1371.8400894205954</v>
      </c>
      <c r="F2679" s="227">
        <f t="shared" si="123"/>
        <v>20241658.719999999</v>
      </c>
      <c r="G2679" s="81">
        <v>7377.5577240000002</v>
      </c>
      <c r="H2679" s="106">
        <v>1300.6111722833875</v>
      </c>
      <c r="I2679" s="189">
        <f t="shared" si="124"/>
        <v>9595334</v>
      </c>
      <c r="J2679" s="232">
        <v>2016</v>
      </c>
      <c r="K2679" s="106">
        <f t="shared" si="125"/>
        <v>29836993</v>
      </c>
    </row>
    <row r="2680" spans="2:11" s="58" customFormat="1">
      <c r="B2680" s="175" t="s">
        <v>3414</v>
      </c>
      <c r="C2680" s="174" t="s">
        <v>3159</v>
      </c>
      <c r="D2680" s="181">
        <v>4217.6750000000002</v>
      </c>
      <c r="E2680" s="97">
        <v>220.82845169435765</v>
      </c>
      <c r="F2680" s="227">
        <f t="shared" si="123"/>
        <v>931382.64</v>
      </c>
      <c r="G2680" s="81">
        <v>2108.837501</v>
      </c>
      <c r="H2680" s="106">
        <v>1300.6113551657672</v>
      </c>
      <c r="I2680" s="189">
        <f t="shared" si="124"/>
        <v>2742778</v>
      </c>
      <c r="J2680" s="232">
        <v>2016</v>
      </c>
      <c r="K2680" s="106">
        <f t="shared" si="125"/>
        <v>3674161</v>
      </c>
    </row>
    <row r="2681" spans="2:11" s="58" customFormat="1">
      <c r="B2681" s="175" t="s">
        <v>3415</v>
      </c>
      <c r="C2681" s="174" t="s">
        <v>3159</v>
      </c>
      <c r="D2681" s="181">
        <v>6035.8</v>
      </c>
      <c r="E2681" s="97">
        <v>293.02206169853207</v>
      </c>
      <c r="F2681" s="227">
        <f t="shared" si="123"/>
        <v>1768622.5599999998</v>
      </c>
      <c r="G2681" s="81">
        <v>3017.900091</v>
      </c>
      <c r="H2681" s="106">
        <v>1300.6109816907124</v>
      </c>
      <c r="I2681" s="189">
        <f t="shared" si="124"/>
        <v>3925114</v>
      </c>
      <c r="J2681" s="232">
        <v>2016</v>
      </c>
      <c r="K2681" s="106">
        <f t="shared" si="125"/>
        <v>5693737</v>
      </c>
    </row>
    <row r="2682" spans="2:11" s="58" customFormat="1">
      <c r="B2682" s="175" t="s">
        <v>3416</v>
      </c>
      <c r="C2682" s="174" t="s">
        <v>3209</v>
      </c>
      <c r="D2682" s="104">
        <v>4639.5</v>
      </c>
      <c r="E2682" s="97">
        <v>477.30171139131375</v>
      </c>
      <c r="F2682" s="227">
        <f t="shared" si="123"/>
        <v>2214441.29</v>
      </c>
      <c r="G2682" s="81">
        <v>2319.749914</v>
      </c>
      <c r="H2682" s="106">
        <v>1300.6113209839739</v>
      </c>
      <c r="I2682" s="189">
        <f t="shared" si="124"/>
        <v>3017093</v>
      </c>
      <c r="J2682" s="232">
        <v>2016</v>
      </c>
      <c r="K2682" s="106">
        <f t="shared" si="125"/>
        <v>5231534</v>
      </c>
    </row>
    <row r="2683" spans="2:11" s="58" customFormat="1">
      <c r="B2683" s="175" t="s">
        <v>3417</v>
      </c>
      <c r="C2683" s="174" t="s">
        <v>3209</v>
      </c>
      <c r="D2683" s="181">
        <v>2796.3249999999998</v>
      </c>
      <c r="E2683" s="97">
        <v>606.31855381616947</v>
      </c>
      <c r="F2683" s="227">
        <f t="shared" si="123"/>
        <v>1695463.73</v>
      </c>
      <c r="G2683" s="81">
        <v>1398.162456</v>
      </c>
      <c r="H2683" s="106">
        <v>1300.6113790256145</v>
      </c>
      <c r="I2683" s="189">
        <f t="shared" si="124"/>
        <v>1818466</v>
      </c>
      <c r="J2683" s="232">
        <v>2016</v>
      </c>
      <c r="K2683" s="106">
        <f t="shared" si="125"/>
        <v>3513930</v>
      </c>
    </row>
    <row r="2684" spans="2:11" s="58" customFormat="1">
      <c r="B2684" s="175" t="s">
        <v>3418</v>
      </c>
      <c r="C2684" s="174" t="s">
        <v>3180</v>
      </c>
      <c r="D2684" s="181">
        <v>7477.3568180000002</v>
      </c>
      <c r="E2684" s="97">
        <v>126.59187371148937</v>
      </c>
      <c r="F2684" s="227">
        <f t="shared" si="123"/>
        <v>946572.61</v>
      </c>
      <c r="G2684" s="81"/>
      <c r="H2684" s="106" t="s">
        <v>11235</v>
      </c>
      <c r="I2684" s="189" t="str">
        <f t="shared" si="124"/>
        <v/>
      </c>
      <c r="J2684" s="232">
        <v>2016</v>
      </c>
      <c r="K2684" s="106">
        <f t="shared" si="125"/>
        <v>0</v>
      </c>
    </row>
    <row r="2685" spans="2:11" s="58" customFormat="1">
      <c r="B2685" s="175" t="s">
        <v>3419</v>
      </c>
      <c r="C2685" s="174" t="s">
        <v>3180</v>
      </c>
      <c r="D2685" s="181">
        <v>7713.1374999999998</v>
      </c>
      <c r="E2685" s="97">
        <v>238.44301751394943</v>
      </c>
      <c r="F2685" s="227">
        <f t="shared" si="123"/>
        <v>1839143.78</v>
      </c>
      <c r="G2685" s="81"/>
      <c r="H2685" s="106" t="s">
        <v>11235</v>
      </c>
      <c r="I2685" s="189" t="str">
        <f t="shared" si="124"/>
        <v/>
      </c>
      <c r="J2685" s="232">
        <v>2016</v>
      </c>
      <c r="K2685" s="106">
        <f t="shared" si="125"/>
        <v>0</v>
      </c>
    </row>
    <row r="2686" spans="2:11" s="58" customFormat="1">
      <c r="B2686" s="175" t="s">
        <v>3420</v>
      </c>
      <c r="C2686" s="174" t="s">
        <v>1830</v>
      </c>
      <c r="D2686" s="181">
        <v>6231.4666870000001</v>
      </c>
      <c r="E2686" s="97">
        <v>483.51060213250241</v>
      </c>
      <c r="F2686" s="227">
        <f t="shared" si="123"/>
        <v>3012980.21</v>
      </c>
      <c r="G2686" s="81">
        <v>3115.733354</v>
      </c>
      <c r="H2686" s="106">
        <v>623.65157066646725</v>
      </c>
      <c r="I2686" s="189">
        <f t="shared" si="124"/>
        <v>1943132</v>
      </c>
      <c r="J2686" s="232">
        <v>2016</v>
      </c>
      <c r="K2686" s="106">
        <f t="shared" si="125"/>
        <v>4956112</v>
      </c>
    </row>
    <row r="2687" spans="2:11" s="58" customFormat="1">
      <c r="B2687" s="175" t="s">
        <v>3421</v>
      </c>
      <c r="C2687" s="174" t="s">
        <v>1830</v>
      </c>
      <c r="D2687" s="104">
        <v>5364.4058919999998</v>
      </c>
      <c r="E2687" s="97">
        <v>575.38699758030918</v>
      </c>
      <c r="F2687" s="227">
        <f t="shared" si="123"/>
        <v>3086609.4000000004</v>
      </c>
      <c r="G2687" s="81">
        <v>2682.203</v>
      </c>
      <c r="H2687" s="106">
        <v>623.65152824003258</v>
      </c>
      <c r="I2687" s="189">
        <f t="shared" si="124"/>
        <v>1672760</v>
      </c>
      <c r="J2687" s="232">
        <v>2016</v>
      </c>
      <c r="K2687" s="106">
        <f t="shared" si="125"/>
        <v>4759369</v>
      </c>
    </row>
    <row r="2688" spans="2:11" s="58" customFormat="1">
      <c r="B2688" s="175" t="s">
        <v>3422</v>
      </c>
      <c r="C2688" s="174" t="s">
        <v>1815</v>
      </c>
      <c r="D2688" s="181">
        <v>4966.75</v>
      </c>
      <c r="E2688" s="97">
        <v>131.97576483616047</v>
      </c>
      <c r="F2688" s="227">
        <f t="shared" si="123"/>
        <v>655490.63</v>
      </c>
      <c r="G2688" s="81"/>
      <c r="H2688" s="106" t="s">
        <v>11235</v>
      </c>
      <c r="I2688" s="189" t="str">
        <f t="shared" si="124"/>
        <v/>
      </c>
      <c r="J2688" s="232">
        <v>2016</v>
      </c>
      <c r="K2688" s="106">
        <f t="shared" si="125"/>
        <v>0</v>
      </c>
    </row>
    <row r="2689" spans="2:11" s="58" customFormat="1">
      <c r="B2689" s="175" t="s">
        <v>3423</v>
      </c>
      <c r="C2689" s="174" t="s">
        <v>3424</v>
      </c>
      <c r="D2689" s="181">
        <v>6243</v>
      </c>
      <c r="E2689" s="97">
        <v>282.75839820599072</v>
      </c>
      <c r="F2689" s="227">
        <f t="shared" si="123"/>
        <v>1765260.68</v>
      </c>
      <c r="G2689" s="81">
        <v>3121.4998949999999</v>
      </c>
      <c r="H2689" s="106">
        <v>623.65179096057602</v>
      </c>
      <c r="I2689" s="189">
        <f t="shared" si="124"/>
        <v>1946729</v>
      </c>
      <c r="J2689" s="232">
        <v>2016</v>
      </c>
      <c r="K2689" s="106">
        <f t="shared" si="125"/>
        <v>3711990</v>
      </c>
    </row>
    <row r="2690" spans="2:11" s="58" customFormat="1">
      <c r="B2690" s="175" t="s">
        <v>3425</v>
      </c>
      <c r="C2690" s="174" t="s">
        <v>3424</v>
      </c>
      <c r="D2690" s="181">
        <v>4563.6499999999996</v>
      </c>
      <c r="E2690" s="97">
        <v>180.0800696810667</v>
      </c>
      <c r="F2690" s="227">
        <f t="shared" si="123"/>
        <v>821822.41</v>
      </c>
      <c r="G2690" s="81">
        <v>2281.8250659999999</v>
      </c>
      <c r="H2690" s="106">
        <v>592.89777299694197</v>
      </c>
      <c r="I2690" s="189">
        <f t="shared" si="124"/>
        <v>1352889</v>
      </c>
      <c r="J2690" s="232">
        <v>2016</v>
      </c>
      <c r="K2690" s="106">
        <f t="shared" si="125"/>
        <v>2174711</v>
      </c>
    </row>
    <row r="2691" spans="2:11" s="58" customFormat="1">
      <c r="B2691" s="175" t="s">
        <v>3426</v>
      </c>
      <c r="C2691" s="174" t="s">
        <v>3427</v>
      </c>
      <c r="D2691" s="181">
        <v>9180.2999999999993</v>
      </c>
      <c r="E2691" s="97">
        <v>160.40408156596192</v>
      </c>
      <c r="F2691" s="227">
        <f t="shared" si="123"/>
        <v>1472557.59</v>
      </c>
      <c r="G2691" s="81">
        <v>4590.1499620000004</v>
      </c>
      <c r="H2691" s="106">
        <v>1300.611101908047</v>
      </c>
      <c r="I2691" s="189">
        <f t="shared" si="124"/>
        <v>5970000.0000000009</v>
      </c>
      <c r="J2691" s="232">
        <v>2016</v>
      </c>
      <c r="K2691" s="106">
        <f t="shared" si="125"/>
        <v>7442558</v>
      </c>
    </row>
    <row r="2692" spans="2:11" s="58" customFormat="1">
      <c r="B2692" s="175" t="s">
        <v>3428</v>
      </c>
      <c r="C2692" s="174" t="s">
        <v>3427</v>
      </c>
      <c r="D2692" s="104">
        <v>4937.2</v>
      </c>
      <c r="E2692" s="97">
        <v>647.00362351130195</v>
      </c>
      <c r="F2692" s="227">
        <f t="shared" si="123"/>
        <v>3194386.29</v>
      </c>
      <c r="G2692" s="81">
        <v>2468.6000749999998</v>
      </c>
      <c r="H2692" s="106">
        <v>1300.6112381326086</v>
      </c>
      <c r="I2692" s="189">
        <f t="shared" si="124"/>
        <v>3210689.0000000005</v>
      </c>
      <c r="J2692" s="232">
        <v>2016</v>
      </c>
      <c r="K2692" s="106">
        <f t="shared" si="125"/>
        <v>6405075</v>
      </c>
    </row>
    <row r="2693" spans="2:11" s="58" customFormat="1">
      <c r="B2693" s="175" t="s">
        <v>3429</v>
      </c>
      <c r="C2693" s="174" t="s">
        <v>3430</v>
      </c>
      <c r="D2693" s="181">
        <v>47812.19</v>
      </c>
      <c r="E2693" s="97">
        <v>112.38817841224173</v>
      </c>
      <c r="F2693" s="227">
        <f t="shared" si="123"/>
        <v>5373524.9400000004</v>
      </c>
      <c r="G2693" s="81">
        <v>23906.095450000001</v>
      </c>
      <c r="H2693" s="106">
        <v>200.85015597977963</v>
      </c>
      <c r="I2693" s="189">
        <f t="shared" si="124"/>
        <v>4801543</v>
      </c>
      <c r="J2693" s="232">
        <v>2016</v>
      </c>
      <c r="K2693" s="106">
        <f t="shared" si="125"/>
        <v>10175068</v>
      </c>
    </row>
    <row r="2694" spans="2:11" s="58" customFormat="1">
      <c r="B2694" s="175" t="s">
        <v>3431</v>
      </c>
      <c r="C2694" s="174" t="s">
        <v>3432</v>
      </c>
      <c r="D2694" s="181">
        <v>13495.604649999999</v>
      </c>
      <c r="E2694" s="97">
        <v>40.368692928478758</v>
      </c>
      <c r="F2694" s="227">
        <f t="shared" si="123"/>
        <v>544799.92000000004</v>
      </c>
      <c r="G2694" s="81">
        <v>6747.8022959999998</v>
      </c>
      <c r="H2694" s="106">
        <v>576.16121952841524</v>
      </c>
      <c r="I2694" s="189">
        <f t="shared" si="124"/>
        <v>3887822.0000000005</v>
      </c>
      <c r="J2694" s="232">
        <v>2016</v>
      </c>
      <c r="K2694" s="106">
        <f t="shared" si="125"/>
        <v>4432622</v>
      </c>
    </row>
    <row r="2695" spans="2:11" s="58" customFormat="1">
      <c r="B2695" s="175" t="s">
        <v>3433</v>
      </c>
      <c r="C2695" s="174" t="s">
        <v>3432</v>
      </c>
      <c r="D2695" s="181">
        <v>4289.3618829999996</v>
      </c>
      <c r="E2695" s="97">
        <v>53.147667699363481</v>
      </c>
      <c r="F2695" s="227">
        <f t="shared" si="123"/>
        <v>227969.58</v>
      </c>
      <c r="G2695" s="81">
        <v>2144.6809750000002</v>
      </c>
      <c r="H2695" s="106">
        <v>576.16121670496932</v>
      </c>
      <c r="I2695" s="189">
        <f t="shared" si="124"/>
        <v>1235682</v>
      </c>
      <c r="J2695" s="232">
        <v>2016</v>
      </c>
      <c r="K2695" s="106">
        <f t="shared" si="125"/>
        <v>1463652</v>
      </c>
    </row>
    <row r="2696" spans="2:11" s="58" customFormat="1">
      <c r="B2696" s="175" t="s">
        <v>3434</v>
      </c>
      <c r="C2696" s="174" t="s">
        <v>3435</v>
      </c>
      <c r="D2696" s="181">
        <v>29343.116669999999</v>
      </c>
      <c r="E2696" s="97">
        <v>127.3493269997621</v>
      </c>
      <c r="F2696" s="227">
        <f t="shared" si="123"/>
        <v>3736826.16</v>
      </c>
      <c r="G2696" s="81">
        <v>14671.557919999999</v>
      </c>
      <c r="H2696" s="106">
        <v>623.65162921975502</v>
      </c>
      <c r="I2696" s="189">
        <f t="shared" si="124"/>
        <v>9149941</v>
      </c>
      <c r="J2696" s="232">
        <v>2016</v>
      </c>
      <c r="K2696" s="106">
        <f t="shared" si="125"/>
        <v>12886767</v>
      </c>
    </row>
    <row r="2697" spans="2:11" s="58" customFormat="1">
      <c r="B2697" s="175" t="s">
        <v>3436</v>
      </c>
      <c r="C2697" s="174" t="s">
        <v>3435</v>
      </c>
      <c r="D2697" s="104">
        <v>8609.4</v>
      </c>
      <c r="E2697" s="97">
        <v>121.08938718145284</v>
      </c>
      <c r="F2697" s="227">
        <f t="shared" si="123"/>
        <v>1042506.97</v>
      </c>
      <c r="G2697" s="81">
        <v>4304.7000390000003</v>
      </c>
      <c r="H2697" s="106">
        <v>623.6515844722253</v>
      </c>
      <c r="I2697" s="189">
        <f t="shared" si="124"/>
        <v>2684633</v>
      </c>
      <c r="J2697" s="232">
        <v>2016</v>
      </c>
      <c r="K2697" s="106">
        <f t="shared" si="125"/>
        <v>3727140</v>
      </c>
    </row>
    <row r="2698" spans="2:11" s="58" customFormat="1">
      <c r="B2698" s="175" t="s">
        <v>3437</v>
      </c>
      <c r="C2698" s="174" t="s">
        <v>2495</v>
      </c>
      <c r="D2698" s="181">
        <v>4533.3</v>
      </c>
      <c r="E2698" s="97">
        <v>341.2248913594953</v>
      </c>
      <c r="F2698" s="227">
        <f t="shared" si="123"/>
        <v>1546874.8</v>
      </c>
      <c r="G2698" s="81">
        <v>2266.649946</v>
      </c>
      <c r="H2698" s="106">
        <v>1300.6110648900349</v>
      </c>
      <c r="I2698" s="189">
        <f t="shared" si="124"/>
        <v>2948030</v>
      </c>
      <c r="J2698" s="232">
        <v>2016</v>
      </c>
      <c r="K2698" s="106">
        <f t="shared" si="125"/>
        <v>4494905</v>
      </c>
    </row>
    <row r="2699" spans="2:11" s="58" customFormat="1">
      <c r="B2699" s="175" t="s">
        <v>3438</v>
      </c>
      <c r="C2699" s="174" t="s">
        <v>2495</v>
      </c>
      <c r="D2699" s="181">
        <v>12317.07143</v>
      </c>
      <c r="E2699" s="97">
        <v>584.45200719275203</v>
      </c>
      <c r="F2699" s="227">
        <f t="shared" si="123"/>
        <v>7198737.1200000001</v>
      </c>
      <c r="G2699" s="81">
        <v>6158.5356250000004</v>
      </c>
      <c r="H2699" s="106">
        <v>1300.611133511142</v>
      </c>
      <c r="I2699" s="189">
        <f t="shared" si="124"/>
        <v>8009860</v>
      </c>
      <c r="J2699" s="232">
        <v>2016</v>
      </c>
      <c r="K2699" s="106">
        <f t="shared" si="125"/>
        <v>15208597</v>
      </c>
    </row>
    <row r="2700" spans="2:11" s="58" customFormat="1">
      <c r="B2700" s="175" t="s">
        <v>3439</v>
      </c>
      <c r="C2700" s="174" t="s">
        <v>3440</v>
      </c>
      <c r="D2700" s="181">
        <v>3382.875</v>
      </c>
      <c r="E2700" s="97">
        <v>103.91490374311792</v>
      </c>
      <c r="F2700" s="227">
        <f t="shared" si="123"/>
        <v>351531.13</v>
      </c>
      <c r="G2700" s="81"/>
      <c r="H2700" s="106" t="s">
        <v>11235</v>
      </c>
      <c r="I2700" s="189" t="str">
        <f t="shared" si="124"/>
        <v/>
      </c>
      <c r="J2700" s="232">
        <v>2016</v>
      </c>
      <c r="K2700" s="106">
        <f t="shared" si="125"/>
        <v>0</v>
      </c>
    </row>
    <row r="2701" spans="2:11" s="58" customFormat="1">
      <c r="B2701" s="175" t="s">
        <v>3441</v>
      </c>
      <c r="C2701" s="174" t="s">
        <v>3442</v>
      </c>
      <c r="D2701" s="181">
        <v>4411.5200000000004</v>
      </c>
      <c r="E2701" s="97">
        <v>377.76184172348752</v>
      </c>
      <c r="F2701" s="227">
        <f t="shared" si="123"/>
        <v>1666503.92</v>
      </c>
      <c r="G2701" s="81">
        <v>2205.7600649999999</v>
      </c>
      <c r="H2701" s="106">
        <v>0</v>
      </c>
      <c r="I2701" s="189">
        <f t="shared" si="124"/>
        <v>0</v>
      </c>
      <c r="J2701" s="232">
        <v>2016</v>
      </c>
      <c r="K2701" s="106">
        <f t="shared" si="125"/>
        <v>1666504</v>
      </c>
    </row>
    <row r="2702" spans="2:11" s="58" customFormat="1">
      <c r="B2702" s="175" t="s">
        <v>3443</v>
      </c>
      <c r="C2702" s="174" t="s">
        <v>3444</v>
      </c>
      <c r="D2702" s="104">
        <v>162</v>
      </c>
      <c r="E2702" s="97">
        <v>452.85382716049389</v>
      </c>
      <c r="F2702" s="227">
        <f t="shared" ref="F2702:F2765" si="126">IFERROR(D2702*E2702,0)</f>
        <v>73362.320000000007</v>
      </c>
      <c r="G2702" s="81">
        <v>80.999998540000007</v>
      </c>
      <c r="H2702" s="106">
        <v>0</v>
      </c>
      <c r="I2702" s="189">
        <f t="shared" ref="I2702:I2765" si="127">IFERROR(G2702*H2702,"")</f>
        <v>0</v>
      </c>
      <c r="J2702" s="232">
        <v>2016</v>
      </c>
      <c r="K2702" s="106">
        <f t="shared" ref="K2702:K2765" si="128">IFERROR(ROUND((F2702+I2702),0),0)</f>
        <v>73362</v>
      </c>
    </row>
    <row r="2703" spans="2:11" s="58" customFormat="1">
      <c r="B2703" s="175" t="s">
        <v>3445</v>
      </c>
      <c r="C2703" s="174" t="s">
        <v>3446</v>
      </c>
      <c r="D2703" s="181">
        <v>3987.5</v>
      </c>
      <c r="E2703" s="97">
        <v>57.390969278996863</v>
      </c>
      <c r="F2703" s="227">
        <f t="shared" si="126"/>
        <v>228846.49</v>
      </c>
      <c r="G2703" s="81">
        <v>1993.7500339999999</v>
      </c>
      <c r="H2703" s="106">
        <v>162.69441728822059</v>
      </c>
      <c r="I2703" s="189">
        <f t="shared" si="127"/>
        <v>324372</v>
      </c>
      <c r="J2703" s="232">
        <v>2016</v>
      </c>
      <c r="K2703" s="106">
        <f t="shared" si="128"/>
        <v>553218</v>
      </c>
    </row>
    <row r="2704" spans="2:11" s="58" customFormat="1">
      <c r="B2704" s="175" t="s">
        <v>3447</v>
      </c>
      <c r="C2704" s="174" t="s">
        <v>3446</v>
      </c>
      <c r="D2704" s="181">
        <v>10441.6</v>
      </c>
      <c r="E2704" s="97">
        <v>126.0832506512412</v>
      </c>
      <c r="F2704" s="227">
        <f t="shared" si="126"/>
        <v>1316510.8700000001</v>
      </c>
      <c r="G2704" s="81">
        <v>5220.7998500000003</v>
      </c>
      <c r="H2704" s="106">
        <v>162.69441932350651</v>
      </c>
      <c r="I2704" s="189">
        <f t="shared" si="127"/>
        <v>849394.99999999988</v>
      </c>
      <c r="J2704" s="232">
        <v>2016</v>
      </c>
      <c r="K2704" s="106">
        <f t="shared" si="128"/>
        <v>2165906</v>
      </c>
    </row>
    <row r="2705" spans="2:11" s="58" customFormat="1">
      <c r="B2705" s="175" t="s">
        <v>3448</v>
      </c>
      <c r="C2705" s="174" t="s">
        <v>1815</v>
      </c>
      <c r="D2705" s="181">
        <v>9428.4</v>
      </c>
      <c r="E2705" s="97">
        <v>64.820459462899322</v>
      </c>
      <c r="F2705" s="227">
        <f t="shared" si="126"/>
        <v>611153.22</v>
      </c>
      <c r="G2705" s="81"/>
      <c r="H2705" s="106" t="s">
        <v>11235</v>
      </c>
      <c r="I2705" s="189" t="str">
        <f t="shared" si="127"/>
        <v/>
      </c>
      <c r="J2705" s="232">
        <v>2016</v>
      </c>
      <c r="K2705" s="106">
        <f t="shared" si="128"/>
        <v>0</v>
      </c>
    </row>
    <row r="2706" spans="2:11" s="58" customFormat="1">
      <c r="B2706" s="175" t="s">
        <v>3449</v>
      </c>
      <c r="C2706" s="174" t="s">
        <v>1486</v>
      </c>
      <c r="D2706" s="181">
        <v>22728.77491</v>
      </c>
      <c r="E2706" s="97">
        <v>215.87077655651788</v>
      </c>
      <c r="F2706" s="227">
        <f t="shared" si="126"/>
        <v>4906478.29</v>
      </c>
      <c r="G2706" s="81"/>
      <c r="H2706" s="106" t="s">
        <v>11235</v>
      </c>
      <c r="I2706" s="189" t="str">
        <f t="shared" si="127"/>
        <v/>
      </c>
      <c r="J2706" s="232">
        <v>2016</v>
      </c>
      <c r="K2706" s="106">
        <f t="shared" si="128"/>
        <v>0</v>
      </c>
    </row>
    <row r="2707" spans="2:11" s="58" customFormat="1">
      <c r="B2707" s="175" t="s">
        <v>3450</v>
      </c>
      <c r="C2707" s="174" t="s">
        <v>1486</v>
      </c>
      <c r="D2707" s="104">
        <v>4288.2911109999995</v>
      </c>
      <c r="E2707" s="97">
        <v>133.36097414959292</v>
      </c>
      <c r="F2707" s="227">
        <f t="shared" si="126"/>
        <v>571890.68000000005</v>
      </c>
      <c r="G2707" s="81"/>
      <c r="H2707" s="106" t="s">
        <v>11235</v>
      </c>
      <c r="I2707" s="189" t="str">
        <f t="shared" si="127"/>
        <v/>
      </c>
      <c r="J2707" s="232">
        <v>2016</v>
      </c>
      <c r="K2707" s="106">
        <f t="shared" si="128"/>
        <v>0</v>
      </c>
    </row>
    <row r="2708" spans="2:11" s="58" customFormat="1">
      <c r="B2708" s="175" t="s">
        <v>3451</v>
      </c>
      <c r="C2708" s="174" t="s">
        <v>1016</v>
      </c>
      <c r="D2708" s="181">
        <v>3744.504762</v>
      </c>
      <c r="E2708" s="97">
        <v>418.56094186481369</v>
      </c>
      <c r="F2708" s="227">
        <f t="shared" si="126"/>
        <v>1567303.44</v>
      </c>
      <c r="G2708" s="81"/>
      <c r="H2708" s="106" t="s">
        <v>11235</v>
      </c>
      <c r="I2708" s="189" t="str">
        <f t="shared" si="127"/>
        <v/>
      </c>
      <c r="J2708" s="232">
        <v>2016</v>
      </c>
      <c r="K2708" s="106">
        <f t="shared" si="128"/>
        <v>0</v>
      </c>
    </row>
    <row r="2709" spans="2:11" s="58" customFormat="1">
      <c r="B2709" s="175" t="s">
        <v>3452</v>
      </c>
      <c r="C2709" s="174" t="s">
        <v>1670</v>
      </c>
      <c r="D2709" s="181">
        <v>12241.581819999999</v>
      </c>
      <c r="E2709" s="97">
        <v>218.14522904524441</v>
      </c>
      <c r="F2709" s="227">
        <f t="shared" si="126"/>
        <v>2670442.67</v>
      </c>
      <c r="G2709" s="81">
        <v>6120.7908880000005</v>
      </c>
      <c r="H2709" s="106">
        <v>162.69449785522553</v>
      </c>
      <c r="I2709" s="189">
        <f t="shared" si="127"/>
        <v>995819.00000000012</v>
      </c>
      <c r="J2709" s="232">
        <v>2016</v>
      </c>
      <c r="K2709" s="106">
        <f t="shared" si="128"/>
        <v>3666262</v>
      </c>
    </row>
    <row r="2710" spans="2:11" s="58" customFormat="1">
      <c r="B2710" s="175" t="s">
        <v>3453</v>
      </c>
      <c r="C2710" s="174" t="s">
        <v>1670</v>
      </c>
      <c r="D2710" s="181">
        <v>7314.2071429999996</v>
      </c>
      <c r="E2710" s="97">
        <v>178.41722205651786</v>
      </c>
      <c r="F2710" s="227">
        <f t="shared" si="126"/>
        <v>1304980.52</v>
      </c>
      <c r="G2710" s="81">
        <v>3657.1034730000001</v>
      </c>
      <c r="H2710" s="106">
        <v>449.04827334646211</v>
      </c>
      <c r="I2710" s="189">
        <f t="shared" si="127"/>
        <v>1642216</v>
      </c>
      <c r="J2710" s="232">
        <v>2016</v>
      </c>
      <c r="K2710" s="106">
        <f t="shared" si="128"/>
        <v>2947197</v>
      </c>
    </row>
    <row r="2711" spans="2:11" s="58" customFormat="1">
      <c r="B2711" s="175" t="s">
        <v>3454</v>
      </c>
      <c r="C2711" s="174" t="s">
        <v>1647</v>
      </c>
      <c r="D2711" s="181">
        <v>4968.9851120000003</v>
      </c>
      <c r="E2711" s="97">
        <v>223.02823917174979</v>
      </c>
      <c r="F2711" s="227">
        <f t="shared" si="126"/>
        <v>1108224</v>
      </c>
      <c r="G2711" s="81">
        <v>2484.4925050000002</v>
      </c>
      <c r="H2711" s="106">
        <v>408.6746077746771</v>
      </c>
      <c r="I2711" s="189">
        <f t="shared" si="127"/>
        <v>1015349</v>
      </c>
      <c r="J2711" s="232">
        <v>2016</v>
      </c>
      <c r="K2711" s="106">
        <f t="shared" si="128"/>
        <v>2123573</v>
      </c>
    </row>
    <row r="2712" spans="2:11" s="58" customFormat="1">
      <c r="B2712" s="175" t="s">
        <v>3455</v>
      </c>
      <c r="C2712" s="174" t="s">
        <v>1647</v>
      </c>
      <c r="D2712" s="104">
        <v>1867.758695</v>
      </c>
      <c r="E2712" s="97">
        <v>350.70989188996919</v>
      </c>
      <c r="F2712" s="227">
        <f t="shared" si="126"/>
        <v>655041.44999999995</v>
      </c>
      <c r="G2712" s="81">
        <v>933.87931030000004</v>
      </c>
      <c r="H2712" s="106">
        <v>162.69447060690493</v>
      </c>
      <c r="I2712" s="189">
        <f t="shared" si="127"/>
        <v>151937</v>
      </c>
      <c r="J2712" s="232">
        <v>2016</v>
      </c>
      <c r="K2712" s="106">
        <f t="shared" si="128"/>
        <v>806978</v>
      </c>
    </row>
    <row r="2713" spans="2:11" s="58" customFormat="1">
      <c r="B2713" s="175" t="s">
        <v>3456</v>
      </c>
      <c r="C2713" s="174" t="s">
        <v>3457</v>
      </c>
      <c r="D2713" s="181">
        <v>2221.1</v>
      </c>
      <c r="E2713" s="97">
        <v>198.28682184503174</v>
      </c>
      <c r="F2713" s="227">
        <f t="shared" si="126"/>
        <v>440414.86</v>
      </c>
      <c r="G2713" s="81">
        <v>1110.549974</v>
      </c>
      <c r="H2713" s="106">
        <v>162.69416436004528</v>
      </c>
      <c r="I2713" s="189">
        <f t="shared" si="127"/>
        <v>180680</v>
      </c>
      <c r="J2713" s="232">
        <v>2016</v>
      </c>
      <c r="K2713" s="106">
        <f t="shared" si="128"/>
        <v>621095</v>
      </c>
    </row>
    <row r="2714" spans="2:11" s="58" customFormat="1">
      <c r="B2714" s="175" t="s">
        <v>3458</v>
      </c>
      <c r="C2714" s="174" t="s">
        <v>3457</v>
      </c>
      <c r="D2714" s="181">
        <v>1765.1</v>
      </c>
      <c r="E2714" s="97">
        <v>137.14730043623592</v>
      </c>
      <c r="F2714" s="227">
        <f t="shared" si="126"/>
        <v>242078.7</v>
      </c>
      <c r="G2714" s="81">
        <v>882.55002960000002</v>
      </c>
      <c r="H2714" s="106">
        <v>162.6944594462002</v>
      </c>
      <c r="I2714" s="189">
        <f t="shared" si="127"/>
        <v>143586</v>
      </c>
      <c r="J2714" s="232">
        <v>2016</v>
      </c>
      <c r="K2714" s="106">
        <f t="shared" si="128"/>
        <v>385665</v>
      </c>
    </row>
    <row r="2715" spans="2:11" s="58" customFormat="1">
      <c r="B2715" s="175" t="s">
        <v>3459</v>
      </c>
      <c r="C2715" s="174" t="s">
        <v>3460</v>
      </c>
      <c r="D2715" s="181">
        <v>2683.94</v>
      </c>
      <c r="E2715" s="97">
        <v>57.906719226212211</v>
      </c>
      <c r="F2715" s="227">
        <f t="shared" si="126"/>
        <v>155418.16</v>
      </c>
      <c r="G2715" s="81">
        <v>1341.970016</v>
      </c>
      <c r="H2715" s="106">
        <v>162.69439510338509</v>
      </c>
      <c r="I2715" s="189">
        <f t="shared" si="127"/>
        <v>218331</v>
      </c>
      <c r="J2715" s="232">
        <v>2016</v>
      </c>
      <c r="K2715" s="106">
        <f t="shared" si="128"/>
        <v>373749</v>
      </c>
    </row>
    <row r="2716" spans="2:11" s="58" customFormat="1">
      <c r="B2716" s="175" t="s">
        <v>3461</v>
      </c>
      <c r="C2716" s="174" t="s">
        <v>3460</v>
      </c>
      <c r="D2716" s="181">
        <v>2683.94</v>
      </c>
      <c r="E2716" s="97">
        <v>202.30468639388363</v>
      </c>
      <c r="F2716" s="227">
        <f t="shared" si="126"/>
        <v>542973.64</v>
      </c>
      <c r="G2716" s="81">
        <v>1341.970041</v>
      </c>
      <c r="H2716" s="106">
        <v>162.69439207249783</v>
      </c>
      <c r="I2716" s="189">
        <f t="shared" si="127"/>
        <v>218331</v>
      </c>
      <c r="J2716" s="232">
        <v>2016</v>
      </c>
      <c r="K2716" s="106">
        <f t="shared" si="128"/>
        <v>761305</v>
      </c>
    </row>
    <row r="2717" spans="2:11" s="58" customFormat="1">
      <c r="B2717" s="175" t="s">
        <v>3462</v>
      </c>
      <c r="C2717" s="174" t="s">
        <v>976</v>
      </c>
      <c r="D2717" s="104">
        <v>4036.3373230000002</v>
      </c>
      <c r="E2717" s="97">
        <v>78.690851279973657</v>
      </c>
      <c r="F2717" s="227">
        <f t="shared" si="126"/>
        <v>317622.82</v>
      </c>
      <c r="G2717" s="81">
        <v>2018.168676</v>
      </c>
      <c r="H2717" s="106">
        <v>162.69452791764567</v>
      </c>
      <c r="I2717" s="189">
        <f t="shared" si="127"/>
        <v>328345</v>
      </c>
      <c r="J2717" s="232">
        <v>2016</v>
      </c>
      <c r="K2717" s="106">
        <f t="shared" si="128"/>
        <v>645968</v>
      </c>
    </row>
    <row r="2718" spans="2:11" s="58" customFormat="1">
      <c r="B2718" s="175" t="s">
        <v>3463</v>
      </c>
      <c r="C2718" s="174" t="s">
        <v>976</v>
      </c>
      <c r="D2718" s="181">
        <v>9750.8243629999997</v>
      </c>
      <c r="E2718" s="97">
        <v>50.729691314818325</v>
      </c>
      <c r="F2718" s="227">
        <f t="shared" si="126"/>
        <v>494656.31</v>
      </c>
      <c r="G2718" s="81">
        <v>9750.8247169999995</v>
      </c>
      <c r="H2718" s="106">
        <v>162.69454595304055</v>
      </c>
      <c r="I2718" s="189">
        <f t="shared" si="127"/>
        <v>1586406</v>
      </c>
      <c r="J2718" s="232">
        <v>2016</v>
      </c>
      <c r="K2718" s="106">
        <f t="shared" si="128"/>
        <v>2081062</v>
      </c>
    </row>
    <row r="2719" spans="2:11" s="58" customFormat="1">
      <c r="B2719" s="175" t="s">
        <v>3464</v>
      </c>
      <c r="C2719" s="174" t="s">
        <v>3465</v>
      </c>
      <c r="D2719" s="181">
        <v>10549.56364</v>
      </c>
      <c r="E2719" s="97">
        <v>130.02673919127142</v>
      </c>
      <c r="F2719" s="227">
        <f t="shared" si="126"/>
        <v>1371725.36</v>
      </c>
      <c r="G2719" s="81">
        <v>5274.7815890000002</v>
      </c>
      <c r="H2719" s="106">
        <v>162.69450886642198</v>
      </c>
      <c r="I2719" s="189">
        <f t="shared" si="127"/>
        <v>858178</v>
      </c>
      <c r="J2719" s="232">
        <v>2016</v>
      </c>
      <c r="K2719" s="106">
        <f t="shared" si="128"/>
        <v>2229903</v>
      </c>
    </row>
    <row r="2720" spans="2:11" s="58" customFormat="1">
      <c r="B2720" s="175" t="s">
        <v>3466</v>
      </c>
      <c r="C2720" s="174" t="s">
        <v>3465</v>
      </c>
      <c r="D2720" s="181">
        <v>13238.235060000001</v>
      </c>
      <c r="E2720" s="97">
        <v>129.21003761055744</v>
      </c>
      <c r="F2720" s="227">
        <f t="shared" si="126"/>
        <v>1710512.85</v>
      </c>
      <c r="G2720" s="81">
        <v>6619.11762</v>
      </c>
      <c r="H2720" s="106">
        <v>162.69449522185707</v>
      </c>
      <c r="I2720" s="189">
        <f t="shared" si="127"/>
        <v>1076894</v>
      </c>
      <c r="J2720" s="232">
        <v>2016</v>
      </c>
      <c r="K2720" s="106">
        <f t="shared" si="128"/>
        <v>2787407</v>
      </c>
    </row>
    <row r="2721" spans="2:11" s="58" customFormat="1">
      <c r="B2721" s="175" t="s">
        <v>3467</v>
      </c>
      <c r="C2721" s="174" t="s">
        <v>3468</v>
      </c>
      <c r="D2721" s="181">
        <v>7029.5025649999998</v>
      </c>
      <c r="E2721" s="97">
        <v>395.60469382942745</v>
      </c>
      <c r="F2721" s="227">
        <f t="shared" si="126"/>
        <v>2780904.21</v>
      </c>
      <c r="G2721" s="81"/>
      <c r="H2721" s="106" t="s">
        <v>11235</v>
      </c>
      <c r="I2721" s="189" t="str">
        <f t="shared" si="127"/>
        <v/>
      </c>
      <c r="J2721" s="232">
        <v>2016</v>
      </c>
      <c r="K2721" s="106">
        <f t="shared" si="128"/>
        <v>0</v>
      </c>
    </row>
    <row r="2722" spans="2:11" s="58" customFormat="1">
      <c r="B2722" s="175" t="s">
        <v>3469</v>
      </c>
      <c r="C2722" s="174" t="s">
        <v>3470</v>
      </c>
      <c r="D2722" s="104">
        <v>31394.56667</v>
      </c>
      <c r="E2722" s="97">
        <v>52.63037956115226</v>
      </c>
      <c r="F2722" s="227">
        <f t="shared" si="126"/>
        <v>1652307.96</v>
      </c>
      <c r="G2722" s="81">
        <v>15697.2839</v>
      </c>
      <c r="H2722" s="106">
        <v>162.69451557794656</v>
      </c>
      <c r="I2722" s="189">
        <f t="shared" si="127"/>
        <v>2553862</v>
      </c>
      <c r="J2722" s="232">
        <v>2016</v>
      </c>
      <c r="K2722" s="106">
        <f t="shared" si="128"/>
        <v>4206170</v>
      </c>
    </row>
    <row r="2723" spans="2:11" s="58" customFormat="1">
      <c r="B2723" s="175" t="s">
        <v>3471</v>
      </c>
      <c r="C2723" s="174" t="s">
        <v>435</v>
      </c>
      <c r="D2723" s="181">
        <v>10206</v>
      </c>
      <c r="E2723" s="97">
        <v>211.91747599451301</v>
      </c>
      <c r="F2723" s="227">
        <f t="shared" si="126"/>
        <v>2162829.7599999998</v>
      </c>
      <c r="G2723" s="81">
        <v>5102.9999310000003</v>
      </c>
      <c r="H2723" s="106">
        <v>162.69449563510096</v>
      </c>
      <c r="I2723" s="189">
        <f t="shared" si="127"/>
        <v>830230.00000000012</v>
      </c>
      <c r="J2723" s="232">
        <v>2016</v>
      </c>
      <c r="K2723" s="106">
        <f t="shared" si="128"/>
        <v>2993060</v>
      </c>
    </row>
    <row r="2724" spans="2:11" s="58" customFormat="1">
      <c r="B2724" s="175" t="s">
        <v>3472</v>
      </c>
      <c r="C2724" s="174" t="s">
        <v>3473</v>
      </c>
      <c r="D2724" s="181">
        <v>1450.942857</v>
      </c>
      <c r="E2724" s="97">
        <v>53.897725622146957</v>
      </c>
      <c r="F2724" s="227">
        <f t="shared" si="126"/>
        <v>78202.52</v>
      </c>
      <c r="G2724" s="81"/>
      <c r="H2724" s="106" t="s">
        <v>11235</v>
      </c>
      <c r="I2724" s="189" t="str">
        <f t="shared" si="127"/>
        <v/>
      </c>
      <c r="J2724" s="232">
        <v>2016</v>
      </c>
      <c r="K2724" s="106">
        <f t="shared" si="128"/>
        <v>0</v>
      </c>
    </row>
    <row r="2725" spans="2:11" s="58" customFormat="1">
      <c r="B2725" s="175" t="s">
        <v>3474</v>
      </c>
      <c r="C2725" s="174" t="s">
        <v>3475</v>
      </c>
      <c r="D2725" s="181">
        <v>12259.760469999999</v>
      </c>
      <c r="E2725" s="97">
        <v>220.10328151215501</v>
      </c>
      <c r="F2725" s="227">
        <f t="shared" si="126"/>
        <v>2698413.51</v>
      </c>
      <c r="G2725" s="81"/>
      <c r="H2725" s="106" t="s">
        <v>11235</v>
      </c>
      <c r="I2725" s="189" t="str">
        <f t="shared" si="127"/>
        <v/>
      </c>
      <c r="J2725" s="232">
        <v>2016</v>
      </c>
      <c r="K2725" s="106">
        <f t="shared" si="128"/>
        <v>0</v>
      </c>
    </row>
    <row r="2726" spans="2:11" s="58" customFormat="1">
      <c r="B2726" s="175" t="s">
        <v>3476</v>
      </c>
      <c r="C2726" s="174" t="s">
        <v>407</v>
      </c>
      <c r="D2726" s="181">
        <v>8518.52</v>
      </c>
      <c r="E2726" s="97">
        <v>161.53877081934419</v>
      </c>
      <c r="F2726" s="227">
        <f t="shared" si="126"/>
        <v>1376071.25</v>
      </c>
      <c r="G2726" s="81">
        <v>4259.2599449999998</v>
      </c>
      <c r="H2726" s="106">
        <v>162.69446076271356</v>
      </c>
      <c r="I2726" s="189">
        <f t="shared" si="127"/>
        <v>692958</v>
      </c>
      <c r="J2726" s="232">
        <v>2016</v>
      </c>
      <c r="K2726" s="106">
        <f t="shared" si="128"/>
        <v>2069029</v>
      </c>
    </row>
    <row r="2727" spans="2:11" s="58" customFormat="1">
      <c r="B2727" s="175" t="s">
        <v>3477</v>
      </c>
      <c r="C2727" s="174" t="s">
        <v>407</v>
      </c>
      <c r="D2727" s="104">
        <v>2817.92</v>
      </c>
      <c r="E2727" s="97">
        <v>208.31064402112196</v>
      </c>
      <c r="F2727" s="227">
        <f t="shared" si="126"/>
        <v>587002.73</v>
      </c>
      <c r="G2727" s="81">
        <v>1408.9600270000001</v>
      </c>
      <c r="H2727" s="106">
        <v>162.69446656203823</v>
      </c>
      <c r="I2727" s="189">
        <f t="shared" si="127"/>
        <v>229230</v>
      </c>
      <c r="J2727" s="232">
        <v>2016</v>
      </c>
      <c r="K2727" s="106">
        <f t="shared" si="128"/>
        <v>816233</v>
      </c>
    </row>
    <row r="2728" spans="2:11" s="58" customFormat="1">
      <c r="B2728" s="175" t="s">
        <v>3478</v>
      </c>
      <c r="C2728" s="174" t="s">
        <v>3479</v>
      </c>
      <c r="D2728" s="181">
        <v>5573.5</v>
      </c>
      <c r="E2728" s="97">
        <v>127.43999641159056</v>
      </c>
      <c r="F2728" s="227">
        <f t="shared" si="126"/>
        <v>710286.82</v>
      </c>
      <c r="G2728" s="81">
        <v>2786.7499050000001</v>
      </c>
      <c r="H2728" s="106">
        <v>162.69454219287036</v>
      </c>
      <c r="I2728" s="189">
        <f t="shared" si="127"/>
        <v>453389</v>
      </c>
      <c r="J2728" s="232">
        <v>2016</v>
      </c>
      <c r="K2728" s="106">
        <f t="shared" si="128"/>
        <v>1163676</v>
      </c>
    </row>
    <row r="2729" spans="2:11" s="58" customFormat="1">
      <c r="B2729" s="175" t="s">
        <v>3480</v>
      </c>
      <c r="C2729" s="174" t="s">
        <v>3479</v>
      </c>
      <c r="D2729" s="181">
        <v>4890</v>
      </c>
      <c r="E2729" s="97">
        <v>46.314591002044992</v>
      </c>
      <c r="F2729" s="227">
        <f t="shared" si="126"/>
        <v>226478.35</v>
      </c>
      <c r="G2729" s="81">
        <v>2444.999969</v>
      </c>
      <c r="H2729" s="106">
        <v>162.69448059040036</v>
      </c>
      <c r="I2729" s="189">
        <f t="shared" si="127"/>
        <v>397788</v>
      </c>
      <c r="J2729" s="232">
        <v>2016</v>
      </c>
      <c r="K2729" s="106">
        <f t="shared" si="128"/>
        <v>624266</v>
      </c>
    </row>
    <row r="2730" spans="2:11" s="58" customFormat="1">
      <c r="B2730" s="175" t="s">
        <v>3481</v>
      </c>
      <c r="C2730" s="174" t="s">
        <v>3482</v>
      </c>
      <c r="D2730" s="181">
        <v>6422.7892860000002</v>
      </c>
      <c r="E2730" s="97">
        <v>586.39078635344163</v>
      </c>
      <c r="F2730" s="227">
        <f t="shared" si="126"/>
        <v>3766264.46</v>
      </c>
      <c r="G2730" s="81">
        <v>3211.394726</v>
      </c>
      <c r="H2730" s="106">
        <v>162.69441927208297</v>
      </c>
      <c r="I2730" s="189">
        <f t="shared" si="127"/>
        <v>522476</v>
      </c>
      <c r="J2730" s="232">
        <v>2016</v>
      </c>
      <c r="K2730" s="106">
        <f t="shared" si="128"/>
        <v>4288740</v>
      </c>
    </row>
    <row r="2731" spans="2:11" s="58" customFormat="1">
      <c r="B2731" s="175" t="s">
        <v>3483</v>
      </c>
      <c r="C2731" s="174" t="s">
        <v>3482</v>
      </c>
      <c r="D2731" s="181">
        <v>5544.375</v>
      </c>
      <c r="E2731" s="97">
        <v>322.67475414271223</v>
      </c>
      <c r="F2731" s="227">
        <f t="shared" si="126"/>
        <v>1789029.84</v>
      </c>
      <c r="G2731" s="81">
        <v>2772.1874790000002</v>
      </c>
      <c r="H2731" s="106">
        <v>162.69462416109556</v>
      </c>
      <c r="I2731" s="189">
        <f t="shared" si="127"/>
        <v>451020</v>
      </c>
      <c r="J2731" s="232">
        <v>2016</v>
      </c>
      <c r="K2731" s="106">
        <f t="shared" si="128"/>
        <v>2240050</v>
      </c>
    </row>
    <row r="2732" spans="2:11" s="58" customFormat="1">
      <c r="B2732" s="175" t="s">
        <v>3484</v>
      </c>
      <c r="C2732" s="174" t="s">
        <v>458</v>
      </c>
      <c r="D2732" s="104">
        <v>5194.7233669999996</v>
      </c>
      <c r="E2732" s="97">
        <v>298.12820637153288</v>
      </c>
      <c r="F2732" s="227">
        <f t="shared" si="126"/>
        <v>1548693.56</v>
      </c>
      <c r="G2732" s="81">
        <v>5194.7234790000002</v>
      </c>
      <c r="H2732" s="106">
        <v>162.69451173225769</v>
      </c>
      <c r="I2732" s="189">
        <f t="shared" si="127"/>
        <v>845153</v>
      </c>
      <c r="J2732" s="232">
        <v>2016</v>
      </c>
      <c r="K2732" s="106">
        <f t="shared" si="128"/>
        <v>2393847</v>
      </c>
    </row>
    <row r="2733" spans="2:11" s="58" customFormat="1">
      <c r="B2733" s="175" t="s">
        <v>3485</v>
      </c>
      <c r="C2733" s="174" t="s">
        <v>458</v>
      </c>
      <c r="D2733" s="181">
        <v>7570.2453409999998</v>
      </c>
      <c r="E2733" s="97">
        <v>235.28818549026204</v>
      </c>
      <c r="F2733" s="227">
        <f t="shared" si="126"/>
        <v>1781189.29</v>
      </c>
      <c r="G2733" s="81">
        <v>7570.2452700000003</v>
      </c>
      <c r="H2733" s="106">
        <v>162.69446445557503</v>
      </c>
      <c r="I2733" s="189">
        <f t="shared" si="127"/>
        <v>1231637</v>
      </c>
      <c r="J2733" s="232">
        <v>2016</v>
      </c>
      <c r="K2733" s="106">
        <f t="shared" si="128"/>
        <v>3012826</v>
      </c>
    </row>
    <row r="2734" spans="2:11" s="58" customFormat="1">
      <c r="B2734" s="175" t="s">
        <v>3486</v>
      </c>
      <c r="C2734" s="174" t="s">
        <v>3487</v>
      </c>
      <c r="D2734" s="181">
        <v>7856.5227269999996</v>
      </c>
      <c r="E2734" s="97">
        <v>760.44592214669728</v>
      </c>
      <c r="F2734" s="227">
        <f t="shared" si="126"/>
        <v>5974460.6699999999</v>
      </c>
      <c r="G2734" s="81">
        <v>3928.2614090000002</v>
      </c>
      <c r="H2734" s="106">
        <v>162.69462071331313</v>
      </c>
      <c r="I2734" s="189">
        <f t="shared" si="127"/>
        <v>639107</v>
      </c>
      <c r="J2734" s="232">
        <v>2016</v>
      </c>
      <c r="K2734" s="106">
        <f t="shared" si="128"/>
        <v>6613568</v>
      </c>
    </row>
    <row r="2735" spans="2:11" s="58" customFormat="1">
      <c r="B2735" s="175" t="s">
        <v>3488</v>
      </c>
      <c r="C2735" s="174" t="s">
        <v>3487</v>
      </c>
      <c r="D2735" s="181">
        <v>12215.0275</v>
      </c>
      <c r="E2735" s="97">
        <v>673.35310870155638</v>
      </c>
      <c r="F2735" s="227">
        <f t="shared" si="126"/>
        <v>8225026.7400000002</v>
      </c>
      <c r="G2735" s="81">
        <v>6107.5139280000003</v>
      </c>
      <c r="H2735" s="106">
        <v>162.69451231941585</v>
      </c>
      <c r="I2735" s="189">
        <f t="shared" si="127"/>
        <v>993658.99999999988</v>
      </c>
      <c r="J2735" s="232">
        <v>2016</v>
      </c>
      <c r="K2735" s="106">
        <f t="shared" si="128"/>
        <v>9218686</v>
      </c>
    </row>
    <row r="2736" spans="2:11" s="58" customFormat="1">
      <c r="B2736" s="175" t="s">
        <v>3489</v>
      </c>
      <c r="C2736" s="174" t="s">
        <v>3490</v>
      </c>
      <c r="D2736" s="181">
        <v>11942.42273</v>
      </c>
      <c r="E2736" s="97">
        <v>298.89521420416173</v>
      </c>
      <c r="F2736" s="227">
        <f t="shared" si="126"/>
        <v>3569533</v>
      </c>
      <c r="G2736" s="81">
        <v>5971.2112319999997</v>
      </c>
      <c r="H2736" s="106">
        <v>162.69446218780158</v>
      </c>
      <c r="I2736" s="189">
        <f t="shared" si="127"/>
        <v>971483</v>
      </c>
      <c r="J2736" s="232">
        <v>2016</v>
      </c>
      <c r="K2736" s="106">
        <f t="shared" si="128"/>
        <v>4541016</v>
      </c>
    </row>
    <row r="2737" spans="2:11" s="58" customFormat="1">
      <c r="B2737" s="175" t="s">
        <v>3491</v>
      </c>
      <c r="C2737" s="174" t="s">
        <v>3490</v>
      </c>
      <c r="D2737" s="104">
        <v>11688.404549999999</v>
      </c>
      <c r="E2737" s="97">
        <v>84.309727284379463</v>
      </c>
      <c r="F2737" s="227">
        <f t="shared" si="126"/>
        <v>985446.2</v>
      </c>
      <c r="G2737" s="81">
        <v>5844.2023220000001</v>
      </c>
      <c r="H2737" s="106">
        <v>162.6945727769758</v>
      </c>
      <c r="I2737" s="189">
        <f t="shared" si="127"/>
        <v>950820</v>
      </c>
      <c r="J2737" s="232">
        <v>2016</v>
      </c>
      <c r="K2737" s="106">
        <f t="shared" si="128"/>
        <v>1936266</v>
      </c>
    </row>
    <row r="2738" spans="2:11" s="58" customFormat="1">
      <c r="B2738" s="175" t="s">
        <v>3492</v>
      </c>
      <c r="C2738" s="174" t="s">
        <v>3493</v>
      </c>
      <c r="D2738" s="181">
        <v>8675.7333330000001</v>
      </c>
      <c r="E2738" s="97">
        <v>133.6476128870431</v>
      </c>
      <c r="F2738" s="227">
        <f t="shared" si="126"/>
        <v>1159491.0500000003</v>
      </c>
      <c r="G2738" s="81">
        <v>4337.8666219999996</v>
      </c>
      <c r="H2738" s="106">
        <v>162.69449051769394</v>
      </c>
      <c r="I2738" s="189">
        <f t="shared" si="127"/>
        <v>705747</v>
      </c>
      <c r="J2738" s="232">
        <v>2016</v>
      </c>
      <c r="K2738" s="106">
        <f t="shared" si="128"/>
        <v>1865238</v>
      </c>
    </row>
    <row r="2739" spans="2:11" s="58" customFormat="1">
      <c r="B2739" s="175" t="s">
        <v>3494</v>
      </c>
      <c r="C2739" s="174" t="s">
        <v>3493</v>
      </c>
      <c r="D2739" s="181">
        <v>7296.4666669999997</v>
      </c>
      <c r="E2739" s="97">
        <v>228.46003498366974</v>
      </c>
      <c r="F2739" s="227">
        <f t="shared" si="126"/>
        <v>1666951.03</v>
      </c>
      <c r="G2739" s="81">
        <v>3648.2332240000001</v>
      </c>
      <c r="H2739" s="106">
        <v>162.69436835762997</v>
      </c>
      <c r="I2739" s="189">
        <f t="shared" si="127"/>
        <v>593547</v>
      </c>
      <c r="J2739" s="232">
        <v>2016</v>
      </c>
      <c r="K2739" s="106">
        <f t="shared" si="128"/>
        <v>2260498</v>
      </c>
    </row>
    <row r="2740" spans="2:11" s="58" customFormat="1">
      <c r="B2740" s="175" t="s">
        <v>3495</v>
      </c>
      <c r="C2740" s="174" t="s">
        <v>1027</v>
      </c>
      <c r="D2740" s="181">
        <v>3462.6</v>
      </c>
      <c r="E2740" s="97">
        <v>162.47253797724255</v>
      </c>
      <c r="F2740" s="227">
        <f t="shared" si="126"/>
        <v>562577.41</v>
      </c>
      <c r="G2740" s="81">
        <v>1731.3000420000001</v>
      </c>
      <c r="H2740" s="106">
        <v>162.69450307100493</v>
      </c>
      <c r="I2740" s="189">
        <f t="shared" si="127"/>
        <v>281673</v>
      </c>
      <c r="J2740" s="232">
        <v>2016</v>
      </c>
      <c r="K2740" s="106">
        <f t="shared" si="128"/>
        <v>844250</v>
      </c>
    </row>
    <row r="2741" spans="2:11" s="58" customFormat="1">
      <c r="B2741" s="175" t="s">
        <v>3496</v>
      </c>
      <c r="C2741" s="174" t="s">
        <v>1027</v>
      </c>
      <c r="D2741" s="181">
        <v>2866.4</v>
      </c>
      <c r="E2741" s="97">
        <v>111.37585124197599</v>
      </c>
      <c r="F2741" s="227">
        <f t="shared" si="126"/>
        <v>319247.74</v>
      </c>
      <c r="G2741" s="81">
        <v>1433.2000089999999</v>
      </c>
      <c r="H2741" s="106">
        <v>162.69466824989394</v>
      </c>
      <c r="I2741" s="189">
        <f t="shared" si="127"/>
        <v>233174</v>
      </c>
      <c r="J2741" s="232">
        <v>2016</v>
      </c>
      <c r="K2741" s="106">
        <f t="shared" si="128"/>
        <v>552422</v>
      </c>
    </row>
    <row r="2742" spans="2:11" s="58" customFormat="1">
      <c r="B2742" s="175" t="s">
        <v>3497</v>
      </c>
      <c r="C2742" s="174" t="s">
        <v>441</v>
      </c>
      <c r="D2742" s="104">
        <v>8416.8266669999994</v>
      </c>
      <c r="E2742" s="97">
        <v>315.36834308435454</v>
      </c>
      <c r="F2742" s="227">
        <f t="shared" si="126"/>
        <v>2654400.6800000002</v>
      </c>
      <c r="G2742" s="81">
        <v>4208.4134219999996</v>
      </c>
      <c r="H2742" s="106">
        <v>162.69456713086208</v>
      </c>
      <c r="I2742" s="189">
        <f t="shared" si="127"/>
        <v>684686</v>
      </c>
      <c r="J2742" s="232">
        <v>2016</v>
      </c>
      <c r="K2742" s="106">
        <f t="shared" si="128"/>
        <v>3339087</v>
      </c>
    </row>
    <row r="2743" spans="2:11" s="58" customFormat="1">
      <c r="B2743" s="175" t="s">
        <v>3498</v>
      </c>
      <c r="C2743" s="174" t="s">
        <v>441</v>
      </c>
      <c r="D2743" s="181">
        <v>10511.133330000001</v>
      </c>
      <c r="E2743" s="97">
        <v>293.82868840462135</v>
      </c>
      <c r="F2743" s="227">
        <f t="shared" si="126"/>
        <v>3088472.52</v>
      </c>
      <c r="G2743" s="81">
        <v>5255.5668729999998</v>
      </c>
      <c r="H2743" s="106">
        <v>162.69453337046332</v>
      </c>
      <c r="I2743" s="189">
        <f t="shared" si="127"/>
        <v>855052</v>
      </c>
      <c r="J2743" s="232">
        <v>2016</v>
      </c>
      <c r="K2743" s="106">
        <f t="shared" si="128"/>
        <v>3943525</v>
      </c>
    </row>
    <row r="2744" spans="2:11" s="58" customFormat="1">
      <c r="B2744" s="175" t="s">
        <v>3499</v>
      </c>
      <c r="C2744" s="174" t="s">
        <v>441</v>
      </c>
      <c r="D2744" s="181">
        <v>5387.4</v>
      </c>
      <c r="E2744" s="97">
        <v>179.72731001967557</v>
      </c>
      <c r="F2744" s="227">
        <f t="shared" si="126"/>
        <v>968262.91000000015</v>
      </c>
      <c r="G2744" s="81">
        <v>2693.699928</v>
      </c>
      <c r="H2744" s="106">
        <v>162.694439512195</v>
      </c>
      <c r="I2744" s="189">
        <f t="shared" si="127"/>
        <v>438250.00000000006</v>
      </c>
      <c r="J2744" s="232">
        <v>2016</v>
      </c>
      <c r="K2744" s="106">
        <f t="shared" si="128"/>
        <v>1406513</v>
      </c>
    </row>
    <row r="2745" spans="2:11" s="58" customFormat="1">
      <c r="B2745" s="175" t="s">
        <v>3500</v>
      </c>
      <c r="C2745" s="174" t="s">
        <v>3468</v>
      </c>
      <c r="D2745" s="181">
        <v>4332.8728380000002</v>
      </c>
      <c r="E2745" s="97">
        <v>207.59490149616065</v>
      </c>
      <c r="F2745" s="227">
        <f t="shared" si="126"/>
        <v>899482.31</v>
      </c>
      <c r="G2745" s="81">
        <v>2166.4364919999998</v>
      </c>
      <c r="H2745" s="106">
        <v>162.69436067087815</v>
      </c>
      <c r="I2745" s="189">
        <f t="shared" si="127"/>
        <v>352467</v>
      </c>
      <c r="J2745" s="232">
        <v>2016</v>
      </c>
      <c r="K2745" s="106">
        <f t="shared" si="128"/>
        <v>1251949</v>
      </c>
    </row>
    <row r="2746" spans="2:11" s="58" customFormat="1">
      <c r="B2746" s="175" t="s">
        <v>3501</v>
      </c>
      <c r="C2746" s="174" t="s">
        <v>441</v>
      </c>
      <c r="D2746" s="181">
        <v>10698.57692</v>
      </c>
      <c r="E2746" s="97">
        <v>617.95979310489452</v>
      </c>
      <c r="F2746" s="227">
        <f t="shared" si="126"/>
        <v>6611290.379999999</v>
      </c>
      <c r="G2746" s="81">
        <v>5349.2884940000004</v>
      </c>
      <c r="H2746" s="106">
        <v>162.69453423126592</v>
      </c>
      <c r="I2746" s="189">
        <f t="shared" si="127"/>
        <v>870300</v>
      </c>
      <c r="J2746" s="232">
        <v>2016</v>
      </c>
      <c r="K2746" s="106">
        <f t="shared" si="128"/>
        <v>7481590</v>
      </c>
    </row>
    <row r="2747" spans="2:11" s="58" customFormat="1">
      <c r="B2747" s="175" t="s">
        <v>3502</v>
      </c>
      <c r="C2747" s="174" t="s">
        <v>1027</v>
      </c>
      <c r="D2747" s="104">
        <v>3462.6</v>
      </c>
      <c r="E2747" s="97">
        <v>162.47253797724255</v>
      </c>
      <c r="F2747" s="227">
        <f t="shared" si="126"/>
        <v>562577.41</v>
      </c>
      <c r="G2747" s="81">
        <v>1731.3000420000001</v>
      </c>
      <c r="H2747" s="106">
        <v>162.69450307100493</v>
      </c>
      <c r="I2747" s="189">
        <f t="shared" si="127"/>
        <v>281673</v>
      </c>
      <c r="J2747" s="232">
        <v>2016</v>
      </c>
      <c r="K2747" s="106">
        <f t="shared" si="128"/>
        <v>844250</v>
      </c>
    </row>
    <row r="2748" spans="2:11" s="58" customFormat="1">
      <c r="B2748" s="175" t="s">
        <v>3503</v>
      </c>
      <c r="C2748" s="174" t="s">
        <v>1027</v>
      </c>
      <c r="D2748" s="181">
        <v>4343.5</v>
      </c>
      <c r="E2748" s="97">
        <v>142.4708576033153</v>
      </c>
      <c r="F2748" s="227">
        <f t="shared" si="126"/>
        <v>618822.17000000004</v>
      </c>
      <c r="G2748" s="81">
        <v>2171.7500329999998</v>
      </c>
      <c r="H2748" s="106">
        <v>162.69459865595869</v>
      </c>
      <c r="I2748" s="189">
        <f t="shared" si="127"/>
        <v>353332</v>
      </c>
      <c r="J2748" s="232">
        <v>2016</v>
      </c>
      <c r="K2748" s="106">
        <f t="shared" si="128"/>
        <v>972154</v>
      </c>
    </row>
    <row r="2749" spans="2:11" s="58" customFormat="1">
      <c r="B2749" s="175" t="s">
        <v>3504</v>
      </c>
      <c r="C2749" s="174" t="s">
        <v>1030</v>
      </c>
      <c r="D2749" s="181">
        <v>1723.2288579999999</v>
      </c>
      <c r="E2749" s="97">
        <v>233.88422734967918</v>
      </c>
      <c r="F2749" s="227">
        <f t="shared" si="126"/>
        <v>403036.05</v>
      </c>
      <c r="G2749" s="81">
        <v>861.61446220000005</v>
      </c>
      <c r="H2749" s="106">
        <v>162.6945764606503</v>
      </c>
      <c r="I2749" s="189">
        <f t="shared" si="127"/>
        <v>140180</v>
      </c>
      <c r="J2749" s="232">
        <v>2016</v>
      </c>
      <c r="K2749" s="106">
        <f t="shared" si="128"/>
        <v>543216</v>
      </c>
    </row>
    <row r="2750" spans="2:11" s="58" customFormat="1">
      <c r="B2750" s="175" t="s">
        <v>3505</v>
      </c>
      <c r="C2750" s="174" t="s">
        <v>1030</v>
      </c>
      <c r="D2750" s="181">
        <v>6044.5768250000001</v>
      </c>
      <c r="E2750" s="97">
        <v>309.30835096135951</v>
      </c>
      <c r="F2750" s="227">
        <f t="shared" si="126"/>
        <v>1869638.09</v>
      </c>
      <c r="G2750" s="81">
        <v>3022.2883350000002</v>
      </c>
      <c r="H2750" s="106">
        <v>162.69460273054986</v>
      </c>
      <c r="I2750" s="189">
        <f t="shared" si="127"/>
        <v>491710</v>
      </c>
      <c r="J2750" s="232">
        <v>2016</v>
      </c>
      <c r="K2750" s="106">
        <f t="shared" si="128"/>
        <v>2361348</v>
      </c>
    </row>
    <row r="2751" spans="2:11" s="58" customFormat="1">
      <c r="B2751" s="175" t="s">
        <v>3506</v>
      </c>
      <c r="C2751" s="174" t="s">
        <v>3493</v>
      </c>
      <c r="D2751" s="181">
        <v>32593.13452</v>
      </c>
      <c r="E2751" s="97">
        <v>120.78758358096084</v>
      </c>
      <c r="F2751" s="227">
        <f t="shared" si="126"/>
        <v>3936845.96</v>
      </c>
      <c r="G2751" s="81">
        <v>16296.56705</v>
      </c>
      <c r="H2751" s="106">
        <v>162.69451055951075</v>
      </c>
      <c r="I2751" s="189">
        <f t="shared" si="127"/>
        <v>2651362</v>
      </c>
      <c r="J2751" s="232">
        <v>2016</v>
      </c>
      <c r="K2751" s="106">
        <f t="shared" si="128"/>
        <v>6588208</v>
      </c>
    </row>
    <row r="2752" spans="2:11" s="58" customFormat="1">
      <c r="B2752" s="175" t="s">
        <v>3507</v>
      </c>
      <c r="C2752" s="174" t="s">
        <v>3493</v>
      </c>
      <c r="D2752" s="104">
        <v>7501.0666670000001</v>
      </c>
      <c r="E2752" s="97">
        <v>43.083048631168765</v>
      </c>
      <c r="F2752" s="227">
        <f t="shared" si="126"/>
        <v>323168.82</v>
      </c>
      <c r="G2752" s="81">
        <v>3750.5333869999999</v>
      </c>
      <c r="H2752" s="106">
        <v>162.69445890417293</v>
      </c>
      <c r="I2752" s="189">
        <f t="shared" si="127"/>
        <v>610191</v>
      </c>
      <c r="J2752" s="232">
        <v>2016</v>
      </c>
      <c r="K2752" s="106">
        <f t="shared" si="128"/>
        <v>933360</v>
      </c>
    </row>
    <row r="2753" spans="2:11" s="58" customFormat="1">
      <c r="B2753" s="175" t="s">
        <v>3508</v>
      </c>
      <c r="C2753" s="174" t="s">
        <v>3509</v>
      </c>
      <c r="D2753" s="181">
        <v>24721.866669999999</v>
      </c>
      <c r="E2753" s="97">
        <v>34.736247123364976</v>
      </c>
      <c r="F2753" s="227">
        <f t="shared" si="126"/>
        <v>858744.87</v>
      </c>
      <c r="G2753" s="81">
        <v>12360.933580000001</v>
      </c>
      <c r="H2753" s="106">
        <v>162.69450741600053</v>
      </c>
      <c r="I2753" s="189">
        <f t="shared" si="127"/>
        <v>2011056.0000000002</v>
      </c>
      <c r="J2753" s="232">
        <v>2016</v>
      </c>
      <c r="K2753" s="106">
        <f t="shared" si="128"/>
        <v>2869801</v>
      </c>
    </row>
    <row r="2754" spans="2:11" s="58" customFormat="1">
      <c r="B2754" s="175" t="s">
        <v>3510</v>
      </c>
      <c r="C2754" s="174" t="s">
        <v>3511</v>
      </c>
      <c r="D2754" s="181">
        <v>57056.258329999997</v>
      </c>
      <c r="E2754" s="97">
        <v>22.685777474465528</v>
      </c>
      <c r="F2754" s="227">
        <f t="shared" si="126"/>
        <v>1294365.58</v>
      </c>
      <c r="G2754" s="81">
        <v>28528.128499999999</v>
      </c>
      <c r="H2754" s="106">
        <v>162.69451394261634</v>
      </c>
      <c r="I2754" s="189">
        <f t="shared" si="127"/>
        <v>4641370</v>
      </c>
      <c r="J2754" s="232">
        <v>2016</v>
      </c>
      <c r="K2754" s="106">
        <f t="shared" si="128"/>
        <v>5935736</v>
      </c>
    </row>
    <row r="2755" spans="2:11" s="58" customFormat="1">
      <c r="B2755" s="175" t="s">
        <v>3512</v>
      </c>
      <c r="C2755" s="174" t="s">
        <v>3513</v>
      </c>
      <c r="D2755" s="181">
        <v>11657.35</v>
      </c>
      <c r="E2755" s="97">
        <v>11.452972588109647</v>
      </c>
      <c r="F2755" s="227">
        <f t="shared" si="126"/>
        <v>133511.31</v>
      </c>
      <c r="G2755" s="81">
        <v>5828.6750419999998</v>
      </c>
      <c r="H2755" s="106">
        <v>162.6944362426853</v>
      </c>
      <c r="I2755" s="189">
        <f t="shared" si="127"/>
        <v>948293</v>
      </c>
      <c r="J2755" s="232">
        <v>2016</v>
      </c>
      <c r="K2755" s="106">
        <f t="shared" si="128"/>
        <v>1081804</v>
      </c>
    </row>
    <row r="2756" spans="2:11" s="58" customFormat="1">
      <c r="B2756" s="175" t="s">
        <v>3514</v>
      </c>
      <c r="C2756" s="174" t="s">
        <v>3509</v>
      </c>
      <c r="D2756" s="181">
        <v>24721.866669999999</v>
      </c>
      <c r="E2756" s="97">
        <v>34.736247123364976</v>
      </c>
      <c r="F2756" s="227">
        <f t="shared" si="126"/>
        <v>858744.87</v>
      </c>
      <c r="G2756" s="81">
        <v>12360.933580000001</v>
      </c>
      <c r="H2756" s="106">
        <v>162.69450741600053</v>
      </c>
      <c r="I2756" s="189">
        <f t="shared" si="127"/>
        <v>2011056.0000000002</v>
      </c>
      <c r="J2756" s="232">
        <v>2016</v>
      </c>
      <c r="K2756" s="106">
        <f t="shared" si="128"/>
        <v>2869801</v>
      </c>
    </row>
    <row r="2757" spans="2:11" s="58" customFormat="1">
      <c r="B2757" s="175" t="s">
        <v>3515</v>
      </c>
      <c r="C2757" s="174" t="s">
        <v>3509</v>
      </c>
      <c r="D2757" s="104">
        <v>22620.3</v>
      </c>
      <c r="E2757" s="97">
        <v>19.9080626693722</v>
      </c>
      <c r="F2757" s="227">
        <f t="shared" si="126"/>
        <v>450326.35</v>
      </c>
      <c r="G2757" s="81">
        <v>11310.15026</v>
      </c>
      <c r="H2757" s="106">
        <v>162.69447864965855</v>
      </c>
      <c r="I2757" s="189">
        <f t="shared" si="127"/>
        <v>1840099.0000000002</v>
      </c>
      <c r="J2757" s="232">
        <v>2016</v>
      </c>
      <c r="K2757" s="106">
        <f t="shared" si="128"/>
        <v>2290425</v>
      </c>
    </row>
    <row r="2758" spans="2:11" s="58" customFormat="1">
      <c r="B2758" s="175" t="s">
        <v>3516</v>
      </c>
      <c r="C2758" s="174" t="s">
        <v>483</v>
      </c>
      <c r="D2758" s="181">
        <v>5364.84</v>
      </c>
      <c r="E2758" s="97">
        <v>147.06042864279271</v>
      </c>
      <c r="F2758" s="227">
        <f t="shared" si="126"/>
        <v>788955.67</v>
      </c>
      <c r="G2758" s="81">
        <v>2682.4200350000001</v>
      </c>
      <c r="H2758" s="106">
        <v>162.69450507589875</v>
      </c>
      <c r="I2758" s="189">
        <f t="shared" si="127"/>
        <v>436415</v>
      </c>
      <c r="J2758" s="232">
        <v>2016</v>
      </c>
      <c r="K2758" s="106">
        <f t="shared" si="128"/>
        <v>1225371</v>
      </c>
    </row>
    <row r="2759" spans="2:11" s="58" customFormat="1">
      <c r="B2759" s="175" t="s">
        <v>3517</v>
      </c>
      <c r="C2759" s="174" t="s">
        <v>483</v>
      </c>
      <c r="D2759" s="181">
        <v>17835.490000000002</v>
      </c>
      <c r="E2759" s="97">
        <v>145.07859105637129</v>
      </c>
      <c r="F2759" s="227">
        <f t="shared" si="126"/>
        <v>2587547.7599999998</v>
      </c>
      <c r="G2759" s="81">
        <v>8917.7445000000007</v>
      </c>
      <c r="H2759" s="106">
        <v>162.6945019561841</v>
      </c>
      <c r="I2759" s="189">
        <f t="shared" si="127"/>
        <v>1450868</v>
      </c>
      <c r="J2759" s="232">
        <v>2016</v>
      </c>
      <c r="K2759" s="106">
        <f t="shared" si="128"/>
        <v>4038416</v>
      </c>
    </row>
    <row r="2760" spans="2:11" s="58" customFormat="1">
      <c r="B2760" s="175" t="s">
        <v>3518</v>
      </c>
      <c r="C2760" s="174" t="s">
        <v>483</v>
      </c>
      <c r="D2760" s="181">
        <v>17291.363890000001</v>
      </c>
      <c r="E2760" s="97">
        <v>198.58802184979058</v>
      </c>
      <c r="F2760" s="227">
        <f t="shared" si="126"/>
        <v>3433857.75</v>
      </c>
      <c r="G2760" s="81">
        <v>8645.6821020000007</v>
      </c>
      <c r="H2760" s="106">
        <v>162.69450847314997</v>
      </c>
      <c r="I2760" s="189">
        <f t="shared" si="127"/>
        <v>1406605.0000000002</v>
      </c>
      <c r="J2760" s="232">
        <v>2016</v>
      </c>
      <c r="K2760" s="106">
        <f t="shared" si="128"/>
        <v>4840463</v>
      </c>
    </row>
    <row r="2761" spans="2:11" s="58" customFormat="1">
      <c r="B2761" s="175" t="s">
        <v>3519</v>
      </c>
      <c r="C2761" s="174" t="s">
        <v>483</v>
      </c>
      <c r="D2761" s="181">
        <v>10783.64</v>
      </c>
      <c r="E2761" s="97">
        <v>103.19376666876862</v>
      </c>
      <c r="F2761" s="227">
        <f t="shared" si="126"/>
        <v>1112804.43</v>
      </c>
      <c r="G2761" s="81">
        <v>5391.8198490000004</v>
      </c>
      <c r="H2761" s="106">
        <v>162.69441942922006</v>
      </c>
      <c r="I2761" s="189">
        <f t="shared" si="127"/>
        <v>877219</v>
      </c>
      <c r="J2761" s="232">
        <v>2016</v>
      </c>
      <c r="K2761" s="106">
        <f t="shared" si="128"/>
        <v>1990023</v>
      </c>
    </row>
    <row r="2762" spans="2:11" s="58" customFormat="1">
      <c r="B2762" s="175" t="s">
        <v>3520</v>
      </c>
      <c r="C2762" s="174" t="s">
        <v>3521</v>
      </c>
      <c r="D2762" s="104">
        <v>3587.3266669999998</v>
      </c>
      <c r="E2762" s="97">
        <v>395.99727091148685</v>
      </c>
      <c r="F2762" s="227">
        <f t="shared" si="126"/>
        <v>1420571.57</v>
      </c>
      <c r="G2762" s="81">
        <v>1793.6632979999999</v>
      </c>
      <c r="H2762" s="106">
        <v>162.69441445637474</v>
      </c>
      <c r="I2762" s="189">
        <f t="shared" si="127"/>
        <v>291819</v>
      </c>
      <c r="J2762" s="232">
        <v>2016</v>
      </c>
      <c r="K2762" s="106">
        <f t="shared" si="128"/>
        <v>1712391</v>
      </c>
    </row>
    <row r="2763" spans="2:11" s="58" customFormat="1">
      <c r="B2763" s="175" t="s">
        <v>3522</v>
      </c>
      <c r="C2763" s="174" t="s">
        <v>3521</v>
      </c>
      <c r="D2763" s="181">
        <v>1801.7666670000001</v>
      </c>
      <c r="E2763" s="97">
        <v>232.94356460641526</v>
      </c>
      <c r="F2763" s="227">
        <f t="shared" si="126"/>
        <v>419709.95</v>
      </c>
      <c r="G2763" s="81">
        <v>900.88329299999998</v>
      </c>
      <c r="H2763" s="106">
        <v>162.69476983185658</v>
      </c>
      <c r="I2763" s="189">
        <f t="shared" si="127"/>
        <v>146569</v>
      </c>
      <c r="J2763" s="232">
        <v>2016</v>
      </c>
      <c r="K2763" s="106">
        <f t="shared" si="128"/>
        <v>566279</v>
      </c>
    </row>
    <row r="2764" spans="2:11" s="58" customFormat="1">
      <c r="B2764" s="175" t="s">
        <v>3523</v>
      </c>
      <c r="C2764" s="174" t="s">
        <v>502</v>
      </c>
      <c r="D2764" s="181">
        <v>5146.5074999999997</v>
      </c>
      <c r="E2764" s="97">
        <v>158.32574226307841</v>
      </c>
      <c r="F2764" s="227">
        <f t="shared" si="126"/>
        <v>814824.62</v>
      </c>
      <c r="G2764" s="81">
        <v>2573.253674</v>
      </c>
      <c r="H2764" s="106">
        <v>162.6944145577464</v>
      </c>
      <c r="I2764" s="189">
        <f t="shared" si="127"/>
        <v>418654</v>
      </c>
      <c r="J2764" s="232">
        <v>2016</v>
      </c>
      <c r="K2764" s="106">
        <f t="shared" si="128"/>
        <v>1233479</v>
      </c>
    </row>
    <row r="2765" spans="2:11" s="58" customFormat="1">
      <c r="B2765" s="175" t="s">
        <v>3524</v>
      </c>
      <c r="C2765" s="174" t="s">
        <v>543</v>
      </c>
      <c r="D2765" s="181">
        <v>5376.1175270000003</v>
      </c>
      <c r="E2765" s="97">
        <v>222.94374034431334</v>
      </c>
      <c r="F2765" s="227">
        <f t="shared" si="126"/>
        <v>1198571.75</v>
      </c>
      <c r="G2765" s="81">
        <v>2688.0586509999998</v>
      </c>
      <c r="H2765" s="106">
        <v>162.69436674579464</v>
      </c>
      <c r="I2765" s="189">
        <f t="shared" si="127"/>
        <v>437331.99999999994</v>
      </c>
      <c r="J2765" s="232">
        <v>2016</v>
      </c>
      <c r="K2765" s="106">
        <f t="shared" si="128"/>
        <v>1635904</v>
      </c>
    </row>
    <row r="2766" spans="2:11" s="58" customFormat="1">
      <c r="B2766" s="175" t="s">
        <v>3525</v>
      </c>
      <c r="C2766" s="174" t="s">
        <v>543</v>
      </c>
      <c r="D2766" s="181">
        <v>10338.13193</v>
      </c>
      <c r="E2766" s="97">
        <v>643.61554051090548</v>
      </c>
      <c r="F2766" s="227">
        <f t="shared" ref="F2766:F2829" si="129">IFERROR(D2766*E2766,0)</f>
        <v>6653782.3700000001</v>
      </c>
      <c r="G2766" s="81"/>
      <c r="H2766" s="106" t="s">
        <v>11235</v>
      </c>
      <c r="I2766" s="189" t="str">
        <f t="shared" ref="I2766:I2829" si="130">IFERROR(G2766*H2766,"")</f>
        <v/>
      </c>
      <c r="J2766" s="232">
        <v>2016</v>
      </c>
      <c r="K2766" s="106">
        <f t="shared" ref="K2766:K2829" si="131">IFERROR(ROUND((F2766+I2766),0),0)</f>
        <v>0</v>
      </c>
    </row>
    <row r="2767" spans="2:11" s="58" customFormat="1">
      <c r="B2767" s="175" t="s">
        <v>3526</v>
      </c>
      <c r="C2767" s="174" t="s">
        <v>543</v>
      </c>
      <c r="D2767" s="104">
        <v>2349.5360340000002</v>
      </c>
      <c r="E2767" s="97">
        <v>305.40700360248229</v>
      </c>
      <c r="F2767" s="227">
        <f t="shared" si="129"/>
        <v>717564.76</v>
      </c>
      <c r="G2767" s="81"/>
      <c r="H2767" s="106" t="s">
        <v>11235</v>
      </c>
      <c r="I2767" s="189" t="str">
        <f t="shared" si="130"/>
        <v/>
      </c>
      <c r="J2767" s="232">
        <v>2016</v>
      </c>
      <c r="K2767" s="106">
        <f t="shared" si="131"/>
        <v>0</v>
      </c>
    </row>
    <row r="2768" spans="2:11" s="58" customFormat="1">
      <c r="B2768" s="175" t="s">
        <v>3527</v>
      </c>
      <c r="C2768" s="174" t="s">
        <v>543</v>
      </c>
      <c r="D2768" s="181">
        <v>10338.13193</v>
      </c>
      <c r="E2768" s="97">
        <v>643.61554051090548</v>
      </c>
      <c r="F2768" s="227">
        <f t="shared" si="129"/>
        <v>6653782.3700000001</v>
      </c>
      <c r="G2768" s="81"/>
      <c r="H2768" s="106" t="s">
        <v>11235</v>
      </c>
      <c r="I2768" s="189" t="str">
        <f t="shared" si="130"/>
        <v/>
      </c>
      <c r="J2768" s="232">
        <v>2016</v>
      </c>
      <c r="K2768" s="106">
        <f t="shared" si="131"/>
        <v>0</v>
      </c>
    </row>
    <row r="2769" spans="2:11" s="58" customFormat="1">
      <c r="B2769" s="175" t="s">
        <v>3528</v>
      </c>
      <c r="C2769" s="174" t="s">
        <v>547</v>
      </c>
      <c r="D2769" s="181">
        <v>5948.6333329999998</v>
      </c>
      <c r="E2769" s="97">
        <v>78.652390189267692</v>
      </c>
      <c r="F2769" s="227">
        <f t="shared" si="129"/>
        <v>467874.22999999992</v>
      </c>
      <c r="G2769" s="81"/>
      <c r="H2769" s="106" t="s">
        <v>11235</v>
      </c>
      <c r="I2769" s="189" t="str">
        <f t="shared" si="130"/>
        <v/>
      </c>
      <c r="J2769" s="232">
        <v>2016</v>
      </c>
      <c r="K2769" s="106">
        <f t="shared" si="131"/>
        <v>0</v>
      </c>
    </row>
    <row r="2770" spans="2:11" s="58" customFormat="1">
      <c r="B2770" s="175" t="s">
        <v>3529</v>
      </c>
      <c r="C2770" s="174" t="s">
        <v>533</v>
      </c>
      <c r="D2770" s="181">
        <v>18512.756410000002</v>
      </c>
      <c r="E2770" s="97">
        <v>49.906218692584197</v>
      </c>
      <c r="F2770" s="227">
        <f t="shared" si="129"/>
        <v>923901.67</v>
      </c>
      <c r="G2770" s="81"/>
      <c r="H2770" s="106" t="s">
        <v>11235</v>
      </c>
      <c r="I2770" s="189" t="str">
        <f t="shared" si="130"/>
        <v/>
      </c>
      <c r="J2770" s="232">
        <v>2016</v>
      </c>
      <c r="K2770" s="106">
        <f t="shared" si="131"/>
        <v>0</v>
      </c>
    </row>
    <row r="2771" spans="2:11" s="58" customFormat="1">
      <c r="B2771" s="175" t="s">
        <v>3530</v>
      </c>
      <c r="C2771" s="174" t="s">
        <v>533</v>
      </c>
      <c r="D2771" s="181">
        <v>8024.9415650000001</v>
      </c>
      <c r="E2771" s="97">
        <v>36.078843397783665</v>
      </c>
      <c r="F2771" s="227">
        <f t="shared" si="129"/>
        <v>289530.61</v>
      </c>
      <c r="G2771" s="81"/>
      <c r="H2771" s="106" t="s">
        <v>11235</v>
      </c>
      <c r="I2771" s="189" t="str">
        <f t="shared" si="130"/>
        <v/>
      </c>
      <c r="J2771" s="232">
        <v>2016</v>
      </c>
      <c r="K2771" s="106">
        <f t="shared" si="131"/>
        <v>0</v>
      </c>
    </row>
    <row r="2772" spans="2:11" s="58" customFormat="1">
      <c r="B2772" s="175" t="s">
        <v>3531</v>
      </c>
      <c r="C2772" s="174" t="s">
        <v>533</v>
      </c>
      <c r="D2772" s="104">
        <v>3638.059976</v>
      </c>
      <c r="E2772" s="97">
        <v>43.215994523780225</v>
      </c>
      <c r="F2772" s="227">
        <f t="shared" si="129"/>
        <v>157222.38</v>
      </c>
      <c r="G2772" s="81"/>
      <c r="H2772" s="106" t="s">
        <v>11235</v>
      </c>
      <c r="I2772" s="189" t="str">
        <f t="shared" si="130"/>
        <v/>
      </c>
      <c r="J2772" s="232">
        <v>2016</v>
      </c>
      <c r="K2772" s="106">
        <f t="shared" si="131"/>
        <v>0</v>
      </c>
    </row>
    <row r="2773" spans="2:11" s="58" customFormat="1">
      <c r="B2773" s="175" t="s">
        <v>3532</v>
      </c>
      <c r="C2773" s="174" t="s">
        <v>533</v>
      </c>
      <c r="D2773" s="181">
        <v>18512.756410000002</v>
      </c>
      <c r="E2773" s="97">
        <v>49.906218692584197</v>
      </c>
      <c r="F2773" s="227">
        <f t="shared" si="129"/>
        <v>923901.67</v>
      </c>
      <c r="G2773" s="81"/>
      <c r="H2773" s="106" t="s">
        <v>11235</v>
      </c>
      <c r="I2773" s="189" t="str">
        <f t="shared" si="130"/>
        <v/>
      </c>
      <c r="J2773" s="232">
        <v>2016</v>
      </c>
      <c r="K2773" s="106">
        <f t="shared" si="131"/>
        <v>0</v>
      </c>
    </row>
    <row r="2774" spans="2:11" s="58" customFormat="1">
      <c r="B2774" s="175" t="s">
        <v>3533</v>
      </c>
      <c r="C2774" s="174" t="s">
        <v>533</v>
      </c>
      <c r="D2774" s="181">
        <v>3638.059976</v>
      </c>
      <c r="E2774" s="97">
        <v>43.215994523780225</v>
      </c>
      <c r="F2774" s="227">
        <f t="shared" si="129"/>
        <v>157222.38</v>
      </c>
      <c r="G2774" s="81"/>
      <c r="H2774" s="106" t="s">
        <v>11235</v>
      </c>
      <c r="I2774" s="189" t="str">
        <f t="shared" si="130"/>
        <v/>
      </c>
      <c r="J2774" s="232">
        <v>2016</v>
      </c>
      <c r="K2774" s="106">
        <f t="shared" si="131"/>
        <v>0</v>
      </c>
    </row>
    <row r="2775" spans="2:11" s="58" customFormat="1">
      <c r="B2775" s="175" t="s">
        <v>3534</v>
      </c>
      <c r="C2775" s="174" t="s">
        <v>664</v>
      </c>
      <c r="D2775" s="181">
        <v>9217.3250000000007</v>
      </c>
      <c r="E2775" s="97">
        <v>41.273115573119092</v>
      </c>
      <c r="F2775" s="227">
        <f t="shared" si="129"/>
        <v>380427.72</v>
      </c>
      <c r="G2775" s="81">
        <v>4608.6626550000001</v>
      </c>
      <c r="H2775" s="106">
        <v>162.69448560886261</v>
      </c>
      <c r="I2775" s="189">
        <f t="shared" si="130"/>
        <v>749804</v>
      </c>
      <c r="J2775" s="232">
        <v>2016</v>
      </c>
      <c r="K2775" s="106">
        <f t="shared" si="131"/>
        <v>1130232</v>
      </c>
    </row>
    <row r="2776" spans="2:11" s="58" customFormat="1">
      <c r="B2776" s="175" t="s">
        <v>3535</v>
      </c>
      <c r="C2776" s="174" t="s">
        <v>3536</v>
      </c>
      <c r="D2776" s="181">
        <v>10480.354450000001</v>
      </c>
      <c r="E2776" s="97">
        <v>97.157830382349317</v>
      </c>
      <c r="F2776" s="227">
        <f t="shared" si="129"/>
        <v>1018248.4999999999</v>
      </c>
      <c r="G2776" s="81"/>
      <c r="H2776" s="106" t="s">
        <v>11235</v>
      </c>
      <c r="I2776" s="189" t="str">
        <f t="shared" si="130"/>
        <v/>
      </c>
      <c r="J2776" s="232">
        <v>2016</v>
      </c>
      <c r="K2776" s="106">
        <f t="shared" si="131"/>
        <v>0</v>
      </c>
    </row>
    <row r="2777" spans="2:11" s="58" customFormat="1">
      <c r="B2777" s="175" t="s">
        <v>3537</v>
      </c>
      <c r="C2777" s="174" t="s">
        <v>664</v>
      </c>
      <c r="D2777" s="104">
        <v>4938.4250000000002</v>
      </c>
      <c r="E2777" s="97">
        <v>77.592349787634717</v>
      </c>
      <c r="F2777" s="227">
        <f t="shared" si="129"/>
        <v>383184</v>
      </c>
      <c r="G2777" s="81">
        <v>2469.2125259999998</v>
      </c>
      <c r="H2777" s="106">
        <v>162.6943795926621</v>
      </c>
      <c r="I2777" s="189">
        <f t="shared" si="130"/>
        <v>401727</v>
      </c>
      <c r="J2777" s="232">
        <v>2016</v>
      </c>
      <c r="K2777" s="106">
        <f t="shared" si="131"/>
        <v>784911</v>
      </c>
    </row>
    <row r="2778" spans="2:11" s="58" customFormat="1">
      <c r="B2778" s="175" t="s">
        <v>3538</v>
      </c>
      <c r="C2778" s="174" t="s">
        <v>3536</v>
      </c>
      <c r="D2778" s="181">
        <v>10480.354450000001</v>
      </c>
      <c r="E2778" s="97">
        <v>97.157830382349317</v>
      </c>
      <c r="F2778" s="227">
        <f t="shared" si="129"/>
        <v>1018248.4999999999</v>
      </c>
      <c r="G2778" s="81"/>
      <c r="H2778" s="106" t="s">
        <v>11235</v>
      </c>
      <c r="I2778" s="189" t="str">
        <f t="shared" si="130"/>
        <v/>
      </c>
      <c r="J2778" s="232">
        <v>2016</v>
      </c>
      <c r="K2778" s="106">
        <f t="shared" si="131"/>
        <v>0</v>
      </c>
    </row>
    <row r="2779" spans="2:11" s="58" customFormat="1">
      <c r="B2779" s="175" t="s">
        <v>3539</v>
      </c>
      <c r="C2779" s="174" t="s">
        <v>3536</v>
      </c>
      <c r="D2779" s="181">
        <v>10480.354450000001</v>
      </c>
      <c r="E2779" s="97">
        <v>53.909004957365724</v>
      </c>
      <c r="F2779" s="227">
        <f t="shared" si="129"/>
        <v>564985.48</v>
      </c>
      <c r="G2779" s="81">
        <v>5240.1771390000004</v>
      </c>
      <c r="H2779" s="106">
        <v>162.69450008758568</v>
      </c>
      <c r="I2779" s="189">
        <f t="shared" si="130"/>
        <v>852548</v>
      </c>
      <c r="J2779" s="232">
        <v>2016</v>
      </c>
      <c r="K2779" s="106">
        <f t="shared" si="131"/>
        <v>1417533</v>
      </c>
    </row>
    <row r="2780" spans="2:11" s="58" customFormat="1">
      <c r="B2780" s="175" t="s">
        <v>3540</v>
      </c>
      <c r="C2780" s="174" t="s">
        <v>3541</v>
      </c>
      <c r="D2780" s="181">
        <v>26023.001670000001</v>
      </c>
      <c r="E2780" s="97">
        <v>141.01065574730833</v>
      </c>
      <c r="F2780" s="227">
        <f t="shared" si="129"/>
        <v>3669520.5300000003</v>
      </c>
      <c r="G2780" s="81">
        <v>13011.5013</v>
      </c>
      <c r="H2780" s="106">
        <v>162.69452319080196</v>
      </c>
      <c r="I2780" s="189">
        <f t="shared" si="130"/>
        <v>2116900</v>
      </c>
      <c r="J2780" s="232">
        <v>2016</v>
      </c>
      <c r="K2780" s="106">
        <f t="shared" si="131"/>
        <v>5786421</v>
      </c>
    </row>
    <row r="2781" spans="2:11" s="58" customFormat="1">
      <c r="B2781" s="175" t="s">
        <v>3542</v>
      </c>
      <c r="C2781" s="174" t="s">
        <v>931</v>
      </c>
      <c r="D2781" s="181">
        <v>14823.434999999999</v>
      </c>
      <c r="E2781" s="97">
        <v>402.93517865461007</v>
      </c>
      <c r="F2781" s="227">
        <f t="shared" si="129"/>
        <v>5972883.4299999997</v>
      </c>
      <c r="G2781" s="81">
        <v>7411.7173270000003</v>
      </c>
      <c r="H2781" s="106">
        <v>162.69454794332847</v>
      </c>
      <c r="I2781" s="189">
        <f t="shared" si="130"/>
        <v>1205846</v>
      </c>
      <c r="J2781" s="232">
        <v>2016</v>
      </c>
      <c r="K2781" s="106">
        <f t="shared" si="131"/>
        <v>7178729</v>
      </c>
    </row>
    <row r="2782" spans="2:11" s="58" customFormat="1">
      <c r="B2782" s="175" t="s">
        <v>3543</v>
      </c>
      <c r="C2782" s="174" t="s">
        <v>931</v>
      </c>
      <c r="D2782" s="104">
        <v>5238.2333330000001</v>
      </c>
      <c r="E2782" s="97">
        <v>438.82447265546426</v>
      </c>
      <c r="F2782" s="227">
        <f t="shared" si="129"/>
        <v>2298664.98</v>
      </c>
      <c r="G2782" s="81">
        <v>2619.1166939999998</v>
      </c>
      <c r="H2782" s="106">
        <v>162.69454544586245</v>
      </c>
      <c r="I2782" s="189">
        <f t="shared" si="130"/>
        <v>426116</v>
      </c>
      <c r="J2782" s="232">
        <v>2016</v>
      </c>
      <c r="K2782" s="106">
        <f t="shared" si="131"/>
        <v>2724781</v>
      </c>
    </row>
    <row r="2783" spans="2:11" s="58" customFormat="1">
      <c r="B2783" s="175" t="s">
        <v>3544</v>
      </c>
      <c r="C2783" s="174" t="s">
        <v>122</v>
      </c>
      <c r="D2783" s="181">
        <v>12185.40833</v>
      </c>
      <c r="E2783" s="97">
        <v>104.43192673872423</v>
      </c>
      <c r="F2783" s="227">
        <f t="shared" si="129"/>
        <v>1272545.67</v>
      </c>
      <c r="G2783" s="81">
        <v>6092.7040230000002</v>
      </c>
      <c r="H2783" s="106">
        <v>162.69442865729701</v>
      </c>
      <c r="I2783" s="189">
        <f t="shared" si="130"/>
        <v>991249</v>
      </c>
      <c r="J2783" s="232">
        <v>2016</v>
      </c>
      <c r="K2783" s="106">
        <f t="shared" si="131"/>
        <v>2263795</v>
      </c>
    </row>
    <row r="2784" spans="2:11" s="58" customFormat="1">
      <c r="B2784" s="175" t="s">
        <v>3545</v>
      </c>
      <c r="C2784" s="174" t="s">
        <v>122</v>
      </c>
      <c r="D2784" s="181">
        <v>11111.333329999999</v>
      </c>
      <c r="E2784" s="97">
        <v>258.41326551221374</v>
      </c>
      <c r="F2784" s="227">
        <f t="shared" si="129"/>
        <v>2871315.9299999997</v>
      </c>
      <c r="G2784" s="81">
        <v>5555.6665860000003</v>
      </c>
      <c r="H2784" s="106">
        <v>162.69442847375362</v>
      </c>
      <c r="I2784" s="189">
        <f t="shared" si="130"/>
        <v>903876</v>
      </c>
      <c r="J2784" s="232">
        <v>2016</v>
      </c>
      <c r="K2784" s="106">
        <f t="shared" si="131"/>
        <v>3775192</v>
      </c>
    </row>
    <row r="2785" spans="2:11" s="58" customFormat="1">
      <c r="B2785" s="175" t="s">
        <v>3546</v>
      </c>
      <c r="C2785" s="174" t="s">
        <v>718</v>
      </c>
      <c r="D2785" s="181">
        <v>5117.2956519999998</v>
      </c>
      <c r="E2785" s="97">
        <v>723.01361140898177</v>
      </c>
      <c r="F2785" s="227">
        <f t="shared" si="129"/>
        <v>3699874.4099999997</v>
      </c>
      <c r="G2785" s="81">
        <v>2558.647766</v>
      </c>
      <c r="H2785" s="106">
        <v>162.69453167083569</v>
      </c>
      <c r="I2785" s="189">
        <f t="shared" si="130"/>
        <v>416278</v>
      </c>
      <c r="J2785" s="232">
        <v>2016</v>
      </c>
      <c r="K2785" s="106">
        <f t="shared" si="131"/>
        <v>4116152</v>
      </c>
    </row>
    <row r="2786" spans="2:11" s="58" customFormat="1">
      <c r="B2786" s="175" t="s">
        <v>3547</v>
      </c>
      <c r="C2786" s="174" t="s">
        <v>718</v>
      </c>
      <c r="D2786" s="181">
        <v>7814.515652</v>
      </c>
      <c r="E2786" s="97">
        <v>186.29319523180092</v>
      </c>
      <c r="F2786" s="227">
        <f t="shared" si="129"/>
        <v>1455791.09</v>
      </c>
      <c r="G2786" s="81">
        <v>3907.2577809999998</v>
      </c>
      <c r="H2786" s="106">
        <v>162.69441015414796</v>
      </c>
      <c r="I2786" s="189">
        <f t="shared" si="130"/>
        <v>635689</v>
      </c>
      <c r="J2786" s="232">
        <v>2016</v>
      </c>
      <c r="K2786" s="106">
        <f t="shared" si="131"/>
        <v>2091480</v>
      </c>
    </row>
    <row r="2787" spans="2:11" s="58" customFormat="1">
      <c r="B2787" s="175" t="s">
        <v>3548</v>
      </c>
      <c r="C2787" s="174" t="s">
        <v>721</v>
      </c>
      <c r="D2787" s="104">
        <v>11626.445449999999</v>
      </c>
      <c r="E2787" s="97">
        <v>222.65800593422131</v>
      </c>
      <c r="F2787" s="227">
        <f t="shared" si="129"/>
        <v>2588721.16</v>
      </c>
      <c r="G2787" s="81">
        <v>5813.2229079999997</v>
      </c>
      <c r="H2787" s="106">
        <v>162.69443215371021</v>
      </c>
      <c r="I2787" s="189">
        <f t="shared" si="130"/>
        <v>945778.99999999988</v>
      </c>
      <c r="J2787" s="232">
        <v>2016</v>
      </c>
      <c r="K2787" s="106">
        <f t="shared" si="131"/>
        <v>3534500</v>
      </c>
    </row>
    <row r="2788" spans="2:11" s="58" customFormat="1">
      <c r="B2788" s="175" t="s">
        <v>3549</v>
      </c>
      <c r="C2788" s="174" t="s">
        <v>721</v>
      </c>
      <c r="D2788" s="181">
        <v>6334.4111110000003</v>
      </c>
      <c r="E2788" s="97">
        <v>362.03836944172724</v>
      </c>
      <c r="F2788" s="227">
        <f t="shared" si="129"/>
        <v>2293299.87</v>
      </c>
      <c r="G2788" s="81">
        <v>3167.2056269999998</v>
      </c>
      <c r="H2788" s="106">
        <v>162.69452024435924</v>
      </c>
      <c r="I2788" s="189">
        <f t="shared" si="130"/>
        <v>515286.99999999994</v>
      </c>
      <c r="J2788" s="232">
        <v>2016</v>
      </c>
      <c r="K2788" s="106">
        <f t="shared" si="131"/>
        <v>2808587</v>
      </c>
    </row>
    <row r="2789" spans="2:11" s="58" customFormat="1">
      <c r="B2789" s="175" t="s">
        <v>3550</v>
      </c>
      <c r="C2789" s="174" t="s">
        <v>658</v>
      </c>
      <c r="D2789" s="181">
        <v>14887.64638</v>
      </c>
      <c r="E2789" s="97">
        <v>120.46626875886341</v>
      </c>
      <c r="F2789" s="227">
        <f t="shared" si="129"/>
        <v>1793459.21</v>
      </c>
      <c r="G2789" s="81">
        <v>7443.8232980000002</v>
      </c>
      <c r="H2789" s="106">
        <v>162.69448528223245</v>
      </c>
      <c r="I2789" s="189">
        <f t="shared" si="130"/>
        <v>1211069</v>
      </c>
      <c r="J2789" s="232">
        <v>2016</v>
      </c>
      <c r="K2789" s="106">
        <f t="shared" si="131"/>
        <v>3004528</v>
      </c>
    </row>
    <row r="2790" spans="2:11" s="58" customFormat="1">
      <c r="B2790" s="175" t="s">
        <v>3551</v>
      </c>
      <c r="C2790" s="174" t="s">
        <v>658</v>
      </c>
      <c r="D2790" s="181">
        <v>5217.0313630000001</v>
      </c>
      <c r="E2790" s="97">
        <v>30.801009006700117</v>
      </c>
      <c r="F2790" s="227">
        <f t="shared" si="129"/>
        <v>160689.82999999999</v>
      </c>
      <c r="G2790" s="81">
        <v>2608.5157770000001</v>
      </c>
      <c r="H2790" s="106">
        <v>162.69443479773901</v>
      </c>
      <c r="I2790" s="189">
        <f t="shared" si="130"/>
        <v>424391</v>
      </c>
      <c r="J2790" s="232">
        <v>2016</v>
      </c>
      <c r="K2790" s="106">
        <f t="shared" si="131"/>
        <v>585081</v>
      </c>
    </row>
    <row r="2791" spans="2:11" s="58" customFormat="1">
      <c r="B2791" s="175" t="s">
        <v>3552</v>
      </c>
      <c r="C2791" s="174" t="s">
        <v>1539</v>
      </c>
      <c r="D2791" s="181">
        <v>11134.575559999999</v>
      </c>
      <c r="E2791" s="97">
        <v>484.62879172378626</v>
      </c>
      <c r="F2791" s="227">
        <f t="shared" si="129"/>
        <v>5396135.9000000004</v>
      </c>
      <c r="G2791" s="81">
        <v>5567.2877589999998</v>
      </c>
      <c r="H2791" s="106">
        <v>162.6944823420973</v>
      </c>
      <c r="I2791" s="189">
        <f t="shared" si="130"/>
        <v>905766.99999999988</v>
      </c>
      <c r="J2791" s="232">
        <v>2016</v>
      </c>
      <c r="K2791" s="106">
        <f t="shared" si="131"/>
        <v>6301903</v>
      </c>
    </row>
    <row r="2792" spans="2:11" s="58" customFormat="1">
      <c r="B2792" s="175" t="s">
        <v>3553</v>
      </c>
      <c r="C2792" s="174" t="s">
        <v>1539</v>
      </c>
      <c r="D2792" s="104">
        <v>10930.051880000001</v>
      </c>
      <c r="E2792" s="97">
        <v>504.07509044687163</v>
      </c>
      <c r="F2792" s="227">
        <f t="shared" si="129"/>
        <v>5509566.8899999997</v>
      </c>
      <c r="G2792" s="81">
        <v>5465.025815</v>
      </c>
      <c r="H2792" s="106">
        <v>162.69456542356698</v>
      </c>
      <c r="I2792" s="189">
        <f t="shared" si="130"/>
        <v>889130</v>
      </c>
      <c r="J2792" s="232">
        <v>2016</v>
      </c>
      <c r="K2792" s="106">
        <f t="shared" si="131"/>
        <v>6398697</v>
      </c>
    </row>
    <row r="2793" spans="2:11" s="58" customFormat="1">
      <c r="B2793" s="175" t="s">
        <v>3554</v>
      </c>
      <c r="C2793" s="174" t="s">
        <v>1693</v>
      </c>
      <c r="D2793" s="181">
        <v>3718.95</v>
      </c>
      <c r="E2793" s="97">
        <v>294.06622299304917</v>
      </c>
      <c r="F2793" s="227">
        <f t="shared" si="129"/>
        <v>1093617.58</v>
      </c>
      <c r="G2793" s="81"/>
      <c r="H2793" s="106" t="s">
        <v>11235</v>
      </c>
      <c r="I2793" s="189" t="str">
        <f t="shared" si="130"/>
        <v/>
      </c>
      <c r="J2793" s="232">
        <v>2016</v>
      </c>
      <c r="K2793" s="106">
        <f t="shared" si="131"/>
        <v>0</v>
      </c>
    </row>
    <row r="2794" spans="2:11" s="58" customFormat="1">
      <c r="B2794" s="175" t="s">
        <v>3555</v>
      </c>
      <c r="C2794" s="174" t="s">
        <v>3556</v>
      </c>
      <c r="D2794" s="181">
        <v>4269</v>
      </c>
      <c r="E2794" s="97">
        <v>143.01996252049659</v>
      </c>
      <c r="F2794" s="227">
        <f t="shared" si="129"/>
        <v>610552.22</v>
      </c>
      <c r="G2794" s="81"/>
      <c r="H2794" s="106" t="s">
        <v>11235</v>
      </c>
      <c r="I2794" s="189" t="str">
        <f t="shared" si="130"/>
        <v/>
      </c>
      <c r="J2794" s="232">
        <v>2016</v>
      </c>
      <c r="K2794" s="106">
        <f t="shared" si="131"/>
        <v>0</v>
      </c>
    </row>
    <row r="2795" spans="2:11" s="58" customFormat="1">
      <c r="B2795" s="175" t="s">
        <v>3557</v>
      </c>
      <c r="C2795" s="174" t="s">
        <v>3558</v>
      </c>
      <c r="D2795" s="181">
        <v>1307.4396280000001</v>
      </c>
      <c r="E2795" s="97">
        <v>85.866022105917068</v>
      </c>
      <c r="F2795" s="227">
        <f t="shared" si="129"/>
        <v>112264.64</v>
      </c>
      <c r="G2795" s="81">
        <v>653.71983729999999</v>
      </c>
      <c r="H2795" s="106">
        <v>576.16119094019723</v>
      </c>
      <c r="I2795" s="189">
        <f t="shared" si="130"/>
        <v>376647.99999999994</v>
      </c>
      <c r="J2795" s="232">
        <v>2016</v>
      </c>
      <c r="K2795" s="106">
        <f t="shared" si="131"/>
        <v>488913</v>
      </c>
    </row>
    <row r="2796" spans="2:11" s="58" customFormat="1">
      <c r="B2796" s="175" t="s">
        <v>3559</v>
      </c>
      <c r="C2796" s="174" t="s">
        <v>1693</v>
      </c>
      <c r="D2796" s="181">
        <v>4055.85</v>
      </c>
      <c r="E2796" s="97">
        <v>332.28450263200074</v>
      </c>
      <c r="F2796" s="227">
        <f t="shared" si="129"/>
        <v>1347696.1</v>
      </c>
      <c r="G2796" s="81"/>
      <c r="H2796" s="106" t="s">
        <v>11235</v>
      </c>
      <c r="I2796" s="189" t="str">
        <f t="shared" si="130"/>
        <v/>
      </c>
      <c r="J2796" s="232">
        <v>2016</v>
      </c>
      <c r="K2796" s="106">
        <f t="shared" si="131"/>
        <v>0</v>
      </c>
    </row>
    <row r="2797" spans="2:11" s="58" customFormat="1">
      <c r="B2797" s="175" t="s">
        <v>3560</v>
      </c>
      <c r="C2797" s="174" t="s">
        <v>1693</v>
      </c>
      <c r="D2797" s="104">
        <v>3718.95</v>
      </c>
      <c r="E2797" s="97">
        <v>294.06622299304917</v>
      </c>
      <c r="F2797" s="227">
        <f t="shared" si="129"/>
        <v>1093617.58</v>
      </c>
      <c r="G2797" s="81"/>
      <c r="H2797" s="106" t="s">
        <v>11235</v>
      </c>
      <c r="I2797" s="189" t="str">
        <f t="shared" si="130"/>
        <v/>
      </c>
      <c r="J2797" s="232">
        <v>2016</v>
      </c>
      <c r="K2797" s="106">
        <f t="shared" si="131"/>
        <v>0</v>
      </c>
    </row>
    <row r="2798" spans="2:11" s="58" customFormat="1">
      <c r="B2798" s="175" t="s">
        <v>3561</v>
      </c>
      <c r="C2798" s="174" t="s">
        <v>3556</v>
      </c>
      <c r="D2798" s="181">
        <v>4269</v>
      </c>
      <c r="E2798" s="97">
        <v>143.01996252049659</v>
      </c>
      <c r="F2798" s="227">
        <f t="shared" si="129"/>
        <v>610552.22</v>
      </c>
      <c r="G2798" s="81"/>
      <c r="H2798" s="106" t="s">
        <v>11235</v>
      </c>
      <c r="I2798" s="189" t="str">
        <f t="shared" si="130"/>
        <v/>
      </c>
      <c r="J2798" s="232">
        <v>2016</v>
      </c>
      <c r="K2798" s="106">
        <f t="shared" si="131"/>
        <v>0</v>
      </c>
    </row>
    <row r="2799" spans="2:11" s="58" customFormat="1">
      <c r="B2799" s="175" t="s">
        <v>3562</v>
      </c>
      <c r="C2799" s="174" t="s">
        <v>3563</v>
      </c>
      <c r="D2799" s="181">
        <v>27071.657319999998</v>
      </c>
      <c r="E2799" s="97">
        <v>23.629335745448188</v>
      </c>
      <c r="F2799" s="227">
        <f t="shared" si="129"/>
        <v>639685.28</v>
      </c>
      <c r="G2799" s="81">
        <v>13535.828729999999</v>
      </c>
      <c r="H2799" s="106">
        <v>162.69450832509168</v>
      </c>
      <c r="I2799" s="189">
        <f t="shared" si="130"/>
        <v>2202205</v>
      </c>
      <c r="J2799" s="232">
        <v>2016</v>
      </c>
      <c r="K2799" s="106">
        <f t="shared" si="131"/>
        <v>2841890</v>
      </c>
    </row>
    <row r="2800" spans="2:11" s="58" customFormat="1">
      <c r="B2800" s="175" t="s">
        <v>3564</v>
      </c>
      <c r="C2800" s="174" t="s">
        <v>3565</v>
      </c>
      <c r="D2800" s="181">
        <v>5315.53</v>
      </c>
      <c r="E2800" s="97">
        <v>486.9077382688086</v>
      </c>
      <c r="F2800" s="227">
        <f t="shared" si="129"/>
        <v>2588172.69</v>
      </c>
      <c r="G2800" s="81">
        <v>2657.764983</v>
      </c>
      <c r="H2800" s="106">
        <v>162.69459593523436</v>
      </c>
      <c r="I2800" s="189">
        <f t="shared" si="130"/>
        <v>432404</v>
      </c>
      <c r="J2800" s="232">
        <v>2016</v>
      </c>
      <c r="K2800" s="106">
        <f t="shared" si="131"/>
        <v>3020577</v>
      </c>
    </row>
    <row r="2801" spans="2:11" s="58" customFormat="1">
      <c r="B2801" s="175" t="s">
        <v>3566</v>
      </c>
      <c r="C2801" s="174" t="s">
        <v>3567</v>
      </c>
      <c r="D2801" s="181">
        <v>11061.35333</v>
      </c>
      <c r="E2801" s="97">
        <v>238.66183921999354</v>
      </c>
      <c r="F2801" s="227">
        <f t="shared" si="129"/>
        <v>2639922.9300000002</v>
      </c>
      <c r="G2801" s="81">
        <v>5530.6765939999996</v>
      </c>
      <c r="H2801" s="106">
        <v>162.69456091071524</v>
      </c>
      <c r="I2801" s="189">
        <f t="shared" si="130"/>
        <v>899811</v>
      </c>
      <c r="J2801" s="232">
        <v>2016</v>
      </c>
      <c r="K2801" s="106">
        <f t="shared" si="131"/>
        <v>3539734</v>
      </c>
    </row>
    <row r="2802" spans="2:11" s="58" customFormat="1">
      <c r="B2802" s="175" t="s">
        <v>3568</v>
      </c>
      <c r="C2802" s="174" t="s">
        <v>3567</v>
      </c>
      <c r="D2802" s="104">
        <v>3708.75</v>
      </c>
      <c r="E2802" s="97">
        <v>231.74684732052577</v>
      </c>
      <c r="F2802" s="227">
        <f t="shared" si="129"/>
        <v>859491.12</v>
      </c>
      <c r="G2802" s="81">
        <v>1854.374949</v>
      </c>
      <c r="H2802" s="106">
        <v>162.6947129342395</v>
      </c>
      <c r="I2802" s="189">
        <f t="shared" si="130"/>
        <v>301697</v>
      </c>
      <c r="J2802" s="232">
        <v>2016</v>
      </c>
      <c r="K2802" s="106">
        <f t="shared" si="131"/>
        <v>1161188</v>
      </c>
    </row>
    <row r="2803" spans="2:11" s="58" customFormat="1">
      <c r="B2803" s="175" t="s">
        <v>3569</v>
      </c>
      <c r="C2803" s="174" t="s">
        <v>3565</v>
      </c>
      <c r="D2803" s="181">
        <v>5315.53</v>
      </c>
      <c r="E2803" s="97">
        <v>486.9077382688086</v>
      </c>
      <c r="F2803" s="227">
        <f t="shared" si="129"/>
        <v>2588172.69</v>
      </c>
      <c r="G2803" s="81">
        <v>2657.764983</v>
      </c>
      <c r="H2803" s="106">
        <v>162.69459593523436</v>
      </c>
      <c r="I2803" s="189">
        <f t="shared" si="130"/>
        <v>432404</v>
      </c>
      <c r="J2803" s="232">
        <v>2016</v>
      </c>
      <c r="K2803" s="106">
        <f t="shared" si="131"/>
        <v>3020577</v>
      </c>
    </row>
    <row r="2804" spans="2:11" s="58" customFormat="1">
      <c r="B2804" s="175" t="s">
        <v>3570</v>
      </c>
      <c r="C2804" s="174" t="s">
        <v>3565</v>
      </c>
      <c r="D2804" s="181">
        <v>5315.53</v>
      </c>
      <c r="E2804" s="97">
        <v>957.47086555809119</v>
      </c>
      <c r="F2804" s="227">
        <f t="shared" si="129"/>
        <v>5089465.1100000003</v>
      </c>
      <c r="G2804" s="81">
        <v>2657.765042</v>
      </c>
      <c r="H2804" s="106">
        <v>162.69459232356024</v>
      </c>
      <c r="I2804" s="189">
        <f t="shared" si="130"/>
        <v>432403.99999999994</v>
      </c>
      <c r="J2804" s="232">
        <v>2016</v>
      </c>
      <c r="K2804" s="106">
        <f t="shared" si="131"/>
        <v>5521869</v>
      </c>
    </row>
    <row r="2805" spans="2:11" s="58" customFormat="1">
      <c r="B2805" s="175" t="s">
        <v>3571</v>
      </c>
      <c r="C2805" s="174" t="s">
        <v>3565</v>
      </c>
      <c r="D2805" s="181">
        <v>3347.625</v>
      </c>
      <c r="E2805" s="97">
        <v>183.2977379485456</v>
      </c>
      <c r="F2805" s="227">
        <f t="shared" si="129"/>
        <v>613612.09</v>
      </c>
      <c r="G2805" s="81">
        <v>1673.812508</v>
      </c>
      <c r="H2805" s="106">
        <v>162.69444677850382</v>
      </c>
      <c r="I2805" s="189">
        <f t="shared" si="130"/>
        <v>272320</v>
      </c>
      <c r="J2805" s="232">
        <v>2016</v>
      </c>
      <c r="K2805" s="106">
        <f t="shared" si="131"/>
        <v>885932</v>
      </c>
    </row>
    <row r="2806" spans="2:11" s="58" customFormat="1">
      <c r="B2806" s="175" t="s">
        <v>3572</v>
      </c>
      <c r="C2806" s="174" t="s">
        <v>1678</v>
      </c>
      <c r="D2806" s="181">
        <v>7874.423659</v>
      </c>
      <c r="E2806" s="97">
        <v>201.23810054198154</v>
      </c>
      <c r="F2806" s="227">
        <f t="shared" si="129"/>
        <v>1584634.06</v>
      </c>
      <c r="G2806" s="81">
        <v>3937.2117290000001</v>
      </c>
      <c r="H2806" s="106">
        <v>162.69457781044824</v>
      </c>
      <c r="I2806" s="189">
        <f t="shared" si="130"/>
        <v>640563</v>
      </c>
      <c r="J2806" s="232">
        <v>2016</v>
      </c>
      <c r="K2806" s="106">
        <f t="shared" si="131"/>
        <v>2225197</v>
      </c>
    </row>
    <row r="2807" spans="2:11" s="58" customFormat="1">
      <c r="B2807" s="175" t="s">
        <v>3573</v>
      </c>
      <c r="C2807" s="174" t="s">
        <v>1678</v>
      </c>
      <c r="D2807" s="104">
        <v>8039.384368</v>
      </c>
      <c r="E2807" s="97">
        <v>410.71594650243497</v>
      </c>
      <c r="F2807" s="227">
        <f t="shared" si="129"/>
        <v>3301903.36</v>
      </c>
      <c r="G2807" s="81">
        <v>4019.6922679999998</v>
      </c>
      <c r="H2807" s="106">
        <v>162.69454386004259</v>
      </c>
      <c r="I2807" s="189">
        <f t="shared" si="130"/>
        <v>653982</v>
      </c>
      <c r="J2807" s="232">
        <v>2016</v>
      </c>
      <c r="K2807" s="106">
        <f t="shared" si="131"/>
        <v>3955885</v>
      </c>
    </row>
    <row r="2808" spans="2:11" s="58" customFormat="1">
      <c r="B2808" s="175" t="s">
        <v>3574</v>
      </c>
      <c r="C2808" s="174" t="s">
        <v>1764</v>
      </c>
      <c r="D2808" s="181">
        <v>3547.2833329999999</v>
      </c>
      <c r="E2808" s="97">
        <v>98.64850003511124</v>
      </c>
      <c r="F2808" s="227">
        <f t="shared" si="129"/>
        <v>349934.18</v>
      </c>
      <c r="G2808" s="81">
        <v>1773.641613</v>
      </c>
      <c r="H2808" s="106">
        <v>576.16092930494403</v>
      </c>
      <c r="I2808" s="189">
        <f t="shared" si="130"/>
        <v>1021902.9999999999</v>
      </c>
      <c r="J2808" s="232">
        <v>2016</v>
      </c>
      <c r="K2808" s="106">
        <f t="shared" si="131"/>
        <v>1371837</v>
      </c>
    </row>
    <row r="2809" spans="2:11" s="58" customFormat="1">
      <c r="B2809" s="175" t="s">
        <v>3575</v>
      </c>
      <c r="C2809" s="174" t="s">
        <v>1764</v>
      </c>
      <c r="D2809" s="181">
        <v>7741.9642860000004</v>
      </c>
      <c r="E2809" s="97">
        <v>433.24361313128384</v>
      </c>
      <c r="F2809" s="227">
        <f t="shared" si="129"/>
        <v>3354156.58</v>
      </c>
      <c r="G2809" s="81">
        <v>3870.9821019999999</v>
      </c>
      <c r="H2809" s="106">
        <v>576.16102095839653</v>
      </c>
      <c r="I2809" s="189">
        <f t="shared" si="130"/>
        <v>2230309</v>
      </c>
      <c r="J2809" s="232">
        <v>2016</v>
      </c>
      <c r="K2809" s="106">
        <f t="shared" si="131"/>
        <v>5584466</v>
      </c>
    </row>
    <row r="2810" spans="2:11" s="58" customFormat="1">
      <c r="B2810" s="175" t="s">
        <v>3576</v>
      </c>
      <c r="C2810" s="174" t="s">
        <v>1815</v>
      </c>
      <c r="D2810" s="181">
        <v>7359.8428569999996</v>
      </c>
      <c r="E2810" s="97">
        <v>149.94745016197837</v>
      </c>
      <c r="F2810" s="227">
        <f t="shared" si="129"/>
        <v>1103589.67</v>
      </c>
      <c r="G2810" s="81"/>
      <c r="H2810" s="106" t="s">
        <v>11235</v>
      </c>
      <c r="I2810" s="189" t="str">
        <f t="shared" si="130"/>
        <v/>
      </c>
      <c r="J2810" s="232">
        <v>2016</v>
      </c>
      <c r="K2810" s="106">
        <f t="shared" si="131"/>
        <v>0</v>
      </c>
    </row>
    <row r="2811" spans="2:11" s="58" customFormat="1">
      <c r="B2811" s="175" t="s">
        <v>3577</v>
      </c>
      <c r="C2811" s="174" t="s">
        <v>1815</v>
      </c>
      <c r="D2811" s="181">
        <v>5839.6857140000002</v>
      </c>
      <c r="E2811" s="97">
        <v>143.78161618990168</v>
      </c>
      <c r="F2811" s="227">
        <f t="shared" si="129"/>
        <v>839639.45</v>
      </c>
      <c r="G2811" s="81"/>
      <c r="H2811" s="106" t="s">
        <v>11235</v>
      </c>
      <c r="I2811" s="189" t="str">
        <f t="shared" si="130"/>
        <v/>
      </c>
      <c r="J2811" s="232">
        <v>2016</v>
      </c>
      <c r="K2811" s="106">
        <f t="shared" si="131"/>
        <v>0</v>
      </c>
    </row>
    <row r="2812" spans="2:11" s="58" customFormat="1">
      <c r="B2812" s="175" t="s">
        <v>3578</v>
      </c>
      <c r="C2812" s="174" t="s">
        <v>1830</v>
      </c>
      <c r="D2812" s="104">
        <v>1790.245324</v>
      </c>
      <c r="E2812" s="97">
        <v>193.30803737376499</v>
      </c>
      <c r="F2812" s="227">
        <f t="shared" si="129"/>
        <v>346068.81</v>
      </c>
      <c r="G2812" s="81">
        <v>895.12265539999999</v>
      </c>
      <c r="H2812" s="106">
        <v>623.65196169740477</v>
      </c>
      <c r="I2812" s="189">
        <f t="shared" si="130"/>
        <v>558245</v>
      </c>
      <c r="J2812" s="232">
        <v>2016</v>
      </c>
      <c r="K2812" s="106">
        <f t="shared" si="131"/>
        <v>904314</v>
      </c>
    </row>
    <row r="2813" spans="2:11" s="58" customFormat="1">
      <c r="B2813" s="175" t="s">
        <v>3579</v>
      </c>
      <c r="C2813" s="174" t="s">
        <v>1830</v>
      </c>
      <c r="D2813" s="181">
        <v>6646.245371</v>
      </c>
      <c r="E2813" s="97">
        <v>258.05627301748922</v>
      </c>
      <c r="F2813" s="227">
        <f t="shared" si="129"/>
        <v>1715105.3099999998</v>
      </c>
      <c r="G2813" s="81">
        <v>3323.1227869999998</v>
      </c>
      <c r="H2813" s="106">
        <v>623.65164721191513</v>
      </c>
      <c r="I2813" s="189">
        <f t="shared" si="130"/>
        <v>2072471</v>
      </c>
      <c r="J2813" s="232">
        <v>2016</v>
      </c>
      <c r="K2813" s="106">
        <f t="shared" si="131"/>
        <v>3787576</v>
      </c>
    </row>
    <row r="2814" spans="2:11" s="58" customFormat="1">
      <c r="B2814" s="175" t="s">
        <v>3580</v>
      </c>
      <c r="C2814" s="174" t="s">
        <v>1830</v>
      </c>
      <c r="D2814" s="181">
        <v>6119.7400399999997</v>
      </c>
      <c r="E2814" s="97">
        <v>375.31917940749656</v>
      </c>
      <c r="F2814" s="227">
        <f t="shared" si="129"/>
        <v>2296855.81</v>
      </c>
      <c r="G2814" s="81">
        <v>3059.8701080000001</v>
      </c>
      <c r="H2814" s="106">
        <v>623.65163639161904</v>
      </c>
      <c r="I2814" s="189">
        <f t="shared" si="130"/>
        <v>1908293</v>
      </c>
      <c r="J2814" s="232">
        <v>2016</v>
      </c>
      <c r="K2814" s="106">
        <f t="shared" si="131"/>
        <v>4205149</v>
      </c>
    </row>
    <row r="2815" spans="2:11" s="58" customFormat="1">
      <c r="B2815" s="175" t="s">
        <v>3581</v>
      </c>
      <c r="C2815" s="174" t="s">
        <v>1830</v>
      </c>
      <c r="D2815" s="181">
        <v>1523.297247</v>
      </c>
      <c r="E2815" s="97">
        <v>138.19166312719005</v>
      </c>
      <c r="F2815" s="227">
        <f t="shared" si="129"/>
        <v>210506.98</v>
      </c>
      <c r="G2815" s="81">
        <v>761.64860929999998</v>
      </c>
      <c r="H2815" s="106">
        <v>623.65110918610594</v>
      </c>
      <c r="I2815" s="189">
        <f t="shared" si="130"/>
        <v>475003.00000000006</v>
      </c>
      <c r="J2815" s="232">
        <v>2016</v>
      </c>
      <c r="K2815" s="106">
        <f t="shared" si="131"/>
        <v>685510</v>
      </c>
    </row>
    <row r="2816" spans="2:11" s="58" customFormat="1">
      <c r="B2816" s="175" t="s">
        <v>3582</v>
      </c>
      <c r="C2816" s="174" t="s">
        <v>1815</v>
      </c>
      <c r="D2816" s="181">
        <v>14687.730740000001</v>
      </c>
      <c r="E2816" s="97">
        <v>126.66736699722478</v>
      </c>
      <c r="F2816" s="227">
        <f t="shared" si="129"/>
        <v>1860456.18</v>
      </c>
      <c r="G2816" s="81"/>
      <c r="H2816" s="106" t="s">
        <v>11235</v>
      </c>
      <c r="I2816" s="189" t="str">
        <f t="shared" si="130"/>
        <v/>
      </c>
      <c r="J2816" s="232">
        <v>2016</v>
      </c>
      <c r="K2816" s="106">
        <f t="shared" si="131"/>
        <v>0</v>
      </c>
    </row>
    <row r="2817" spans="2:11" s="58" customFormat="1">
      <c r="B2817" s="175" t="s">
        <v>3583</v>
      </c>
      <c r="C2817" s="174" t="s">
        <v>1815</v>
      </c>
      <c r="D2817" s="104">
        <v>5589.4878790000002</v>
      </c>
      <c r="E2817" s="97">
        <v>127.24007375917952</v>
      </c>
      <c r="F2817" s="227">
        <f t="shared" si="129"/>
        <v>711206.85</v>
      </c>
      <c r="G2817" s="81"/>
      <c r="H2817" s="106" t="s">
        <v>11235</v>
      </c>
      <c r="I2817" s="189" t="str">
        <f t="shared" si="130"/>
        <v/>
      </c>
      <c r="J2817" s="232">
        <v>2016</v>
      </c>
      <c r="K2817" s="106">
        <f t="shared" si="131"/>
        <v>0</v>
      </c>
    </row>
    <row r="2818" spans="2:11" s="58" customFormat="1">
      <c r="B2818" s="175" t="s">
        <v>3584</v>
      </c>
      <c r="C2818" s="174" t="s">
        <v>1815</v>
      </c>
      <c r="D2818" s="181">
        <v>14687.730740000001</v>
      </c>
      <c r="E2818" s="97">
        <v>126.66736699722478</v>
      </c>
      <c r="F2818" s="227">
        <f t="shared" si="129"/>
        <v>1860456.18</v>
      </c>
      <c r="G2818" s="81"/>
      <c r="H2818" s="106" t="s">
        <v>11235</v>
      </c>
      <c r="I2818" s="189" t="str">
        <f t="shared" si="130"/>
        <v/>
      </c>
      <c r="J2818" s="232">
        <v>2016</v>
      </c>
      <c r="K2818" s="106">
        <f t="shared" si="131"/>
        <v>0</v>
      </c>
    </row>
    <row r="2819" spans="2:11" s="58" customFormat="1">
      <c r="B2819" s="175" t="s">
        <v>3585</v>
      </c>
      <c r="C2819" s="174" t="s">
        <v>1815</v>
      </c>
      <c r="D2819" s="181">
        <v>8381.8428569999996</v>
      </c>
      <c r="E2819" s="97">
        <v>121.11233977050925</v>
      </c>
      <c r="F2819" s="227">
        <f t="shared" si="129"/>
        <v>1015144.6</v>
      </c>
      <c r="G2819" s="81"/>
      <c r="H2819" s="106" t="s">
        <v>11235</v>
      </c>
      <c r="I2819" s="189" t="str">
        <f t="shared" si="130"/>
        <v/>
      </c>
      <c r="J2819" s="232">
        <v>2016</v>
      </c>
      <c r="K2819" s="106">
        <f t="shared" si="131"/>
        <v>0</v>
      </c>
    </row>
    <row r="2820" spans="2:11" s="58" customFormat="1">
      <c r="B2820" s="175" t="s">
        <v>3586</v>
      </c>
      <c r="C2820" s="174" t="s">
        <v>2004</v>
      </c>
      <c r="D2820" s="181">
        <v>6678.125</v>
      </c>
      <c r="E2820" s="97">
        <v>85.859924754328503</v>
      </c>
      <c r="F2820" s="227">
        <f t="shared" si="129"/>
        <v>573383.31000000006</v>
      </c>
      <c r="G2820" s="81">
        <v>3339.0624619999999</v>
      </c>
      <c r="H2820" s="106">
        <v>623.65170574038814</v>
      </c>
      <c r="I2820" s="189">
        <f t="shared" si="130"/>
        <v>2082411.9999999998</v>
      </c>
      <c r="J2820" s="232">
        <v>2016</v>
      </c>
      <c r="K2820" s="106">
        <f t="shared" si="131"/>
        <v>2655795</v>
      </c>
    </row>
    <row r="2821" spans="2:11" s="58" customFormat="1">
      <c r="B2821" s="175" t="s">
        <v>3587</v>
      </c>
      <c r="C2821" s="174" t="s">
        <v>2004</v>
      </c>
      <c r="D2821" s="181">
        <v>10377.325000000001</v>
      </c>
      <c r="E2821" s="97">
        <v>301.87298557190798</v>
      </c>
      <c r="F2821" s="227">
        <f t="shared" si="129"/>
        <v>3132634.08</v>
      </c>
      <c r="G2821" s="81">
        <v>5188.6622850000003</v>
      </c>
      <c r="H2821" s="106">
        <v>623.65168944503773</v>
      </c>
      <c r="I2821" s="189">
        <f t="shared" si="130"/>
        <v>3235918</v>
      </c>
      <c r="J2821" s="232">
        <v>2016</v>
      </c>
      <c r="K2821" s="106">
        <f t="shared" si="131"/>
        <v>6368552</v>
      </c>
    </row>
    <row r="2822" spans="2:11" s="58" customFormat="1">
      <c r="B2822" s="175" t="s">
        <v>3588</v>
      </c>
      <c r="C2822" s="174" t="s">
        <v>2004</v>
      </c>
      <c r="D2822" s="104">
        <v>6742.9166670000004</v>
      </c>
      <c r="E2822" s="97">
        <v>259.27899992538937</v>
      </c>
      <c r="F2822" s="227">
        <f t="shared" si="129"/>
        <v>1748296.69</v>
      </c>
      <c r="G2822" s="81">
        <v>3371.4583699999998</v>
      </c>
      <c r="H2822" s="106">
        <v>623.65177595237526</v>
      </c>
      <c r="I2822" s="189">
        <f t="shared" si="130"/>
        <v>2102616</v>
      </c>
      <c r="J2822" s="232">
        <v>2016</v>
      </c>
      <c r="K2822" s="106">
        <f t="shared" si="131"/>
        <v>3850913</v>
      </c>
    </row>
    <row r="2823" spans="2:11" s="58" customFormat="1">
      <c r="B2823" s="175" t="s">
        <v>3589</v>
      </c>
      <c r="C2823" s="174" t="s">
        <v>2004</v>
      </c>
      <c r="D2823" s="181">
        <v>10175.01</v>
      </c>
      <c r="E2823" s="97">
        <v>540.82623506021116</v>
      </c>
      <c r="F2823" s="227">
        <f t="shared" si="129"/>
        <v>5502912.3499999996</v>
      </c>
      <c r="G2823" s="81">
        <v>5087.5048740000002</v>
      </c>
      <c r="H2823" s="106">
        <v>623.65168753251589</v>
      </c>
      <c r="I2823" s="189">
        <f t="shared" si="130"/>
        <v>3172830.9999999995</v>
      </c>
      <c r="J2823" s="232">
        <v>2016</v>
      </c>
      <c r="K2823" s="106">
        <f t="shared" si="131"/>
        <v>8675743</v>
      </c>
    </row>
    <row r="2824" spans="2:11" s="58" customFormat="1">
      <c r="B2824" s="175" t="s">
        <v>3590</v>
      </c>
      <c r="C2824" s="174" t="s">
        <v>1997</v>
      </c>
      <c r="D2824" s="181">
        <v>7892.1717950000002</v>
      </c>
      <c r="E2824" s="97">
        <v>533.25692715739979</v>
      </c>
      <c r="F2824" s="227">
        <f t="shared" si="129"/>
        <v>4208555.28</v>
      </c>
      <c r="G2824" s="81">
        <v>3946.0859780000001</v>
      </c>
      <c r="H2824" s="106">
        <v>623.65164208796671</v>
      </c>
      <c r="I2824" s="189">
        <f t="shared" si="130"/>
        <v>2460983</v>
      </c>
      <c r="J2824" s="232">
        <v>2016</v>
      </c>
      <c r="K2824" s="106">
        <f t="shared" si="131"/>
        <v>6669538</v>
      </c>
    </row>
    <row r="2825" spans="2:11" s="58" customFormat="1">
      <c r="B2825" s="175" t="s">
        <v>3591</v>
      </c>
      <c r="C2825" s="174" t="s">
        <v>1997</v>
      </c>
      <c r="D2825" s="181">
        <v>5506.6384619999999</v>
      </c>
      <c r="E2825" s="97">
        <v>369.16851796761375</v>
      </c>
      <c r="F2825" s="227">
        <f t="shared" si="129"/>
        <v>2032877.5599999998</v>
      </c>
      <c r="G2825" s="81">
        <v>2753.3191790000001</v>
      </c>
      <c r="H2825" s="106">
        <v>623.65163221782791</v>
      </c>
      <c r="I2825" s="189">
        <f t="shared" si="130"/>
        <v>1717112</v>
      </c>
      <c r="J2825" s="232">
        <v>2016</v>
      </c>
      <c r="K2825" s="106">
        <f t="shared" si="131"/>
        <v>3749990</v>
      </c>
    </row>
    <row r="2826" spans="2:11" s="58" customFormat="1">
      <c r="B2826" s="175" t="s">
        <v>3592</v>
      </c>
      <c r="C2826" s="174" t="s">
        <v>1577</v>
      </c>
      <c r="D2826" s="181">
        <v>4221</v>
      </c>
      <c r="E2826" s="97">
        <v>306.43729211087424</v>
      </c>
      <c r="F2826" s="227">
        <f t="shared" si="129"/>
        <v>1293471.81</v>
      </c>
      <c r="G2826" s="81">
        <v>2110.499898</v>
      </c>
      <c r="H2826" s="106">
        <v>576.16112711131723</v>
      </c>
      <c r="I2826" s="189">
        <f t="shared" si="130"/>
        <v>1215988</v>
      </c>
      <c r="J2826" s="232">
        <v>2016</v>
      </c>
      <c r="K2826" s="106">
        <f t="shared" si="131"/>
        <v>2509460</v>
      </c>
    </row>
    <row r="2827" spans="2:11" s="58" customFormat="1">
      <c r="B2827" s="175" t="s">
        <v>3593</v>
      </c>
      <c r="C2827" s="174" t="s">
        <v>1577</v>
      </c>
      <c r="D2827" s="104">
        <v>7906.8</v>
      </c>
      <c r="E2827" s="97">
        <v>804.03255172762681</v>
      </c>
      <c r="F2827" s="227">
        <f t="shared" si="129"/>
        <v>6357324.5800000001</v>
      </c>
      <c r="G2827" s="81">
        <v>3953.4000219999998</v>
      </c>
      <c r="H2827" s="106">
        <v>576.1610227461066</v>
      </c>
      <c r="I2827" s="189">
        <f t="shared" si="130"/>
        <v>2277795</v>
      </c>
      <c r="J2827" s="232">
        <v>2016</v>
      </c>
      <c r="K2827" s="106">
        <f t="shared" si="131"/>
        <v>8635120</v>
      </c>
    </row>
    <row r="2828" spans="2:11" s="58" customFormat="1">
      <c r="B2828" s="175" t="s">
        <v>3594</v>
      </c>
      <c r="C2828" s="174" t="s">
        <v>1429</v>
      </c>
      <c r="D2828" s="181">
        <v>7220.9</v>
      </c>
      <c r="E2828" s="97">
        <v>565.96306554584612</v>
      </c>
      <c r="F2828" s="227">
        <f t="shared" si="129"/>
        <v>4086762.7</v>
      </c>
      <c r="G2828" s="81">
        <v>3610.4501220000002</v>
      </c>
      <c r="H2828" s="106">
        <v>576.16112387883584</v>
      </c>
      <c r="I2828" s="189">
        <f t="shared" si="130"/>
        <v>2080201</v>
      </c>
      <c r="J2828" s="232">
        <v>2016</v>
      </c>
      <c r="K2828" s="106">
        <f t="shared" si="131"/>
        <v>6166964</v>
      </c>
    </row>
    <row r="2829" spans="2:11" s="58" customFormat="1">
      <c r="B2829" s="175" t="s">
        <v>3595</v>
      </c>
      <c r="C2829" s="174" t="s">
        <v>1429</v>
      </c>
      <c r="D2829" s="181">
        <v>6014.8374999999996</v>
      </c>
      <c r="E2829" s="97">
        <v>514.28051713782793</v>
      </c>
      <c r="F2829" s="227">
        <f t="shared" si="129"/>
        <v>3093313.7399999998</v>
      </c>
      <c r="G2829" s="81">
        <v>3007.418819</v>
      </c>
      <c r="H2829" s="106">
        <v>576.16118814344622</v>
      </c>
      <c r="I2829" s="189">
        <f t="shared" si="130"/>
        <v>1732757.9999999998</v>
      </c>
      <c r="J2829" s="232">
        <v>2016</v>
      </c>
      <c r="K2829" s="106">
        <f t="shared" si="131"/>
        <v>4826072</v>
      </c>
    </row>
    <row r="2830" spans="2:11" s="58" customFormat="1">
      <c r="B2830" s="175" t="s">
        <v>3596</v>
      </c>
      <c r="C2830" s="174" t="s">
        <v>2046</v>
      </c>
      <c r="D2830" s="181">
        <v>3635.1374999999998</v>
      </c>
      <c r="E2830" s="97">
        <v>294.02039675253002</v>
      </c>
      <c r="F2830" s="227">
        <f t="shared" ref="F2830:F2893" si="132">IFERROR(D2830*E2830,0)</f>
        <v>1068804.57</v>
      </c>
      <c r="G2830" s="81">
        <v>1817.5687820000001</v>
      </c>
      <c r="H2830" s="106">
        <v>623.65177660715347</v>
      </c>
      <c r="I2830" s="189">
        <f t="shared" ref="I2830:I2893" si="133">IFERROR(G2830*H2830,"")</f>
        <v>1133530</v>
      </c>
      <c r="J2830" s="232">
        <v>2016</v>
      </c>
      <c r="K2830" s="106">
        <f t="shared" ref="K2830:K2893" si="134">IFERROR(ROUND((F2830+I2830),0),0)</f>
        <v>2202335</v>
      </c>
    </row>
    <row r="2831" spans="2:11" s="58" customFormat="1">
      <c r="B2831" s="175" t="s">
        <v>3597</v>
      </c>
      <c r="C2831" s="174" t="s">
        <v>2046</v>
      </c>
      <c r="D2831" s="181">
        <v>9236.2041669999999</v>
      </c>
      <c r="E2831" s="97">
        <v>284.59595873721224</v>
      </c>
      <c r="F2831" s="227">
        <f t="shared" si="132"/>
        <v>2628586.38</v>
      </c>
      <c r="G2831" s="81">
        <v>4618.1020580000004</v>
      </c>
      <c r="H2831" s="106">
        <v>623.65165685560942</v>
      </c>
      <c r="I2831" s="189">
        <f t="shared" si="133"/>
        <v>2880087</v>
      </c>
      <c r="J2831" s="232">
        <v>2016</v>
      </c>
      <c r="K2831" s="106">
        <f t="shared" si="134"/>
        <v>5508673</v>
      </c>
    </row>
    <row r="2832" spans="2:11" s="58" customFormat="1">
      <c r="B2832" s="175" t="s">
        <v>3598</v>
      </c>
      <c r="C2832" s="174" t="s">
        <v>1440</v>
      </c>
      <c r="D2832" s="104">
        <v>8544.9500000000007</v>
      </c>
      <c r="E2832" s="97">
        <v>513.56299100638387</v>
      </c>
      <c r="F2832" s="227">
        <f t="shared" si="132"/>
        <v>4388370.08</v>
      </c>
      <c r="G2832" s="81"/>
      <c r="H2832" s="106" t="s">
        <v>11235</v>
      </c>
      <c r="I2832" s="189" t="str">
        <f t="shared" si="133"/>
        <v/>
      </c>
      <c r="J2832" s="232">
        <v>2016</v>
      </c>
      <c r="K2832" s="106">
        <f t="shared" si="134"/>
        <v>0</v>
      </c>
    </row>
    <row r="2833" spans="2:11" s="58" customFormat="1">
      <c r="B2833" s="175" t="s">
        <v>3599</v>
      </c>
      <c r="C2833" s="174" t="s">
        <v>1440</v>
      </c>
      <c r="D2833" s="181">
        <v>3595.5124999999998</v>
      </c>
      <c r="E2833" s="97">
        <v>387.64204824764209</v>
      </c>
      <c r="F2833" s="227">
        <f t="shared" si="132"/>
        <v>1393771.83</v>
      </c>
      <c r="G2833" s="81"/>
      <c r="H2833" s="106" t="s">
        <v>11235</v>
      </c>
      <c r="I2833" s="189" t="str">
        <f t="shared" si="133"/>
        <v/>
      </c>
      <c r="J2833" s="232">
        <v>2016</v>
      </c>
      <c r="K2833" s="106">
        <f t="shared" si="134"/>
        <v>0</v>
      </c>
    </row>
    <row r="2834" spans="2:11" s="58" customFormat="1">
      <c r="B2834" s="175" t="s">
        <v>3600</v>
      </c>
      <c r="C2834" s="174" t="s">
        <v>1440</v>
      </c>
      <c r="D2834" s="181">
        <v>3595.5124999999998</v>
      </c>
      <c r="E2834" s="97">
        <v>387.64204824764209</v>
      </c>
      <c r="F2834" s="227">
        <f t="shared" si="132"/>
        <v>1393771.83</v>
      </c>
      <c r="G2834" s="81"/>
      <c r="H2834" s="106" t="s">
        <v>11235</v>
      </c>
      <c r="I2834" s="189" t="str">
        <f t="shared" si="133"/>
        <v/>
      </c>
      <c r="J2834" s="232">
        <v>2016</v>
      </c>
      <c r="K2834" s="106">
        <f t="shared" si="134"/>
        <v>0</v>
      </c>
    </row>
    <row r="2835" spans="2:11" s="58" customFormat="1">
      <c r="B2835" s="175" t="s">
        <v>3601</v>
      </c>
      <c r="C2835" s="174" t="s">
        <v>3602</v>
      </c>
      <c r="D2835" s="181">
        <v>575.4</v>
      </c>
      <c r="E2835" s="97">
        <v>117.53166492874523</v>
      </c>
      <c r="F2835" s="227">
        <f t="shared" si="132"/>
        <v>67627.72</v>
      </c>
      <c r="G2835" s="81">
        <v>287.69999380000002</v>
      </c>
      <c r="H2835" s="106">
        <v>623.65312431925395</v>
      </c>
      <c r="I2835" s="189">
        <f t="shared" si="133"/>
        <v>179425</v>
      </c>
      <c r="J2835" s="232">
        <v>2016</v>
      </c>
      <c r="K2835" s="106">
        <f t="shared" si="134"/>
        <v>247053</v>
      </c>
    </row>
    <row r="2836" spans="2:11" s="58" customFormat="1">
      <c r="B2836" s="175" t="s">
        <v>3603</v>
      </c>
      <c r="C2836" s="174" t="s">
        <v>1833</v>
      </c>
      <c r="D2836" s="181">
        <v>5878.3666670000002</v>
      </c>
      <c r="E2836" s="97">
        <v>324.31248984557431</v>
      </c>
      <c r="F2836" s="227">
        <f t="shared" si="132"/>
        <v>1906427.73</v>
      </c>
      <c r="G2836" s="81">
        <v>2939.183407</v>
      </c>
      <c r="H2836" s="106">
        <v>623.65179241092528</v>
      </c>
      <c r="I2836" s="189">
        <f t="shared" si="133"/>
        <v>1833027</v>
      </c>
      <c r="J2836" s="232">
        <v>2016</v>
      </c>
      <c r="K2836" s="106">
        <f t="shared" si="134"/>
        <v>3739455</v>
      </c>
    </row>
    <row r="2837" spans="2:11" s="58" customFormat="1">
      <c r="B2837" s="175" t="s">
        <v>3604</v>
      </c>
      <c r="C2837" s="174" t="s">
        <v>3602</v>
      </c>
      <c r="D2837" s="104">
        <v>575.4</v>
      </c>
      <c r="E2837" s="97">
        <v>117.53166492874523</v>
      </c>
      <c r="F2837" s="227">
        <f t="shared" si="132"/>
        <v>67627.72</v>
      </c>
      <c r="G2837" s="81">
        <v>287.69999380000002</v>
      </c>
      <c r="H2837" s="106">
        <v>623.65312431925395</v>
      </c>
      <c r="I2837" s="189">
        <f t="shared" si="133"/>
        <v>179425</v>
      </c>
      <c r="J2837" s="232">
        <v>2016</v>
      </c>
      <c r="K2837" s="106">
        <f t="shared" si="134"/>
        <v>247053</v>
      </c>
    </row>
    <row r="2838" spans="2:11" s="58" customFormat="1">
      <c r="B2838" s="175" t="s">
        <v>3605</v>
      </c>
      <c r="C2838" s="174" t="s">
        <v>1833</v>
      </c>
      <c r="D2838" s="181">
        <v>15664.70714</v>
      </c>
      <c r="E2838" s="97">
        <v>351.2887263591702</v>
      </c>
      <c r="F2838" s="227">
        <f t="shared" si="132"/>
        <v>5502835.0199999996</v>
      </c>
      <c r="G2838" s="81">
        <v>7832.3535039999997</v>
      </c>
      <c r="H2838" s="106">
        <v>623.65162623282947</v>
      </c>
      <c r="I2838" s="189">
        <f t="shared" si="133"/>
        <v>4884660</v>
      </c>
      <c r="J2838" s="232">
        <v>2016</v>
      </c>
      <c r="K2838" s="106">
        <f t="shared" si="134"/>
        <v>10387495</v>
      </c>
    </row>
    <row r="2839" spans="2:11" s="58" customFormat="1">
      <c r="B2839" s="175" t="s">
        <v>3606</v>
      </c>
      <c r="C2839" s="174" t="s">
        <v>1997</v>
      </c>
      <c r="D2839" s="181">
        <v>7459.1833329999999</v>
      </c>
      <c r="E2839" s="97">
        <v>544.20088349905154</v>
      </c>
      <c r="F2839" s="227">
        <f t="shared" si="132"/>
        <v>4059294.16</v>
      </c>
      <c r="G2839" s="81">
        <v>3729.591715</v>
      </c>
      <c r="H2839" s="106">
        <v>576.16118980465933</v>
      </c>
      <c r="I2839" s="189">
        <f t="shared" si="133"/>
        <v>2148846</v>
      </c>
      <c r="J2839" s="232">
        <v>2016</v>
      </c>
      <c r="K2839" s="106">
        <f t="shared" si="134"/>
        <v>6208140</v>
      </c>
    </row>
    <row r="2840" spans="2:11" s="58" customFormat="1">
      <c r="B2840" s="175" t="s">
        <v>3607</v>
      </c>
      <c r="C2840" s="174" t="s">
        <v>1997</v>
      </c>
      <c r="D2840" s="181">
        <v>4125.05</v>
      </c>
      <c r="E2840" s="97">
        <v>599.19018436140175</v>
      </c>
      <c r="F2840" s="227">
        <f t="shared" si="132"/>
        <v>2471689.4700000002</v>
      </c>
      <c r="G2840" s="81">
        <v>2062.5249429999999</v>
      </c>
      <c r="H2840" s="106">
        <v>619.60414313399167</v>
      </c>
      <c r="I2840" s="189">
        <f t="shared" si="133"/>
        <v>1277949</v>
      </c>
      <c r="J2840" s="232">
        <v>2016</v>
      </c>
      <c r="K2840" s="106">
        <f t="shared" si="134"/>
        <v>3749638</v>
      </c>
    </row>
    <row r="2841" spans="2:11" s="58" customFormat="1">
      <c r="B2841" s="175" t="s">
        <v>3608</v>
      </c>
      <c r="C2841" s="174" t="s">
        <v>1429</v>
      </c>
      <c r="D2841" s="181">
        <v>1158.3</v>
      </c>
      <c r="E2841" s="97">
        <v>214.56751273417939</v>
      </c>
      <c r="F2841" s="227">
        <f t="shared" si="132"/>
        <v>248533.55</v>
      </c>
      <c r="G2841" s="81">
        <v>579.14997989999995</v>
      </c>
      <c r="H2841" s="106">
        <v>623.65192529638909</v>
      </c>
      <c r="I2841" s="189">
        <f t="shared" si="133"/>
        <v>361188</v>
      </c>
      <c r="J2841" s="232">
        <v>2016</v>
      </c>
      <c r="K2841" s="106">
        <f t="shared" si="134"/>
        <v>609722</v>
      </c>
    </row>
    <row r="2842" spans="2:11" s="58" customFormat="1">
      <c r="B2842" s="175" t="s">
        <v>3609</v>
      </c>
      <c r="C2842" s="174" t="s">
        <v>2046</v>
      </c>
      <c r="D2842" s="104">
        <v>9236.2041669999999</v>
      </c>
      <c r="E2842" s="97">
        <v>284.59595873721224</v>
      </c>
      <c r="F2842" s="227">
        <f t="shared" si="132"/>
        <v>2628586.38</v>
      </c>
      <c r="G2842" s="81">
        <v>4618.1020580000004</v>
      </c>
      <c r="H2842" s="106">
        <v>623.65165685560942</v>
      </c>
      <c r="I2842" s="189">
        <f t="shared" si="133"/>
        <v>2880087</v>
      </c>
      <c r="J2842" s="232">
        <v>2016</v>
      </c>
      <c r="K2842" s="106">
        <f t="shared" si="134"/>
        <v>5508673</v>
      </c>
    </row>
    <row r="2843" spans="2:11" s="58" customFormat="1">
      <c r="B2843" s="175" t="s">
        <v>3610</v>
      </c>
      <c r="C2843" s="174" t="s">
        <v>1429</v>
      </c>
      <c r="D2843" s="181">
        <v>4663.9166670000004</v>
      </c>
      <c r="E2843" s="97">
        <v>311.64020581330851</v>
      </c>
      <c r="F2843" s="227">
        <f t="shared" si="132"/>
        <v>1453463.95</v>
      </c>
      <c r="G2843" s="81">
        <v>2331.9582999999998</v>
      </c>
      <c r="H2843" s="106">
        <v>623.65180372221926</v>
      </c>
      <c r="I2843" s="189">
        <f t="shared" si="133"/>
        <v>1454330</v>
      </c>
      <c r="J2843" s="232">
        <v>2016</v>
      </c>
      <c r="K2843" s="106">
        <f t="shared" si="134"/>
        <v>2907794</v>
      </c>
    </row>
    <row r="2844" spans="2:11" s="58" customFormat="1">
      <c r="B2844" s="175" t="s">
        <v>3611</v>
      </c>
      <c r="C2844" s="174" t="s">
        <v>1818</v>
      </c>
      <c r="D2844" s="181">
        <v>5342.3870340000003</v>
      </c>
      <c r="E2844" s="97">
        <v>203.0972771337405</v>
      </c>
      <c r="F2844" s="227">
        <f t="shared" si="132"/>
        <v>1085024.26</v>
      </c>
      <c r="G2844" s="81">
        <v>2671.1933949999998</v>
      </c>
      <c r="H2844" s="106">
        <v>576.16120303412185</v>
      </c>
      <c r="I2844" s="189">
        <f t="shared" si="133"/>
        <v>1539038.0000000002</v>
      </c>
      <c r="J2844" s="232">
        <v>2016</v>
      </c>
      <c r="K2844" s="106">
        <f t="shared" si="134"/>
        <v>2624062</v>
      </c>
    </row>
    <row r="2845" spans="2:11" s="58" customFormat="1">
      <c r="B2845" s="175" t="s">
        <v>3612</v>
      </c>
      <c r="C2845" s="174" t="s">
        <v>1818</v>
      </c>
      <c r="D2845" s="181">
        <v>6673.5631030000004</v>
      </c>
      <c r="E2845" s="97">
        <v>233.2796417704001</v>
      </c>
      <c r="F2845" s="227">
        <f t="shared" si="132"/>
        <v>1556806.41</v>
      </c>
      <c r="G2845" s="81">
        <v>3336.7816830000002</v>
      </c>
      <c r="H2845" s="106">
        <v>576.1611584583851</v>
      </c>
      <c r="I2845" s="189">
        <f t="shared" si="133"/>
        <v>1922524</v>
      </c>
      <c r="J2845" s="232">
        <v>2016</v>
      </c>
      <c r="K2845" s="106">
        <f t="shared" si="134"/>
        <v>3479330</v>
      </c>
    </row>
    <row r="2846" spans="2:11" s="58" customFormat="1">
      <c r="B2846" s="175" t="s">
        <v>3613</v>
      </c>
      <c r="C2846" s="174" t="s">
        <v>1870</v>
      </c>
      <c r="D2846" s="181">
        <v>13066.825000000001</v>
      </c>
      <c r="E2846" s="97">
        <v>351.0038567134709</v>
      </c>
      <c r="F2846" s="227">
        <f t="shared" si="132"/>
        <v>4586505.97</v>
      </c>
      <c r="G2846" s="81">
        <v>6533.4126809999998</v>
      </c>
      <c r="H2846" s="106">
        <v>576.16121677834053</v>
      </c>
      <c r="I2846" s="189">
        <f t="shared" si="133"/>
        <v>3764299</v>
      </c>
      <c r="J2846" s="232">
        <v>2016</v>
      </c>
      <c r="K2846" s="106">
        <f t="shared" si="134"/>
        <v>8350805</v>
      </c>
    </row>
    <row r="2847" spans="2:11" s="58" customFormat="1">
      <c r="B2847" s="175" t="s">
        <v>3614</v>
      </c>
      <c r="C2847" s="174" t="s">
        <v>1870</v>
      </c>
      <c r="D2847" s="104">
        <v>7258</v>
      </c>
      <c r="E2847" s="97">
        <v>202.86923808211628</v>
      </c>
      <c r="F2847" s="227">
        <f t="shared" si="132"/>
        <v>1472424.93</v>
      </c>
      <c r="G2847" s="81">
        <v>3629.0000620000001</v>
      </c>
      <c r="H2847" s="106">
        <v>576.16119158942024</v>
      </c>
      <c r="I2847" s="189">
        <f t="shared" si="133"/>
        <v>2090889</v>
      </c>
      <c r="J2847" s="232">
        <v>2016</v>
      </c>
      <c r="K2847" s="106">
        <f t="shared" si="134"/>
        <v>3563314</v>
      </c>
    </row>
    <row r="2848" spans="2:11" s="58" customFormat="1">
      <c r="B2848" s="175" t="s">
        <v>3615</v>
      </c>
      <c r="C2848" s="174" t="s">
        <v>1870</v>
      </c>
      <c r="D2848" s="181">
        <v>7258</v>
      </c>
      <c r="E2848" s="97">
        <v>202.86923808211628</v>
      </c>
      <c r="F2848" s="227">
        <f t="shared" si="132"/>
        <v>1472424.93</v>
      </c>
      <c r="G2848" s="81">
        <v>3629.0000620000001</v>
      </c>
      <c r="H2848" s="106">
        <v>576.16119158942024</v>
      </c>
      <c r="I2848" s="189">
        <f t="shared" si="133"/>
        <v>2090889</v>
      </c>
      <c r="J2848" s="232">
        <v>2016</v>
      </c>
      <c r="K2848" s="106">
        <f t="shared" si="134"/>
        <v>3563314</v>
      </c>
    </row>
    <row r="2849" spans="2:11" s="58" customFormat="1">
      <c r="B2849" s="175" t="s">
        <v>3616</v>
      </c>
      <c r="C2849" s="174" t="s">
        <v>1856</v>
      </c>
      <c r="D2849" s="181">
        <v>4925.8999999999996</v>
      </c>
      <c r="E2849" s="97">
        <v>126.17382610284416</v>
      </c>
      <c r="F2849" s="227">
        <f t="shared" si="132"/>
        <v>621519.65</v>
      </c>
      <c r="G2849" s="81">
        <v>2462.950065</v>
      </c>
      <c r="H2849" s="106">
        <v>576.16109240931769</v>
      </c>
      <c r="I2849" s="189">
        <f t="shared" si="133"/>
        <v>1419056</v>
      </c>
      <c r="J2849" s="232">
        <v>2016</v>
      </c>
      <c r="K2849" s="106">
        <f t="shared" si="134"/>
        <v>2040576</v>
      </c>
    </row>
    <row r="2850" spans="2:11" s="58" customFormat="1">
      <c r="B2850" s="175" t="s">
        <v>3617</v>
      </c>
      <c r="C2850" s="174" t="s">
        <v>1856</v>
      </c>
      <c r="D2850" s="181">
        <v>6079.7142860000004</v>
      </c>
      <c r="E2850" s="97">
        <v>317.82324120880571</v>
      </c>
      <c r="F2850" s="227">
        <f t="shared" si="132"/>
        <v>1932274.5</v>
      </c>
      <c r="G2850" s="81">
        <v>3039.8570460000001</v>
      </c>
      <c r="H2850" s="106">
        <v>576.16130413258907</v>
      </c>
      <c r="I2850" s="189">
        <f t="shared" si="133"/>
        <v>1751447.9999999998</v>
      </c>
      <c r="J2850" s="232">
        <v>2016</v>
      </c>
      <c r="K2850" s="106">
        <f t="shared" si="134"/>
        <v>3683723</v>
      </c>
    </row>
    <row r="2851" spans="2:11" s="58" customFormat="1">
      <c r="B2851" s="175" t="s">
        <v>3618</v>
      </c>
      <c r="C2851" s="174" t="s">
        <v>1693</v>
      </c>
      <c r="D2851" s="181">
        <v>6436.9750000000004</v>
      </c>
      <c r="E2851" s="97">
        <v>117.3279716015675</v>
      </c>
      <c r="F2851" s="227">
        <f t="shared" si="132"/>
        <v>755237.22</v>
      </c>
      <c r="G2851" s="81">
        <v>3218.4876380000001</v>
      </c>
      <c r="H2851" s="106">
        <v>576.16129330616991</v>
      </c>
      <c r="I2851" s="189">
        <f t="shared" si="133"/>
        <v>1854368</v>
      </c>
      <c r="J2851" s="232">
        <v>2016</v>
      </c>
      <c r="K2851" s="106">
        <f t="shared" si="134"/>
        <v>2609605</v>
      </c>
    </row>
    <row r="2852" spans="2:11" s="58" customFormat="1">
      <c r="B2852" s="175" t="s">
        <v>3619</v>
      </c>
      <c r="C2852" s="174" t="s">
        <v>1693</v>
      </c>
      <c r="D2852" s="104">
        <v>5450.9875000000002</v>
      </c>
      <c r="E2852" s="97">
        <v>52.272273601801508</v>
      </c>
      <c r="F2852" s="227">
        <f t="shared" si="132"/>
        <v>284935.51</v>
      </c>
      <c r="G2852" s="81">
        <v>2725.4937709999999</v>
      </c>
      <c r="H2852" s="106">
        <v>295.50938937001888</v>
      </c>
      <c r="I2852" s="189">
        <f t="shared" si="133"/>
        <v>805409</v>
      </c>
      <c r="J2852" s="232">
        <v>2016</v>
      </c>
      <c r="K2852" s="106">
        <f t="shared" si="134"/>
        <v>1090345</v>
      </c>
    </row>
    <row r="2853" spans="2:11" s="58" customFormat="1">
      <c r="B2853" s="175" t="s">
        <v>3620</v>
      </c>
      <c r="C2853" s="174" t="s">
        <v>1827</v>
      </c>
      <c r="D2853" s="181">
        <v>5167.8</v>
      </c>
      <c r="E2853" s="97">
        <v>172.90998684159604</v>
      </c>
      <c r="F2853" s="227">
        <f t="shared" si="132"/>
        <v>893564.23</v>
      </c>
      <c r="G2853" s="81">
        <v>2583.9000230000001</v>
      </c>
      <c r="H2853" s="106">
        <v>623.65183856031877</v>
      </c>
      <c r="I2853" s="189">
        <f t="shared" si="133"/>
        <v>1611454</v>
      </c>
      <c r="J2853" s="232">
        <v>2016</v>
      </c>
      <c r="K2853" s="106">
        <f t="shared" si="134"/>
        <v>2505018</v>
      </c>
    </row>
    <row r="2854" spans="2:11" s="58" customFormat="1">
      <c r="B2854" s="175" t="s">
        <v>3621</v>
      </c>
      <c r="C2854" s="174" t="s">
        <v>1827</v>
      </c>
      <c r="D2854" s="181">
        <v>5629.82</v>
      </c>
      <c r="E2854" s="97">
        <v>590.77206908924268</v>
      </c>
      <c r="F2854" s="227">
        <f t="shared" si="132"/>
        <v>3325940.41</v>
      </c>
      <c r="G2854" s="81">
        <v>2814.9100990000002</v>
      </c>
      <c r="H2854" s="106">
        <v>623.65153353339826</v>
      </c>
      <c r="I2854" s="189">
        <f t="shared" si="133"/>
        <v>1755523</v>
      </c>
      <c r="J2854" s="232">
        <v>2016</v>
      </c>
      <c r="K2854" s="106">
        <f t="shared" si="134"/>
        <v>5081463</v>
      </c>
    </row>
    <row r="2855" spans="2:11" s="58" customFormat="1">
      <c r="B2855" s="175" t="s">
        <v>3622</v>
      </c>
      <c r="C2855" s="174" t="s">
        <v>1815</v>
      </c>
      <c r="D2855" s="181">
        <v>3344.4642859999999</v>
      </c>
      <c r="E2855" s="97">
        <v>125.16697270541582</v>
      </c>
      <c r="F2855" s="227">
        <f t="shared" si="132"/>
        <v>418616.47</v>
      </c>
      <c r="G2855" s="81"/>
      <c r="H2855" s="106" t="s">
        <v>11235</v>
      </c>
      <c r="I2855" s="189" t="str">
        <f t="shared" si="133"/>
        <v/>
      </c>
      <c r="J2855" s="232">
        <v>2016</v>
      </c>
      <c r="K2855" s="106">
        <f t="shared" si="134"/>
        <v>0</v>
      </c>
    </row>
    <row r="2856" spans="2:11" s="58" customFormat="1">
      <c r="B2856" s="175" t="s">
        <v>3623</v>
      </c>
      <c r="C2856" s="174" t="s">
        <v>1815</v>
      </c>
      <c r="D2856" s="181">
        <v>9594.6716670000005</v>
      </c>
      <c r="E2856" s="97">
        <v>164.11015557891733</v>
      </c>
      <c r="F2856" s="227">
        <f t="shared" si="132"/>
        <v>1574583.06</v>
      </c>
      <c r="G2856" s="81"/>
      <c r="H2856" s="106" t="s">
        <v>11235</v>
      </c>
      <c r="I2856" s="189" t="str">
        <f t="shared" si="133"/>
        <v/>
      </c>
      <c r="J2856" s="232">
        <v>2016</v>
      </c>
      <c r="K2856" s="106">
        <f t="shared" si="134"/>
        <v>0</v>
      </c>
    </row>
    <row r="2857" spans="2:11" s="58" customFormat="1">
      <c r="B2857" s="175" t="s">
        <v>3624</v>
      </c>
      <c r="C2857" s="174" t="s">
        <v>1815</v>
      </c>
      <c r="D2857" s="104">
        <v>7705.65</v>
      </c>
      <c r="E2857" s="97">
        <v>68.591327143070345</v>
      </c>
      <c r="F2857" s="227">
        <f t="shared" si="132"/>
        <v>528540.76</v>
      </c>
      <c r="G2857" s="81"/>
      <c r="H2857" s="106" t="s">
        <v>11235</v>
      </c>
      <c r="I2857" s="189" t="str">
        <f t="shared" si="133"/>
        <v/>
      </c>
      <c r="J2857" s="232">
        <v>2016</v>
      </c>
      <c r="K2857" s="106">
        <f t="shared" si="134"/>
        <v>0</v>
      </c>
    </row>
    <row r="2858" spans="2:11" s="58" customFormat="1">
      <c r="B2858" s="175" t="s">
        <v>3625</v>
      </c>
      <c r="C2858" s="174" t="s">
        <v>1815</v>
      </c>
      <c r="D2858" s="181">
        <v>3344.4642859999999</v>
      </c>
      <c r="E2858" s="97">
        <v>125.16697270541582</v>
      </c>
      <c r="F2858" s="227">
        <f t="shared" si="132"/>
        <v>418616.47</v>
      </c>
      <c r="G2858" s="81"/>
      <c r="H2858" s="106" t="s">
        <v>11235</v>
      </c>
      <c r="I2858" s="189" t="str">
        <f t="shared" si="133"/>
        <v/>
      </c>
      <c r="J2858" s="232">
        <v>2016</v>
      </c>
      <c r="K2858" s="106">
        <f t="shared" si="134"/>
        <v>0</v>
      </c>
    </row>
    <row r="2859" spans="2:11" s="58" customFormat="1">
      <c r="B2859" s="175" t="s">
        <v>3626</v>
      </c>
      <c r="C2859" s="174" t="s">
        <v>1815</v>
      </c>
      <c r="D2859" s="181">
        <v>6916.4750000000004</v>
      </c>
      <c r="E2859" s="97">
        <v>76.183577617211085</v>
      </c>
      <c r="F2859" s="227">
        <f t="shared" si="132"/>
        <v>526921.81000000006</v>
      </c>
      <c r="G2859" s="81"/>
      <c r="H2859" s="106" t="s">
        <v>11235</v>
      </c>
      <c r="I2859" s="189" t="str">
        <f t="shared" si="133"/>
        <v/>
      </c>
      <c r="J2859" s="232">
        <v>2016</v>
      </c>
      <c r="K2859" s="106">
        <f t="shared" si="134"/>
        <v>0</v>
      </c>
    </row>
    <row r="2860" spans="2:11" s="58" customFormat="1">
      <c r="B2860" s="175" t="s">
        <v>3627</v>
      </c>
      <c r="C2860" s="174" t="s">
        <v>1815</v>
      </c>
      <c r="D2860" s="181">
        <v>4966.75</v>
      </c>
      <c r="E2860" s="97">
        <v>131.97576483616047</v>
      </c>
      <c r="F2860" s="227">
        <f t="shared" si="132"/>
        <v>655490.63</v>
      </c>
      <c r="G2860" s="81"/>
      <c r="H2860" s="106" t="s">
        <v>11235</v>
      </c>
      <c r="I2860" s="189" t="str">
        <f t="shared" si="133"/>
        <v/>
      </c>
      <c r="J2860" s="232">
        <v>2016</v>
      </c>
      <c r="K2860" s="106">
        <f t="shared" si="134"/>
        <v>0</v>
      </c>
    </row>
    <row r="2861" spans="2:11" s="58" customFormat="1">
      <c r="B2861" s="175" t="s">
        <v>3628</v>
      </c>
      <c r="C2861" s="174" t="s">
        <v>1675</v>
      </c>
      <c r="D2861" s="181">
        <v>8132.9919479999999</v>
      </c>
      <c r="E2861" s="97">
        <v>239.43649058682186</v>
      </c>
      <c r="F2861" s="227">
        <f t="shared" si="132"/>
        <v>1947335.05</v>
      </c>
      <c r="G2861" s="81"/>
      <c r="H2861" s="106" t="s">
        <v>11235</v>
      </c>
      <c r="I2861" s="189" t="str">
        <f t="shared" si="133"/>
        <v/>
      </c>
      <c r="J2861" s="232">
        <v>2016</v>
      </c>
      <c r="K2861" s="106">
        <f t="shared" si="134"/>
        <v>0</v>
      </c>
    </row>
    <row r="2862" spans="2:11" s="58" customFormat="1">
      <c r="B2862" s="175" t="s">
        <v>3629</v>
      </c>
      <c r="C2862" s="174" t="s">
        <v>3630</v>
      </c>
      <c r="D2862" s="104">
        <v>3676.7970909999999</v>
      </c>
      <c r="E2862" s="97">
        <v>23.865695557361942</v>
      </c>
      <c r="F2862" s="227">
        <f t="shared" si="132"/>
        <v>87749.32</v>
      </c>
      <c r="G2862" s="81"/>
      <c r="H2862" s="106" t="s">
        <v>11235</v>
      </c>
      <c r="I2862" s="189" t="str">
        <f t="shared" si="133"/>
        <v/>
      </c>
      <c r="J2862" s="232">
        <v>2016</v>
      </c>
      <c r="K2862" s="106">
        <f t="shared" si="134"/>
        <v>0</v>
      </c>
    </row>
    <row r="2863" spans="2:11" s="58" customFormat="1">
      <c r="B2863" s="175" t="s">
        <v>3631</v>
      </c>
      <c r="C2863" s="174" t="s">
        <v>1556</v>
      </c>
      <c r="D2863" s="181">
        <v>3053.8833330000002</v>
      </c>
      <c r="E2863" s="97">
        <v>142.91708372868609</v>
      </c>
      <c r="F2863" s="227">
        <f t="shared" si="132"/>
        <v>436452.1</v>
      </c>
      <c r="G2863" s="81">
        <v>1526.9416220000001</v>
      </c>
      <c r="H2863" s="106">
        <v>576.16086124345622</v>
      </c>
      <c r="I2863" s="189">
        <f t="shared" si="133"/>
        <v>879764</v>
      </c>
      <c r="J2863" s="232">
        <v>2016</v>
      </c>
      <c r="K2863" s="106">
        <f t="shared" si="134"/>
        <v>1316216</v>
      </c>
    </row>
    <row r="2864" spans="2:11" s="58" customFormat="1">
      <c r="B2864" s="175" t="s">
        <v>3632</v>
      </c>
      <c r="C2864" s="174" t="s">
        <v>1556</v>
      </c>
      <c r="D2864" s="181">
        <v>15396.04</v>
      </c>
      <c r="E2864" s="97">
        <v>270.70561456062728</v>
      </c>
      <c r="F2864" s="227">
        <f t="shared" si="132"/>
        <v>4167794.47</v>
      </c>
      <c r="G2864" s="81">
        <v>7698.0198270000001</v>
      </c>
      <c r="H2864" s="106">
        <v>391.34427654157298</v>
      </c>
      <c r="I2864" s="189">
        <f t="shared" si="133"/>
        <v>3012576</v>
      </c>
      <c r="J2864" s="232">
        <v>2016</v>
      </c>
      <c r="K2864" s="106">
        <f t="shared" si="134"/>
        <v>7180370</v>
      </c>
    </row>
    <row r="2865" spans="2:11" s="58" customFormat="1">
      <c r="B2865" s="175" t="s">
        <v>3633</v>
      </c>
      <c r="C2865" s="174" t="s">
        <v>1556</v>
      </c>
      <c r="D2865" s="181">
        <v>3243.6333330000002</v>
      </c>
      <c r="E2865" s="97">
        <v>229.30292472734308</v>
      </c>
      <c r="F2865" s="227">
        <f t="shared" si="132"/>
        <v>743774.61</v>
      </c>
      <c r="G2865" s="81">
        <v>1621.8167149999999</v>
      </c>
      <c r="H2865" s="106">
        <v>576.16128342838056</v>
      </c>
      <c r="I2865" s="189">
        <f t="shared" si="133"/>
        <v>934428</v>
      </c>
      <c r="J2865" s="232">
        <v>2016</v>
      </c>
      <c r="K2865" s="106">
        <f t="shared" si="134"/>
        <v>1678203</v>
      </c>
    </row>
    <row r="2866" spans="2:11" s="58" customFormat="1">
      <c r="B2866" s="175" t="s">
        <v>3634</v>
      </c>
      <c r="C2866" s="174" t="s">
        <v>1556</v>
      </c>
      <c r="D2866" s="181">
        <v>7504.1</v>
      </c>
      <c r="E2866" s="97">
        <v>411.6912541144174</v>
      </c>
      <c r="F2866" s="227">
        <f t="shared" si="132"/>
        <v>3089372.34</v>
      </c>
      <c r="G2866" s="81">
        <v>3752.0500740000002</v>
      </c>
      <c r="H2866" s="106">
        <v>576.16102060582466</v>
      </c>
      <c r="I2866" s="189">
        <f t="shared" si="133"/>
        <v>2161785</v>
      </c>
      <c r="J2866" s="232">
        <v>2016</v>
      </c>
      <c r="K2866" s="106">
        <f t="shared" si="134"/>
        <v>5251157</v>
      </c>
    </row>
    <row r="2867" spans="2:11" s="58" customFormat="1">
      <c r="B2867" s="175" t="s">
        <v>3635</v>
      </c>
      <c r="C2867" s="174" t="s">
        <v>1486</v>
      </c>
      <c r="D2867" s="104">
        <v>13732.03</v>
      </c>
      <c r="E2867" s="97">
        <v>127.36825509411207</v>
      </c>
      <c r="F2867" s="227">
        <f t="shared" si="132"/>
        <v>1749024.7</v>
      </c>
      <c r="G2867" s="81"/>
      <c r="H2867" s="106" t="s">
        <v>11235</v>
      </c>
      <c r="I2867" s="189" t="str">
        <f t="shared" si="133"/>
        <v/>
      </c>
      <c r="J2867" s="232">
        <v>2016</v>
      </c>
      <c r="K2867" s="106">
        <f t="shared" si="134"/>
        <v>0</v>
      </c>
    </row>
    <row r="2868" spans="2:11" s="58" customFormat="1">
      <c r="B2868" s="175" t="s">
        <v>3636</v>
      </c>
      <c r="C2868" s="174" t="s">
        <v>1486</v>
      </c>
      <c r="D2868" s="181">
        <v>9161.4227269999992</v>
      </c>
      <c r="E2868" s="97">
        <v>58.279964358203998</v>
      </c>
      <c r="F2868" s="227">
        <f t="shared" si="132"/>
        <v>533927.39</v>
      </c>
      <c r="G2868" s="81"/>
      <c r="H2868" s="106" t="s">
        <v>11235</v>
      </c>
      <c r="I2868" s="189" t="str">
        <f t="shared" si="133"/>
        <v/>
      </c>
      <c r="J2868" s="232">
        <v>2016</v>
      </c>
      <c r="K2868" s="106">
        <f t="shared" si="134"/>
        <v>0</v>
      </c>
    </row>
    <row r="2869" spans="2:11" s="58" customFormat="1">
      <c r="B2869" s="175" t="s">
        <v>3637</v>
      </c>
      <c r="C2869" s="174" t="s">
        <v>771</v>
      </c>
      <c r="D2869" s="181">
        <v>4435.4703300000001</v>
      </c>
      <c r="E2869" s="97">
        <v>513.81826062175458</v>
      </c>
      <c r="F2869" s="227">
        <f t="shared" si="132"/>
        <v>2279025.65</v>
      </c>
      <c r="G2869" s="81">
        <v>2217.7351979999999</v>
      </c>
      <c r="H2869" s="106">
        <v>162.69435608245237</v>
      </c>
      <c r="I2869" s="189">
        <f t="shared" si="133"/>
        <v>360813</v>
      </c>
      <c r="J2869" s="232">
        <v>2016</v>
      </c>
      <c r="K2869" s="106">
        <f t="shared" si="134"/>
        <v>2639839</v>
      </c>
    </row>
    <row r="2870" spans="2:11" s="58" customFormat="1">
      <c r="B2870" s="175" t="s">
        <v>3638</v>
      </c>
      <c r="C2870" s="174" t="s">
        <v>771</v>
      </c>
      <c r="D2870" s="181">
        <v>5229.8363639999998</v>
      </c>
      <c r="E2870" s="97">
        <v>746.38018636102788</v>
      </c>
      <c r="F2870" s="227">
        <f t="shared" si="132"/>
        <v>3903446.24</v>
      </c>
      <c r="G2870" s="81">
        <v>2614.918275</v>
      </c>
      <c r="H2870" s="106">
        <v>162.69456834171999</v>
      </c>
      <c r="I2870" s="189">
        <f t="shared" si="133"/>
        <v>425433.00000000006</v>
      </c>
      <c r="J2870" s="232">
        <v>2016</v>
      </c>
      <c r="K2870" s="106">
        <f t="shared" si="134"/>
        <v>4328879</v>
      </c>
    </row>
    <row r="2871" spans="2:11" s="58" customFormat="1">
      <c r="B2871" s="175" t="s">
        <v>3639</v>
      </c>
      <c r="C2871" s="174" t="s">
        <v>1585</v>
      </c>
      <c r="D2871" s="181">
        <v>11639.8678</v>
      </c>
      <c r="E2871" s="97">
        <v>234.57796745767163</v>
      </c>
      <c r="F2871" s="227">
        <f t="shared" si="132"/>
        <v>2730456.53</v>
      </c>
      <c r="G2871" s="81">
        <v>5819.9338539999999</v>
      </c>
      <c r="H2871" s="106">
        <v>576.16118741544722</v>
      </c>
      <c r="I2871" s="189">
        <f t="shared" si="133"/>
        <v>3353220</v>
      </c>
      <c r="J2871" s="232">
        <v>2016</v>
      </c>
      <c r="K2871" s="106">
        <f t="shared" si="134"/>
        <v>6083677</v>
      </c>
    </row>
    <row r="2872" spans="2:11" s="58" customFormat="1">
      <c r="B2872" s="175" t="s">
        <v>3640</v>
      </c>
      <c r="C2872" s="174" t="s">
        <v>1585</v>
      </c>
      <c r="D2872" s="104">
        <v>1892.0666670000001</v>
      </c>
      <c r="E2872" s="97">
        <v>53.623459347164747</v>
      </c>
      <c r="F2872" s="227">
        <f t="shared" si="132"/>
        <v>101459.16</v>
      </c>
      <c r="G2872" s="81">
        <v>946.03338610000003</v>
      </c>
      <c r="H2872" s="106">
        <v>576.16148437110633</v>
      </c>
      <c r="I2872" s="189">
        <f t="shared" si="133"/>
        <v>545068</v>
      </c>
      <c r="J2872" s="232">
        <v>2016</v>
      </c>
      <c r="K2872" s="106">
        <f t="shared" si="134"/>
        <v>646527</v>
      </c>
    </row>
    <row r="2873" spans="2:11" s="58" customFormat="1">
      <c r="B2873" s="175" t="s">
        <v>3641</v>
      </c>
      <c r="C2873" s="174" t="s">
        <v>1618</v>
      </c>
      <c r="D2873" s="181">
        <v>3828.539683</v>
      </c>
      <c r="E2873" s="97">
        <v>636.46410165732107</v>
      </c>
      <c r="F2873" s="227">
        <f t="shared" si="132"/>
        <v>2436728.0699999998</v>
      </c>
      <c r="G2873" s="81">
        <v>1914.269785</v>
      </c>
      <c r="H2873" s="106">
        <v>162.69441352541642</v>
      </c>
      <c r="I2873" s="189">
        <f t="shared" si="133"/>
        <v>311441</v>
      </c>
      <c r="J2873" s="232">
        <v>2016</v>
      </c>
      <c r="K2873" s="106">
        <f t="shared" si="134"/>
        <v>2748169</v>
      </c>
    </row>
    <row r="2874" spans="2:11" s="58" customFormat="1">
      <c r="B2874" s="175" t="s">
        <v>3642</v>
      </c>
      <c r="C2874" s="174" t="s">
        <v>1618</v>
      </c>
      <c r="D2874" s="181">
        <v>11760.01496</v>
      </c>
      <c r="E2874" s="97">
        <v>658.69249880614097</v>
      </c>
      <c r="F2874" s="227">
        <f t="shared" si="132"/>
        <v>7746233.6400000006</v>
      </c>
      <c r="G2874" s="81">
        <v>5880.007458</v>
      </c>
      <c r="H2874" s="106">
        <v>162.69452153473782</v>
      </c>
      <c r="I2874" s="189">
        <f t="shared" si="133"/>
        <v>956645</v>
      </c>
      <c r="J2874" s="232">
        <v>2016</v>
      </c>
      <c r="K2874" s="106">
        <f t="shared" si="134"/>
        <v>8702879</v>
      </c>
    </row>
    <row r="2875" spans="2:11" s="58" customFormat="1">
      <c r="B2875" s="175" t="s">
        <v>3643</v>
      </c>
      <c r="C2875" s="174" t="s">
        <v>2284</v>
      </c>
      <c r="D2875" s="181">
        <v>2629.08</v>
      </c>
      <c r="E2875" s="97">
        <v>167.15053935216883</v>
      </c>
      <c r="F2875" s="227">
        <f t="shared" si="132"/>
        <v>439452.14</v>
      </c>
      <c r="G2875" s="81"/>
      <c r="H2875" s="106" t="s">
        <v>11235</v>
      </c>
      <c r="I2875" s="189" t="str">
        <f t="shared" si="133"/>
        <v/>
      </c>
      <c r="J2875" s="232">
        <v>2016</v>
      </c>
      <c r="K2875" s="106">
        <f t="shared" si="134"/>
        <v>0</v>
      </c>
    </row>
    <row r="2876" spans="2:11" s="58" customFormat="1">
      <c r="B2876" s="175" t="s">
        <v>3644</v>
      </c>
      <c r="C2876" s="174" t="s">
        <v>2284</v>
      </c>
      <c r="D2876" s="181">
        <v>3757.68</v>
      </c>
      <c r="E2876" s="97">
        <v>333.63026122501117</v>
      </c>
      <c r="F2876" s="227">
        <f t="shared" si="132"/>
        <v>1253675.76</v>
      </c>
      <c r="G2876" s="81"/>
      <c r="H2876" s="106" t="s">
        <v>11235</v>
      </c>
      <c r="I2876" s="189" t="str">
        <f t="shared" si="133"/>
        <v/>
      </c>
      <c r="J2876" s="232">
        <v>2016</v>
      </c>
      <c r="K2876" s="106">
        <f t="shared" si="134"/>
        <v>0</v>
      </c>
    </row>
    <row r="2877" spans="2:11" s="58" customFormat="1">
      <c r="B2877" s="175" t="s">
        <v>3645</v>
      </c>
      <c r="C2877" s="174" t="s">
        <v>2231</v>
      </c>
      <c r="D2877" s="104">
        <v>7838.85</v>
      </c>
      <c r="E2877" s="97">
        <v>254.30109901324809</v>
      </c>
      <c r="F2877" s="227">
        <f t="shared" si="132"/>
        <v>1993428.17</v>
      </c>
      <c r="G2877" s="81"/>
      <c r="H2877" s="106" t="s">
        <v>11235</v>
      </c>
      <c r="I2877" s="189" t="str">
        <f t="shared" si="133"/>
        <v/>
      </c>
      <c r="J2877" s="232">
        <v>2016</v>
      </c>
      <c r="K2877" s="106">
        <f t="shared" si="134"/>
        <v>0</v>
      </c>
    </row>
    <row r="2878" spans="2:11" s="58" customFormat="1">
      <c r="B2878" s="175" t="s">
        <v>3646</v>
      </c>
      <c r="C2878" s="174" t="s">
        <v>2231</v>
      </c>
      <c r="D2878" s="181">
        <v>4302.3999999999996</v>
      </c>
      <c r="E2878" s="97">
        <v>216.35751208627747</v>
      </c>
      <c r="F2878" s="227">
        <f t="shared" si="132"/>
        <v>930856.56</v>
      </c>
      <c r="G2878" s="81"/>
      <c r="H2878" s="106" t="s">
        <v>11235</v>
      </c>
      <c r="I2878" s="189" t="str">
        <f t="shared" si="133"/>
        <v/>
      </c>
      <c r="J2878" s="232">
        <v>2016</v>
      </c>
      <c r="K2878" s="106">
        <f t="shared" si="134"/>
        <v>0</v>
      </c>
    </row>
    <row r="2879" spans="2:11" s="58" customFormat="1">
      <c r="B2879" s="175" t="s">
        <v>3647</v>
      </c>
      <c r="C2879" s="174" t="s">
        <v>2231</v>
      </c>
      <c r="D2879" s="181">
        <v>4340.2333330000001</v>
      </c>
      <c r="E2879" s="97">
        <v>128.09215480950272</v>
      </c>
      <c r="F2879" s="227">
        <f t="shared" si="132"/>
        <v>555949.84</v>
      </c>
      <c r="G2879" s="81"/>
      <c r="H2879" s="106" t="s">
        <v>11235</v>
      </c>
      <c r="I2879" s="189" t="str">
        <f t="shared" si="133"/>
        <v/>
      </c>
      <c r="J2879" s="232">
        <v>2016</v>
      </c>
      <c r="K2879" s="106">
        <f t="shared" si="134"/>
        <v>0</v>
      </c>
    </row>
    <row r="2880" spans="2:11" s="58" customFormat="1">
      <c r="B2880" s="175" t="s">
        <v>3648</v>
      </c>
      <c r="C2880" s="174" t="s">
        <v>2231</v>
      </c>
      <c r="D2880" s="181">
        <v>7838.85</v>
      </c>
      <c r="E2880" s="97">
        <v>254.30109901324809</v>
      </c>
      <c r="F2880" s="227">
        <f t="shared" si="132"/>
        <v>1993428.17</v>
      </c>
      <c r="G2880" s="81"/>
      <c r="H2880" s="106" t="s">
        <v>11235</v>
      </c>
      <c r="I2880" s="189" t="str">
        <f t="shared" si="133"/>
        <v/>
      </c>
      <c r="J2880" s="232">
        <v>2016</v>
      </c>
      <c r="K2880" s="106">
        <f t="shared" si="134"/>
        <v>0</v>
      </c>
    </row>
    <row r="2881" spans="2:11" s="58" customFormat="1">
      <c r="B2881" s="175" t="s">
        <v>3649</v>
      </c>
      <c r="C2881" s="174" t="s">
        <v>2231</v>
      </c>
      <c r="D2881" s="181">
        <v>4302.3999999999996</v>
      </c>
      <c r="E2881" s="97">
        <v>216.35751208627747</v>
      </c>
      <c r="F2881" s="227">
        <f t="shared" si="132"/>
        <v>930856.56</v>
      </c>
      <c r="G2881" s="81"/>
      <c r="H2881" s="106" t="s">
        <v>11235</v>
      </c>
      <c r="I2881" s="189" t="str">
        <f t="shared" si="133"/>
        <v/>
      </c>
      <c r="J2881" s="232">
        <v>2016</v>
      </c>
      <c r="K2881" s="106">
        <f t="shared" si="134"/>
        <v>0</v>
      </c>
    </row>
    <row r="2882" spans="2:11" s="58" customFormat="1">
      <c r="B2882" s="175" t="s">
        <v>3650</v>
      </c>
      <c r="C2882" s="174" t="s">
        <v>2233</v>
      </c>
      <c r="D2882" s="104">
        <v>4087.2</v>
      </c>
      <c r="E2882" s="97">
        <v>314.70529702485811</v>
      </c>
      <c r="F2882" s="227">
        <f t="shared" si="132"/>
        <v>1286263.49</v>
      </c>
      <c r="G2882" s="81"/>
      <c r="H2882" s="106" t="s">
        <v>11235</v>
      </c>
      <c r="I2882" s="189" t="str">
        <f t="shared" si="133"/>
        <v/>
      </c>
      <c r="J2882" s="232">
        <v>2016</v>
      </c>
      <c r="K2882" s="106">
        <f t="shared" si="134"/>
        <v>0</v>
      </c>
    </row>
    <row r="2883" spans="2:11" s="58" customFormat="1">
      <c r="B2883" s="175" t="s">
        <v>3651</v>
      </c>
      <c r="C2883" s="174" t="s">
        <v>2233</v>
      </c>
      <c r="D2883" s="181">
        <v>15453.84</v>
      </c>
      <c r="E2883" s="97">
        <v>565.04836791373532</v>
      </c>
      <c r="F2883" s="227">
        <f t="shared" si="132"/>
        <v>8732167.0700000003</v>
      </c>
      <c r="G2883" s="81"/>
      <c r="H2883" s="106" t="s">
        <v>11235</v>
      </c>
      <c r="I2883" s="189" t="str">
        <f t="shared" si="133"/>
        <v/>
      </c>
      <c r="J2883" s="232">
        <v>2016</v>
      </c>
      <c r="K2883" s="106">
        <f t="shared" si="134"/>
        <v>0</v>
      </c>
    </row>
    <row r="2884" spans="2:11" s="58" customFormat="1">
      <c r="B2884" s="175" t="s">
        <v>3652</v>
      </c>
      <c r="C2884" s="174" t="s">
        <v>2233</v>
      </c>
      <c r="D2884" s="181">
        <v>15453.84</v>
      </c>
      <c r="E2884" s="97">
        <v>565.04836791373532</v>
      </c>
      <c r="F2884" s="227">
        <f t="shared" si="132"/>
        <v>8732167.0700000003</v>
      </c>
      <c r="G2884" s="81"/>
      <c r="H2884" s="106" t="s">
        <v>11235</v>
      </c>
      <c r="I2884" s="189" t="str">
        <f t="shared" si="133"/>
        <v/>
      </c>
      <c r="J2884" s="232">
        <v>2016</v>
      </c>
      <c r="K2884" s="106">
        <f t="shared" si="134"/>
        <v>0</v>
      </c>
    </row>
    <row r="2885" spans="2:11" s="58" customFormat="1">
      <c r="B2885" s="175" t="s">
        <v>3653</v>
      </c>
      <c r="C2885" s="174" t="s">
        <v>2225</v>
      </c>
      <c r="D2885" s="181">
        <v>10753.20737</v>
      </c>
      <c r="E2885" s="97">
        <v>745.12266287672264</v>
      </c>
      <c r="F2885" s="227">
        <f t="shared" si="132"/>
        <v>8012458.5099999998</v>
      </c>
      <c r="G2885" s="81">
        <v>5376.6038280000002</v>
      </c>
      <c r="H2885" s="106">
        <v>576.16110450011013</v>
      </c>
      <c r="I2885" s="189">
        <f t="shared" si="133"/>
        <v>3097790.0000000005</v>
      </c>
      <c r="J2885" s="232">
        <v>2016</v>
      </c>
      <c r="K2885" s="106">
        <f t="shared" si="134"/>
        <v>11110249</v>
      </c>
    </row>
    <row r="2886" spans="2:11" s="58" customFormat="1">
      <c r="B2886" s="175" t="s">
        <v>3654</v>
      </c>
      <c r="C2886" s="174" t="s">
        <v>2225</v>
      </c>
      <c r="D2886" s="181">
        <v>2444.1999999999998</v>
      </c>
      <c r="E2886" s="97">
        <v>357.32760003273057</v>
      </c>
      <c r="F2886" s="227">
        <f t="shared" si="132"/>
        <v>873380.12</v>
      </c>
      <c r="G2886" s="81">
        <v>1222.099974</v>
      </c>
      <c r="H2886" s="106">
        <v>576.16153750118644</v>
      </c>
      <c r="I2886" s="189">
        <f t="shared" si="133"/>
        <v>704127</v>
      </c>
      <c r="J2886" s="232">
        <v>2016</v>
      </c>
      <c r="K2886" s="106">
        <f t="shared" si="134"/>
        <v>1577507</v>
      </c>
    </row>
    <row r="2887" spans="2:11" s="58" customFormat="1">
      <c r="B2887" s="175" t="s">
        <v>3655</v>
      </c>
      <c r="C2887" s="174" t="s">
        <v>2712</v>
      </c>
      <c r="D2887" s="104">
        <v>34407.12515</v>
      </c>
      <c r="E2887" s="97">
        <v>215.96964226463425</v>
      </c>
      <c r="F2887" s="227">
        <f t="shared" si="132"/>
        <v>7430894.5099999998</v>
      </c>
      <c r="G2887" s="81">
        <v>17203.562740000001</v>
      </c>
      <c r="H2887" s="106">
        <v>383.71360047715325</v>
      </c>
      <c r="I2887" s="189">
        <f t="shared" si="133"/>
        <v>6601241</v>
      </c>
      <c r="J2887" s="232">
        <v>2016</v>
      </c>
      <c r="K2887" s="106">
        <f t="shared" si="134"/>
        <v>14032136</v>
      </c>
    </row>
    <row r="2888" spans="2:11" s="58" customFormat="1">
      <c r="B2888" s="175" t="s">
        <v>3656</v>
      </c>
      <c r="C2888" s="174" t="s">
        <v>3657</v>
      </c>
      <c r="D2888" s="181">
        <v>18612.758330000001</v>
      </c>
      <c r="E2888" s="97">
        <v>108.44932890717868</v>
      </c>
      <c r="F2888" s="227">
        <f t="shared" si="132"/>
        <v>2018541.15</v>
      </c>
      <c r="G2888" s="81">
        <v>9306.3792479999993</v>
      </c>
      <c r="H2888" s="106">
        <v>333.92374383064691</v>
      </c>
      <c r="I2888" s="189">
        <f t="shared" si="133"/>
        <v>3107621</v>
      </c>
      <c r="J2888" s="232">
        <v>2016</v>
      </c>
      <c r="K2888" s="106">
        <f t="shared" si="134"/>
        <v>5126162</v>
      </c>
    </row>
    <row r="2889" spans="2:11" s="58" customFormat="1">
      <c r="B2889" s="175" t="s">
        <v>3658</v>
      </c>
      <c r="C2889" s="174" t="s">
        <v>2259</v>
      </c>
      <c r="D2889" s="181">
        <v>2873.7677020000001</v>
      </c>
      <c r="E2889" s="97">
        <v>263.24626011820908</v>
      </c>
      <c r="F2889" s="227">
        <f t="shared" si="132"/>
        <v>756508.6</v>
      </c>
      <c r="G2889" s="81">
        <v>1436.88383</v>
      </c>
      <c r="H2889" s="106">
        <v>623.65166987786336</v>
      </c>
      <c r="I2889" s="189">
        <f t="shared" si="133"/>
        <v>896114.99999999988</v>
      </c>
      <c r="J2889" s="232">
        <v>2016</v>
      </c>
      <c r="K2889" s="106">
        <f t="shared" si="134"/>
        <v>1652624</v>
      </c>
    </row>
    <row r="2890" spans="2:11" s="58" customFormat="1">
      <c r="B2890" s="175" t="s">
        <v>3659</v>
      </c>
      <c r="C2890" s="174" t="s">
        <v>2254</v>
      </c>
      <c r="D2890" s="181">
        <v>5531.38</v>
      </c>
      <c r="E2890" s="97">
        <v>542.04932765422006</v>
      </c>
      <c r="F2890" s="227">
        <f t="shared" si="132"/>
        <v>2998280.81</v>
      </c>
      <c r="G2890" s="81">
        <v>2765.6898940000001</v>
      </c>
      <c r="H2890" s="106">
        <v>623.65162621518402</v>
      </c>
      <c r="I2890" s="189">
        <f t="shared" si="133"/>
        <v>1724827</v>
      </c>
      <c r="J2890" s="232">
        <v>2016</v>
      </c>
      <c r="K2890" s="106">
        <f t="shared" si="134"/>
        <v>4723108</v>
      </c>
    </row>
    <row r="2891" spans="2:11" s="58" customFormat="1">
      <c r="B2891" s="175" t="s">
        <v>3660</v>
      </c>
      <c r="C2891" s="174" t="s">
        <v>2254</v>
      </c>
      <c r="D2891" s="181">
        <v>6994.0625</v>
      </c>
      <c r="E2891" s="97">
        <v>619.29113587417896</v>
      </c>
      <c r="F2891" s="227">
        <f t="shared" si="132"/>
        <v>4331360.91</v>
      </c>
      <c r="G2891" s="81">
        <v>3497.0311280000001</v>
      </c>
      <c r="H2891" s="106">
        <v>623.65158334958926</v>
      </c>
      <c r="I2891" s="189">
        <f t="shared" si="133"/>
        <v>2180929</v>
      </c>
      <c r="J2891" s="232">
        <v>2016</v>
      </c>
      <c r="K2891" s="106">
        <f t="shared" si="134"/>
        <v>6512290</v>
      </c>
    </row>
    <row r="2892" spans="2:11" s="58" customFormat="1">
      <c r="B2892" s="175" t="s">
        <v>3661</v>
      </c>
      <c r="C2892" s="174" t="s">
        <v>2261</v>
      </c>
      <c r="D2892" s="104">
        <v>6146.4750000000004</v>
      </c>
      <c r="E2892" s="97">
        <v>268.45845626965047</v>
      </c>
      <c r="F2892" s="227">
        <f t="shared" si="132"/>
        <v>1650073.19</v>
      </c>
      <c r="G2892" s="81">
        <v>3073.2375569999999</v>
      </c>
      <c r="H2892" s="106">
        <v>623.65175631621378</v>
      </c>
      <c r="I2892" s="189">
        <f t="shared" si="133"/>
        <v>1916630</v>
      </c>
      <c r="J2892" s="232">
        <v>2016</v>
      </c>
      <c r="K2892" s="106">
        <f t="shared" si="134"/>
        <v>3566703</v>
      </c>
    </row>
    <row r="2893" spans="2:11" s="58" customFormat="1">
      <c r="B2893" s="175" t="s">
        <v>3662</v>
      </c>
      <c r="C2893" s="174" t="s">
        <v>2261</v>
      </c>
      <c r="D2893" s="181">
        <v>6146.4750000000004</v>
      </c>
      <c r="E2893" s="97">
        <v>268.45845626965047</v>
      </c>
      <c r="F2893" s="227">
        <f t="shared" si="132"/>
        <v>1650073.19</v>
      </c>
      <c r="G2893" s="81">
        <v>3073.2373830000001</v>
      </c>
      <c r="H2893" s="106">
        <v>623.65179162601635</v>
      </c>
      <c r="I2893" s="189">
        <f t="shared" si="133"/>
        <v>1916629.9999999998</v>
      </c>
      <c r="J2893" s="232">
        <v>2016</v>
      </c>
      <c r="K2893" s="106">
        <f t="shared" si="134"/>
        <v>3566703</v>
      </c>
    </row>
    <row r="2894" spans="2:11" s="58" customFormat="1">
      <c r="B2894" s="175" t="s">
        <v>3663</v>
      </c>
      <c r="C2894" s="174" t="s">
        <v>2271</v>
      </c>
      <c r="D2894" s="181">
        <v>9683.7828489999993</v>
      </c>
      <c r="E2894" s="97">
        <v>518.44962534640581</v>
      </c>
      <c r="F2894" s="227">
        <f t="shared" ref="F2894:F2957" si="135">IFERROR(D2894*E2894,0)</f>
        <v>5020553.59</v>
      </c>
      <c r="G2894" s="81"/>
      <c r="H2894" s="106" t="s">
        <v>11235</v>
      </c>
      <c r="I2894" s="189" t="str">
        <f t="shared" ref="I2894:I2957" si="136">IFERROR(G2894*H2894,"")</f>
        <v/>
      </c>
      <c r="J2894" s="232">
        <v>2016</v>
      </c>
      <c r="K2894" s="106">
        <f t="shared" ref="K2894:K2957" si="137">IFERROR(ROUND((F2894+I2894),0),0)</f>
        <v>0</v>
      </c>
    </row>
    <row r="2895" spans="2:11" s="58" customFormat="1">
      <c r="B2895" s="175" t="s">
        <v>3664</v>
      </c>
      <c r="C2895" s="174" t="s">
        <v>3665</v>
      </c>
      <c r="D2895" s="181">
        <v>2893.5333329999999</v>
      </c>
      <c r="E2895" s="97">
        <v>125.3688339660126</v>
      </c>
      <c r="F2895" s="227">
        <f t="shared" si="135"/>
        <v>362758.9</v>
      </c>
      <c r="G2895" s="81"/>
      <c r="H2895" s="106" t="s">
        <v>11235</v>
      </c>
      <c r="I2895" s="189" t="str">
        <f t="shared" si="136"/>
        <v/>
      </c>
      <c r="J2895" s="232">
        <v>2016</v>
      </c>
      <c r="K2895" s="106">
        <f t="shared" si="137"/>
        <v>0</v>
      </c>
    </row>
    <row r="2896" spans="2:11" s="58" customFormat="1">
      <c r="B2896" s="175" t="s">
        <v>3666</v>
      </c>
      <c r="C2896" s="174" t="s">
        <v>2256</v>
      </c>
      <c r="D2896" s="181">
        <v>2937.9250000000002</v>
      </c>
      <c r="E2896" s="97">
        <v>152.35549580060757</v>
      </c>
      <c r="F2896" s="227">
        <f t="shared" si="135"/>
        <v>447609.02</v>
      </c>
      <c r="G2896" s="81"/>
      <c r="H2896" s="106" t="s">
        <v>11235</v>
      </c>
      <c r="I2896" s="189" t="str">
        <f t="shared" si="136"/>
        <v/>
      </c>
      <c r="J2896" s="232">
        <v>2016</v>
      </c>
      <c r="K2896" s="106">
        <f t="shared" si="137"/>
        <v>0</v>
      </c>
    </row>
    <row r="2897" spans="2:11" s="58" customFormat="1">
      <c r="B2897" s="175" t="s">
        <v>3667</v>
      </c>
      <c r="C2897" s="174" t="s">
        <v>3665</v>
      </c>
      <c r="D2897" s="104">
        <v>2893.5333329999999</v>
      </c>
      <c r="E2897" s="97">
        <v>125.3688339660126</v>
      </c>
      <c r="F2897" s="227">
        <f t="shared" si="135"/>
        <v>362758.9</v>
      </c>
      <c r="G2897" s="81"/>
      <c r="H2897" s="106" t="s">
        <v>11235</v>
      </c>
      <c r="I2897" s="189" t="str">
        <f t="shared" si="136"/>
        <v/>
      </c>
      <c r="J2897" s="232">
        <v>2016</v>
      </c>
      <c r="K2897" s="106">
        <f t="shared" si="137"/>
        <v>0</v>
      </c>
    </row>
    <row r="2898" spans="2:11" s="58" customFormat="1">
      <c r="B2898" s="175" t="s">
        <v>3668</v>
      </c>
      <c r="C2898" s="174" t="s">
        <v>1324</v>
      </c>
      <c r="D2898" s="181">
        <v>8603.0428570000004</v>
      </c>
      <c r="E2898" s="97">
        <v>379.93094703003641</v>
      </c>
      <c r="F2898" s="227">
        <f t="shared" si="135"/>
        <v>3268562.22</v>
      </c>
      <c r="G2898" s="81">
        <v>4301.5212709999996</v>
      </c>
      <c r="H2898" s="106">
        <v>576.16104718781014</v>
      </c>
      <c r="I2898" s="189">
        <f t="shared" si="136"/>
        <v>2478369</v>
      </c>
      <c r="J2898" s="232">
        <v>2016</v>
      </c>
      <c r="K2898" s="106">
        <f t="shared" si="137"/>
        <v>5746931</v>
      </c>
    </row>
    <row r="2899" spans="2:11" s="58" customFormat="1">
      <c r="B2899" s="175" t="s">
        <v>3669</v>
      </c>
      <c r="C2899" s="174" t="s">
        <v>1324</v>
      </c>
      <c r="D2899" s="181">
        <v>4582.5428570000004</v>
      </c>
      <c r="E2899" s="97">
        <v>321.06771413005464</v>
      </c>
      <c r="F2899" s="227">
        <f t="shared" si="135"/>
        <v>1471306.56</v>
      </c>
      <c r="G2899" s="81">
        <v>2291.271483</v>
      </c>
      <c r="H2899" s="106">
        <v>576.16131907316196</v>
      </c>
      <c r="I2899" s="189">
        <f t="shared" si="136"/>
        <v>1320142</v>
      </c>
      <c r="J2899" s="232">
        <v>2016</v>
      </c>
      <c r="K2899" s="106">
        <f t="shared" si="137"/>
        <v>2791449</v>
      </c>
    </row>
    <row r="2900" spans="2:11" s="58" customFormat="1">
      <c r="B2900" s="175" t="s">
        <v>3670</v>
      </c>
      <c r="C2900" s="174" t="s">
        <v>1331</v>
      </c>
      <c r="D2900" s="181">
        <v>23145.969840000002</v>
      </c>
      <c r="E2900" s="97">
        <v>171.03344544926617</v>
      </c>
      <c r="F2900" s="227">
        <f t="shared" si="135"/>
        <v>3958734.97</v>
      </c>
      <c r="G2900" s="81">
        <v>11572.985350000001</v>
      </c>
      <c r="H2900" s="106">
        <v>431.65603765324039</v>
      </c>
      <c r="I2900" s="189">
        <f t="shared" si="136"/>
        <v>4995549</v>
      </c>
      <c r="J2900" s="232">
        <v>2016</v>
      </c>
      <c r="K2900" s="106">
        <f t="shared" si="137"/>
        <v>8954284</v>
      </c>
    </row>
    <row r="2901" spans="2:11" s="58" customFormat="1">
      <c r="B2901" s="175" t="s">
        <v>3671</v>
      </c>
      <c r="C2901" s="174" t="s">
        <v>3672</v>
      </c>
      <c r="D2901" s="181">
        <v>2285.36</v>
      </c>
      <c r="E2901" s="97">
        <v>156.77773304862254</v>
      </c>
      <c r="F2901" s="227">
        <f t="shared" si="135"/>
        <v>358293.56</v>
      </c>
      <c r="G2901" s="81">
        <v>1142.6800330000001</v>
      </c>
      <c r="H2901" s="106">
        <v>162.69471298270247</v>
      </c>
      <c r="I2901" s="189">
        <f t="shared" si="136"/>
        <v>185908</v>
      </c>
      <c r="J2901" s="232">
        <v>2016</v>
      </c>
      <c r="K2901" s="106">
        <f t="shared" si="137"/>
        <v>544202</v>
      </c>
    </row>
    <row r="2902" spans="2:11" s="58" customFormat="1">
      <c r="B2902" s="175" t="s">
        <v>3673</v>
      </c>
      <c r="C2902" s="174" t="s">
        <v>1344</v>
      </c>
      <c r="D2902" s="104">
        <v>4772.7300939999996</v>
      </c>
      <c r="E2902" s="97">
        <v>79.037519945706791</v>
      </c>
      <c r="F2902" s="227">
        <f t="shared" si="135"/>
        <v>377224.75</v>
      </c>
      <c r="G2902" s="81">
        <v>2386.365045</v>
      </c>
      <c r="H2902" s="106">
        <v>576.1612218050235</v>
      </c>
      <c r="I2902" s="189">
        <f t="shared" si="136"/>
        <v>1374931</v>
      </c>
      <c r="J2902" s="232">
        <v>2016</v>
      </c>
      <c r="K2902" s="106">
        <f t="shared" si="137"/>
        <v>1752156</v>
      </c>
    </row>
    <row r="2903" spans="2:11" s="58" customFormat="1">
      <c r="B2903" s="175" t="s">
        <v>3674</v>
      </c>
      <c r="C2903" s="174" t="s">
        <v>1344</v>
      </c>
      <c r="D2903" s="181">
        <v>8377.5634279999995</v>
      </c>
      <c r="E2903" s="97">
        <v>76.587361649277867</v>
      </c>
      <c r="F2903" s="227">
        <f t="shared" si="135"/>
        <v>641615.48</v>
      </c>
      <c r="G2903" s="81">
        <v>4188.7817489999998</v>
      </c>
      <c r="H2903" s="106">
        <v>272.30662000289385</v>
      </c>
      <c r="I2903" s="189">
        <f t="shared" si="136"/>
        <v>1140633</v>
      </c>
      <c r="J2903" s="232">
        <v>2016</v>
      </c>
      <c r="K2903" s="106">
        <f t="shared" si="137"/>
        <v>1782248</v>
      </c>
    </row>
    <row r="2904" spans="2:11" s="58" customFormat="1">
      <c r="B2904" s="175" t="s">
        <v>3675</v>
      </c>
      <c r="C2904" s="174" t="s">
        <v>2254</v>
      </c>
      <c r="D2904" s="181">
        <v>6532.9333329999999</v>
      </c>
      <c r="E2904" s="97">
        <v>259.58404495477191</v>
      </c>
      <c r="F2904" s="227">
        <f t="shared" si="135"/>
        <v>1695845.2599999998</v>
      </c>
      <c r="G2904" s="81">
        <v>3266.4666120000002</v>
      </c>
      <c r="H2904" s="106">
        <v>623.65156053216072</v>
      </c>
      <c r="I2904" s="189">
        <f t="shared" si="136"/>
        <v>2037137</v>
      </c>
      <c r="J2904" s="232">
        <v>2016</v>
      </c>
      <c r="K2904" s="106">
        <f t="shared" si="137"/>
        <v>3732982</v>
      </c>
    </row>
    <row r="2905" spans="2:11" s="58" customFormat="1">
      <c r="B2905" s="175" t="s">
        <v>3676</v>
      </c>
      <c r="C2905" s="174" t="s">
        <v>2254</v>
      </c>
      <c r="D2905" s="181">
        <v>6386.4333329999999</v>
      </c>
      <c r="E2905" s="97">
        <v>559.29921972928548</v>
      </c>
      <c r="F2905" s="227">
        <f t="shared" si="135"/>
        <v>3571927.18</v>
      </c>
      <c r="G2905" s="81">
        <v>3193.2166889999999</v>
      </c>
      <c r="H2905" s="106">
        <v>623.65169481299802</v>
      </c>
      <c r="I2905" s="189">
        <f t="shared" si="136"/>
        <v>1991455</v>
      </c>
      <c r="J2905" s="232">
        <v>2016</v>
      </c>
      <c r="K2905" s="106">
        <f t="shared" si="137"/>
        <v>5563382</v>
      </c>
    </row>
    <row r="2906" spans="2:11" s="58" customFormat="1">
      <c r="B2906" s="175" t="s">
        <v>3677</v>
      </c>
      <c r="C2906" s="174" t="s">
        <v>2271</v>
      </c>
      <c r="D2906" s="181">
        <v>5377.4279759999999</v>
      </c>
      <c r="E2906" s="97">
        <v>1087.1757940956568</v>
      </c>
      <c r="F2906" s="227">
        <f t="shared" si="135"/>
        <v>5846209.5300000003</v>
      </c>
      <c r="G2906" s="81">
        <v>2688.7140100000001</v>
      </c>
      <c r="H2906" s="106">
        <v>623.65167651281729</v>
      </c>
      <c r="I2906" s="189">
        <f t="shared" si="136"/>
        <v>1676820.9999999998</v>
      </c>
      <c r="J2906" s="232">
        <v>2016</v>
      </c>
      <c r="K2906" s="106">
        <f t="shared" si="137"/>
        <v>7523031</v>
      </c>
    </row>
    <row r="2907" spans="2:11" s="58" customFormat="1">
      <c r="B2907" s="175" t="s">
        <v>3678</v>
      </c>
      <c r="C2907" s="174" t="s">
        <v>2271</v>
      </c>
      <c r="D2907" s="104">
        <v>4960.6145319999996</v>
      </c>
      <c r="E2907" s="97">
        <v>1851.1100168667572</v>
      </c>
      <c r="F2907" s="227">
        <f t="shared" si="135"/>
        <v>9182643.25</v>
      </c>
      <c r="G2907" s="81">
        <v>2480.3073260000001</v>
      </c>
      <c r="H2907" s="106">
        <v>623.6517482269453</v>
      </c>
      <c r="I2907" s="189">
        <f t="shared" si="136"/>
        <v>1546848</v>
      </c>
      <c r="J2907" s="232">
        <v>2016</v>
      </c>
      <c r="K2907" s="106">
        <f t="shared" si="137"/>
        <v>10729491</v>
      </c>
    </row>
    <row r="2908" spans="2:11" s="58" customFormat="1">
      <c r="B2908" s="175" t="s">
        <v>3679</v>
      </c>
      <c r="C2908" s="174" t="s">
        <v>3680</v>
      </c>
      <c r="D2908" s="181">
        <v>9195.1636359999993</v>
      </c>
      <c r="E2908" s="97">
        <v>112.75809012693465</v>
      </c>
      <c r="F2908" s="227">
        <f t="shared" si="135"/>
        <v>1036829.09</v>
      </c>
      <c r="G2908" s="81">
        <v>4597.5819160000001</v>
      </c>
      <c r="H2908" s="106">
        <v>623.65174832917535</v>
      </c>
      <c r="I2908" s="189">
        <f t="shared" si="136"/>
        <v>2867290</v>
      </c>
      <c r="J2908" s="232">
        <v>2016</v>
      </c>
      <c r="K2908" s="106">
        <f t="shared" si="137"/>
        <v>3904119</v>
      </c>
    </row>
    <row r="2909" spans="2:11" s="58" customFormat="1">
      <c r="B2909" s="175" t="s">
        <v>3681</v>
      </c>
      <c r="C2909" s="174" t="s">
        <v>3682</v>
      </c>
      <c r="D2909" s="181">
        <v>10139.790000000001</v>
      </c>
      <c r="E2909" s="97">
        <v>304.26846019493496</v>
      </c>
      <c r="F2909" s="227">
        <f t="shared" si="135"/>
        <v>3085218.29</v>
      </c>
      <c r="G2909" s="81"/>
      <c r="H2909" s="106" t="s">
        <v>11235</v>
      </c>
      <c r="I2909" s="189" t="str">
        <f t="shared" si="136"/>
        <v/>
      </c>
      <c r="J2909" s="232">
        <v>2016</v>
      </c>
      <c r="K2909" s="106">
        <f t="shared" si="137"/>
        <v>0</v>
      </c>
    </row>
    <row r="2910" spans="2:11" s="58" customFormat="1">
      <c r="B2910" s="175" t="s">
        <v>3683</v>
      </c>
      <c r="C2910" s="174" t="s">
        <v>3680</v>
      </c>
      <c r="D2910" s="181">
        <v>2458.7636360000001</v>
      </c>
      <c r="E2910" s="97">
        <v>339.27758967393481</v>
      </c>
      <c r="F2910" s="227">
        <f t="shared" si="135"/>
        <v>834203.4</v>
      </c>
      <c r="G2910" s="81">
        <v>1229.3818200000001</v>
      </c>
      <c r="H2910" s="106">
        <v>623.65164957458046</v>
      </c>
      <c r="I2910" s="189">
        <f t="shared" si="136"/>
        <v>766706</v>
      </c>
      <c r="J2910" s="232">
        <v>2016</v>
      </c>
      <c r="K2910" s="106">
        <f t="shared" si="137"/>
        <v>1600909</v>
      </c>
    </row>
    <row r="2911" spans="2:11" s="58" customFormat="1">
      <c r="B2911" s="175" t="s">
        <v>3684</v>
      </c>
      <c r="C2911" s="174" t="s">
        <v>2277</v>
      </c>
      <c r="D2911" s="181">
        <v>2233.8038499999998</v>
      </c>
      <c r="E2911" s="97">
        <v>111.11080769244803</v>
      </c>
      <c r="F2911" s="227">
        <f t="shared" si="135"/>
        <v>248199.75</v>
      </c>
      <c r="G2911" s="81">
        <v>1116.901889</v>
      </c>
      <c r="H2911" s="106">
        <v>623.65191326129093</v>
      </c>
      <c r="I2911" s="189">
        <f t="shared" si="136"/>
        <v>696558</v>
      </c>
      <c r="J2911" s="232">
        <v>2016</v>
      </c>
      <c r="K2911" s="106">
        <f t="shared" si="137"/>
        <v>944758</v>
      </c>
    </row>
    <row r="2912" spans="2:11" s="58" customFormat="1">
      <c r="B2912" s="175" t="s">
        <v>3685</v>
      </c>
      <c r="C2912" s="174" t="s">
        <v>3680</v>
      </c>
      <c r="D2912" s="104">
        <v>9195.1636359999993</v>
      </c>
      <c r="E2912" s="97">
        <v>112.75809012693465</v>
      </c>
      <c r="F2912" s="227">
        <f t="shared" si="135"/>
        <v>1036829.09</v>
      </c>
      <c r="G2912" s="81">
        <v>4597.5819160000001</v>
      </c>
      <c r="H2912" s="106">
        <v>623.65174832917535</v>
      </c>
      <c r="I2912" s="189">
        <f t="shared" si="136"/>
        <v>2867290</v>
      </c>
      <c r="J2912" s="232">
        <v>2016</v>
      </c>
      <c r="K2912" s="106">
        <f t="shared" si="137"/>
        <v>3904119</v>
      </c>
    </row>
    <row r="2913" spans="2:11" s="58" customFormat="1">
      <c r="B2913" s="175" t="s">
        <v>3686</v>
      </c>
      <c r="C2913" s="174" t="s">
        <v>3680</v>
      </c>
      <c r="D2913" s="181">
        <v>6348.3</v>
      </c>
      <c r="E2913" s="97">
        <v>51.334154025487138</v>
      </c>
      <c r="F2913" s="227">
        <f t="shared" si="135"/>
        <v>325884.61</v>
      </c>
      <c r="G2913" s="81">
        <v>3174.1500729999998</v>
      </c>
      <c r="H2913" s="106">
        <v>623.65167193529862</v>
      </c>
      <c r="I2913" s="189">
        <f t="shared" si="136"/>
        <v>1979564</v>
      </c>
      <c r="J2913" s="232">
        <v>2016</v>
      </c>
      <c r="K2913" s="106">
        <f t="shared" si="137"/>
        <v>2305449</v>
      </c>
    </row>
    <row r="2914" spans="2:11" s="58" customFormat="1">
      <c r="B2914" s="175" t="s">
        <v>3687</v>
      </c>
      <c r="C2914" s="174" t="s">
        <v>2277</v>
      </c>
      <c r="D2914" s="181">
        <v>5446.2096259999998</v>
      </c>
      <c r="E2914" s="97">
        <v>218.2619274008826</v>
      </c>
      <c r="F2914" s="227">
        <f t="shared" si="135"/>
        <v>1188700.21</v>
      </c>
      <c r="G2914" s="81"/>
      <c r="H2914" s="106" t="s">
        <v>11235</v>
      </c>
      <c r="I2914" s="189" t="str">
        <f t="shared" si="136"/>
        <v/>
      </c>
      <c r="J2914" s="232">
        <v>2016</v>
      </c>
      <c r="K2914" s="106">
        <f t="shared" si="137"/>
        <v>0</v>
      </c>
    </row>
    <row r="2915" spans="2:11" s="58" customFormat="1">
      <c r="B2915" s="175" t="s">
        <v>3688</v>
      </c>
      <c r="C2915" s="174" t="s">
        <v>2273</v>
      </c>
      <c r="D2915" s="181">
        <v>7853.4020200000004</v>
      </c>
      <c r="E2915" s="97">
        <v>399.01485267400074</v>
      </c>
      <c r="F2915" s="227">
        <f t="shared" si="135"/>
        <v>3133624.05</v>
      </c>
      <c r="G2915" s="81"/>
      <c r="H2915" s="106" t="s">
        <v>11235</v>
      </c>
      <c r="I2915" s="189" t="str">
        <f t="shared" si="136"/>
        <v/>
      </c>
      <c r="J2915" s="232">
        <v>2016</v>
      </c>
      <c r="K2915" s="106">
        <f t="shared" si="137"/>
        <v>0</v>
      </c>
    </row>
    <row r="2916" spans="2:11" s="58" customFormat="1">
      <c r="B2916" s="175" t="s">
        <v>3689</v>
      </c>
      <c r="C2916" s="174" t="s">
        <v>3680</v>
      </c>
      <c r="D2916" s="181">
        <v>6348.3</v>
      </c>
      <c r="E2916" s="97">
        <v>51.334154025487138</v>
      </c>
      <c r="F2916" s="227">
        <f t="shared" si="135"/>
        <v>325884.61</v>
      </c>
      <c r="G2916" s="81">
        <v>3174.1500729999998</v>
      </c>
      <c r="H2916" s="106">
        <v>623.65167193529862</v>
      </c>
      <c r="I2916" s="189">
        <f t="shared" si="136"/>
        <v>1979564</v>
      </c>
      <c r="J2916" s="232">
        <v>2016</v>
      </c>
      <c r="K2916" s="106">
        <f t="shared" si="137"/>
        <v>2305449</v>
      </c>
    </row>
    <row r="2917" spans="2:11" s="58" customFormat="1">
      <c r="B2917" s="175" t="s">
        <v>3690</v>
      </c>
      <c r="C2917" s="174" t="s">
        <v>2273</v>
      </c>
      <c r="D2917" s="104">
        <v>4569.5909089999996</v>
      </c>
      <c r="E2917" s="97">
        <v>428.37668162911694</v>
      </c>
      <c r="F2917" s="227">
        <f t="shared" si="135"/>
        <v>1957506.19</v>
      </c>
      <c r="G2917" s="81"/>
      <c r="H2917" s="106" t="s">
        <v>11235</v>
      </c>
      <c r="I2917" s="189" t="str">
        <f t="shared" si="136"/>
        <v/>
      </c>
      <c r="J2917" s="232">
        <v>2016</v>
      </c>
      <c r="K2917" s="106">
        <f t="shared" si="137"/>
        <v>0</v>
      </c>
    </row>
    <row r="2918" spans="2:11" s="58" customFormat="1">
      <c r="B2918" s="175" t="s">
        <v>3691</v>
      </c>
      <c r="C2918" s="174" t="s">
        <v>2273</v>
      </c>
      <c r="D2918" s="181">
        <v>4739.3500000000004</v>
      </c>
      <c r="E2918" s="97">
        <v>322.72584426134381</v>
      </c>
      <c r="F2918" s="227">
        <f t="shared" si="135"/>
        <v>1529510.73</v>
      </c>
      <c r="G2918" s="81"/>
      <c r="H2918" s="106" t="s">
        <v>11235</v>
      </c>
      <c r="I2918" s="189" t="str">
        <f t="shared" si="136"/>
        <v/>
      </c>
      <c r="J2918" s="232">
        <v>2016</v>
      </c>
      <c r="K2918" s="106">
        <f t="shared" si="137"/>
        <v>0</v>
      </c>
    </row>
    <row r="2919" spans="2:11" s="58" customFormat="1">
      <c r="B2919" s="175" t="s">
        <v>3692</v>
      </c>
      <c r="C2919" s="174" t="s">
        <v>2273</v>
      </c>
      <c r="D2919" s="181">
        <v>5656.15</v>
      </c>
      <c r="E2919" s="97">
        <v>193.21180838556262</v>
      </c>
      <c r="F2919" s="227">
        <f t="shared" si="135"/>
        <v>1092834.97</v>
      </c>
      <c r="G2919" s="81"/>
      <c r="H2919" s="106" t="s">
        <v>11235</v>
      </c>
      <c r="I2919" s="189" t="str">
        <f t="shared" si="136"/>
        <v/>
      </c>
      <c r="J2919" s="232">
        <v>2016</v>
      </c>
      <c r="K2919" s="106">
        <f t="shared" si="137"/>
        <v>0</v>
      </c>
    </row>
    <row r="2920" spans="2:11" s="58" customFormat="1">
      <c r="B2920" s="175" t="s">
        <v>3693</v>
      </c>
      <c r="C2920" s="174" t="s">
        <v>2273</v>
      </c>
      <c r="D2920" s="181">
        <v>8714.52</v>
      </c>
      <c r="E2920" s="97">
        <v>475.51734576316306</v>
      </c>
      <c r="F2920" s="227">
        <f t="shared" si="135"/>
        <v>4143905.42</v>
      </c>
      <c r="G2920" s="81"/>
      <c r="H2920" s="106" t="s">
        <v>11235</v>
      </c>
      <c r="I2920" s="189" t="str">
        <f t="shared" si="136"/>
        <v/>
      </c>
      <c r="J2920" s="232">
        <v>2016</v>
      </c>
      <c r="K2920" s="106">
        <f t="shared" si="137"/>
        <v>0</v>
      </c>
    </row>
    <row r="2921" spans="2:11" s="58" customFormat="1">
      <c r="B2921" s="175" t="s">
        <v>3694</v>
      </c>
      <c r="C2921" s="174" t="s">
        <v>2273</v>
      </c>
      <c r="D2921" s="181">
        <v>5559.77</v>
      </c>
      <c r="E2921" s="97">
        <v>84.806556746052436</v>
      </c>
      <c r="F2921" s="227">
        <f t="shared" si="135"/>
        <v>471504.95</v>
      </c>
      <c r="G2921" s="81"/>
      <c r="H2921" s="106" t="s">
        <v>11235</v>
      </c>
      <c r="I2921" s="189" t="str">
        <f t="shared" si="136"/>
        <v/>
      </c>
      <c r="J2921" s="232">
        <v>2016</v>
      </c>
      <c r="K2921" s="106">
        <f t="shared" si="137"/>
        <v>0</v>
      </c>
    </row>
    <row r="2922" spans="2:11" s="58" customFormat="1">
      <c r="B2922" s="175" t="s">
        <v>3695</v>
      </c>
      <c r="C2922" s="174" t="s">
        <v>3696</v>
      </c>
      <c r="D2922" s="104">
        <v>5040.45</v>
      </c>
      <c r="E2922" s="97">
        <v>161.26177027844736</v>
      </c>
      <c r="F2922" s="227">
        <f t="shared" si="135"/>
        <v>812831.8899999999</v>
      </c>
      <c r="G2922" s="81"/>
      <c r="H2922" s="106" t="s">
        <v>11235</v>
      </c>
      <c r="I2922" s="189" t="str">
        <f t="shared" si="136"/>
        <v/>
      </c>
      <c r="J2922" s="232">
        <v>2016</v>
      </c>
      <c r="K2922" s="106">
        <f t="shared" si="137"/>
        <v>0</v>
      </c>
    </row>
    <row r="2923" spans="2:11" s="58" customFormat="1">
      <c r="B2923" s="175" t="s">
        <v>3697</v>
      </c>
      <c r="C2923" s="174" t="s">
        <v>3696</v>
      </c>
      <c r="D2923" s="181">
        <v>12964.35</v>
      </c>
      <c r="E2923" s="97">
        <v>195.55205004493092</v>
      </c>
      <c r="F2923" s="227">
        <f t="shared" si="135"/>
        <v>2535205.2200000002</v>
      </c>
      <c r="G2923" s="81"/>
      <c r="H2923" s="106" t="s">
        <v>11235</v>
      </c>
      <c r="I2923" s="189" t="str">
        <f t="shared" si="136"/>
        <v/>
      </c>
      <c r="J2923" s="232">
        <v>2016</v>
      </c>
      <c r="K2923" s="106">
        <f t="shared" si="137"/>
        <v>0</v>
      </c>
    </row>
    <row r="2924" spans="2:11" s="58" customFormat="1">
      <c r="B2924" s="175" t="s">
        <v>3698</v>
      </c>
      <c r="C2924" s="174" t="s">
        <v>3696</v>
      </c>
      <c r="D2924" s="181">
        <v>5040.45</v>
      </c>
      <c r="E2924" s="97">
        <v>161.26177027844736</v>
      </c>
      <c r="F2924" s="227">
        <f t="shared" si="135"/>
        <v>812831.8899999999</v>
      </c>
      <c r="G2924" s="81"/>
      <c r="H2924" s="106" t="s">
        <v>11235</v>
      </c>
      <c r="I2924" s="189" t="str">
        <f t="shared" si="136"/>
        <v/>
      </c>
      <c r="J2924" s="232">
        <v>2016</v>
      </c>
      <c r="K2924" s="106">
        <f t="shared" si="137"/>
        <v>0</v>
      </c>
    </row>
    <row r="2925" spans="2:11" s="58" customFormat="1">
      <c r="B2925" s="175" t="s">
        <v>3699</v>
      </c>
      <c r="C2925" s="174" t="s">
        <v>3696</v>
      </c>
      <c r="D2925" s="181">
        <v>4136.4333329999999</v>
      </c>
      <c r="E2925" s="97">
        <v>151.27746046523797</v>
      </c>
      <c r="F2925" s="227">
        <f t="shared" si="135"/>
        <v>625749.13</v>
      </c>
      <c r="G2925" s="81"/>
      <c r="H2925" s="106" t="s">
        <v>11235</v>
      </c>
      <c r="I2925" s="189" t="str">
        <f t="shared" si="136"/>
        <v/>
      </c>
      <c r="J2925" s="232">
        <v>2016</v>
      </c>
      <c r="K2925" s="106">
        <f t="shared" si="137"/>
        <v>0</v>
      </c>
    </row>
    <row r="2926" spans="2:11" s="58" customFormat="1">
      <c r="B2926" s="175" t="s">
        <v>3700</v>
      </c>
      <c r="C2926" s="174" t="s">
        <v>2702</v>
      </c>
      <c r="D2926" s="181">
        <v>4432.8900000000003</v>
      </c>
      <c r="E2926" s="97">
        <v>407.0219834013476</v>
      </c>
      <c r="F2926" s="227">
        <f t="shared" si="135"/>
        <v>1804283.68</v>
      </c>
      <c r="G2926" s="81"/>
      <c r="H2926" s="106" t="s">
        <v>11235</v>
      </c>
      <c r="I2926" s="189" t="str">
        <f t="shared" si="136"/>
        <v/>
      </c>
      <c r="J2926" s="232">
        <v>2016</v>
      </c>
      <c r="K2926" s="106">
        <f t="shared" si="137"/>
        <v>0</v>
      </c>
    </row>
    <row r="2927" spans="2:11" s="58" customFormat="1">
      <c r="B2927" s="175" t="s">
        <v>3701</v>
      </c>
      <c r="C2927" s="174" t="s">
        <v>2702</v>
      </c>
      <c r="D2927" s="104">
        <v>4432.8900000000003</v>
      </c>
      <c r="E2927" s="97">
        <v>407.0219834013476</v>
      </c>
      <c r="F2927" s="227">
        <f t="shared" si="135"/>
        <v>1804283.68</v>
      </c>
      <c r="G2927" s="81"/>
      <c r="H2927" s="106" t="s">
        <v>11235</v>
      </c>
      <c r="I2927" s="189" t="str">
        <f t="shared" si="136"/>
        <v/>
      </c>
      <c r="J2927" s="232">
        <v>2016</v>
      </c>
      <c r="K2927" s="106">
        <f t="shared" si="137"/>
        <v>0</v>
      </c>
    </row>
    <row r="2928" spans="2:11" s="58" customFormat="1">
      <c r="B2928" s="175" t="s">
        <v>3702</v>
      </c>
      <c r="C2928" s="174" t="s">
        <v>2702</v>
      </c>
      <c r="D2928" s="181">
        <v>13576.20556</v>
      </c>
      <c r="E2928" s="97">
        <v>333.63665789986754</v>
      </c>
      <c r="F2928" s="227">
        <f t="shared" si="135"/>
        <v>4529519.8499999996</v>
      </c>
      <c r="G2928" s="81"/>
      <c r="H2928" s="106" t="s">
        <v>11235</v>
      </c>
      <c r="I2928" s="189" t="str">
        <f t="shared" si="136"/>
        <v/>
      </c>
      <c r="J2928" s="232">
        <v>2016</v>
      </c>
      <c r="K2928" s="106">
        <f t="shared" si="137"/>
        <v>0</v>
      </c>
    </row>
    <row r="2929" spans="2:11" s="58" customFormat="1">
      <c r="B2929" s="175" t="s">
        <v>3703</v>
      </c>
      <c r="C2929" s="174" t="s">
        <v>3704</v>
      </c>
      <c r="D2929" s="181">
        <v>8826</v>
      </c>
      <c r="E2929" s="97">
        <v>167.37351234987537</v>
      </c>
      <c r="F2929" s="227">
        <f t="shared" si="135"/>
        <v>1477238.62</v>
      </c>
      <c r="G2929" s="81">
        <v>4412.9998009999999</v>
      </c>
      <c r="H2929" s="106">
        <v>599.52461348411464</v>
      </c>
      <c r="I2929" s="189">
        <f t="shared" si="136"/>
        <v>2645702</v>
      </c>
      <c r="J2929" s="232">
        <v>2016</v>
      </c>
      <c r="K2929" s="106">
        <f t="shared" si="137"/>
        <v>4122941</v>
      </c>
    </row>
    <row r="2930" spans="2:11" s="58" customFormat="1">
      <c r="B2930" s="175" t="s">
        <v>3705</v>
      </c>
      <c r="C2930" s="174" t="s">
        <v>3704</v>
      </c>
      <c r="D2930" s="181">
        <v>6750.7</v>
      </c>
      <c r="E2930" s="97">
        <v>245.68588590812806</v>
      </c>
      <c r="F2930" s="227">
        <f t="shared" si="135"/>
        <v>1658551.71</v>
      </c>
      <c r="G2930" s="81">
        <v>3375.3499619999998</v>
      </c>
      <c r="H2930" s="106">
        <v>576.16129346412356</v>
      </c>
      <c r="I2930" s="189">
        <f t="shared" si="136"/>
        <v>1944746.0000000002</v>
      </c>
      <c r="J2930" s="232">
        <v>2016</v>
      </c>
      <c r="K2930" s="106">
        <f t="shared" si="137"/>
        <v>3603298</v>
      </c>
    </row>
    <row r="2931" spans="2:11" s="58" customFormat="1">
      <c r="B2931" s="175" t="s">
        <v>3706</v>
      </c>
      <c r="C2931" s="174" t="s">
        <v>1375</v>
      </c>
      <c r="D2931" s="181">
        <v>7835.25</v>
      </c>
      <c r="E2931" s="97">
        <v>320.6498797102837</v>
      </c>
      <c r="F2931" s="227">
        <f t="shared" si="135"/>
        <v>2512371.9700000002</v>
      </c>
      <c r="G2931" s="81">
        <v>3917.624808</v>
      </c>
      <c r="H2931" s="106">
        <v>623.65160517944116</v>
      </c>
      <c r="I2931" s="189">
        <f t="shared" si="136"/>
        <v>2443233</v>
      </c>
      <c r="J2931" s="232">
        <v>2016</v>
      </c>
      <c r="K2931" s="106">
        <f t="shared" si="137"/>
        <v>4955605</v>
      </c>
    </row>
    <row r="2932" spans="2:11" s="58" customFormat="1">
      <c r="B2932" s="175" t="s">
        <v>3707</v>
      </c>
      <c r="C2932" s="174" t="s">
        <v>1388</v>
      </c>
      <c r="D2932" s="104">
        <v>149.1547826</v>
      </c>
      <c r="E2932" s="97">
        <v>17.152383285361712</v>
      </c>
      <c r="F2932" s="227">
        <f t="shared" si="135"/>
        <v>2558.36</v>
      </c>
      <c r="G2932" s="81"/>
      <c r="H2932" s="106" t="s">
        <v>11235</v>
      </c>
      <c r="I2932" s="189" t="str">
        <f t="shared" si="136"/>
        <v/>
      </c>
      <c r="J2932" s="232">
        <v>2016</v>
      </c>
      <c r="K2932" s="106">
        <f t="shared" si="137"/>
        <v>0</v>
      </c>
    </row>
    <row r="2933" spans="2:11" s="58" customFormat="1">
      <c r="B2933" s="175" t="s">
        <v>3708</v>
      </c>
      <c r="C2933" s="174" t="s">
        <v>1375</v>
      </c>
      <c r="D2933" s="181">
        <v>2887.25</v>
      </c>
      <c r="E2933" s="97">
        <v>101.7808398995584</v>
      </c>
      <c r="F2933" s="227">
        <f t="shared" si="135"/>
        <v>293866.73</v>
      </c>
      <c r="G2933" s="81">
        <v>1443.625057</v>
      </c>
      <c r="H2933" s="106">
        <v>623.6515469404186</v>
      </c>
      <c r="I2933" s="189">
        <f t="shared" si="136"/>
        <v>900319</v>
      </c>
      <c r="J2933" s="232">
        <v>2016</v>
      </c>
      <c r="K2933" s="106">
        <f t="shared" si="137"/>
        <v>1194186</v>
      </c>
    </row>
    <row r="2934" spans="2:11" s="58" customFormat="1">
      <c r="B2934" s="175" t="s">
        <v>3709</v>
      </c>
      <c r="C2934" s="174" t="s">
        <v>2369</v>
      </c>
      <c r="D2934" s="181">
        <v>5452.324286</v>
      </c>
      <c r="E2934" s="97">
        <v>589.83219656571987</v>
      </c>
      <c r="F2934" s="227">
        <f t="shared" si="135"/>
        <v>3215956.41</v>
      </c>
      <c r="G2934" s="81">
        <v>2726.162135</v>
      </c>
      <c r="H2934" s="106">
        <v>623.65182839721308</v>
      </c>
      <c r="I2934" s="189">
        <f t="shared" si="136"/>
        <v>1700176</v>
      </c>
      <c r="J2934" s="232">
        <v>2016</v>
      </c>
      <c r="K2934" s="106">
        <f t="shared" si="137"/>
        <v>4916132</v>
      </c>
    </row>
    <row r="2935" spans="2:11" s="58" customFormat="1">
      <c r="B2935" s="175" t="s">
        <v>3710</v>
      </c>
      <c r="C2935" s="174" t="s">
        <v>2369</v>
      </c>
      <c r="D2935" s="181">
        <v>4380.4433330000002</v>
      </c>
      <c r="E2935" s="97">
        <v>398.04806441951064</v>
      </c>
      <c r="F2935" s="227">
        <f t="shared" si="135"/>
        <v>1743626.99</v>
      </c>
      <c r="G2935" s="81">
        <v>2190.2217439999999</v>
      </c>
      <c r="H2935" s="106">
        <v>623.65146531026312</v>
      </c>
      <c r="I2935" s="189">
        <f t="shared" si="136"/>
        <v>1365935</v>
      </c>
      <c r="J2935" s="232">
        <v>2016</v>
      </c>
      <c r="K2935" s="106">
        <f t="shared" si="137"/>
        <v>3109562</v>
      </c>
    </row>
    <row r="2936" spans="2:11" s="58" customFormat="1">
      <c r="B2936" s="175" t="s">
        <v>3711</v>
      </c>
      <c r="C2936" s="174" t="s">
        <v>2369</v>
      </c>
      <c r="D2936" s="181">
        <v>4182.0892860000004</v>
      </c>
      <c r="E2936" s="97">
        <v>524.40630986566646</v>
      </c>
      <c r="F2936" s="227">
        <f t="shared" si="135"/>
        <v>2193114.0099999998</v>
      </c>
      <c r="G2936" s="81">
        <v>2091.0447039999999</v>
      </c>
      <c r="H2936" s="106">
        <v>623.65142051023315</v>
      </c>
      <c r="I2936" s="189">
        <f t="shared" si="136"/>
        <v>1304083</v>
      </c>
      <c r="J2936" s="232">
        <v>2016</v>
      </c>
      <c r="K2936" s="106">
        <f t="shared" si="137"/>
        <v>3497197</v>
      </c>
    </row>
    <row r="2937" spans="2:11" s="58" customFormat="1">
      <c r="B2937" s="175" t="s">
        <v>3712</v>
      </c>
      <c r="C2937" s="174" t="s">
        <v>2369</v>
      </c>
      <c r="D2937" s="104">
        <v>5452.324286</v>
      </c>
      <c r="E2937" s="97">
        <v>589.83219656571987</v>
      </c>
      <c r="F2937" s="227">
        <f t="shared" si="135"/>
        <v>3215956.41</v>
      </c>
      <c r="G2937" s="81">
        <v>2726.162135</v>
      </c>
      <c r="H2937" s="106">
        <v>623.65182839721308</v>
      </c>
      <c r="I2937" s="189">
        <f t="shared" si="136"/>
        <v>1700176</v>
      </c>
      <c r="J2937" s="232">
        <v>2016</v>
      </c>
      <c r="K2937" s="106">
        <f t="shared" si="137"/>
        <v>4916132</v>
      </c>
    </row>
    <row r="2938" spans="2:11" s="58" customFormat="1">
      <c r="B2938" s="175" t="s">
        <v>3713</v>
      </c>
      <c r="C2938" s="174" t="s">
        <v>1365</v>
      </c>
      <c r="D2938" s="181">
        <v>9391.7891029999992</v>
      </c>
      <c r="E2938" s="97">
        <v>250.43736866372865</v>
      </c>
      <c r="F2938" s="227">
        <f t="shared" si="135"/>
        <v>2352054.9500000002</v>
      </c>
      <c r="G2938" s="81"/>
      <c r="H2938" s="106" t="s">
        <v>11235</v>
      </c>
      <c r="I2938" s="189" t="str">
        <f t="shared" si="136"/>
        <v/>
      </c>
      <c r="J2938" s="232">
        <v>2016</v>
      </c>
      <c r="K2938" s="106">
        <f t="shared" si="137"/>
        <v>0</v>
      </c>
    </row>
    <row r="2939" spans="2:11" s="58" customFormat="1">
      <c r="B2939" s="175" t="s">
        <v>3714</v>
      </c>
      <c r="C2939" s="174" t="s">
        <v>1365</v>
      </c>
      <c r="D2939" s="181">
        <v>3917.6632810000001</v>
      </c>
      <c r="E2939" s="97">
        <v>313.43399928096068</v>
      </c>
      <c r="F2939" s="227">
        <f t="shared" si="135"/>
        <v>1227928.8700000001</v>
      </c>
      <c r="G2939" s="81"/>
      <c r="H2939" s="106" t="s">
        <v>11235</v>
      </c>
      <c r="I2939" s="189" t="str">
        <f t="shared" si="136"/>
        <v/>
      </c>
      <c r="J2939" s="232">
        <v>2016</v>
      </c>
      <c r="K2939" s="106">
        <f t="shared" si="137"/>
        <v>0</v>
      </c>
    </row>
    <row r="2940" spans="2:11" s="58" customFormat="1">
      <c r="B2940" s="175" t="s">
        <v>3715</v>
      </c>
      <c r="C2940" s="174" t="s">
        <v>3716</v>
      </c>
      <c r="D2940" s="181">
        <v>11333.55594</v>
      </c>
      <c r="E2940" s="97">
        <v>658.79619684481827</v>
      </c>
      <c r="F2940" s="227">
        <f t="shared" si="135"/>
        <v>7466503.5499999998</v>
      </c>
      <c r="G2940" s="81"/>
      <c r="H2940" s="106" t="s">
        <v>11235</v>
      </c>
      <c r="I2940" s="189" t="str">
        <f t="shared" si="136"/>
        <v/>
      </c>
      <c r="J2940" s="232">
        <v>2016</v>
      </c>
      <c r="K2940" s="106">
        <f t="shared" si="137"/>
        <v>0</v>
      </c>
    </row>
    <row r="2941" spans="2:11" s="58" customFormat="1">
      <c r="B2941" s="175" t="s">
        <v>3717</v>
      </c>
      <c r="C2941" s="174" t="s">
        <v>1365</v>
      </c>
      <c r="D2941" s="181">
        <v>7243.091813</v>
      </c>
      <c r="E2941" s="97">
        <v>200.19011320518243</v>
      </c>
      <c r="F2941" s="227">
        <f t="shared" si="135"/>
        <v>1449995.37</v>
      </c>
      <c r="G2941" s="81"/>
      <c r="H2941" s="106" t="s">
        <v>11235</v>
      </c>
      <c r="I2941" s="189" t="str">
        <f t="shared" si="136"/>
        <v/>
      </c>
      <c r="J2941" s="232">
        <v>2016</v>
      </c>
      <c r="K2941" s="106">
        <f t="shared" si="137"/>
        <v>0</v>
      </c>
    </row>
    <row r="2942" spans="2:11" s="58" customFormat="1">
      <c r="B2942" s="175" t="s">
        <v>3718</v>
      </c>
      <c r="C2942" s="174" t="s">
        <v>3719</v>
      </c>
      <c r="D2942" s="104">
        <v>7837.1333329999998</v>
      </c>
      <c r="E2942" s="97">
        <v>241.36946758769659</v>
      </c>
      <c r="F2942" s="227">
        <f t="shared" si="135"/>
        <v>1891644.7</v>
      </c>
      <c r="G2942" s="81">
        <v>3918.56655</v>
      </c>
      <c r="H2942" s="106">
        <v>1300.6110614607273</v>
      </c>
      <c r="I2942" s="189">
        <f t="shared" si="136"/>
        <v>5096531</v>
      </c>
      <c r="J2942" s="232">
        <v>2016</v>
      </c>
      <c r="K2942" s="106">
        <f t="shared" si="137"/>
        <v>6988176</v>
      </c>
    </row>
    <row r="2943" spans="2:11" s="58" customFormat="1">
      <c r="B2943" s="175" t="s">
        <v>3720</v>
      </c>
      <c r="C2943" s="174" t="s">
        <v>3719</v>
      </c>
      <c r="D2943" s="181">
        <v>3735.8</v>
      </c>
      <c r="E2943" s="97">
        <v>289.03179774077842</v>
      </c>
      <c r="F2943" s="227">
        <f t="shared" si="135"/>
        <v>1079764.99</v>
      </c>
      <c r="G2943" s="81">
        <v>1867.9</v>
      </c>
      <c r="H2943" s="106">
        <v>1300.6113817656192</v>
      </c>
      <c r="I2943" s="189">
        <f t="shared" si="136"/>
        <v>2429412</v>
      </c>
      <c r="J2943" s="232">
        <v>2016</v>
      </c>
      <c r="K2943" s="106">
        <f t="shared" si="137"/>
        <v>3509177</v>
      </c>
    </row>
    <row r="2944" spans="2:11" s="58" customFormat="1">
      <c r="B2944" s="175" t="s">
        <v>3721</v>
      </c>
      <c r="C2944" s="174" t="s">
        <v>2437</v>
      </c>
      <c r="D2944" s="181">
        <v>8566.4</v>
      </c>
      <c r="E2944" s="97">
        <v>346.27448519798281</v>
      </c>
      <c r="F2944" s="227">
        <f t="shared" si="135"/>
        <v>2966325.75</v>
      </c>
      <c r="G2944" s="81">
        <v>4283.2000660000003</v>
      </c>
      <c r="H2944" s="106">
        <v>1300.6112052109777</v>
      </c>
      <c r="I2944" s="189">
        <f t="shared" si="136"/>
        <v>5570778</v>
      </c>
      <c r="J2944" s="232">
        <v>2016</v>
      </c>
      <c r="K2944" s="106">
        <f t="shared" si="137"/>
        <v>8537104</v>
      </c>
    </row>
    <row r="2945" spans="2:11" s="58" customFormat="1">
      <c r="B2945" s="175" t="s">
        <v>3722</v>
      </c>
      <c r="C2945" s="174" t="s">
        <v>2437</v>
      </c>
      <c r="D2945" s="181">
        <v>1860</v>
      </c>
      <c r="E2945" s="97">
        <v>185.59736559139785</v>
      </c>
      <c r="F2945" s="227">
        <f t="shared" si="135"/>
        <v>345211.1</v>
      </c>
      <c r="G2945" s="81">
        <v>930.00000560000001</v>
      </c>
      <c r="H2945" s="106">
        <v>1300.6107448565374</v>
      </c>
      <c r="I2945" s="189">
        <f t="shared" si="136"/>
        <v>1209568</v>
      </c>
      <c r="J2945" s="232">
        <v>2016</v>
      </c>
      <c r="K2945" s="106">
        <f t="shared" si="137"/>
        <v>1554779</v>
      </c>
    </row>
    <row r="2946" spans="2:11" s="58" customFormat="1">
      <c r="B2946" s="175" t="s">
        <v>3723</v>
      </c>
      <c r="C2946" s="174" t="s">
        <v>2670</v>
      </c>
      <c r="D2946" s="181">
        <v>2089.4980190000001</v>
      </c>
      <c r="E2946" s="97">
        <v>402.42739756337619</v>
      </c>
      <c r="F2946" s="227">
        <f t="shared" si="135"/>
        <v>840871.25</v>
      </c>
      <c r="G2946" s="81">
        <v>1044.749016</v>
      </c>
      <c r="H2946" s="106">
        <v>1300.6109402260495</v>
      </c>
      <c r="I2946" s="189">
        <f t="shared" si="136"/>
        <v>1358812</v>
      </c>
      <c r="J2946" s="232">
        <v>2016</v>
      </c>
      <c r="K2946" s="106">
        <f t="shared" si="137"/>
        <v>2199683</v>
      </c>
    </row>
    <row r="2947" spans="2:11" s="58" customFormat="1">
      <c r="B2947" s="175" t="s">
        <v>3724</v>
      </c>
      <c r="C2947" s="174" t="s">
        <v>3725</v>
      </c>
      <c r="D2947" s="104">
        <v>2487.6506490000002</v>
      </c>
      <c r="E2947" s="97">
        <v>117.03941231339672</v>
      </c>
      <c r="F2947" s="227">
        <f t="shared" si="135"/>
        <v>291153.17</v>
      </c>
      <c r="G2947" s="81">
        <v>1243.825343</v>
      </c>
      <c r="H2947" s="106">
        <v>1300.6110617574063</v>
      </c>
      <c r="I2947" s="189">
        <f t="shared" si="136"/>
        <v>1617733</v>
      </c>
      <c r="J2947" s="232">
        <v>2016</v>
      </c>
      <c r="K2947" s="106">
        <f t="shared" si="137"/>
        <v>1908886</v>
      </c>
    </row>
    <row r="2948" spans="2:11" s="58" customFormat="1">
      <c r="B2948" s="175" t="s">
        <v>3726</v>
      </c>
      <c r="C2948" s="174" t="s">
        <v>2670</v>
      </c>
      <c r="D2948" s="181">
        <v>4129.0447059999997</v>
      </c>
      <c r="E2948" s="97">
        <v>324.23954094141021</v>
      </c>
      <c r="F2948" s="227">
        <f t="shared" si="135"/>
        <v>1338799.56</v>
      </c>
      <c r="G2948" s="81">
        <v>2064.522316</v>
      </c>
      <c r="H2948" s="106">
        <v>1300.6112741868758</v>
      </c>
      <c r="I2948" s="189">
        <f t="shared" si="136"/>
        <v>2685141</v>
      </c>
      <c r="J2948" s="232">
        <v>2016</v>
      </c>
      <c r="K2948" s="106">
        <f t="shared" si="137"/>
        <v>4023941</v>
      </c>
    </row>
    <row r="2949" spans="2:11" s="58" customFormat="1">
      <c r="B2949" s="175" t="s">
        <v>3727</v>
      </c>
      <c r="C2949" s="174" t="s">
        <v>3725</v>
      </c>
      <c r="D2949" s="181">
        <v>2487.6506490000002</v>
      </c>
      <c r="E2949" s="97">
        <v>117.03941231339672</v>
      </c>
      <c r="F2949" s="227">
        <f t="shared" si="135"/>
        <v>291153.17</v>
      </c>
      <c r="G2949" s="81">
        <v>1243.825343</v>
      </c>
      <c r="H2949" s="106">
        <v>1300.6110617574063</v>
      </c>
      <c r="I2949" s="189">
        <f t="shared" si="136"/>
        <v>1617733</v>
      </c>
      <c r="J2949" s="232">
        <v>2016</v>
      </c>
      <c r="K2949" s="106">
        <f t="shared" si="137"/>
        <v>1908886</v>
      </c>
    </row>
    <row r="2950" spans="2:11" s="58" customFormat="1">
      <c r="B2950" s="175" t="s">
        <v>3728</v>
      </c>
      <c r="C2950" s="174" t="s">
        <v>2670</v>
      </c>
      <c r="D2950" s="181">
        <v>4129.0447059999997</v>
      </c>
      <c r="E2950" s="97">
        <v>324.23954094141021</v>
      </c>
      <c r="F2950" s="227">
        <f t="shared" si="135"/>
        <v>1338799.56</v>
      </c>
      <c r="G2950" s="81">
        <v>2064.522316</v>
      </c>
      <c r="H2950" s="106">
        <v>1300.6112741868758</v>
      </c>
      <c r="I2950" s="189">
        <f t="shared" si="136"/>
        <v>2685141</v>
      </c>
      <c r="J2950" s="232">
        <v>2016</v>
      </c>
      <c r="K2950" s="106">
        <f t="shared" si="137"/>
        <v>4023941</v>
      </c>
    </row>
    <row r="2951" spans="2:11" s="58" customFormat="1">
      <c r="B2951" s="175" t="s">
        <v>3729</v>
      </c>
      <c r="C2951" s="174" t="s">
        <v>2670</v>
      </c>
      <c r="D2951" s="181">
        <v>5889.938588</v>
      </c>
      <c r="E2951" s="97">
        <v>237.81928607096708</v>
      </c>
      <c r="F2951" s="227">
        <f t="shared" si="135"/>
        <v>1400740.99</v>
      </c>
      <c r="G2951" s="81">
        <v>2944.969235</v>
      </c>
      <c r="H2951" s="106">
        <v>1300.6112099503816</v>
      </c>
      <c r="I2951" s="189">
        <f t="shared" si="136"/>
        <v>3830260</v>
      </c>
      <c r="J2951" s="232">
        <v>2016</v>
      </c>
      <c r="K2951" s="106">
        <f t="shared" si="137"/>
        <v>5231001</v>
      </c>
    </row>
    <row r="2952" spans="2:11" s="58" customFormat="1">
      <c r="B2952" s="175" t="s">
        <v>3730</v>
      </c>
      <c r="C2952" s="174" t="s">
        <v>1336</v>
      </c>
      <c r="D2952" s="104">
        <v>5089.3</v>
      </c>
      <c r="E2952" s="97">
        <v>77.585386988387398</v>
      </c>
      <c r="F2952" s="227">
        <f t="shared" si="135"/>
        <v>394855.31</v>
      </c>
      <c r="G2952" s="81">
        <v>2544.6499130000002</v>
      </c>
      <c r="H2952" s="106">
        <v>576.16098486078852</v>
      </c>
      <c r="I2952" s="189">
        <f t="shared" si="136"/>
        <v>1466128</v>
      </c>
      <c r="J2952" s="232">
        <v>2016</v>
      </c>
      <c r="K2952" s="106">
        <f t="shared" si="137"/>
        <v>1860983</v>
      </c>
    </row>
    <row r="2953" spans="2:11" s="58" customFormat="1">
      <c r="B2953" s="175" t="s">
        <v>3731</v>
      </c>
      <c r="C2953" s="174" t="s">
        <v>1336</v>
      </c>
      <c r="D2953" s="181">
        <v>4896.3999999999996</v>
      </c>
      <c r="E2953" s="97">
        <v>112.41721468834247</v>
      </c>
      <c r="F2953" s="227">
        <f t="shared" si="135"/>
        <v>550439.65</v>
      </c>
      <c r="G2953" s="81">
        <v>2448.2000710000002</v>
      </c>
      <c r="H2953" s="106">
        <v>576.16124462566438</v>
      </c>
      <c r="I2953" s="189">
        <f t="shared" si="136"/>
        <v>1410558</v>
      </c>
      <c r="J2953" s="232">
        <v>2016</v>
      </c>
      <c r="K2953" s="106">
        <f t="shared" si="137"/>
        <v>1960998</v>
      </c>
    </row>
    <row r="2954" spans="2:11" s="58" customFormat="1">
      <c r="B2954" s="175" t="s">
        <v>3732</v>
      </c>
      <c r="C2954" s="174" t="s">
        <v>1336</v>
      </c>
      <c r="D2954" s="181">
        <v>5921.55</v>
      </c>
      <c r="E2954" s="97">
        <v>222.33199415693525</v>
      </c>
      <c r="F2954" s="227">
        <f t="shared" si="135"/>
        <v>1316550.02</v>
      </c>
      <c r="G2954" s="81">
        <v>2960.7749600000002</v>
      </c>
      <c r="H2954" s="106">
        <v>576.1613169006265</v>
      </c>
      <c r="I2954" s="189">
        <f t="shared" si="136"/>
        <v>1705883.9999999998</v>
      </c>
      <c r="J2954" s="232">
        <v>2016</v>
      </c>
      <c r="K2954" s="106">
        <f t="shared" si="137"/>
        <v>3022434</v>
      </c>
    </row>
    <row r="2955" spans="2:11" s="58" customFormat="1">
      <c r="B2955" s="175" t="s">
        <v>3733</v>
      </c>
      <c r="C2955" s="174" t="s">
        <v>1336</v>
      </c>
      <c r="D2955" s="181">
        <v>5089.3</v>
      </c>
      <c r="E2955" s="97">
        <v>77.585386988387398</v>
      </c>
      <c r="F2955" s="227">
        <f t="shared" si="135"/>
        <v>394855.31</v>
      </c>
      <c r="G2955" s="81">
        <v>2544.6499130000002</v>
      </c>
      <c r="H2955" s="106">
        <v>576.16098486078852</v>
      </c>
      <c r="I2955" s="189">
        <f t="shared" si="136"/>
        <v>1466128</v>
      </c>
      <c r="J2955" s="232">
        <v>2016</v>
      </c>
      <c r="K2955" s="106">
        <f t="shared" si="137"/>
        <v>1860983</v>
      </c>
    </row>
    <row r="2956" spans="2:11" s="58" customFormat="1">
      <c r="B2956" s="175" t="s">
        <v>3734</v>
      </c>
      <c r="C2956" s="174" t="s">
        <v>1429</v>
      </c>
      <c r="D2956" s="181">
        <v>10105.9</v>
      </c>
      <c r="E2956" s="97">
        <v>236.63047625644427</v>
      </c>
      <c r="F2956" s="227">
        <f t="shared" si="135"/>
        <v>2391363.9300000002</v>
      </c>
      <c r="G2956" s="81">
        <v>5052.9499100000003</v>
      </c>
      <c r="H2956" s="106">
        <v>581.7706591910387</v>
      </c>
      <c r="I2956" s="189">
        <f t="shared" si="136"/>
        <v>2939658</v>
      </c>
      <c r="J2956" s="232">
        <v>2016</v>
      </c>
      <c r="K2956" s="106">
        <f t="shared" si="137"/>
        <v>5331022</v>
      </c>
    </row>
    <row r="2957" spans="2:11" s="58" customFormat="1">
      <c r="B2957" s="175" t="s">
        <v>3735</v>
      </c>
      <c r="C2957" s="174" t="s">
        <v>1429</v>
      </c>
      <c r="D2957" s="104">
        <v>19793.150000000001</v>
      </c>
      <c r="E2957" s="97">
        <v>115.67162983153261</v>
      </c>
      <c r="F2957" s="227">
        <f t="shared" si="135"/>
        <v>2289505.92</v>
      </c>
      <c r="G2957" s="81">
        <v>9896.5749269999997</v>
      </c>
      <c r="H2957" s="106">
        <v>576.16115090925541</v>
      </c>
      <c r="I2957" s="189">
        <f t="shared" si="136"/>
        <v>5702022</v>
      </c>
      <c r="J2957" s="232">
        <v>2016</v>
      </c>
      <c r="K2957" s="106">
        <f t="shared" si="137"/>
        <v>7991528</v>
      </c>
    </row>
    <row r="2958" spans="2:11" s="58" customFormat="1">
      <c r="B2958" s="175" t="s">
        <v>3736</v>
      </c>
      <c r="C2958" s="174" t="s">
        <v>1438</v>
      </c>
      <c r="D2958" s="181">
        <v>12949.086960000001</v>
      </c>
      <c r="E2958" s="97">
        <v>331.33289113381625</v>
      </c>
      <c r="F2958" s="227">
        <f t="shared" ref="F2958:F3021" si="138">IFERROR(D2958*E2958,0)</f>
        <v>4290458.42</v>
      </c>
      <c r="G2958" s="81"/>
      <c r="H2958" s="106" t="s">
        <v>11235</v>
      </c>
      <c r="I2958" s="189" t="str">
        <f t="shared" ref="I2958:I3021" si="139">IFERROR(G2958*H2958,"")</f>
        <v/>
      </c>
      <c r="J2958" s="232">
        <v>2016</v>
      </c>
      <c r="K2958" s="106">
        <f t="shared" ref="K2958:K3021" si="140">IFERROR(ROUND((F2958+I2958),0),0)</f>
        <v>0</v>
      </c>
    </row>
    <row r="2959" spans="2:11" s="58" customFormat="1">
      <c r="B2959" s="175" t="s">
        <v>3737</v>
      </c>
      <c r="C2959" s="174" t="s">
        <v>1438</v>
      </c>
      <c r="D2959" s="181">
        <v>7600.94</v>
      </c>
      <c r="E2959" s="97">
        <v>201.69764134436005</v>
      </c>
      <c r="F2959" s="227">
        <f t="shared" si="138"/>
        <v>1533091.67</v>
      </c>
      <c r="G2959" s="81"/>
      <c r="H2959" s="106" t="s">
        <v>11235</v>
      </c>
      <c r="I2959" s="189" t="str">
        <f t="shared" si="139"/>
        <v/>
      </c>
      <c r="J2959" s="232">
        <v>2016</v>
      </c>
      <c r="K2959" s="106">
        <f t="shared" si="140"/>
        <v>0</v>
      </c>
    </row>
    <row r="2960" spans="2:11" s="58" customFormat="1">
      <c r="B2960" s="175" t="s">
        <v>3738</v>
      </c>
      <c r="C2960" s="174" t="s">
        <v>1433</v>
      </c>
      <c r="D2960" s="181">
        <v>6145.6217189999998</v>
      </c>
      <c r="E2960" s="97">
        <v>362.2630259062322</v>
      </c>
      <c r="F2960" s="227">
        <f t="shared" si="138"/>
        <v>2226331.52</v>
      </c>
      <c r="G2960" s="81"/>
      <c r="H2960" s="106" t="s">
        <v>11235</v>
      </c>
      <c r="I2960" s="189" t="str">
        <f t="shared" si="139"/>
        <v/>
      </c>
      <c r="J2960" s="232">
        <v>2016</v>
      </c>
      <c r="K2960" s="106">
        <f t="shared" si="140"/>
        <v>0</v>
      </c>
    </row>
    <row r="2961" spans="2:11" s="58" customFormat="1">
      <c r="B2961" s="175" t="s">
        <v>3739</v>
      </c>
      <c r="C2961" s="174" t="s">
        <v>1433</v>
      </c>
      <c r="D2961" s="181">
        <v>6047.5381870000001</v>
      </c>
      <c r="E2961" s="97">
        <v>386.0071632152887</v>
      </c>
      <c r="F2961" s="227">
        <f t="shared" si="138"/>
        <v>2334393.06</v>
      </c>
      <c r="G2961" s="81"/>
      <c r="H2961" s="106" t="s">
        <v>11235</v>
      </c>
      <c r="I2961" s="189" t="str">
        <f t="shared" si="139"/>
        <v/>
      </c>
      <c r="J2961" s="232">
        <v>2016</v>
      </c>
      <c r="K2961" s="106">
        <f t="shared" si="140"/>
        <v>0</v>
      </c>
    </row>
    <row r="2962" spans="2:11" s="58" customFormat="1">
      <c r="B2962" s="175" t="s">
        <v>3740</v>
      </c>
      <c r="C2962" s="174" t="s">
        <v>1405</v>
      </c>
      <c r="D2962" s="104">
        <v>4670.2666669999999</v>
      </c>
      <c r="E2962" s="97">
        <v>82.188788642890572</v>
      </c>
      <c r="F2962" s="227">
        <f t="shared" si="138"/>
        <v>383843.56</v>
      </c>
      <c r="G2962" s="81">
        <v>2335.133401</v>
      </c>
      <c r="H2962" s="106">
        <v>576.16108759518363</v>
      </c>
      <c r="I2962" s="189">
        <f t="shared" si="139"/>
        <v>1345413</v>
      </c>
      <c r="J2962" s="232">
        <v>2016</v>
      </c>
      <c r="K2962" s="106">
        <f t="shared" si="140"/>
        <v>1729257</v>
      </c>
    </row>
    <row r="2963" spans="2:11" s="58" customFormat="1">
      <c r="B2963" s="175" t="s">
        <v>3741</v>
      </c>
      <c r="C2963" s="174" t="s">
        <v>1405</v>
      </c>
      <c r="D2963" s="181">
        <v>11706.52857</v>
      </c>
      <c r="E2963" s="97">
        <v>436.52277354840129</v>
      </c>
      <c r="F2963" s="227">
        <f t="shared" si="138"/>
        <v>5110166.32</v>
      </c>
      <c r="G2963" s="81">
        <v>5853.2642329999999</v>
      </c>
      <c r="H2963" s="106">
        <v>595.1817415586678</v>
      </c>
      <c r="I2963" s="189">
        <f t="shared" si="139"/>
        <v>3483756</v>
      </c>
      <c r="J2963" s="232">
        <v>2016</v>
      </c>
      <c r="K2963" s="106">
        <f t="shared" si="140"/>
        <v>8593922</v>
      </c>
    </row>
    <row r="2964" spans="2:11" s="58" customFormat="1">
      <c r="B2964" s="175" t="s">
        <v>3742</v>
      </c>
      <c r="C2964" s="174" t="s">
        <v>1438</v>
      </c>
      <c r="D2964" s="181">
        <v>12949.086960000001</v>
      </c>
      <c r="E2964" s="97">
        <v>331.33289113381625</v>
      </c>
      <c r="F2964" s="227">
        <f t="shared" si="138"/>
        <v>4290458.42</v>
      </c>
      <c r="G2964" s="81"/>
      <c r="H2964" s="106" t="s">
        <v>11235</v>
      </c>
      <c r="I2964" s="189" t="str">
        <f t="shared" si="139"/>
        <v/>
      </c>
      <c r="J2964" s="232">
        <v>2016</v>
      </c>
      <c r="K2964" s="106">
        <f t="shared" si="140"/>
        <v>0</v>
      </c>
    </row>
    <row r="2965" spans="2:11" s="58" customFormat="1">
      <c r="B2965" s="175" t="s">
        <v>3743</v>
      </c>
      <c r="C2965" s="174" t="s">
        <v>1438</v>
      </c>
      <c r="D2965" s="181">
        <v>24350.572899999999</v>
      </c>
      <c r="E2965" s="97">
        <v>227.94854161316263</v>
      </c>
      <c r="F2965" s="227">
        <f t="shared" si="138"/>
        <v>5550677.5800000001</v>
      </c>
      <c r="G2965" s="81"/>
      <c r="H2965" s="106" t="s">
        <v>11235</v>
      </c>
      <c r="I2965" s="189" t="str">
        <f t="shared" si="139"/>
        <v/>
      </c>
      <c r="J2965" s="232">
        <v>2016</v>
      </c>
      <c r="K2965" s="106">
        <f t="shared" si="140"/>
        <v>0</v>
      </c>
    </row>
    <row r="2966" spans="2:11" s="58" customFormat="1">
      <c r="B2966" s="175" t="s">
        <v>3744</v>
      </c>
      <c r="C2966" s="174" t="s">
        <v>3745</v>
      </c>
      <c r="D2966" s="181">
        <v>4238.1000000000004</v>
      </c>
      <c r="E2966" s="97">
        <v>96.127618508293807</v>
      </c>
      <c r="F2966" s="227">
        <f t="shared" si="138"/>
        <v>407398.46</v>
      </c>
      <c r="G2966" s="81">
        <v>2119.0499650000002</v>
      </c>
      <c r="H2966" s="106">
        <v>576.16102506577749</v>
      </c>
      <c r="I2966" s="189">
        <f t="shared" si="139"/>
        <v>1220914</v>
      </c>
      <c r="J2966" s="232">
        <v>2016</v>
      </c>
      <c r="K2966" s="106">
        <f t="shared" si="140"/>
        <v>1628312</v>
      </c>
    </row>
    <row r="2967" spans="2:11" s="58" customFormat="1">
      <c r="B2967" s="175" t="s">
        <v>3746</v>
      </c>
      <c r="C2967" s="174" t="s">
        <v>680</v>
      </c>
      <c r="D2967" s="104">
        <v>3797.1</v>
      </c>
      <c r="E2967" s="97">
        <v>43.05582418161228</v>
      </c>
      <c r="F2967" s="227">
        <f t="shared" si="138"/>
        <v>163487.26999999999</v>
      </c>
      <c r="G2967" s="81">
        <v>1898.549982</v>
      </c>
      <c r="H2967" s="106">
        <v>162.69468959390292</v>
      </c>
      <c r="I2967" s="189">
        <f t="shared" si="139"/>
        <v>308884</v>
      </c>
      <c r="J2967" s="232">
        <v>2016</v>
      </c>
      <c r="K2967" s="106">
        <f t="shared" si="140"/>
        <v>472371</v>
      </c>
    </row>
    <row r="2968" spans="2:11" s="58" customFormat="1">
      <c r="B2968" s="175" t="s">
        <v>3747</v>
      </c>
      <c r="C2968" s="174" t="s">
        <v>3748</v>
      </c>
      <c r="D2968" s="181">
        <v>3876.125</v>
      </c>
      <c r="E2968" s="97">
        <v>78.46022509593989</v>
      </c>
      <c r="F2968" s="227">
        <f t="shared" si="138"/>
        <v>304121.64</v>
      </c>
      <c r="G2968" s="81">
        <v>1938.062451</v>
      </c>
      <c r="H2968" s="106">
        <v>162.69444766204802</v>
      </c>
      <c r="I2968" s="189">
        <f t="shared" si="139"/>
        <v>315312</v>
      </c>
      <c r="J2968" s="232">
        <v>2016</v>
      </c>
      <c r="K2968" s="106">
        <f t="shared" si="140"/>
        <v>619434</v>
      </c>
    </row>
    <row r="2969" spans="2:11" s="58" customFormat="1">
      <c r="B2969" s="175" t="s">
        <v>3749</v>
      </c>
      <c r="C2969" s="174" t="s">
        <v>680</v>
      </c>
      <c r="D2969" s="181">
        <v>9166.3333330000005</v>
      </c>
      <c r="E2969" s="97">
        <v>80.225970765490587</v>
      </c>
      <c r="F2969" s="227">
        <f t="shared" si="138"/>
        <v>735377.98999999987</v>
      </c>
      <c r="G2969" s="81">
        <v>4583.166553</v>
      </c>
      <c r="H2969" s="106">
        <v>162.69450201671518</v>
      </c>
      <c r="I2969" s="189">
        <f t="shared" si="139"/>
        <v>745656</v>
      </c>
      <c r="J2969" s="232">
        <v>2016</v>
      </c>
      <c r="K2969" s="106">
        <f t="shared" si="140"/>
        <v>1481034</v>
      </c>
    </row>
    <row r="2970" spans="2:11" s="58" customFormat="1">
      <c r="B2970" s="175" t="s">
        <v>3750</v>
      </c>
      <c r="C2970" s="174" t="s">
        <v>669</v>
      </c>
      <c r="D2970" s="181">
        <v>10571.52527</v>
      </c>
      <c r="E2970" s="97">
        <v>81.507612950160407</v>
      </c>
      <c r="F2970" s="227">
        <f t="shared" si="138"/>
        <v>861659.79</v>
      </c>
      <c r="G2970" s="81">
        <v>5285.7627979999997</v>
      </c>
      <c r="H2970" s="106">
        <v>162.69458787015361</v>
      </c>
      <c r="I2970" s="189">
        <f t="shared" si="139"/>
        <v>859965</v>
      </c>
      <c r="J2970" s="232">
        <v>2016</v>
      </c>
      <c r="K2970" s="106">
        <f t="shared" si="140"/>
        <v>1721625</v>
      </c>
    </row>
    <row r="2971" spans="2:11" s="58" customFormat="1">
      <c r="B2971" s="175" t="s">
        <v>3751</v>
      </c>
      <c r="C2971" s="174" t="s">
        <v>669</v>
      </c>
      <c r="D2971" s="181">
        <v>11258.898870000001</v>
      </c>
      <c r="E2971" s="97">
        <v>94.530487598206832</v>
      </c>
      <c r="F2971" s="227">
        <f t="shared" si="138"/>
        <v>1064309.2</v>
      </c>
      <c r="G2971" s="81">
        <v>5629.4492499999997</v>
      </c>
      <c r="H2971" s="106">
        <v>162.6944234376036</v>
      </c>
      <c r="I2971" s="189">
        <f t="shared" si="139"/>
        <v>915880</v>
      </c>
      <c r="J2971" s="232">
        <v>2016</v>
      </c>
      <c r="K2971" s="106">
        <f t="shared" si="140"/>
        <v>1980189</v>
      </c>
    </row>
    <row r="2972" spans="2:11" s="58" customFormat="1">
      <c r="B2972" s="175" t="s">
        <v>3752</v>
      </c>
      <c r="C2972" s="174" t="s">
        <v>677</v>
      </c>
      <c r="D2972" s="104">
        <v>5620.65</v>
      </c>
      <c r="E2972" s="97">
        <v>68.312604414080226</v>
      </c>
      <c r="F2972" s="227">
        <f t="shared" si="138"/>
        <v>383961.24</v>
      </c>
      <c r="G2972" s="81">
        <v>2810.3250870000002</v>
      </c>
      <c r="H2972" s="106">
        <v>162.69434526099008</v>
      </c>
      <c r="I2972" s="189">
        <f t="shared" si="139"/>
        <v>457224</v>
      </c>
      <c r="J2972" s="232">
        <v>2016</v>
      </c>
      <c r="K2972" s="106">
        <f t="shared" si="140"/>
        <v>841185</v>
      </c>
    </row>
    <row r="2973" spans="2:11" s="58" customFormat="1">
      <c r="B2973" s="175" t="s">
        <v>3753</v>
      </c>
      <c r="C2973" s="174" t="s">
        <v>3754</v>
      </c>
      <c r="D2973" s="181">
        <v>8752.7000000000007</v>
      </c>
      <c r="E2973" s="97">
        <v>72.146550207364584</v>
      </c>
      <c r="F2973" s="227">
        <f t="shared" si="138"/>
        <v>631477.11</v>
      </c>
      <c r="G2973" s="81">
        <v>4376.3498339999996</v>
      </c>
      <c r="H2973" s="106">
        <v>162.69448901648298</v>
      </c>
      <c r="I2973" s="189">
        <f t="shared" si="139"/>
        <v>712008</v>
      </c>
      <c r="J2973" s="232">
        <v>2016</v>
      </c>
      <c r="K2973" s="106">
        <f t="shared" si="140"/>
        <v>1343485</v>
      </c>
    </row>
    <row r="2974" spans="2:11" s="58" customFormat="1">
      <c r="B2974" s="175" t="s">
        <v>3755</v>
      </c>
      <c r="C2974" s="174" t="s">
        <v>677</v>
      </c>
      <c r="D2974" s="181">
        <v>8154.1</v>
      </c>
      <c r="E2974" s="97">
        <v>119.17814841613422</v>
      </c>
      <c r="F2974" s="227">
        <f t="shared" si="138"/>
        <v>971790.54</v>
      </c>
      <c r="G2974" s="81">
        <v>4077.0499420000001</v>
      </c>
      <c r="H2974" s="106">
        <v>162.69459767142581</v>
      </c>
      <c r="I2974" s="189">
        <f t="shared" si="139"/>
        <v>663314</v>
      </c>
      <c r="J2974" s="232">
        <v>2016</v>
      </c>
      <c r="K2974" s="106">
        <f t="shared" si="140"/>
        <v>1635105</v>
      </c>
    </row>
    <row r="2975" spans="2:11" s="58" customFormat="1">
      <c r="B2975" s="175" t="s">
        <v>3756</v>
      </c>
      <c r="C2975" s="174" t="s">
        <v>3757</v>
      </c>
      <c r="D2975" s="181">
        <v>2809.8</v>
      </c>
      <c r="E2975" s="97">
        <v>68.023176026763466</v>
      </c>
      <c r="F2975" s="227">
        <f t="shared" si="138"/>
        <v>191131.51999999999</v>
      </c>
      <c r="G2975" s="81">
        <v>1404.8999699999999</v>
      </c>
      <c r="H2975" s="106">
        <v>162.69485720040268</v>
      </c>
      <c r="I2975" s="189">
        <f t="shared" si="139"/>
        <v>228570</v>
      </c>
      <c r="J2975" s="232">
        <v>2016</v>
      </c>
      <c r="K2975" s="106">
        <f t="shared" si="140"/>
        <v>419702</v>
      </c>
    </row>
    <row r="2976" spans="2:11" s="58" customFormat="1">
      <c r="B2976" s="175" t="s">
        <v>3758</v>
      </c>
      <c r="C2976" s="174" t="s">
        <v>3757</v>
      </c>
      <c r="D2976" s="181">
        <v>3626.2</v>
      </c>
      <c r="E2976" s="97">
        <v>129.85583255198279</v>
      </c>
      <c r="F2976" s="227">
        <f t="shared" si="138"/>
        <v>470883.22</v>
      </c>
      <c r="G2976" s="81">
        <v>1813.100044</v>
      </c>
      <c r="H2976" s="106">
        <v>162.69427656579992</v>
      </c>
      <c r="I2976" s="189">
        <f t="shared" si="139"/>
        <v>294981</v>
      </c>
      <c r="J2976" s="232">
        <v>2016</v>
      </c>
      <c r="K2976" s="106">
        <f t="shared" si="140"/>
        <v>765864</v>
      </c>
    </row>
    <row r="2977" spans="2:11" s="58" customFormat="1">
      <c r="B2977" s="175" t="s">
        <v>3759</v>
      </c>
      <c r="C2977" s="174" t="s">
        <v>674</v>
      </c>
      <c r="D2977" s="104">
        <v>17338.182710000001</v>
      </c>
      <c r="E2977" s="97">
        <v>334.52261618253533</v>
      </c>
      <c r="F2977" s="227">
        <f t="shared" si="138"/>
        <v>5800014.2400000002</v>
      </c>
      <c r="G2977" s="81">
        <v>8669.0915170000007</v>
      </c>
      <c r="H2977" s="106">
        <v>162.69455654426906</v>
      </c>
      <c r="I2977" s="189">
        <f t="shared" si="139"/>
        <v>1410414</v>
      </c>
      <c r="J2977" s="232">
        <v>2016</v>
      </c>
      <c r="K2977" s="106">
        <f t="shared" si="140"/>
        <v>7210428</v>
      </c>
    </row>
    <row r="2978" spans="2:11" s="58" customFormat="1">
      <c r="B2978" s="175" t="s">
        <v>3760</v>
      </c>
      <c r="C2978" s="174" t="s">
        <v>674</v>
      </c>
      <c r="D2978" s="181">
        <v>3361.5038930000001</v>
      </c>
      <c r="E2978" s="97">
        <v>211.93173730469928</v>
      </c>
      <c r="F2978" s="227">
        <f t="shared" si="138"/>
        <v>712409.36</v>
      </c>
      <c r="G2978" s="81">
        <v>1680.7518970000001</v>
      </c>
      <c r="H2978" s="106">
        <v>162.69444674617552</v>
      </c>
      <c r="I2978" s="189">
        <f t="shared" si="139"/>
        <v>273449</v>
      </c>
      <c r="J2978" s="232">
        <v>2016</v>
      </c>
      <c r="K2978" s="106">
        <f t="shared" si="140"/>
        <v>985858</v>
      </c>
    </row>
    <row r="2979" spans="2:11" s="58" customFormat="1">
      <c r="B2979" s="175" t="s">
        <v>3761</v>
      </c>
      <c r="C2979" s="174" t="s">
        <v>692</v>
      </c>
      <c r="D2979" s="181">
        <v>3859.7</v>
      </c>
      <c r="E2979" s="97">
        <v>142.1385599917092</v>
      </c>
      <c r="F2979" s="227">
        <f t="shared" si="138"/>
        <v>548612.19999999995</v>
      </c>
      <c r="G2979" s="81">
        <v>1929.8500160000001</v>
      </c>
      <c r="H2979" s="106">
        <v>162.69450858713779</v>
      </c>
      <c r="I2979" s="189">
        <f t="shared" si="139"/>
        <v>313976</v>
      </c>
      <c r="J2979" s="232">
        <v>2016</v>
      </c>
      <c r="K2979" s="106">
        <f t="shared" si="140"/>
        <v>862588</v>
      </c>
    </row>
    <row r="2980" spans="2:11" s="58" customFormat="1">
      <c r="B2980" s="175" t="s">
        <v>3762</v>
      </c>
      <c r="C2980" s="174" t="s">
        <v>692</v>
      </c>
      <c r="D2980" s="181">
        <v>7201.8</v>
      </c>
      <c r="E2980" s="97">
        <v>102.11664583854036</v>
      </c>
      <c r="F2980" s="227">
        <f t="shared" si="138"/>
        <v>735423.66</v>
      </c>
      <c r="G2980" s="81">
        <v>3600.9000550000001</v>
      </c>
      <c r="H2980" s="106">
        <v>162.69460164175536</v>
      </c>
      <c r="I2980" s="189">
        <f t="shared" si="139"/>
        <v>585847</v>
      </c>
      <c r="J2980" s="232">
        <v>2016</v>
      </c>
      <c r="K2980" s="106">
        <f t="shared" si="140"/>
        <v>1321271</v>
      </c>
    </row>
    <row r="2981" spans="2:11" s="58" customFormat="1">
      <c r="B2981" s="175" t="s">
        <v>3763</v>
      </c>
      <c r="C2981" s="174" t="s">
        <v>842</v>
      </c>
      <c r="D2981" s="181">
        <v>2457.6</v>
      </c>
      <c r="E2981" s="97">
        <v>239.6368123372396</v>
      </c>
      <c r="F2981" s="227">
        <f t="shared" si="138"/>
        <v>588931.43000000005</v>
      </c>
      <c r="G2981" s="81">
        <v>1228.7999669999999</v>
      </c>
      <c r="H2981" s="106">
        <v>162.69450306715382</v>
      </c>
      <c r="I2981" s="189">
        <f t="shared" si="139"/>
        <v>199919</v>
      </c>
      <c r="J2981" s="232">
        <v>2016</v>
      </c>
      <c r="K2981" s="106">
        <f t="shared" si="140"/>
        <v>788850</v>
      </c>
    </row>
    <row r="2982" spans="2:11" s="58" customFormat="1">
      <c r="B2982" s="175" t="s">
        <v>3764</v>
      </c>
      <c r="C2982" s="174" t="s">
        <v>3765</v>
      </c>
      <c r="D2982" s="104">
        <v>8627.7666669999999</v>
      </c>
      <c r="E2982" s="97">
        <v>58.361506451713595</v>
      </c>
      <c r="F2982" s="227">
        <f t="shared" si="138"/>
        <v>503529.45999999996</v>
      </c>
      <c r="G2982" s="81">
        <v>4313.8834530000004</v>
      </c>
      <c r="H2982" s="106">
        <v>162.69447416617538</v>
      </c>
      <c r="I2982" s="189">
        <f t="shared" si="139"/>
        <v>701845</v>
      </c>
      <c r="J2982" s="232">
        <v>2016</v>
      </c>
      <c r="K2982" s="106">
        <f t="shared" si="140"/>
        <v>1205374</v>
      </c>
    </row>
    <row r="2983" spans="2:11" s="58" customFormat="1">
      <c r="B2983" s="175" t="s">
        <v>3766</v>
      </c>
      <c r="C2983" s="174" t="s">
        <v>842</v>
      </c>
      <c r="D2983" s="181">
        <v>12337.866669999999</v>
      </c>
      <c r="E2983" s="97">
        <v>260.77711131563075</v>
      </c>
      <c r="F2983" s="227">
        <f t="shared" si="138"/>
        <v>3217433.2300000004</v>
      </c>
      <c r="G2983" s="81"/>
      <c r="H2983" s="106" t="s">
        <v>11235</v>
      </c>
      <c r="I2983" s="189" t="str">
        <f t="shared" si="139"/>
        <v/>
      </c>
      <c r="J2983" s="232">
        <v>2016</v>
      </c>
      <c r="K2983" s="106">
        <f t="shared" si="140"/>
        <v>0</v>
      </c>
    </row>
    <row r="2984" spans="2:11" s="58" customFormat="1">
      <c r="B2984" s="175" t="s">
        <v>3767</v>
      </c>
      <c r="C2984" s="174" t="s">
        <v>3748</v>
      </c>
      <c r="D2984" s="181">
        <v>9619.1916669999991</v>
      </c>
      <c r="E2984" s="97">
        <v>57.307920362077972</v>
      </c>
      <c r="F2984" s="227">
        <f t="shared" si="138"/>
        <v>551255.87</v>
      </c>
      <c r="G2984" s="81">
        <v>4809.5959220000004</v>
      </c>
      <c r="H2984" s="106">
        <v>162.69454080762171</v>
      </c>
      <c r="I2984" s="189">
        <f t="shared" si="139"/>
        <v>782495</v>
      </c>
      <c r="J2984" s="232">
        <v>2016</v>
      </c>
      <c r="K2984" s="106">
        <f t="shared" si="140"/>
        <v>1333751</v>
      </c>
    </row>
    <row r="2985" spans="2:11" s="58" customFormat="1">
      <c r="B2985" s="175" t="s">
        <v>3768</v>
      </c>
      <c r="C2985" s="174" t="s">
        <v>3748</v>
      </c>
      <c r="D2985" s="181">
        <v>13283.56667</v>
      </c>
      <c r="E2985" s="97">
        <v>84.513133248722582</v>
      </c>
      <c r="F2985" s="227">
        <f t="shared" si="138"/>
        <v>1122635.8400000001</v>
      </c>
      <c r="G2985" s="81">
        <v>6641.7834320000002</v>
      </c>
      <c r="H2985" s="106">
        <v>162.69455501872798</v>
      </c>
      <c r="I2985" s="189">
        <f t="shared" si="139"/>
        <v>1080582</v>
      </c>
      <c r="J2985" s="232">
        <v>2016</v>
      </c>
      <c r="K2985" s="106">
        <f t="shared" si="140"/>
        <v>2203218</v>
      </c>
    </row>
    <row r="2986" spans="2:11" s="58" customFormat="1">
      <c r="B2986" s="175" t="s">
        <v>3769</v>
      </c>
      <c r="C2986" s="174" t="s">
        <v>3748</v>
      </c>
      <c r="D2986" s="181">
        <v>3876.125</v>
      </c>
      <c r="E2986" s="97">
        <v>78.46022509593989</v>
      </c>
      <c r="F2986" s="227">
        <f t="shared" si="138"/>
        <v>304121.64</v>
      </c>
      <c r="G2986" s="81">
        <v>1938.062451</v>
      </c>
      <c r="H2986" s="106">
        <v>162.69444766204802</v>
      </c>
      <c r="I2986" s="189">
        <f t="shared" si="139"/>
        <v>315312</v>
      </c>
      <c r="J2986" s="232">
        <v>2016</v>
      </c>
      <c r="K2986" s="106">
        <f t="shared" si="140"/>
        <v>619434</v>
      </c>
    </row>
    <row r="2987" spans="2:11" s="58" customFormat="1">
      <c r="B2987" s="175" t="s">
        <v>3770</v>
      </c>
      <c r="C2987" s="174" t="s">
        <v>3748</v>
      </c>
      <c r="D2987" s="104">
        <v>9619.1916669999991</v>
      </c>
      <c r="E2987" s="97">
        <v>57.307920362077972</v>
      </c>
      <c r="F2987" s="227">
        <f t="shared" si="138"/>
        <v>551255.87</v>
      </c>
      <c r="G2987" s="81">
        <v>4809.5959220000004</v>
      </c>
      <c r="H2987" s="106">
        <v>162.69454080762171</v>
      </c>
      <c r="I2987" s="189">
        <f t="shared" si="139"/>
        <v>782495</v>
      </c>
      <c r="J2987" s="232">
        <v>2016</v>
      </c>
      <c r="K2987" s="106">
        <f t="shared" si="140"/>
        <v>1333751</v>
      </c>
    </row>
    <row r="2988" spans="2:11" s="58" customFormat="1">
      <c r="B2988" s="175" t="s">
        <v>3771</v>
      </c>
      <c r="C2988" s="174" t="s">
        <v>680</v>
      </c>
      <c r="D2988" s="181">
        <v>3464.8</v>
      </c>
      <c r="E2988" s="97">
        <v>56.763172477487878</v>
      </c>
      <c r="F2988" s="227">
        <f t="shared" si="138"/>
        <v>196673.04</v>
      </c>
      <c r="G2988" s="81">
        <v>1732.3999650000001</v>
      </c>
      <c r="H2988" s="106">
        <v>162.69453110962166</v>
      </c>
      <c r="I2988" s="189">
        <f t="shared" si="139"/>
        <v>281852</v>
      </c>
      <c r="J2988" s="232">
        <v>2016</v>
      </c>
      <c r="K2988" s="106">
        <f t="shared" si="140"/>
        <v>478525</v>
      </c>
    </row>
    <row r="2989" spans="2:11" s="58" customFormat="1">
      <c r="B2989" s="175" t="s">
        <v>3772</v>
      </c>
      <c r="C2989" s="174" t="s">
        <v>680</v>
      </c>
      <c r="D2989" s="181">
        <v>9022.1</v>
      </c>
      <c r="E2989" s="97">
        <v>121.54136509238427</v>
      </c>
      <c r="F2989" s="227">
        <f t="shared" si="138"/>
        <v>1096558.3500000001</v>
      </c>
      <c r="G2989" s="81">
        <v>4511.049865</v>
      </c>
      <c r="H2989" s="106">
        <v>162.69449949873254</v>
      </c>
      <c r="I2989" s="189">
        <f t="shared" si="139"/>
        <v>733923</v>
      </c>
      <c r="J2989" s="232">
        <v>2016</v>
      </c>
      <c r="K2989" s="106">
        <f t="shared" si="140"/>
        <v>1830481</v>
      </c>
    </row>
    <row r="2990" spans="2:11" s="58" customFormat="1">
      <c r="B2990" s="175" t="s">
        <v>3773</v>
      </c>
      <c r="C2990" s="174" t="s">
        <v>669</v>
      </c>
      <c r="D2990" s="181">
        <v>7094.8146260000003</v>
      </c>
      <c r="E2990" s="97">
        <v>92.624510243264524</v>
      </c>
      <c r="F2990" s="227">
        <f t="shared" si="138"/>
        <v>657153.73</v>
      </c>
      <c r="G2990" s="81">
        <v>3547.407291</v>
      </c>
      <c r="H2990" s="106">
        <v>162.69459711160073</v>
      </c>
      <c r="I2990" s="189">
        <f t="shared" si="139"/>
        <v>577144</v>
      </c>
      <c r="J2990" s="232">
        <v>2016</v>
      </c>
      <c r="K2990" s="106">
        <f t="shared" si="140"/>
        <v>1234298</v>
      </c>
    </row>
    <row r="2991" spans="2:11" s="58" customFormat="1">
      <c r="B2991" s="175" t="s">
        <v>3774</v>
      </c>
      <c r="C2991" s="174" t="s">
        <v>669</v>
      </c>
      <c r="D2991" s="181">
        <v>19742.953529999999</v>
      </c>
      <c r="E2991" s="97">
        <v>205.32492080479511</v>
      </c>
      <c r="F2991" s="227">
        <f t="shared" si="138"/>
        <v>4053720.37</v>
      </c>
      <c r="G2991" s="81">
        <v>9871.4763980000007</v>
      </c>
      <c r="H2991" s="106">
        <v>162.69450842483795</v>
      </c>
      <c r="I2991" s="189">
        <f t="shared" si="139"/>
        <v>1606035</v>
      </c>
      <c r="J2991" s="232">
        <v>2016</v>
      </c>
      <c r="K2991" s="106">
        <f t="shared" si="140"/>
        <v>5659755</v>
      </c>
    </row>
    <row r="2992" spans="2:11" s="58" customFormat="1">
      <c r="B2992" s="175" t="s">
        <v>3775</v>
      </c>
      <c r="C2992" s="174" t="s">
        <v>749</v>
      </c>
      <c r="D2992" s="104">
        <v>2000</v>
      </c>
      <c r="E2992" s="97">
        <v>40.265315000000001</v>
      </c>
      <c r="F2992" s="227">
        <f t="shared" si="138"/>
        <v>80530.63</v>
      </c>
      <c r="G2992" s="81"/>
      <c r="H2992" s="106" t="s">
        <v>11235</v>
      </c>
      <c r="I2992" s="189" t="str">
        <f t="shared" si="139"/>
        <v/>
      </c>
      <c r="J2992" s="232">
        <v>2016</v>
      </c>
      <c r="K2992" s="106">
        <f t="shared" si="140"/>
        <v>0</v>
      </c>
    </row>
    <row r="2993" spans="2:11" s="58" customFormat="1">
      <c r="B2993" s="175" t="s">
        <v>3776</v>
      </c>
      <c r="C2993" s="174" t="s">
        <v>3777</v>
      </c>
      <c r="D2993" s="181">
        <v>7670.5527270000002</v>
      </c>
      <c r="E2993" s="97">
        <v>226.83078024815197</v>
      </c>
      <c r="F2993" s="227">
        <f t="shared" si="138"/>
        <v>1739917.46</v>
      </c>
      <c r="G2993" s="81"/>
      <c r="H2993" s="106" t="s">
        <v>11235</v>
      </c>
      <c r="I2993" s="189" t="str">
        <f t="shared" si="139"/>
        <v/>
      </c>
      <c r="J2993" s="232">
        <v>2016</v>
      </c>
      <c r="K2993" s="106">
        <f t="shared" si="140"/>
        <v>0</v>
      </c>
    </row>
    <row r="2994" spans="2:11" s="58" customFormat="1">
      <c r="B2994" s="175" t="s">
        <v>3778</v>
      </c>
      <c r="C2994" s="174" t="s">
        <v>3777</v>
      </c>
      <c r="D2994" s="181">
        <v>7670.5527270000002</v>
      </c>
      <c r="E2994" s="97">
        <v>226.83078024815197</v>
      </c>
      <c r="F2994" s="227">
        <f t="shared" si="138"/>
        <v>1739917.46</v>
      </c>
      <c r="G2994" s="81"/>
      <c r="H2994" s="106" t="s">
        <v>11235</v>
      </c>
      <c r="I2994" s="189" t="str">
        <f t="shared" si="139"/>
        <v/>
      </c>
      <c r="J2994" s="232">
        <v>2016</v>
      </c>
      <c r="K2994" s="106">
        <f t="shared" si="140"/>
        <v>0</v>
      </c>
    </row>
    <row r="2995" spans="2:11" s="58" customFormat="1">
      <c r="B2995" s="175" t="s">
        <v>3779</v>
      </c>
      <c r="C2995" s="174" t="s">
        <v>3780</v>
      </c>
      <c r="D2995" s="181">
        <v>10507.66813</v>
      </c>
      <c r="E2995" s="97">
        <v>342.14061250524094</v>
      </c>
      <c r="F2995" s="227">
        <f t="shared" si="138"/>
        <v>3595100.01</v>
      </c>
      <c r="G2995" s="81"/>
      <c r="H2995" s="106" t="s">
        <v>11235</v>
      </c>
      <c r="I2995" s="189" t="str">
        <f t="shared" si="139"/>
        <v/>
      </c>
      <c r="J2995" s="232">
        <v>2016</v>
      </c>
      <c r="K2995" s="106">
        <f t="shared" si="140"/>
        <v>0</v>
      </c>
    </row>
    <row r="2996" spans="2:11" s="58" customFormat="1">
      <c r="B2996" s="175" t="s">
        <v>3781</v>
      </c>
      <c r="C2996" s="174" t="s">
        <v>3782</v>
      </c>
      <c r="D2996" s="181">
        <v>7765.2299640000001</v>
      </c>
      <c r="E2996" s="97">
        <v>213.26117934399915</v>
      </c>
      <c r="F2996" s="227">
        <f t="shared" si="138"/>
        <v>1656022.1</v>
      </c>
      <c r="G2996" s="81">
        <v>3882.6149959999998</v>
      </c>
      <c r="H2996" s="106">
        <v>162.69447283616273</v>
      </c>
      <c r="I2996" s="189">
        <f t="shared" si="139"/>
        <v>631680</v>
      </c>
      <c r="J2996" s="232">
        <v>2016</v>
      </c>
      <c r="K2996" s="106">
        <f t="shared" si="140"/>
        <v>2287702</v>
      </c>
    </row>
    <row r="2997" spans="2:11" s="58" customFormat="1">
      <c r="B2997" s="175" t="s">
        <v>3783</v>
      </c>
      <c r="C2997" s="174" t="s">
        <v>731</v>
      </c>
      <c r="D2997" s="104">
        <v>4517.3333329999996</v>
      </c>
      <c r="E2997" s="97">
        <v>157.17713917924863</v>
      </c>
      <c r="F2997" s="227">
        <f t="shared" si="138"/>
        <v>710021.53</v>
      </c>
      <c r="G2997" s="81"/>
      <c r="H2997" s="106" t="s">
        <v>11235</v>
      </c>
      <c r="I2997" s="189" t="str">
        <f t="shared" si="139"/>
        <v/>
      </c>
      <c r="J2997" s="232">
        <v>2016</v>
      </c>
      <c r="K2997" s="106">
        <f t="shared" si="140"/>
        <v>0</v>
      </c>
    </row>
    <row r="2998" spans="2:11" s="58" customFormat="1">
      <c r="B2998" s="175" t="s">
        <v>3784</v>
      </c>
      <c r="C2998" s="174" t="s">
        <v>3782</v>
      </c>
      <c r="D2998" s="181">
        <v>6605.2334419999997</v>
      </c>
      <c r="E2998" s="97">
        <v>204.14593849565873</v>
      </c>
      <c r="F2998" s="227">
        <f t="shared" si="138"/>
        <v>1348431.58</v>
      </c>
      <c r="G2998" s="81"/>
      <c r="H2998" s="106" t="s">
        <v>11235</v>
      </c>
      <c r="I2998" s="189" t="str">
        <f t="shared" si="139"/>
        <v/>
      </c>
      <c r="J2998" s="232">
        <v>2016</v>
      </c>
      <c r="K2998" s="106">
        <f t="shared" si="140"/>
        <v>0</v>
      </c>
    </row>
    <row r="2999" spans="2:11" s="58" customFormat="1">
      <c r="B2999" s="175" t="s">
        <v>3785</v>
      </c>
      <c r="C2999" s="174" t="s">
        <v>731</v>
      </c>
      <c r="D2999" s="181">
        <v>6224.6833329999999</v>
      </c>
      <c r="E2999" s="97">
        <v>37.254696760330766</v>
      </c>
      <c r="F2999" s="227">
        <f t="shared" si="138"/>
        <v>231898.69</v>
      </c>
      <c r="G2999" s="81"/>
      <c r="H2999" s="106" t="s">
        <v>11235</v>
      </c>
      <c r="I2999" s="189" t="str">
        <f t="shared" si="139"/>
        <v/>
      </c>
      <c r="J2999" s="232">
        <v>2016</v>
      </c>
      <c r="K2999" s="106">
        <f t="shared" si="140"/>
        <v>0</v>
      </c>
    </row>
    <row r="3000" spans="2:11" s="58" customFormat="1">
      <c r="B3000" s="175" t="s">
        <v>3786</v>
      </c>
      <c r="C3000" s="174" t="s">
        <v>3782</v>
      </c>
      <c r="D3000" s="181">
        <v>6605.2334419999997</v>
      </c>
      <c r="E3000" s="97">
        <v>204.14593849565873</v>
      </c>
      <c r="F3000" s="227">
        <f t="shared" si="138"/>
        <v>1348431.58</v>
      </c>
      <c r="G3000" s="81"/>
      <c r="H3000" s="106" t="s">
        <v>11235</v>
      </c>
      <c r="I3000" s="189" t="str">
        <f t="shared" si="139"/>
        <v/>
      </c>
      <c r="J3000" s="232">
        <v>2016</v>
      </c>
      <c r="K3000" s="106">
        <f t="shared" si="140"/>
        <v>0</v>
      </c>
    </row>
    <row r="3001" spans="2:11" s="58" customFormat="1">
      <c r="B3001" s="175" t="s">
        <v>3787</v>
      </c>
      <c r="C3001" s="174" t="s">
        <v>3782</v>
      </c>
      <c r="D3001" s="181">
        <v>7693.570643</v>
      </c>
      <c r="E3001" s="97">
        <v>362.87657572107116</v>
      </c>
      <c r="F3001" s="227">
        <f t="shared" si="138"/>
        <v>2791816.57</v>
      </c>
      <c r="G3001" s="81"/>
      <c r="H3001" s="106" t="s">
        <v>11235</v>
      </c>
      <c r="I3001" s="189" t="str">
        <f t="shared" si="139"/>
        <v/>
      </c>
      <c r="J3001" s="232">
        <v>2016</v>
      </c>
      <c r="K3001" s="106">
        <f t="shared" si="140"/>
        <v>0</v>
      </c>
    </row>
    <row r="3002" spans="2:11" s="58" customFormat="1">
      <c r="B3002" s="175" t="s">
        <v>3788</v>
      </c>
      <c r="C3002" s="174" t="s">
        <v>3782</v>
      </c>
      <c r="D3002" s="104">
        <v>7765.2299640000001</v>
      </c>
      <c r="E3002" s="97">
        <v>213.26117934399915</v>
      </c>
      <c r="F3002" s="227">
        <f t="shared" si="138"/>
        <v>1656022.1</v>
      </c>
      <c r="G3002" s="81">
        <v>3882.6149959999998</v>
      </c>
      <c r="H3002" s="106">
        <v>162.69447283616273</v>
      </c>
      <c r="I3002" s="189">
        <f t="shared" si="139"/>
        <v>631680</v>
      </c>
      <c r="J3002" s="232">
        <v>2016</v>
      </c>
      <c r="K3002" s="106">
        <f t="shared" si="140"/>
        <v>2287702</v>
      </c>
    </row>
    <row r="3003" spans="2:11" s="58" customFormat="1">
      <c r="B3003" s="175" t="s">
        <v>3789</v>
      </c>
      <c r="C3003" s="174" t="s">
        <v>3782</v>
      </c>
      <c r="D3003" s="181">
        <v>7693.570643</v>
      </c>
      <c r="E3003" s="97">
        <v>362.87657572107116</v>
      </c>
      <c r="F3003" s="227">
        <f t="shared" si="138"/>
        <v>2791816.57</v>
      </c>
      <c r="G3003" s="81"/>
      <c r="H3003" s="106" t="s">
        <v>11235</v>
      </c>
      <c r="I3003" s="189" t="str">
        <f t="shared" si="139"/>
        <v/>
      </c>
      <c r="J3003" s="232">
        <v>2016</v>
      </c>
      <c r="K3003" s="106">
        <f t="shared" si="140"/>
        <v>0</v>
      </c>
    </row>
    <row r="3004" spans="2:11" s="58" customFormat="1">
      <c r="B3004" s="175" t="s">
        <v>3790</v>
      </c>
      <c r="C3004" s="174" t="s">
        <v>714</v>
      </c>
      <c r="D3004" s="181">
        <v>6897.3428569999996</v>
      </c>
      <c r="E3004" s="97">
        <v>872.84716372915557</v>
      </c>
      <c r="F3004" s="227">
        <f t="shared" si="138"/>
        <v>6020326.1500000004</v>
      </c>
      <c r="G3004" s="81">
        <v>3448.6713599999998</v>
      </c>
      <c r="H3004" s="106">
        <v>162.69453984736893</v>
      </c>
      <c r="I3004" s="189">
        <f t="shared" si="139"/>
        <v>561080</v>
      </c>
      <c r="J3004" s="232">
        <v>2016</v>
      </c>
      <c r="K3004" s="106">
        <f t="shared" si="140"/>
        <v>6581406</v>
      </c>
    </row>
    <row r="3005" spans="2:11" s="58" customFormat="1">
      <c r="B3005" s="175" t="s">
        <v>3791</v>
      </c>
      <c r="C3005" s="174" t="s">
        <v>714</v>
      </c>
      <c r="D3005" s="181">
        <v>8799.1595240000006</v>
      </c>
      <c r="E3005" s="97">
        <v>229.58257143651255</v>
      </c>
      <c r="F3005" s="227">
        <f t="shared" si="138"/>
        <v>2020133.67</v>
      </c>
      <c r="G3005" s="81">
        <v>4399.5797210000001</v>
      </c>
      <c r="H3005" s="106">
        <v>162.69440387303757</v>
      </c>
      <c r="I3005" s="189">
        <f t="shared" si="139"/>
        <v>715787</v>
      </c>
      <c r="J3005" s="232">
        <v>2016</v>
      </c>
      <c r="K3005" s="106">
        <f t="shared" si="140"/>
        <v>2735921</v>
      </c>
    </row>
    <row r="3006" spans="2:11" s="58" customFormat="1">
      <c r="B3006" s="175" t="s">
        <v>3792</v>
      </c>
      <c r="C3006" s="174" t="s">
        <v>3793</v>
      </c>
      <c r="D3006" s="181">
        <v>2109.2471209999999</v>
      </c>
      <c r="E3006" s="97">
        <v>529.8287663278503</v>
      </c>
      <c r="F3006" s="227">
        <f t="shared" si="138"/>
        <v>1117539.7999999998</v>
      </c>
      <c r="G3006" s="81">
        <v>1054.6235670000001</v>
      </c>
      <c r="H3006" s="106">
        <v>162.6940695892869</v>
      </c>
      <c r="I3006" s="189">
        <f t="shared" si="139"/>
        <v>171581</v>
      </c>
      <c r="J3006" s="232">
        <v>2016</v>
      </c>
      <c r="K3006" s="106">
        <f t="shared" si="140"/>
        <v>1289121</v>
      </c>
    </row>
    <row r="3007" spans="2:11" s="58" customFormat="1">
      <c r="B3007" s="175" t="s">
        <v>3794</v>
      </c>
      <c r="C3007" s="174" t="s">
        <v>3793</v>
      </c>
      <c r="D3007" s="104">
        <v>10226.38264</v>
      </c>
      <c r="E3007" s="97">
        <v>741.10766111525038</v>
      </c>
      <c r="F3007" s="227">
        <f t="shared" si="138"/>
        <v>7578850.5199999996</v>
      </c>
      <c r="G3007" s="81">
        <v>5113.1911469999995</v>
      </c>
      <c r="H3007" s="106">
        <v>162.69448492808323</v>
      </c>
      <c r="I3007" s="189">
        <f t="shared" si="139"/>
        <v>831888</v>
      </c>
      <c r="J3007" s="232">
        <v>2016</v>
      </c>
      <c r="K3007" s="106">
        <f t="shared" si="140"/>
        <v>8410739</v>
      </c>
    </row>
    <row r="3008" spans="2:11" s="58" customFormat="1">
      <c r="B3008" s="175" t="s">
        <v>3795</v>
      </c>
      <c r="C3008" s="174" t="s">
        <v>714</v>
      </c>
      <c r="D3008" s="181">
        <v>8799.1595240000006</v>
      </c>
      <c r="E3008" s="97">
        <v>229.58257143651255</v>
      </c>
      <c r="F3008" s="227">
        <f t="shared" si="138"/>
        <v>2020133.67</v>
      </c>
      <c r="G3008" s="81">
        <v>4399.5797210000001</v>
      </c>
      <c r="H3008" s="106">
        <v>162.69440387303757</v>
      </c>
      <c r="I3008" s="189">
        <f t="shared" si="139"/>
        <v>715787</v>
      </c>
      <c r="J3008" s="232">
        <v>2016</v>
      </c>
      <c r="K3008" s="106">
        <f t="shared" si="140"/>
        <v>2735921</v>
      </c>
    </row>
    <row r="3009" spans="2:11" s="58" customFormat="1">
      <c r="B3009" s="175" t="s">
        <v>3796</v>
      </c>
      <c r="C3009" s="174" t="s">
        <v>3797</v>
      </c>
      <c r="D3009" s="181">
        <v>5398.4</v>
      </c>
      <c r="E3009" s="97">
        <v>210.53298940426797</v>
      </c>
      <c r="F3009" s="227">
        <f t="shared" si="138"/>
        <v>1136541.29</v>
      </c>
      <c r="G3009" s="81">
        <v>2699.1999649999998</v>
      </c>
      <c r="H3009" s="106">
        <v>162.69450418431671</v>
      </c>
      <c r="I3009" s="189">
        <f t="shared" si="139"/>
        <v>439145</v>
      </c>
      <c r="J3009" s="232">
        <v>2016</v>
      </c>
      <c r="K3009" s="106">
        <f t="shared" si="140"/>
        <v>1575686</v>
      </c>
    </row>
    <row r="3010" spans="2:11" s="58" customFormat="1">
      <c r="B3010" s="175" t="s">
        <v>3798</v>
      </c>
      <c r="C3010" s="174" t="s">
        <v>3797</v>
      </c>
      <c r="D3010" s="181">
        <v>11942.52</v>
      </c>
      <c r="E3010" s="97">
        <v>340.70051379440855</v>
      </c>
      <c r="F3010" s="227">
        <f t="shared" si="138"/>
        <v>4068822.7</v>
      </c>
      <c r="G3010" s="81">
        <v>5971.2599630000004</v>
      </c>
      <c r="H3010" s="106">
        <v>162.69447420137382</v>
      </c>
      <c r="I3010" s="189">
        <f t="shared" si="139"/>
        <v>971491</v>
      </c>
      <c r="J3010" s="232">
        <v>2016</v>
      </c>
      <c r="K3010" s="106">
        <f t="shared" si="140"/>
        <v>5040314</v>
      </c>
    </row>
    <row r="3011" spans="2:11" s="58" customFormat="1">
      <c r="B3011" s="175" t="s">
        <v>3799</v>
      </c>
      <c r="C3011" s="174" t="s">
        <v>839</v>
      </c>
      <c r="D3011" s="181">
        <v>7729.9509719999996</v>
      </c>
      <c r="E3011" s="97">
        <v>78.868378623398073</v>
      </c>
      <c r="F3011" s="227">
        <f t="shared" si="138"/>
        <v>609648.69999999995</v>
      </c>
      <c r="G3011" s="81"/>
      <c r="H3011" s="106" t="s">
        <v>11235</v>
      </c>
      <c r="I3011" s="189" t="str">
        <f t="shared" si="139"/>
        <v/>
      </c>
      <c r="J3011" s="232">
        <v>2016</v>
      </c>
      <c r="K3011" s="106">
        <f t="shared" si="140"/>
        <v>0</v>
      </c>
    </row>
    <row r="3012" spans="2:11" s="58" customFormat="1">
      <c r="B3012" s="175" t="s">
        <v>3800</v>
      </c>
      <c r="C3012" s="174" t="s">
        <v>3801</v>
      </c>
      <c r="D3012" s="104">
        <v>11455.01532</v>
      </c>
      <c r="E3012" s="97">
        <v>145.63973800080433</v>
      </c>
      <c r="F3012" s="227">
        <f t="shared" si="138"/>
        <v>1668305.4299999997</v>
      </c>
      <c r="G3012" s="81"/>
      <c r="H3012" s="106" t="s">
        <v>11235</v>
      </c>
      <c r="I3012" s="189" t="str">
        <f t="shared" si="139"/>
        <v/>
      </c>
      <c r="J3012" s="232">
        <v>2016</v>
      </c>
      <c r="K3012" s="106">
        <f t="shared" si="140"/>
        <v>0</v>
      </c>
    </row>
    <row r="3013" spans="2:11" s="58" customFormat="1">
      <c r="B3013" s="175" t="s">
        <v>3802</v>
      </c>
      <c r="C3013" s="174" t="s">
        <v>842</v>
      </c>
      <c r="D3013" s="181">
        <v>2457.6</v>
      </c>
      <c r="E3013" s="97">
        <v>239.6368123372396</v>
      </c>
      <c r="F3013" s="227">
        <f t="shared" si="138"/>
        <v>588931.43000000005</v>
      </c>
      <c r="G3013" s="81">
        <v>1228.7999669999999</v>
      </c>
      <c r="H3013" s="106">
        <v>162.69450306715382</v>
      </c>
      <c r="I3013" s="189">
        <f t="shared" si="139"/>
        <v>199919</v>
      </c>
      <c r="J3013" s="232">
        <v>2016</v>
      </c>
      <c r="K3013" s="106">
        <f t="shared" si="140"/>
        <v>788850</v>
      </c>
    </row>
    <row r="3014" spans="2:11" s="58" customFormat="1">
      <c r="B3014" s="175" t="s">
        <v>3803</v>
      </c>
      <c r="C3014" s="174" t="s">
        <v>3801</v>
      </c>
      <c r="D3014" s="181">
        <v>4080.9691120000002</v>
      </c>
      <c r="E3014" s="97">
        <v>122.94487074765195</v>
      </c>
      <c r="F3014" s="227">
        <f t="shared" si="138"/>
        <v>501734.22</v>
      </c>
      <c r="G3014" s="81">
        <v>4080.9690740000001</v>
      </c>
      <c r="H3014" s="106">
        <v>162.69444535369198</v>
      </c>
      <c r="I3014" s="189">
        <f t="shared" si="139"/>
        <v>663951</v>
      </c>
      <c r="J3014" s="232">
        <v>2016</v>
      </c>
      <c r="K3014" s="106">
        <f t="shared" si="140"/>
        <v>1165685</v>
      </c>
    </row>
    <row r="3015" spans="2:11" s="58" customFormat="1">
      <c r="B3015" s="175" t="s">
        <v>3804</v>
      </c>
      <c r="C3015" s="174" t="s">
        <v>839</v>
      </c>
      <c r="D3015" s="181">
        <v>7729.9509719999996</v>
      </c>
      <c r="E3015" s="97">
        <v>78.868378623398073</v>
      </c>
      <c r="F3015" s="227">
        <f t="shared" si="138"/>
        <v>609648.69999999995</v>
      </c>
      <c r="G3015" s="81"/>
      <c r="H3015" s="106" t="s">
        <v>11235</v>
      </c>
      <c r="I3015" s="189" t="str">
        <f t="shared" si="139"/>
        <v/>
      </c>
      <c r="J3015" s="232">
        <v>2016</v>
      </c>
      <c r="K3015" s="106">
        <f t="shared" si="140"/>
        <v>0</v>
      </c>
    </row>
    <row r="3016" spans="2:11" s="58" customFormat="1">
      <c r="B3016" s="175" t="s">
        <v>3805</v>
      </c>
      <c r="C3016" s="174" t="s">
        <v>839</v>
      </c>
      <c r="D3016" s="181">
        <v>5824.3910310000001</v>
      </c>
      <c r="E3016" s="97">
        <v>73.935885778957413</v>
      </c>
      <c r="F3016" s="227">
        <f t="shared" si="138"/>
        <v>430631.51</v>
      </c>
      <c r="G3016" s="81"/>
      <c r="H3016" s="106" t="s">
        <v>11235</v>
      </c>
      <c r="I3016" s="189" t="str">
        <f t="shared" si="139"/>
        <v/>
      </c>
      <c r="J3016" s="232">
        <v>2016</v>
      </c>
      <c r="K3016" s="106">
        <f t="shared" si="140"/>
        <v>0</v>
      </c>
    </row>
    <row r="3017" spans="2:11" s="58" customFormat="1">
      <c r="B3017" s="175" t="s">
        <v>3806</v>
      </c>
      <c r="C3017" s="174" t="s">
        <v>3801</v>
      </c>
      <c r="D3017" s="104">
        <v>11455.01532</v>
      </c>
      <c r="E3017" s="97">
        <v>145.63973800080433</v>
      </c>
      <c r="F3017" s="227">
        <f t="shared" si="138"/>
        <v>1668305.4299999997</v>
      </c>
      <c r="G3017" s="81"/>
      <c r="H3017" s="106" t="s">
        <v>11235</v>
      </c>
      <c r="I3017" s="189" t="str">
        <f t="shared" si="139"/>
        <v/>
      </c>
      <c r="J3017" s="232">
        <v>2016</v>
      </c>
      <c r="K3017" s="106">
        <f t="shared" si="140"/>
        <v>0</v>
      </c>
    </row>
    <row r="3018" spans="2:11" s="58" customFormat="1">
      <c r="B3018" s="175" t="s">
        <v>3807</v>
      </c>
      <c r="C3018" s="174" t="s">
        <v>3801</v>
      </c>
      <c r="D3018" s="181">
        <v>4080.9691120000002</v>
      </c>
      <c r="E3018" s="97">
        <v>122.94487074765195</v>
      </c>
      <c r="F3018" s="227">
        <f t="shared" si="138"/>
        <v>501734.22</v>
      </c>
      <c r="G3018" s="81">
        <v>4080.9690740000001</v>
      </c>
      <c r="H3018" s="106">
        <v>162.69444535369198</v>
      </c>
      <c r="I3018" s="189">
        <f t="shared" si="139"/>
        <v>663951</v>
      </c>
      <c r="J3018" s="232">
        <v>2016</v>
      </c>
      <c r="K3018" s="106">
        <f t="shared" si="140"/>
        <v>1165685</v>
      </c>
    </row>
    <row r="3019" spans="2:11" s="58" customFormat="1">
      <c r="B3019" s="175" t="s">
        <v>3808</v>
      </c>
      <c r="C3019" s="174" t="s">
        <v>731</v>
      </c>
      <c r="D3019" s="181">
        <v>4044.5</v>
      </c>
      <c r="E3019" s="97">
        <v>119.95931264680431</v>
      </c>
      <c r="F3019" s="227">
        <f t="shared" si="138"/>
        <v>485175.44</v>
      </c>
      <c r="G3019" s="81">
        <v>2022.250047</v>
      </c>
      <c r="H3019" s="106">
        <v>162.69451964562126</v>
      </c>
      <c r="I3019" s="189">
        <f t="shared" si="139"/>
        <v>329009</v>
      </c>
      <c r="J3019" s="232">
        <v>2016</v>
      </c>
      <c r="K3019" s="106">
        <f t="shared" si="140"/>
        <v>814184</v>
      </c>
    </row>
    <row r="3020" spans="2:11" s="58" customFormat="1">
      <c r="B3020" s="175" t="s">
        <v>3809</v>
      </c>
      <c r="C3020" s="174" t="s">
        <v>731</v>
      </c>
      <c r="D3020" s="181">
        <v>8570.4</v>
      </c>
      <c r="E3020" s="97">
        <v>98.854295015401846</v>
      </c>
      <c r="F3020" s="227">
        <f t="shared" si="138"/>
        <v>847220.85</v>
      </c>
      <c r="G3020" s="81">
        <v>4285.2001769999997</v>
      </c>
      <c r="H3020" s="106">
        <v>162.6946166347085</v>
      </c>
      <c r="I3020" s="189">
        <f t="shared" si="139"/>
        <v>697179</v>
      </c>
      <c r="J3020" s="232">
        <v>2016</v>
      </c>
      <c r="K3020" s="106">
        <f t="shared" si="140"/>
        <v>1544400</v>
      </c>
    </row>
    <row r="3021" spans="2:11" s="58" customFormat="1">
      <c r="B3021" s="175" t="s">
        <v>3810</v>
      </c>
      <c r="C3021" s="174" t="s">
        <v>761</v>
      </c>
      <c r="D3021" s="181">
        <v>2393.2869569999998</v>
      </c>
      <c r="E3021" s="97">
        <v>249.03615433859568</v>
      </c>
      <c r="F3021" s="227">
        <f t="shared" si="138"/>
        <v>596014.98</v>
      </c>
      <c r="G3021" s="81">
        <v>2393.2868859999999</v>
      </c>
      <c r="H3021" s="106">
        <v>162.69466158767898</v>
      </c>
      <c r="I3021" s="189">
        <f t="shared" si="139"/>
        <v>389375</v>
      </c>
      <c r="J3021" s="232">
        <v>2016</v>
      </c>
      <c r="K3021" s="106">
        <f t="shared" si="140"/>
        <v>985390</v>
      </c>
    </row>
    <row r="3022" spans="2:11" s="58" customFormat="1">
      <c r="B3022" s="175" t="s">
        <v>3811</v>
      </c>
      <c r="C3022" s="174" t="s">
        <v>761</v>
      </c>
      <c r="D3022" s="104">
        <v>2203.9424290000002</v>
      </c>
      <c r="E3022" s="97">
        <v>97.941473951268975</v>
      </c>
      <c r="F3022" s="227">
        <f t="shared" ref="F3022:F3085" si="141">IFERROR(D3022*E3022,0)</f>
        <v>215857.37</v>
      </c>
      <c r="G3022" s="81"/>
      <c r="H3022" s="106" t="s">
        <v>11235</v>
      </c>
      <c r="I3022" s="189" t="str">
        <f t="shared" ref="I3022:I3085" si="142">IFERROR(G3022*H3022,"")</f>
        <v/>
      </c>
      <c r="J3022" s="232">
        <v>2016</v>
      </c>
      <c r="K3022" s="106">
        <f t="shared" ref="K3022:K3085" si="143">IFERROR(ROUND((F3022+I3022),0),0)</f>
        <v>0</v>
      </c>
    </row>
    <row r="3023" spans="2:11" s="58" customFormat="1">
      <c r="B3023" s="175" t="s">
        <v>3812</v>
      </c>
      <c r="C3023" s="174" t="s">
        <v>763</v>
      </c>
      <c r="D3023" s="181">
        <v>4731.8999999999996</v>
      </c>
      <c r="E3023" s="97">
        <v>168.25365709334517</v>
      </c>
      <c r="F3023" s="227">
        <f t="shared" si="141"/>
        <v>796159.48</v>
      </c>
      <c r="G3023" s="81">
        <v>2365.949877</v>
      </c>
      <c r="H3023" s="106">
        <v>162.69448636337279</v>
      </c>
      <c r="I3023" s="189">
        <f t="shared" si="142"/>
        <v>384927.00000000006</v>
      </c>
      <c r="J3023" s="232">
        <v>2016</v>
      </c>
      <c r="K3023" s="106">
        <f t="shared" si="143"/>
        <v>1181086</v>
      </c>
    </row>
    <row r="3024" spans="2:11" s="58" customFormat="1">
      <c r="B3024" s="175" t="s">
        <v>3813</v>
      </c>
      <c r="C3024" s="174" t="s">
        <v>763</v>
      </c>
      <c r="D3024" s="181">
        <v>4676.1499999999996</v>
      </c>
      <c r="E3024" s="97">
        <v>149.21821797846522</v>
      </c>
      <c r="F3024" s="227">
        <f t="shared" si="141"/>
        <v>697766.77000000014</v>
      </c>
      <c r="G3024" s="81">
        <v>2338.0749259999998</v>
      </c>
      <c r="H3024" s="106">
        <v>162.69452949088256</v>
      </c>
      <c r="I3024" s="189">
        <f t="shared" si="142"/>
        <v>380392</v>
      </c>
      <c r="J3024" s="232">
        <v>2016</v>
      </c>
      <c r="K3024" s="106">
        <f t="shared" si="143"/>
        <v>1078159</v>
      </c>
    </row>
    <row r="3025" spans="2:11" s="58" customFormat="1">
      <c r="B3025" s="175" t="s">
        <v>3814</v>
      </c>
      <c r="C3025" s="174" t="s">
        <v>749</v>
      </c>
      <c r="D3025" s="181">
        <v>1584.1</v>
      </c>
      <c r="E3025" s="97">
        <v>27.572931001830693</v>
      </c>
      <c r="F3025" s="227">
        <f t="shared" si="141"/>
        <v>43678.28</v>
      </c>
      <c r="G3025" s="81"/>
      <c r="H3025" s="106" t="s">
        <v>11235</v>
      </c>
      <c r="I3025" s="189" t="str">
        <f t="shared" si="142"/>
        <v/>
      </c>
      <c r="J3025" s="232">
        <v>2016</v>
      </c>
      <c r="K3025" s="106">
        <f t="shared" si="143"/>
        <v>0</v>
      </c>
    </row>
    <row r="3026" spans="2:11" s="58" customFormat="1">
      <c r="B3026" s="175" t="s">
        <v>3815</v>
      </c>
      <c r="C3026" s="174" t="s">
        <v>749</v>
      </c>
      <c r="D3026" s="181">
        <v>1122.0999999999999</v>
      </c>
      <c r="E3026" s="97">
        <v>97.410961589876123</v>
      </c>
      <c r="F3026" s="227">
        <f t="shared" si="141"/>
        <v>109304.83999999998</v>
      </c>
      <c r="G3026" s="81"/>
      <c r="H3026" s="106" t="s">
        <v>11235</v>
      </c>
      <c r="I3026" s="189" t="str">
        <f t="shared" si="142"/>
        <v/>
      </c>
      <c r="J3026" s="232">
        <v>2016</v>
      </c>
      <c r="K3026" s="106">
        <f t="shared" si="143"/>
        <v>0</v>
      </c>
    </row>
    <row r="3027" spans="2:11" s="58" customFormat="1">
      <c r="B3027" s="175" t="s">
        <v>3816</v>
      </c>
      <c r="C3027" s="174" t="s">
        <v>3817</v>
      </c>
      <c r="D3027" s="104">
        <v>4478.2666669999999</v>
      </c>
      <c r="E3027" s="97">
        <v>406.71463881809075</v>
      </c>
      <c r="F3027" s="227">
        <f t="shared" si="141"/>
        <v>1821376.61</v>
      </c>
      <c r="G3027" s="81">
        <v>2239.133374</v>
      </c>
      <c r="H3027" s="106">
        <v>162.69464080615325</v>
      </c>
      <c r="I3027" s="189">
        <f t="shared" si="142"/>
        <v>364295</v>
      </c>
      <c r="J3027" s="232">
        <v>2016</v>
      </c>
      <c r="K3027" s="106">
        <f t="shared" si="143"/>
        <v>2185672</v>
      </c>
    </row>
    <row r="3028" spans="2:11" s="58" customFormat="1">
      <c r="B3028" s="175" t="s">
        <v>3818</v>
      </c>
      <c r="C3028" s="174" t="s">
        <v>3817</v>
      </c>
      <c r="D3028" s="181">
        <v>4242.5666670000001</v>
      </c>
      <c r="E3028" s="97">
        <v>105.1390243244939</v>
      </c>
      <c r="F3028" s="227">
        <f t="shared" si="141"/>
        <v>446059.32</v>
      </c>
      <c r="G3028" s="81">
        <v>2121.283269</v>
      </c>
      <c r="H3028" s="106">
        <v>162.69444304941624</v>
      </c>
      <c r="I3028" s="189">
        <f t="shared" si="142"/>
        <v>345121</v>
      </c>
      <c r="J3028" s="232">
        <v>2016</v>
      </c>
      <c r="K3028" s="106">
        <f t="shared" si="143"/>
        <v>791180</v>
      </c>
    </row>
    <row r="3029" spans="2:11" s="58" customFormat="1">
      <c r="B3029" s="175" t="s">
        <v>3819</v>
      </c>
      <c r="C3029" s="174" t="s">
        <v>3820</v>
      </c>
      <c r="D3029" s="181">
        <v>11086.633470000001</v>
      </c>
      <c r="E3029" s="97">
        <v>111.84750838524835</v>
      </c>
      <c r="F3029" s="227">
        <f t="shared" si="141"/>
        <v>1240012.33</v>
      </c>
      <c r="G3029" s="81"/>
      <c r="H3029" s="106" t="s">
        <v>11235</v>
      </c>
      <c r="I3029" s="189" t="str">
        <f t="shared" si="142"/>
        <v/>
      </c>
      <c r="J3029" s="232">
        <v>2016</v>
      </c>
      <c r="K3029" s="106">
        <f t="shared" si="143"/>
        <v>0</v>
      </c>
    </row>
    <row r="3030" spans="2:11" s="58" customFormat="1">
      <c r="B3030" s="175" t="s">
        <v>3821</v>
      </c>
      <c r="C3030" s="174" t="s">
        <v>3820</v>
      </c>
      <c r="D3030" s="181">
        <v>3884.844505</v>
      </c>
      <c r="E3030" s="97">
        <v>95.57266179434896</v>
      </c>
      <c r="F3030" s="227">
        <f t="shared" si="141"/>
        <v>371284.93</v>
      </c>
      <c r="G3030" s="81"/>
      <c r="H3030" s="106" t="s">
        <v>11235</v>
      </c>
      <c r="I3030" s="189" t="str">
        <f t="shared" si="142"/>
        <v/>
      </c>
      <c r="J3030" s="232">
        <v>2016</v>
      </c>
      <c r="K3030" s="106">
        <f t="shared" si="143"/>
        <v>0</v>
      </c>
    </row>
    <row r="3031" spans="2:11" s="58" customFormat="1">
      <c r="B3031" s="175" t="s">
        <v>3822</v>
      </c>
      <c r="C3031" s="174" t="s">
        <v>3820</v>
      </c>
      <c r="D3031" s="181">
        <v>11086.633470000001</v>
      </c>
      <c r="E3031" s="97">
        <v>111.84750838524835</v>
      </c>
      <c r="F3031" s="227">
        <f t="shared" si="141"/>
        <v>1240012.33</v>
      </c>
      <c r="G3031" s="81"/>
      <c r="H3031" s="106" t="s">
        <v>11235</v>
      </c>
      <c r="I3031" s="189" t="str">
        <f t="shared" si="142"/>
        <v/>
      </c>
      <c r="J3031" s="232">
        <v>2016</v>
      </c>
      <c r="K3031" s="106">
        <f t="shared" si="143"/>
        <v>0</v>
      </c>
    </row>
    <row r="3032" spans="2:11" s="58" customFormat="1">
      <c r="B3032" s="175" t="s">
        <v>3823</v>
      </c>
      <c r="C3032" s="174" t="s">
        <v>763</v>
      </c>
      <c r="D3032" s="104">
        <v>7038.7047620000003</v>
      </c>
      <c r="E3032" s="97">
        <v>576.16026770920837</v>
      </c>
      <c r="F3032" s="227">
        <f t="shared" si="141"/>
        <v>4055422.02</v>
      </c>
      <c r="G3032" s="81"/>
      <c r="H3032" s="106" t="s">
        <v>11235</v>
      </c>
      <c r="I3032" s="189" t="str">
        <f t="shared" si="142"/>
        <v/>
      </c>
      <c r="J3032" s="232">
        <v>2016</v>
      </c>
      <c r="K3032" s="106">
        <f t="shared" si="143"/>
        <v>0</v>
      </c>
    </row>
    <row r="3033" spans="2:11" s="58" customFormat="1">
      <c r="B3033" s="175" t="s">
        <v>3824</v>
      </c>
      <c r="C3033" s="174" t="s">
        <v>3825</v>
      </c>
      <c r="D3033" s="181">
        <v>5021.45</v>
      </c>
      <c r="E3033" s="97">
        <v>87.101134134562727</v>
      </c>
      <c r="F3033" s="227">
        <f t="shared" si="141"/>
        <v>437373.99</v>
      </c>
      <c r="G3033" s="81">
        <v>2510.7249230000002</v>
      </c>
      <c r="H3033" s="106">
        <v>162.69444583834243</v>
      </c>
      <c r="I3033" s="189">
        <f t="shared" si="142"/>
        <v>408481</v>
      </c>
      <c r="J3033" s="232">
        <v>2016</v>
      </c>
      <c r="K3033" s="106">
        <f t="shared" si="143"/>
        <v>845855</v>
      </c>
    </row>
    <row r="3034" spans="2:11" s="58" customFormat="1">
      <c r="B3034" s="175" t="s">
        <v>3826</v>
      </c>
      <c r="C3034" s="174" t="s">
        <v>1365</v>
      </c>
      <c r="D3034" s="181">
        <v>9391.7891029999992</v>
      </c>
      <c r="E3034" s="97">
        <v>250.43736866372865</v>
      </c>
      <c r="F3034" s="227">
        <f t="shared" si="141"/>
        <v>2352054.9500000002</v>
      </c>
      <c r="G3034" s="81"/>
      <c r="H3034" s="106" t="s">
        <v>11235</v>
      </c>
      <c r="I3034" s="189" t="str">
        <f t="shared" si="142"/>
        <v/>
      </c>
      <c r="J3034" s="232">
        <v>2016</v>
      </c>
      <c r="K3034" s="106">
        <f t="shared" si="143"/>
        <v>0</v>
      </c>
    </row>
    <row r="3035" spans="2:11" s="58" customFormat="1">
      <c r="B3035" s="175" t="s">
        <v>3827</v>
      </c>
      <c r="C3035" s="174" t="s">
        <v>1365</v>
      </c>
      <c r="D3035" s="181">
        <v>4611.5271650000004</v>
      </c>
      <c r="E3035" s="97">
        <v>79.884011699191618</v>
      </c>
      <c r="F3035" s="227">
        <f t="shared" si="141"/>
        <v>368387.29</v>
      </c>
      <c r="G3035" s="81"/>
      <c r="H3035" s="106" t="s">
        <v>11235</v>
      </c>
      <c r="I3035" s="189" t="str">
        <f t="shared" si="142"/>
        <v/>
      </c>
      <c r="J3035" s="232">
        <v>2016</v>
      </c>
      <c r="K3035" s="106">
        <f t="shared" si="143"/>
        <v>0</v>
      </c>
    </row>
    <row r="3036" spans="2:11" s="58" customFormat="1">
      <c r="B3036" s="175" t="s">
        <v>3828</v>
      </c>
      <c r="C3036" s="174" t="s">
        <v>2400</v>
      </c>
      <c r="D3036" s="181">
        <v>6703.6666670000004</v>
      </c>
      <c r="E3036" s="97">
        <v>294.73579731019163</v>
      </c>
      <c r="F3036" s="227">
        <f t="shared" si="141"/>
        <v>1975810.54</v>
      </c>
      <c r="G3036" s="81">
        <v>3351.8334329999998</v>
      </c>
      <c r="H3036" s="106">
        <v>623.65151544211597</v>
      </c>
      <c r="I3036" s="189">
        <f t="shared" si="142"/>
        <v>2090376</v>
      </c>
      <c r="J3036" s="232">
        <v>2016</v>
      </c>
      <c r="K3036" s="106">
        <f t="shared" si="143"/>
        <v>4066187</v>
      </c>
    </row>
    <row r="3037" spans="2:11" s="58" customFormat="1">
      <c r="B3037" s="175" t="s">
        <v>3829</v>
      </c>
      <c r="C3037" s="174" t="s">
        <v>2400</v>
      </c>
      <c r="D3037" s="104">
        <v>3908.377778</v>
      </c>
      <c r="E3037" s="97">
        <v>75.231760259998083</v>
      </c>
      <c r="F3037" s="227">
        <f t="shared" si="141"/>
        <v>294034.14</v>
      </c>
      <c r="G3037" s="81">
        <v>1954.1888289999999</v>
      </c>
      <c r="H3037" s="106">
        <v>623.65160516430319</v>
      </c>
      <c r="I3037" s="189">
        <f t="shared" si="142"/>
        <v>1218733</v>
      </c>
      <c r="J3037" s="232">
        <v>2016</v>
      </c>
      <c r="K3037" s="106">
        <f t="shared" si="143"/>
        <v>1512767</v>
      </c>
    </row>
    <row r="3038" spans="2:11" s="58" customFormat="1">
      <c r="B3038" s="175" t="s">
        <v>3830</v>
      </c>
      <c r="C3038" s="174" t="s">
        <v>3831</v>
      </c>
      <c r="D3038" s="181">
        <v>7166.23</v>
      </c>
      <c r="E3038" s="97">
        <v>338.59438365779499</v>
      </c>
      <c r="F3038" s="227">
        <f t="shared" si="141"/>
        <v>2426445.23</v>
      </c>
      <c r="G3038" s="81">
        <v>3583.1149230000001</v>
      </c>
      <c r="H3038" s="106">
        <v>162.6944746477505</v>
      </c>
      <c r="I3038" s="189">
        <f t="shared" si="142"/>
        <v>582953</v>
      </c>
      <c r="J3038" s="232">
        <v>2016</v>
      </c>
      <c r="K3038" s="106">
        <f t="shared" si="143"/>
        <v>3009398</v>
      </c>
    </row>
    <row r="3039" spans="2:11" s="58" customFormat="1">
      <c r="B3039" s="175" t="s">
        <v>3832</v>
      </c>
      <c r="C3039" s="174" t="s">
        <v>3831</v>
      </c>
      <c r="D3039" s="181">
        <v>6631.7</v>
      </c>
      <c r="E3039" s="97">
        <v>93.979566325376609</v>
      </c>
      <c r="F3039" s="227">
        <f t="shared" si="141"/>
        <v>623244.29</v>
      </c>
      <c r="G3039" s="81">
        <v>3315.8499390000002</v>
      </c>
      <c r="H3039" s="106">
        <v>162.69463634494105</v>
      </c>
      <c r="I3039" s="189">
        <f t="shared" si="142"/>
        <v>539471</v>
      </c>
      <c r="J3039" s="232">
        <v>2016</v>
      </c>
      <c r="K3039" s="106">
        <f t="shared" si="143"/>
        <v>1162715</v>
      </c>
    </row>
    <row r="3040" spans="2:11" s="58" customFormat="1">
      <c r="B3040" s="175" t="s">
        <v>3833</v>
      </c>
      <c r="C3040" s="174" t="s">
        <v>3831</v>
      </c>
      <c r="D3040" s="181">
        <v>10066.799999999999</v>
      </c>
      <c r="E3040" s="97">
        <v>35.568129892319313</v>
      </c>
      <c r="F3040" s="227">
        <f t="shared" si="141"/>
        <v>358057.25000000006</v>
      </c>
      <c r="G3040" s="81">
        <v>5033.400095</v>
      </c>
      <c r="H3040" s="106">
        <v>162.69459700083706</v>
      </c>
      <c r="I3040" s="189">
        <f t="shared" si="142"/>
        <v>818907</v>
      </c>
      <c r="J3040" s="232">
        <v>2016</v>
      </c>
      <c r="K3040" s="106">
        <f t="shared" si="143"/>
        <v>1176964</v>
      </c>
    </row>
    <row r="3041" spans="2:11" s="58" customFormat="1">
      <c r="B3041" s="175" t="s">
        <v>3834</v>
      </c>
      <c r="C3041" s="174" t="s">
        <v>3831</v>
      </c>
      <c r="D3041" s="181">
        <v>13891</v>
      </c>
      <c r="E3041" s="97">
        <v>58.56550860269239</v>
      </c>
      <c r="F3041" s="227">
        <f t="shared" si="141"/>
        <v>813533.48</v>
      </c>
      <c r="G3041" s="81">
        <v>6945.5001869999996</v>
      </c>
      <c r="H3041" s="106">
        <v>162.69454604796198</v>
      </c>
      <c r="I3041" s="189">
        <f t="shared" si="142"/>
        <v>1129995</v>
      </c>
      <c r="J3041" s="232">
        <v>2016</v>
      </c>
      <c r="K3041" s="106">
        <f t="shared" si="143"/>
        <v>1943528</v>
      </c>
    </row>
    <row r="3042" spans="2:11" s="58" customFormat="1">
      <c r="B3042" s="175" t="s">
        <v>3835</v>
      </c>
      <c r="C3042" s="174" t="s">
        <v>3836</v>
      </c>
      <c r="D3042" s="104">
        <v>21341.625</v>
      </c>
      <c r="E3042" s="97">
        <v>598.58963972987056</v>
      </c>
      <c r="F3042" s="227">
        <f t="shared" si="141"/>
        <v>12774875.619999999</v>
      </c>
      <c r="G3042" s="81">
        <v>10670.812239999999</v>
      </c>
      <c r="H3042" s="106">
        <v>162.69455041971577</v>
      </c>
      <c r="I3042" s="189">
        <f t="shared" si="142"/>
        <v>1736083</v>
      </c>
      <c r="J3042" s="232">
        <v>2016</v>
      </c>
      <c r="K3042" s="106">
        <f t="shared" si="143"/>
        <v>14510959</v>
      </c>
    </row>
    <row r="3043" spans="2:11" s="58" customFormat="1">
      <c r="B3043" s="175" t="s">
        <v>3837</v>
      </c>
      <c r="C3043" s="174" t="s">
        <v>836</v>
      </c>
      <c r="D3043" s="181">
        <v>13268.2</v>
      </c>
      <c r="E3043" s="97">
        <v>170.26700381362957</v>
      </c>
      <c r="F3043" s="227">
        <f t="shared" si="141"/>
        <v>2259136.66</v>
      </c>
      <c r="G3043" s="81">
        <v>6634.1000249999997</v>
      </c>
      <c r="H3043" s="106">
        <v>162.69456232686213</v>
      </c>
      <c r="I3043" s="189">
        <f t="shared" si="142"/>
        <v>1079332</v>
      </c>
      <c r="J3043" s="232">
        <v>2016</v>
      </c>
      <c r="K3043" s="106">
        <f t="shared" si="143"/>
        <v>3338469</v>
      </c>
    </row>
    <row r="3044" spans="2:11" s="58" customFormat="1">
      <c r="B3044" s="175" t="s">
        <v>3838</v>
      </c>
      <c r="C3044" s="174" t="s">
        <v>836</v>
      </c>
      <c r="D3044" s="181">
        <v>7661.35</v>
      </c>
      <c r="E3044" s="97">
        <v>102.95960894620399</v>
      </c>
      <c r="F3044" s="227">
        <f t="shared" si="141"/>
        <v>788809.6</v>
      </c>
      <c r="G3044" s="81">
        <v>3830.6750919999999</v>
      </c>
      <c r="H3044" s="106">
        <v>162.69456036654125</v>
      </c>
      <c r="I3044" s="189">
        <f t="shared" si="142"/>
        <v>623230</v>
      </c>
      <c r="J3044" s="232">
        <v>2016</v>
      </c>
      <c r="K3044" s="106">
        <f t="shared" si="143"/>
        <v>1412040</v>
      </c>
    </row>
    <row r="3045" spans="2:11" s="58" customFormat="1">
      <c r="B3045" s="175" t="s">
        <v>3839</v>
      </c>
      <c r="C3045" s="174" t="s">
        <v>3840</v>
      </c>
      <c r="D3045" s="181">
        <v>11763.54343</v>
      </c>
      <c r="E3045" s="97">
        <v>134.49161040756238</v>
      </c>
      <c r="F3045" s="227">
        <f t="shared" si="141"/>
        <v>1582097.9</v>
      </c>
      <c r="G3045" s="81"/>
      <c r="H3045" s="106" t="s">
        <v>11235</v>
      </c>
      <c r="I3045" s="189" t="str">
        <f t="shared" si="142"/>
        <v/>
      </c>
      <c r="J3045" s="232">
        <v>2016</v>
      </c>
      <c r="K3045" s="106">
        <f t="shared" si="143"/>
        <v>0</v>
      </c>
    </row>
    <row r="3046" spans="2:11" s="58" customFormat="1">
      <c r="B3046" s="175" t="s">
        <v>3841</v>
      </c>
      <c r="C3046" s="174" t="s">
        <v>836</v>
      </c>
      <c r="D3046" s="181">
        <v>13268.2</v>
      </c>
      <c r="E3046" s="97">
        <v>170.26700381362957</v>
      </c>
      <c r="F3046" s="227">
        <f t="shared" si="141"/>
        <v>2259136.66</v>
      </c>
      <c r="G3046" s="81">
        <v>6634.1000249999997</v>
      </c>
      <c r="H3046" s="106">
        <v>162.69456232686213</v>
      </c>
      <c r="I3046" s="189">
        <f t="shared" si="142"/>
        <v>1079332</v>
      </c>
      <c r="J3046" s="232">
        <v>2016</v>
      </c>
      <c r="K3046" s="106">
        <f t="shared" si="143"/>
        <v>3338469</v>
      </c>
    </row>
    <row r="3047" spans="2:11" s="58" customFormat="1">
      <c r="B3047" s="175" t="s">
        <v>3842</v>
      </c>
      <c r="C3047" s="174" t="s">
        <v>836</v>
      </c>
      <c r="D3047" s="104">
        <v>8291.9442859999999</v>
      </c>
      <c r="E3047" s="97">
        <v>161.15204153700461</v>
      </c>
      <c r="F3047" s="227">
        <f t="shared" si="141"/>
        <v>1336263.75</v>
      </c>
      <c r="G3047" s="81">
        <v>4145.9720930000003</v>
      </c>
      <c r="H3047" s="106">
        <v>162.69453456738449</v>
      </c>
      <c r="I3047" s="189">
        <f t="shared" si="142"/>
        <v>674527</v>
      </c>
      <c r="J3047" s="232">
        <v>2016</v>
      </c>
      <c r="K3047" s="106">
        <f t="shared" si="143"/>
        <v>2010791</v>
      </c>
    </row>
    <row r="3048" spans="2:11" s="58" customFormat="1">
      <c r="B3048" s="175" t="s">
        <v>3843</v>
      </c>
      <c r="C3048" s="174" t="s">
        <v>3844</v>
      </c>
      <c r="D3048" s="181">
        <v>9585.9909090000001</v>
      </c>
      <c r="E3048" s="97">
        <v>475.51774493342577</v>
      </c>
      <c r="F3048" s="227">
        <f t="shared" si="141"/>
        <v>4558308.78</v>
      </c>
      <c r="G3048" s="81">
        <v>4792.9953390000001</v>
      </c>
      <c r="H3048" s="106">
        <v>162.69450413500601</v>
      </c>
      <c r="I3048" s="189">
        <f t="shared" si="142"/>
        <v>779794.00000000012</v>
      </c>
      <c r="J3048" s="232">
        <v>2016</v>
      </c>
      <c r="K3048" s="106">
        <f t="shared" si="143"/>
        <v>5338103</v>
      </c>
    </row>
    <row r="3049" spans="2:11" s="58" customFormat="1">
      <c r="B3049" s="175" t="s">
        <v>3845</v>
      </c>
      <c r="C3049" s="174" t="s">
        <v>3846</v>
      </c>
      <c r="D3049" s="181">
        <v>3310.4935919999998</v>
      </c>
      <c r="E3049" s="97">
        <v>258.34327305956617</v>
      </c>
      <c r="F3049" s="227">
        <f t="shared" si="141"/>
        <v>855243.75</v>
      </c>
      <c r="G3049" s="81">
        <v>1655.2468220000001</v>
      </c>
      <c r="H3049" s="106">
        <v>162.69476939675405</v>
      </c>
      <c r="I3049" s="189">
        <f t="shared" si="142"/>
        <v>269300</v>
      </c>
      <c r="J3049" s="232">
        <v>2016</v>
      </c>
      <c r="K3049" s="106">
        <f t="shared" si="143"/>
        <v>1124544</v>
      </c>
    </row>
    <row r="3050" spans="2:11" s="58" customFormat="1">
      <c r="B3050" s="175" t="s">
        <v>3847</v>
      </c>
      <c r="C3050" s="174" t="s">
        <v>3844</v>
      </c>
      <c r="D3050" s="181">
        <v>9585.9909090000001</v>
      </c>
      <c r="E3050" s="97">
        <v>475.51774493342577</v>
      </c>
      <c r="F3050" s="227">
        <f t="shared" si="141"/>
        <v>4558308.78</v>
      </c>
      <c r="G3050" s="81">
        <v>4792.9953390000001</v>
      </c>
      <c r="H3050" s="106">
        <v>162.69450413500601</v>
      </c>
      <c r="I3050" s="189">
        <f t="shared" si="142"/>
        <v>779794.00000000012</v>
      </c>
      <c r="J3050" s="232">
        <v>2016</v>
      </c>
      <c r="K3050" s="106">
        <f t="shared" si="143"/>
        <v>5338103</v>
      </c>
    </row>
    <row r="3051" spans="2:11" s="58" customFormat="1">
      <c r="B3051" s="175" t="s">
        <v>3848</v>
      </c>
      <c r="C3051" s="174" t="s">
        <v>3849</v>
      </c>
      <c r="D3051" s="181">
        <v>8609.8766539999997</v>
      </c>
      <c r="E3051" s="97">
        <v>311.60145584125115</v>
      </c>
      <c r="F3051" s="227">
        <f t="shared" si="141"/>
        <v>2682850.1</v>
      </c>
      <c r="G3051" s="81">
        <v>4304.9381670000002</v>
      </c>
      <c r="H3051" s="106">
        <v>162.69455514342118</v>
      </c>
      <c r="I3051" s="189">
        <f t="shared" si="142"/>
        <v>700390</v>
      </c>
      <c r="J3051" s="232">
        <v>2016</v>
      </c>
      <c r="K3051" s="106">
        <f t="shared" si="143"/>
        <v>3383240</v>
      </c>
    </row>
    <row r="3052" spans="2:11" s="58" customFormat="1">
      <c r="B3052" s="175" t="s">
        <v>3850</v>
      </c>
      <c r="C3052" s="174" t="s">
        <v>3849</v>
      </c>
      <c r="D3052" s="104">
        <v>12645.113600000001</v>
      </c>
      <c r="E3052" s="97">
        <v>340.78763199090599</v>
      </c>
      <c r="F3052" s="227">
        <f t="shared" si="141"/>
        <v>4309298.32</v>
      </c>
      <c r="G3052" s="81">
        <v>6322.5567860000001</v>
      </c>
      <c r="H3052" s="106">
        <v>162.6944659916258</v>
      </c>
      <c r="I3052" s="189">
        <f t="shared" si="142"/>
        <v>1028645</v>
      </c>
      <c r="J3052" s="232">
        <v>2016</v>
      </c>
      <c r="K3052" s="106">
        <f t="shared" si="143"/>
        <v>5337943</v>
      </c>
    </row>
    <row r="3053" spans="2:11" s="58" customFormat="1">
      <c r="B3053" s="175" t="s">
        <v>3851</v>
      </c>
      <c r="C3053" s="174" t="s">
        <v>451</v>
      </c>
      <c r="D3053" s="181">
        <v>10436.69333</v>
      </c>
      <c r="E3053" s="97">
        <v>95.497202848251177</v>
      </c>
      <c r="F3053" s="227">
        <f t="shared" si="141"/>
        <v>996675.02</v>
      </c>
      <c r="G3053" s="81">
        <v>5218.3466349999999</v>
      </c>
      <c r="H3053" s="106">
        <v>162.69444316053949</v>
      </c>
      <c r="I3053" s="189">
        <f t="shared" si="142"/>
        <v>848996</v>
      </c>
      <c r="J3053" s="232">
        <v>2016</v>
      </c>
      <c r="K3053" s="106">
        <f t="shared" si="143"/>
        <v>1845671</v>
      </c>
    </row>
    <row r="3054" spans="2:11" s="58" customFormat="1">
      <c r="B3054" s="175" t="s">
        <v>3852</v>
      </c>
      <c r="C3054" s="174" t="s">
        <v>3846</v>
      </c>
      <c r="D3054" s="181">
        <v>3310.4935919999998</v>
      </c>
      <c r="E3054" s="97">
        <v>258.34327305956617</v>
      </c>
      <c r="F3054" s="227">
        <f t="shared" si="141"/>
        <v>855243.75</v>
      </c>
      <c r="G3054" s="81">
        <v>1655.2468220000001</v>
      </c>
      <c r="H3054" s="106">
        <v>162.69476939675405</v>
      </c>
      <c r="I3054" s="189">
        <f t="shared" si="142"/>
        <v>269300</v>
      </c>
      <c r="J3054" s="232">
        <v>2016</v>
      </c>
      <c r="K3054" s="106">
        <f t="shared" si="143"/>
        <v>1124544</v>
      </c>
    </row>
    <row r="3055" spans="2:11" s="58" customFormat="1">
      <c r="B3055" s="175" t="s">
        <v>3853</v>
      </c>
      <c r="C3055" s="174" t="s">
        <v>451</v>
      </c>
      <c r="D3055" s="181">
        <v>9899.4266669999997</v>
      </c>
      <c r="E3055" s="97">
        <v>126.00486896459981</v>
      </c>
      <c r="F3055" s="227">
        <f t="shared" si="141"/>
        <v>1247375.96</v>
      </c>
      <c r="G3055" s="81">
        <v>4949.713514</v>
      </c>
      <c r="H3055" s="106">
        <v>162.69446660342612</v>
      </c>
      <c r="I3055" s="189">
        <f t="shared" si="142"/>
        <v>805291</v>
      </c>
      <c r="J3055" s="232">
        <v>2016</v>
      </c>
      <c r="K3055" s="106">
        <f t="shared" si="143"/>
        <v>2052667</v>
      </c>
    </row>
    <row r="3056" spans="2:11" s="58" customFormat="1">
      <c r="B3056" s="175" t="s">
        <v>3854</v>
      </c>
      <c r="C3056" s="174" t="s">
        <v>3849</v>
      </c>
      <c r="D3056" s="181">
        <v>8609.8766539999997</v>
      </c>
      <c r="E3056" s="97">
        <v>311.60145584125115</v>
      </c>
      <c r="F3056" s="227">
        <f t="shared" si="141"/>
        <v>2682850.1</v>
      </c>
      <c r="G3056" s="81">
        <v>4304.9381670000002</v>
      </c>
      <c r="H3056" s="106">
        <v>162.69455514342118</v>
      </c>
      <c r="I3056" s="189">
        <f t="shared" si="142"/>
        <v>700390</v>
      </c>
      <c r="J3056" s="232">
        <v>2016</v>
      </c>
      <c r="K3056" s="106">
        <f t="shared" si="143"/>
        <v>3383240</v>
      </c>
    </row>
    <row r="3057" spans="2:11" s="58" customFormat="1">
      <c r="B3057" s="175" t="s">
        <v>3855</v>
      </c>
      <c r="C3057" s="174" t="s">
        <v>3849</v>
      </c>
      <c r="D3057" s="104">
        <v>8944.1070990000007</v>
      </c>
      <c r="E3057" s="97">
        <v>258.62306258146475</v>
      </c>
      <c r="F3057" s="227">
        <f t="shared" si="141"/>
        <v>2313152.37</v>
      </c>
      <c r="G3057" s="81">
        <v>4472.0533150000001</v>
      </c>
      <c r="H3057" s="106">
        <v>162.69461671209973</v>
      </c>
      <c r="I3057" s="189">
        <f t="shared" si="142"/>
        <v>727579</v>
      </c>
      <c r="J3057" s="232">
        <v>2016</v>
      </c>
      <c r="K3057" s="106">
        <f t="shared" si="143"/>
        <v>3040731</v>
      </c>
    </row>
    <row r="3058" spans="2:11" s="58" customFormat="1">
      <c r="B3058" s="175" t="s">
        <v>3856</v>
      </c>
      <c r="C3058" s="174" t="s">
        <v>1331</v>
      </c>
      <c r="D3058" s="181">
        <v>4153.2</v>
      </c>
      <c r="E3058" s="97">
        <v>1289.7822979870944</v>
      </c>
      <c r="F3058" s="227">
        <f t="shared" si="141"/>
        <v>5356723.84</v>
      </c>
      <c r="G3058" s="81">
        <v>2076.6000410000001</v>
      </c>
      <c r="H3058" s="106">
        <v>576.16102108128575</v>
      </c>
      <c r="I3058" s="189">
        <f t="shared" si="142"/>
        <v>1196456</v>
      </c>
      <c r="J3058" s="232">
        <v>2016</v>
      </c>
      <c r="K3058" s="106">
        <f t="shared" si="143"/>
        <v>6553180</v>
      </c>
    </row>
    <row r="3059" spans="2:11" s="58" customFormat="1">
      <c r="B3059" s="175" t="s">
        <v>3857</v>
      </c>
      <c r="C3059" s="174" t="s">
        <v>1331</v>
      </c>
      <c r="D3059" s="181">
        <v>18957.31667</v>
      </c>
      <c r="E3059" s="97">
        <v>222.37024645323919</v>
      </c>
      <c r="F3059" s="227">
        <f t="shared" si="141"/>
        <v>4215543.18</v>
      </c>
      <c r="G3059" s="81">
        <v>9478.6586079999997</v>
      </c>
      <c r="H3059" s="106">
        <v>576.16116645352236</v>
      </c>
      <c r="I3059" s="189">
        <f t="shared" si="142"/>
        <v>5461235</v>
      </c>
      <c r="J3059" s="232">
        <v>2016</v>
      </c>
      <c r="K3059" s="106">
        <f t="shared" si="143"/>
        <v>9676778</v>
      </c>
    </row>
    <row r="3060" spans="2:11" s="58" customFormat="1">
      <c r="B3060" s="175" t="s">
        <v>3858</v>
      </c>
      <c r="C3060" s="174" t="s">
        <v>1429</v>
      </c>
      <c r="D3060" s="181">
        <v>4663.9166670000004</v>
      </c>
      <c r="E3060" s="97">
        <v>311.64020581330851</v>
      </c>
      <c r="F3060" s="227">
        <f t="shared" si="141"/>
        <v>1453463.95</v>
      </c>
      <c r="G3060" s="81">
        <v>2331.9582999999998</v>
      </c>
      <c r="H3060" s="106">
        <v>623.65180372221926</v>
      </c>
      <c r="I3060" s="189">
        <f t="shared" si="142"/>
        <v>1454330</v>
      </c>
      <c r="J3060" s="232">
        <v>2016</v>
      </c>
      <c r="K3060" s="106">
        <f t="shared" si="143"/>
        <v>2907794</v>
      </c>
    </row>
    <row r="3061" spans="2:11" s="58" customFormat="1">
      <c r="B3061" s="175" t="s">
        <v>3859</v>
      </c>
      <c r="C3061" s="174" t="s">
        <v>1429</v>
      </c>
      <c r="D3061" s="181">
        <v>4529.9523810000001</v>
      </c>
      <c r="E3061" s="97">
        <v>512.16873045535885</v>
      </c>
      <c r="F3061" s="227">
        <f t="shared" si="141"/>
        <v>2320099.96</v>
      </c>
      <c r="G3061" s="81">
        <v>2264.9762099999998</v>
      </c>
      <c r="H3061" s="106">
        <v>623.6515835192813</v>
      </c>
      <c r="I3061" s="189">
        <f t="shared" si="142"/>
        <v>1412556</v>
      </c>
      <c r="J3061" s="232">
        <v>2016</v>
      </c>
      <c r="K3061" s="106">
        <f t="shared" si="143"/>
        <v>3732656</v>
      </c>
    </row>
    <row r="3062" spans="2:11" s="58" customFormat="1">
      <c r="B3062" s="175" t="s">
        <v>3860</v>
      </c>
      <c r="C3062" s="174" t="s">
        <v>3861</v>
      </c>
      <c r="D3062" s="104">
        <v>12326.61212</v>
      </c>
      <c r="E3062" s="97">
        <v>472.97102506702385</v>
      </c>
      <c r="F3062" s="227">
        <f t="shared" si="141"/>
        <v>5830130.3700000001</v>
      </c>
      <c r="G3062" s="81">
        <v>6163.3059219999996</v>
      </c>
      <c r="H3062" s="106">
        <v>162.69450400323649</v>
      </c>
      <c r="I3062" s="189">
        <f t="shared" si="142"/>
        <v>1002736.0000000001</v>
      </c>
      <c r="J3062" s="232">
        <v>2016</v>
      </c>
      <c r="K3062" s="106">
        <f t="shared" si="143"/>
        <v>6832866</v>
      </c>
    </row>
    <row r="3063" spans="2:11" s="58" customFormat="1">
      <c r="B3063" s="175" t="s">
        <v>3862</v>
      </c>
      <c r="C3063" s="174" t="s">
        <v>836</v>
      </c>
      <c r="D3063" s="181">
        <v>13856.85</v>
      </c>
      <c r="E3063" s="97">
        <v>215.70852682969073</v>
      </c>
      <c r="F3063" s="227">
        <f t="shared" si="141"/>
        <v>2989040.7</v>
      </c>
      <c r="G3063" s="81">
        <v>6928.4249399999999</v>
      </c>
      <c r="H3063" s="106">
        <v>162.69455320100502</v>
      </c>
      <c r="I3063" s="189">
        <f t="shared" si="142"/>
        <v>1127217</v>
      </c>
      <c r="J3063" s="232">
        <v>2016</v>
      </c>
      <c r="K3063" s="106">
        <f t="shared" si="143"/>
        <v>4116258</v>
      </c>
    </row>
    <row r="3064" spans="2:11" s="58" customFormat="1">
      <c r="B3064" s="175" t="s">
        <v>3863</v>
      </c>
      <c r="C3064" s="174" t="s">
        <v>836</v>
      </c>
      <c r="D3064" s="181">
        <v>14338.05</v>
      </c>
      <c r="E3064" s="97">
        <v>166.87711299653719</v>
      </c>
      <c r="F3064" s="227">
        <f t="shared" si="141"/>
        <v>2392692.39</v>
      </c>
      <c r="G3064" s="81">
        <v>7169.0247660000005</v>
      </c>
      <c r="H3064" s="106">
        <v>162.69451397791417</v>
      </c>
      <c r="I3064" s="189">
        <f t="shared" si="142"/>
        <v>1166361</v>
      </c>
      <c r="J3064" s="232">
        <v>2016</v>
      </c>
      <c r="K3064" s="106">
        <f t="shared" si="143"/>
        <v>3559053</v>
      </c>
    </row>
    <row r="3065" spans="2:11" s="58" customFormat="1">
      <c r="B3065" s="175" t="s">
        <v>3864</v>
      </c>
      <c r="C3065" s="174" t="s">
        <v>1429</v>
      </c>
      <c r="D3065" s="181">
        <v>4529.9523810000001</v>
      </c>
      <c r="E3065" s="97">
        <v>512.16873045535885</v>
      </c>
      <c r="F3065" s="227">
        <f t="shared" si="141"/>
        <v>2320099.96</v>
      </c>
      <c r="G3065" s="81">
        <v>2264.9762099999998</v>
      </c>
      <c r="H3065" s="106">
        <v>623.6515835192813</v>
      </c>
      <c r="I3065" s="189">
        <f t="shared" si="142"/>
        <v>1412556</v>
      </c>
      <c r="J3065" s="232">
        <v>2016</v>
      </c>
      <c r="K3065" s="106">
        <f t="shared" si="143"/>
        <v>3732656</v>
      </c>
    </row>
    <row r="3066" spans="2:11" s="58" customFormat="1">
      <c r="B3066" s="175" t="s">
        <v>3865</v>
      </c>
      <c r="C3066" s="174" t="s">
        <v>1429</v>
      </c>
      <c r="D3066" s="181">
        <v>5848.05</v>
      </c>
      <c r="E3066" s="97">
        <v>99.640174075119049</v>
      </c>
      <c r="F3066" s="227">
        <f t="shared" si="141"/>
        <v>582700.72</v>
      </c>
      <c r="G3066" s="81">
        <v>2924.024973</v>
      </c>
      <c r="H3066" s="106">
        <v>623.65165032398647</v>
      </c>
      <c r="I3066" s="189">
        <f t="shared" si="142"/>
        <v>1823573</v>
      </c>
      <c r="J3066" s="232">
        <v>2016</v>
      </c>
      <c r="K3066" s="106">
        <f t="shared" si="143"/>
        <v>2406274</v>
      </c>
    </row>
    <row r="3067" spans="2:11" s="58" customFormat="1">
      <c r="B3067" s="175" t="s">
        <v>3866</v>
      </c>
      <c r="C3067" s="174" t="s">
        <v>628</v>
      </c>
      <c r="D3067" s="104">
        <v>31562.390479999998</v>
      </c>
      <c r="E3067" s="97">
        <v>61.64485390398098</v>
      </c>
      <c r="F3067" s="227">
        <f t="shared" si="141"/>
        <v>1945658.95</v>
      </c>
      <c r="G3067" s="81">
        <v>15781.19536</v>
      </c>
      <c r="H3067" s="106">
        <v>162.69451973883935</v>
      </c>
      <c r="I3067" s="189">
        <f t="shared" si="142"/>
        <v>2567514</v>
      </c>
      <c r="J3067" s="232">
        <v>2016</v>
      </c>
      <c r="K3067" s="106">
        <f t="shared" si="143"/>
        <v>4513173</v>
      </c>
    </row>
    <row r="3068" spans="2:11" s="58" customFormat="1">
      <c r="B3068" s="175" t="s">
        <v>3867</v>
      </c>
      <c r="C3068" s="174" t="s">
        <v>628</v>
      </c>
      <c r="D3068" s="181">
        <v>8436</v>
      </c>
      <c r="E3068" s="97">
        <v>49.017032954006638</v>
      </c>
      <c r="F3068" s="227">
        <f t="shared" si="141"/>
        <v>413507.69</v>
      </c>
      <c r="G3068" s="81">
        <v>4217.9998759999999</v>
      </c>
      <c r="H3068" s="106">
        <v>162.69440971410782</v>
      </c>
      <c r="I3068" s="189">
        <f t="shared" si="142"/>
        <v>686245</v>
      </c>
      <c r="J3068" s="232">
        <v>2016</v>
      </c>
      <c r="K3068" s="106">
        <f t="shared" si="143"/>
        <v>1099753</v>
      </c>
    </row>
    <row r="3069" spans="2:11" s="58" customFormat="1">
      <c r="B3069" s="175" t="s">
        <v>3868</v>
      </c>
      <c r="C3069" s="174" t="s">
        <v>3869</v>
      </c>
      <c r="D3069" s="181">
        <v>7493.8266540000004</v>
      </c>
      <c r="E3069" s="97">
        <v>77.191042268269683</v>
      </c>
      <c r="F3069" s="227">
        <f t="shared" si="141"/>
        <v>578456.29</v>
      </c>
      <c r="G3069" s="81"/>
      <c r="H3069" s="106" t="s">
        <v>11235</v>
      </c>
      <c r="I3069" s="189" t="str">
        <f t="shared" si="142"/>
        <v/>
      </c>
      <c r="J3069" s="232">
        <v>2016</v>
      </c>
      <c r="K3069" s="106">
        <f t="shared" si="143"/>
        <v>0</v>
      </c>
    </row>
    <row r="3070" spans="2:11" s="58" customFormat="1">
      <c r="B3070" s="175" t="s">
        <v>3870</v>
      </c>
      <c r="C3070" s="174" t="s">
        <v>2518</v>
      </c>
      <c r="D3070" s="181">
        <v>5359</v>
      </c>
      <c r="E3070" s="97">
        <v>378.40207688001493</v>
      </c>
      <c r="F3070" s="227">
        <f t="shared" si="141"/>
        <v>2027856.73</v>
      </c>
      <c r="G3070" s="81">
        <v>2679.5000420000001</v>
      </c>
      <c r="H3070" s="106">
        <v>623.65179093361621</v>
      </c>
      <c r="I3070" s="189">
        <f t="shared" si="142"/>
        <v>1671075</v>
      </c>
      <c r="J3070" s="232">
        <v>2016</v>
      </c>
      <c r="K3070" s="106">
        <f t="shared" si="143"/>
        <v>3698932</v>
      </c>
    </row>
    <row r="3071" spans="2:11" s="58" customFormat="1">
      <c r="B3071" s="175" t="s">
        <v>3871</v>
      </c>
      <c r="C3071" s="174" t="s">
        <v>2518</v>
      </c>
      <c r="D3071" s="181">
        <v>23163.366669999999</v>
      </c>
      <c r="E3071" s="97">
        <v>264.49313768947042</v>
      </c>
      <c r="F3071" s="227">
        <f t="shared" si="141"/>
        <v>6126551.5299999993</v>
      </c>
      <c r="G3071" s="81">
        <v>11581.68289</v>
      </c>
      <c r="H3071" s="106">
        <v>623.65168072737652</v>
      </c>
      <c r="I3071" s="189">
        <f t="shared" si="142"/>
        <v>7222935.9999999991</v>
      </c>
      <c r="J3071" s="232">
        <v>2016</v>
      </c>
      <c r="K3071" s="106">
        <f t="shared" si="143"/>
        <v>13349488</v>
      </c>
    </row>
    <row r="3072" spans="2:11" s="58" customFormat="1">
      <c r="B3072" s="175" t="s">
        <v>3872</v>
      </c>
      <c r="C3072" s="174" t="s">
        <v>635</v>
      </c>
      <c r="D3072" s="104">
        <v>14609.18333</v>
      </c>
      <c r="E3072" s="97">
        <v>85.415343336649059</v>
      </c>
      <c r="F3072" s="227">
        <f t="shared" si="141"/>
        <v>1247848.4099999999</v>
      </c>
      <c r="G3072" s="81">
        <v>7304.5913870000004</v>
      </c>
      <c r="H3072" s="106">
        <v>162.69452143689088</v>
      </c>
      <c r="I3072" s="189">
        <f t="shared" si="142"/>
        <v>1188417</v>
      </c>
      <c r="J3072" s="232">
        <v>2016</v>
      </c>
      <c r="K3072" s="106">
        <f t="shared" si="143"/>
        <v>2436265</v>
      </c>
    </row>
    <row r="3073" spans="2:11" s="58" customFormat="1">
      <c r="B3073" s="175" t="s">
        <v>3873</v>
      </c>
      <c r="C3073" s="174" t="s">
        <v>3874</v>
      </c>
      <c r="D3073" s="181">
        <v>14018.233329999999</v>
      </c>
      <c r="E3073" s="97">
        <v>99.519373601409455</v>
      </c>
      <c r="F3073" s="227">
        <f t="shared" si="141"/>
        <v>1395085.8</v>
      </c>
      <c r="G3073" s="81">
        <v>7009.11661</v>
      </c>
      <c r="H3073" s="106">
        <v>162.6945396190234</v>
      </c>
      <c r="I3073" s="189">
        <f t="shared" si="142"/>
        <v>1140345</v>
      </c>
      <c r="J3073" s="232">
        <v>2016</v>
      </c>
      <c r="K3073" s="106">
        <f t="shared" si="143"/>
        <v>2535431</v>
      </c>
    </row>
    <row r="3074" spans="2:11" s="58" customFormat="1">
      <c r="B3074" s="175" t="s">
        <v>3875</v>
      </c>
      <c r="C3074" s="174" t="s">
        <v>3876</v>
      </c>
      <c r="D3074" s="181">
        <v>16677.128820000002</v>
      </c>
      <c r="E3074" s="97">
        <v>21.839093763143335</v>
      </c>
      <c r="F3074" s="227">
        <f t="shared" si="141"/>
        <v>364213.38</v>
      </c>
      <c r="G3074" s="81"/>
      <c r="H3074" s="106" t="s">
        <v>11235</v>
      </c>
      <c r="I3074" s="189" t="str">
        <f t="shared" si="142"/>
        <v/>
      </c>
      <c r="J3074" s="232">
        <v>2016</v>
      </c>
      <c r="K3074" s="106">
        <f t="shared" si="143"/>
        <v>0</v>
      </c>
    </row>
    <row r="3075" spans="2:11" s="58" customFormat="1">
      <c r="B3075" s="175" t="s">
        <v>3877</v>
      </c>
      <c r="C3075" s="174" t="s">
        <v>2521</v>
      </c>
      <c r="D3075" s="181">
        <v>5981.4928570000002</v>
      </c>
      <c r="E3075" s="97">
        <v>395.95646381627029</v>
      </c>
      <c r="F3075" s="227">
        <f t="shared" si="141"/>
        <v>2368410.7599999998</v>
      </c>
      <c r="G3075" s="81">
        <v>2990.7465520000001</v>
      </c>
      <c r="H3075" s="106">
        <v>623.65164268189051</v>
      </c>
      <c r="I3075" s="189">
        <f t="shared" si="142"/>
        <v>1865184</v>
      </c>
      <c r="J3075" s="232">
        <v>2016</v>
      </c>
      <c r="K3075" s="106">
        <f t="shared" si="143"/>
        <v>4233595</v>
      </c>
    </row>
    <row r="3076" spans="2:11" s="58" customFormat="1">
      <c r="B3076" s="175" t="s">
        <v>3878</v>
      </c>
      <c r="C3076" s="174" t="s">
        <v>2521</v>
      </c>
      <c r="D3076" s="181">
        <v>11008.955</v>
      </c>
      <c r="E3076" s="97">
        <v>250.6009008121116</v>
      </c>
      <c r="F3076" s="227">
        <f t="shared" si="141"/>
        <v>2758854.04</v>
      </c>
      <c r="G3076" s="81">
        <v>5504.4776099999999</v>
      </c>
      <c r="H3076" s="106">
        <v>859.95154043328012</v>
      </c>
      <c r="I3076" s="189">
        <f t="shared" si="142"/>
        <v>4733584</v>
      </c>
      <c r="J3076" s="232">
        <v>2016</v>
      </c>
      <c r="K3076" s="106">
        <f t="shared" si="143"/>
        <v>7492438</v>
      </c>
    </row>
    <row r="3077" spans="2:11" s="58" customFormat="1">
      <c r="B3077" s="175" t="s">
        <v>3879</v>
      </c>
      <c r="C3077" s="174" t="s">
        <v>2509</v>
      </c>
      <c r="D3077" s="104">
        <v>4322.8</v>
      </c>
      <c r="E3077" s="97">
        <v>150.81626492088461</v>
      </c>
      <c r="F3077" s="227">
        <f t="shared" si="141"/>
        <v>651948.55000000005</v>
      </c>
      <c r="G3077" s="81">
        <v>2161.4001010000002</v>
      </c>
      <c r="H3077" s="106">
        <v>1300.6111171640034</v>
      </c>
      <c r="I3077" s="189">
        <f t="shared" si="142"/>
        <v>2811141</v>
      </c>
      <c r="J3077" s="232">
        <v>2016</v>
      </c>
      <c r="K3077" s="106">
        <f t="shared" si="143"/>
        <v>3463090</v>
      </c>
    </row>
    <row r="3078" spans="2:11" s="58" customFormat="1">
      <c r="B3078" s="175" t="s">
        <v>3880</v>
      </c>
      <c r="C3078" s="174" t="s">
        <v>2509</v>
      </c>
      <c r="D3078" s="181">
        <v>3805.8049999999998</v>
      </c>
      <c r="E3078" s="97">
        <v>739.60434126288658</v>
      </c>
      <c r="F3078" s="227">
        <f t="shared" si="141"/>
        <v>2814789.9</v>
      </c>
      <c r="G3078" s="81">
        <v>1902.902415</v>
      </c>
      <c r="H3078" s="106">
        <v>1300.6110983363274</v>
      </c>
      <c r="I3078" s="189">
        <f t="shared" si="142"/>
        <v>2474936</v>
      </c>
      <c r="J3078" s="232">
        <v>2016</v>
      </c>
      <c r="K3078" s="106">
        <f t="shared" si="143"/>
        <v>5289726</v>
      </c>
    </row>
    <row r="3079" spans="2:11" s="58" customFormat="1">
      <c r="B3079" s="175" t="s">
        <v>3881</v>
      </c>
      <c r="C3079" s="174" t="s">
        <v>2498</v>
      </c>
      <c r="D3079" s="181">
        <v>4293.5222219999996</v>
      </c>
      <c r="E3079" s="97">
        <v>364.09285178261274</v>
      </c>
      <c r="F3079" s="227">
        <f t="shared" si="141"/>
        <v>1563240.75</v>
      </c>
      <c r="G3079" s="81">
        <v>2146.761094</v>
      </c>
      <c r="H3079" s="106">
        <v>1300.6109565725155</v>
      </c>
      <c r="I3079" s="189">
        <f t="shared" si="142"/>
        <v>2792101</v>
      </c>
      <c r="J3079" s="232">
        <v>2016</v>
      </c>
      <c r="K3079" s="106">
        <f t="shared" si="143"/>
        <v>4355342</v>
      </c>
    </row>
    <row r="3080" spans="2:11" s="58" customFormat="1">
      <c r="B3080" s="175" t="s">
        <v>3882</v>
      </c>
      <c r="C3080" s="174" t="s">
        <v>2498</v>
      </c>
      <c r="D3080" s="181">
        <v>4350.5222219999996</v>
      </c>
      <c r="E3080" s="97">
        <v>375.40257391196474</v>
      </c>
      <c r="F3080" s="227">
        <f t="shared" si="141"/>
        <v>1633197.24</v>
      </c>
      <c r="G3080" s="81">
        <v>2175.2611040000002</v>
      </c>
      <c r="H3080" s="106">
        <v>1300.6112207851991</v>
      </c>
      <c r="I3080" s="189">
        <f t="shared" si="142"/>
        <v>2829169</v>
      </c>
      <c r="J3080" s="232">
        <v>2016</v>
      </c>
      <c r="K3080" s="106">
        <f t="shared" si="143"/>
        <v>4462366</v>
      </c>
    </row>
    <row r="3081" spans="2:11" s="58" customFormat="1">
      <c r="B3081" s="175" t="s">
        <v>3883</v>
      </c>
      <c r="C3081" s="174" t="s">
        <v>2495</v>
      </c>
      <c r="D3081" s="181">
        <v>6014</v>
      </c>
      <c r="E3081" s="97">
        <v>206.66268207515799</v>
      </c>
      <c r="F3081" s="227">
        <f t="shared" si="141"/>
        <v>1242869.3700000001</v>
      </c>
      <c r="G3081" s="81"/>
      <c r="H3081" s="106" t="s">
        <v>11235</v>
      </c>
      <c r="I3081" s="189" t="str">
        <f t="shared" si="142"/>
        <v/>
      </c>
      <c r="J3081" s="232">
        <v>2016</v>
      </c>
      <c r="K3081" s="106">
        <f t="shared" si="143"/>
        <v>0</v>
      </c>
    </row>
    <row r="3082" spans="2:11" s="58" customFormat="1">
      <c r="B3082" s="175" t="s">
        <v>3884</v>
      </c>
      <c r="C3082" s="174" t="s">
        <v>2495</v>
      </c>
      <c r="D3082" s="104">
        <v>11162.81667</v>
      </c>
      <c r="E3082" s="97">
        <v>251.86060947823486</v>
      </c>
      <c r="F3082" s="227">
        <f t="shared" si="141"/>
        <v>2811473.81</v>
      </c>
      <c r="G3082" s="81"/>
      <c r="H3082" s="106" t="s">
        <v>11235</v>
      </c>
      <c r="I3082" s="189" t="str">
        <f t="shared" si="142"/>
        <v/>
      </c>
      <c r="J3082" s="232">
        <v>2016</v>
      </c>
      <c r="K3082" s="106">
        <f t="shared" si="143"/>
        <v>0</v>
      </c>
    </row>
    <row r="3083" spans="2:11" s="58" customFormat="1">
      <c r="B3083" s="175" t="s">
        <v>3885</v>
      </c>
      <c r="C3083" s="174" t="s">
        <v>2503</v>
      </c>
      <c r="D3083" s="181">
        <v>5870.9</v>
      </c>
      <c r="E3083" s="97">
        <v>135.56235500519512</v>
      </c>
      <c r="F3083" s="227">
        <f t="shared" si="141"/>
        <v>795873.02999999991</v>
      </c>
      <c r="G3083" s="81">
        <v>2935.4500619999999</v>
      </c>
      <c r="H3083" s="106">
        <v>1300.6111224385054</v>
      </c>
      <c r="I3083" s="189">
        <f t="shared" si="142"/>
        <v>3817879</v>
      </c>
      <c r="J3083" s="232">
        <v>2016</v>
      </c>
      <c r="K3083" s="106">
        <f t="shared" si="143"/>
        <v>4613752</v>
      </c>
    </row>
    <row r="3084" spans="2:11" s="58" customFormat="1">
      <c r="B3084" s="175" t="s">
        <v>3886</v>
      </c>
      <c r="C3084" s="174" t="s">
        <v>3887</v>
      </c>
      <c r="D3084" s="181">
        <v>2001.96</v>
      </c>
      <c r="E3084" s="97">
        <v>166.76641391436391</v>
      </c>
      <c r="F3084" s="227">
        <f t="shared" si="141"/>
        <v>333859.69</v>
      </c>
      <c r="G3084" s="81">
        <v>1000.979991</v>
      </c>
      <c r="H3084" s="106">
        <v>1300.6114125212318</v>
      </c>
      <c r="I3084" s="189">
        <f t="shared" si="142"/>
        <v>1301886</v>
      </c>
      <c r="J3084" s="232">
        <v>2016</v>
      </c>
      <c r="K3084" s="106">
        <f t="shared" si="143"/>
        <v>1635746</v>
      </c>
    </row>
    <row r="3085" spans="2:11" s="58" customFormat="1">
      <c r="B3085" s="175" t="s">
        <v>3888</v>
      </c>
      <c r="C3085" s="174" t="s">
        <v>3889</v>
      </c>
      <c r="D3085" s="181">
        <v>4444.7003889999996</v>
      </c>
      <c r="E3085" s="97">
        <v>764.39777097425406</v>
      </c>
      <c r="F3085" s="227">
        <f t="shared" si="141"/>
        <v>3397519.07</v>
      </c>
      <c r="G3085" s="81">
        <v>2222.3502520000002</v>
      </c>
      <c r="H3085" s="106">
        <v>1300.6109173829723</v>
      </c>
      <c r="I3085" s="189">
        <f t="shared" si="142"/>
        <v>2890413</v>
      </c>
      <c r="J3085" s="232">
        <v>2016</v>
      </c>
      <c r="K3085" s="106">
        <f t="shared" si="143"/>
        <v>6287932</v>
      </c>
    </row>
    <row r="3086" spans="2:11" s="58" customFormat="1">
      <c r="B3086" s="175" t="s">
        <v>3890</v>
      </c>
      <c r="C3086" s="174" t="s">
        <v>3887</v>
      </c>
      <c r="D3086" s="181">
        <v>2001.96</v>
      </c>
      <c r="E3086" s="97">
        <v>166.76641391436391</v>
      </c>
      <c r="F3086" s="227">
        <f t="shared" ref="F3086:F3149" si="144">IFERROR(D3086*E3086,0)</f>
        <v>333859.69</v>
      </c>
      <c r="G3086" s="81">
        <v>1000.979991</v>
      </c>
      <c r="H3086" s="106">
        <v>1300.6114125212318</v>
      </c>
      <c r="I3086" s="189">
        <f t="shared" ref="I3086:I3149" si="145">IFERROR(G3086*H3086,"")</f>
        <v>1301886</v>
      </c>
      <c r="J3086" s="232">
        <v>2016</v>
      </c>
      <c r="K3086" s="106">
        <f t="shared" ref="K3086:K3149" si="146">IFERROR(ROUND((F3086+I3086),0),0)</f>
        <v>1635746</v>
      </c>
    </row>
    <row r="3087" spans="2:11" s="58" customFormat="1">
      <c r="B3087" s="175" t="s">
        <v>3891</v>
      </c>
      <c r="C3087" s="174" t="s">
        <v>3887</v>
      </c>
      <c r="D3087" s="104">
        <v>2001.96</v>
      </c>
      <c r="E3087" s="97">
        <v>318.6687995764151</v>
      </c>
      <c r="F3087" s="227">
        <f t="shared" si="144"/>
        <v>637962.18999999994</v>
      </c>
      <c r="G3087" s="81">
        <v>1000.98001</v>
      </c>
      <c r="H3087" s="106">
        <v>1300.611387833809</v>
      </c>
      <c r="I3087" s="189">
        <f t="shared" si="145"/>
        <v>1301886</v>
      </c>
      <c r="J3087" s="232">
        <v>2016</v>
      </c>
      <c r="K3087" s="106">
        <f t="shared" si="146"/>
        <v>1939848</v>
      </c>
    </row>
    <row r="3088" spans="2:11" s="58" customFormat="1">
      <c r="B3088" s="175" t="s">
        <v>3892</v>
      </c>
      <c r="C3088" s="174" t="s">
        <v>628</v>
      </c>
      <c r="D3088" s="181">
        <v>9018.4</v>
      </c>
      <c r="E3088" s="97">
        <v>169.69251530204915</v>
      </c>
      <c r="F3088" s="227">
        <f t="shared" si="144"/>
        <v>1530354.98</v>
      </c>
      <c r="G3088" s="81">
        <v>4509.2001179999997</v>
      </c>
      <c r="H3088" s="106">
        <v>576.16116650691527</v>
      </c>
      <c r="I3088" s="189">
        <f t="shared" si="145"/>
        <v>2598026</v>
      </c>
      <c r="J3088" s="232">
        <v>2016</v>
      </c>
      <c r="K3088" s="106">
        <f t="shared" si="146"/>
        <v>4128381</v>
      </c>
    </row>
    <row r="3089" spans="2:11" s="58" customFormat="1">
      <c r="B3089" s="175" t="s">
        <v>3893</v>
      </c>
      <c r="C3089" s="174" t="s">
        <v>628</v>
      </c>
      <c r="D3089" s="181">
        <v>13005</v>
      </c>
      <c r="E3089" s="97">
        <v>134.27055055747789</v>
      </c>
      <c r="F3089" s="227">
        <f t="shared" si="144"/>
        <v>1746188.51</v>
      </c>
      <c r="G3089" s="81">
        <v>6502.5000380000001</v>
      </c>
      <c r="H3089" s="106">
        <v>576.16116541420615</v>
      </c>
      <c r="I3089" s="189">
        <f t="shared" si="145"/>
        <v>3746488</v>
      </c>
      <c r="J3089" s="232">
        <v>2016</v>
      </c>
      <c r="K3089" s="106">
        <f t="shared" si="146"/>
        <v>5492677</v>
      </c>
    </row>
    <row r="3090" spans="2:11" s="58" customFormat="1">
      <c r="B3090" s="175" t="s">
        <v>3894</v>
      </c>
      <c r="C3090" s="174" t="s">
        <v>3895</v>
      </c>
      <c r="D3090" s="181">
        <v>12938.35</v>
      </c>
      <c r="E3090" s="97">
        <v>81.388564229596511</v>
      </c>
      <c r="F3090" s="227">
        <f t="shared" si="144"/>
        <v>1053033.73</v>
      </c>
      <c r="G3090" s="81">
        <v>6469.1749170000003</v>
      </c>
      <c r="H3090" s="106">
        <v>162.69447240237605</v>
      </c>
      <c r="I3090" s="189">
        <f t="shared" si="145"/>
        <v>1052499</v>
      </c>
      <c r="J3090" s="232">
        <v>2016</v>
      </c>
      <c r="K3090" s="106">
        <f t="shared" si="146"/>
        <v>2105533</v>
      </c>
    </row>
    <row r="3091" spans="2:11" s="58" customFormat="1">
      <c r="B3091" s="175" t="s">
        <v>3896</v>
      </c>
      <c r="C3091" s="174" t="s">
        <v>3895</v>
      </c>
      <c r="D3091" s="181">
        <v>17117.90667</v>
      </c>
      <c r="E3091" s="97">
        <v>123.67333698051995</v>
      </c>
      <c r="F3091" s="227">
        <f t="shared" si="144"/>
        <v>2117028.64</v>
      </c>
      <c r="G3091" s="81">
        <v>8558.9531160000006</v>
      </c>
      <c r="H3091" s="106">
        <v>162.69454699978286</v>
      </c>
      <c r="I3091" s="189">
        <f t="shared" si="145"/>
        <v>1392495</v>
      </c>
      <c r="J3091" s="232">
        <v>2016</v>
      </c>
      <c r="K3091" s="106">
        <f t="shared" si="146"/>
        <v>3509524</v>
      </c>
    </row>
    <row r="3092" spans="2:11" s="58" customFormat="1">
      <c r="B3092" s="175" t="s">
        <v>3897</v>
      </c>
      <c r="C3092" s="174" t="s">
        <v>809</v>
      </c>
      <c r="D3092" s="104">
        <v>9760.6</v>
      </c>
      <c r="E3092" s="97">
        <v>225.69340716759214</v>
      </c>
      <c r="F3092" s="227">
        <f t="shared" si="144"/>
        <v>2202903.0699999998</v>
      </c>
      <c r="G3092" s="81"/>
      <c r="H3092" s="106" t="s">
        <v>11235</v>
      </c>
      <c r="I3092" s="189" t="str">
        <f t="shared" si="145"/>
        <v/>
      </c>
      <c r="J3092" s="232">
        <v>2016</v>
      </c>
      <c r="K3092" s="106">
        <f t="shared" si="146"/>
        <v>0</v>
      </c>
    </row>
    <row r="3093" spans="2:11" s="58" customFormat="1">
      <c r="B3093" s="175" t="s">
        <v>3898</v>
      </c>
      <c r="C3093" s="174" t="s">
        <v>809</v>
      </c>
      <c r="D3093" s="181">
        <v>7933.6</v>
      </c>
      <c r="E3093" s="97">
        <v>392.86237899566402</v>
      </c>
      <c r="F3093" s="227">
        <f t="shared" si="144"/>
        <v>3116812.97</v>
      </c>
      <c r="G3093" s="81"/>
      <c r="H3093" s="106" t="s">
        <v>11235</v>
      </c>
      <c r="I3093" s="189" t="str">
        <f t="shared" si="145"/>
        <v/>
      </c>
      <c r="J3093" s="232">
        <v>2016</v>
      </c>
      <c r="K3093" s="106">
        <f t="shared" si="146"/>
        <v>0</v>
      </c>
    </row>
    <row r="3094" spans="2:11" s="58" customFormat="1">
      <c r="B3094" s="175" t="s">
        <v>3899</v>
      </c>
      <c r="C3094" s="174" t="s">
        <v>3900</v>
      </c>
      <c r="D3094" s="181">
        <v>2528.65</v>
      </c>
      <c r="E3094" s="97">
        <v>461.42755620588059</v>
      </c>
      <c r="F3094" s="227">
        <f t="shared" si="144"/>
        <v>1166788.79</v>
      </c>
      <c r="G3094" s="81"/>
      <c r="H3094" s="106" t="s">
        <v>11235</v>
      </c>
      <c r="I3094" s="189" t="str">
        <f t="shared" si="145"/>
        <v/>
      </c>
      <c r="J3094" s="232">
        <v>2016</v>
      </c>
      <c r="K3094" s="106">
        <f t="shared" si="146"/>
        <v>0</v>
      </c>
    </row>
    <row r="3095" spans="2:11" s="58" customFormat="1">
      <c r="B3095" s="175" t="s">
        <v>3901</v>
      </c>
      <c r="C3095" s="174" t="s">
        <v>3900</v>
      </c>
      <c r="D3095" s="181">
        <v>2528.65</v>
      </c>
      <c r="E3095" s="97">
        <v>461.42755620588059</v>
      </c>
      <c r="F3095" s="227">
        <f t="shared" si="144"/>
        <v>1166788.79</v>
      </c>
      <c r="G3095" s="81">
        <v>1264.3249659999999</v>
      </c>
      <c r="H3095" s="106">
        <v>162.6947229008527</v>
      </c>
      <c r="I3095" s="189">
        <f t="shared" si="145"/>
        <v>205699</v>
      </c>
      <c r="J3095" s="232">
        <v>2016</v>
      </c>
      <c r="K3095" s="106">
        <f t="shared" si="146"/>
        <v>1372488</v>
      </c>
    </row>
    <row r="3096" spans="2:11" s="58" customFormat="1">
      <c r="B3096" s="175" t="s">
        <v>3902</v>
      </c>
      <c r="C3096" s="174" t="s">
        <v>3900</v>
      </c>
      <c r="D3096" s="181">
        <v>2528.65</v>
      </c>
      <c r="E3096" s="97">
        <v>461.42755620588059</v>
      </c>
      <c r="F3096" s="227">
        <f t="shared" si="144"/>
        <v>1166788.79</v>
      </c>
      <c r="G3096" s="81"/>
      <c r="H3096" s="106" t="s">
        <v>11235</v>
      </c>
      <c r="I3096" s="189" t="str">
        <f t="shared" si="145"/>
        <v/>
      </c>
      <c r="J3096" s="232">
        <v>2016</v>
      </c>
      <c r="K3096" s="106">
        <f t="shared" si="146"/>
        <v>0</v>
      </c>
    </row>
    <row r="3097" spans="2:11" s="58" customFormat="1">
      <c r="B3097" s="175" t="s">
        <v>3903</v>
      </c>
      <c r="C3097" s="174" t="s">
        <v>628</v>
      </c>
      <c r="D3097" s="104">
        <v>10621.775</v>
      </c>
      <c r="E3097" s="97">
        <v>151.22562660195683</v>
      </c>
      <c r="F3097" s="227">
        <f t="shared" si="144"/>
        <v>1606284.58</v>
      </c>
      <c r="G3097" s="81">
        <v>5310.8874980000001</v>
      </c>
      <c r="H3097" s="106">
        <v>256.79982875058067</v>
      </c>
      <c r="I3097" s="189">
        <f t="shared" si="145"/>
        <v>1363834.9999999998</v>
      </c>
      <c r="J3097" s="232">
        <v>2016</v>
      </c>
      <c r="K3097" s="106">
        <f t="shared" si="146"/>
        <v>2970120</v>
      </c>
    </row>
    <row r="3098" spans="2:11" s="58" customFormat="1">
      <c r="B3098" s="175" t="s">
        <v>3904</v>
      </c>
      <c r="C3098" s="174" t="s">
        <v>3900</v>
      </c>
      <c r="D3098" s="181">
        <v>2528.65</v>
      </c>
      <c r="E3098" s="97">
        <v>461.42755620588059</v>
      </c>
      <c r="F3098" s="227">
        <f t="shared" si="144"/>
        <v>1166788.79</v>
      </c>
      <c r="G3098" s="81">
        <v>1264.3249659999999</v>
      </c>
      <c r="H3098" s="106">
        <v>162.6947229008527</v>
      </c>
      <c r="I3098" s="189">
        <f t="shared" si="145"/>
        <v>205699</v>
      </c>
      <c r="J3098" s="232">
        <v>2016</v>
      </c>
      <c r="K3098" s="106">
        <f t="shared" si="146"/>
        <v>1372488</v>
      </c>
    </row>
    <row r="3099" spans="2:11" s="58" customFormat="1">
      <c r="B3099" s="175" t="s">
        <v>3905</v>
      </c>
      <c r="C3099" s="174" t="s">
        <v>628</v>
      </c>
      <c r="D3099" s="181">
        <v>11900.49667</v>
      </c>
      <c r="E3099" s="97">
        <v>307.72280868173209</v>
      </c>
      <c r="F3099" s="227">
        <f t="shared" si="144"/>
        <v>3662054.26</v>
      </c>
      <c r="G3099" s="81">
        <v>5950.2484850000001</v>
      </c>
      <c r="H3099" s="106">
        <v>162.69455005793762</v>
      </c>
      <c r="I3099" s="189">
        <f t="shared" si="145"/>
        <v>968073</v>
      </c>
      <c r="J3099" s="232">
        <v>2016</v>
      </c>
      <c r="K3099" s="106">
        <f t="shared" si="146"/>
        <v>4630127</v>
      </c>
    </row>
    <row r="3100" spans="2:11" s="58" customFormat="1">
      <c r="B3100" s="175" t="s">
        <v>3906</v>
      </c>
      <c r="C3100" s="174" t="s">
        <v>3907</v>
      </c>
      <c r="D3100" s="181">
        <v>5573.0386440000002</v>
      </c>
      <c r="E3100" s="97">
        <v>48.091651093887513</v>
      </c>
      <c r="F3100" s="227">
        <f t="shared" si="144"/>
        <v>268016.63</v>
      </c>
      <c r="G3100" s="81">
        <v>2786.5192149999998</v>
      </c>
      <c r="H3100" s="106">
        <v>162.69437424281318</v>
      </c>
      <c r="I3100" s="189">
        <f t="shared" si="145"/>
        <v>453351</v>
      </c>
      <c r="J3100" s="232">
        <v>2016</v>
      </c>
      <c r="K3100" s="106">
        <f t="shared" si="146"/>
        <v>721368</v>
      </c>
    </row>
    <row r="3101" spans="2:11" s="58" customFormat="1">
      <c r="B3101" s="175" t="s">
        <v>3908</v>
      </c>
      <c r="C3101" s="174" t="s">
        <v>3907</v>
      </c>
      <c r="D3101" s="181">
        <v>5075.9078330000002</v>
      </c>
      <c r="E3101" s="97">
        <v>19.238562482385404</v>
      </c>
      <c r="F3101" s="227">
        <f t="shared" si="144"/>
        <v>97653.17</v>
      </c>
      <c r="G3101" s="81">
        <v>2537.9539220000001</v>
      </c>
      <c r="H3101" s="106">
        <v>162.69444311842</v>
      </c>
      <c r="I3101" s="189">
        <f t="shared" si="145"/>
        <v>412910.99999999994</v>
      </c>
      <c r="J3101" s="232">
        <v>2016</v>
      </c>
      <c r="K3101" s="106">
        <f t="shared" si="146"/>
        <v>510564</v>
      </c>
    </row>
    <row r="3102" spans="2:11" s="58" customFormat="1">
      <c r="B3102" s="175" t="s">
        <v>3909</v>
      </c>
      <c r="C3102" s="174" t="s">
        <v>809</v>
      </c>
      <c r="D3102" s="104">
        <v>7933.6</v>
      </c>
      <c r="E3102" s="97">
        <v>392.86237899566402</v>
      </c>
      <c r="F3102" s="227">
        <f t="shared" si="144"/>
        <v>3116812.97</v>
      </c>
      <c r="G3102" s="81"/>
      <c r="H3102" s="106" t="s">
        <v>11235</v>
      </c>
      <c r="I3102" s="189" t="str">
        <f t="shared" si="145"/>
        <v/>
      </c>
      <c r="J3102" s="232">
        <v>2016</v>
      </c>
      <c r="K3102" s="106">
        <f t="shared" si="146"/>
        <v>0</v>
      </c>
    </row>
    <row r="3103" spans="2:11" s="58" customFormat="1">
      <c r="B3103" s="175" t="s">
        <v>3910</v>
      </c>
      <c r="C3103" s="174" t="s">
        <v>3907</v>
      </c>
      <c r="D3103" s="181">
        <v>5573.0386440000002</v>
      </c>
      <c r="E3103" s="97">
        <v>48.091651093887513</v>
      </c>
      <c r="F3103" s="227">
        <f t="shared" si="144"/>
        <v>268016.63</v>
      </c>
      <c r="G3103" s="81">
        <v>2786.5192149999998</v>
      </c>
      <c r="H3103" s="106">
        <v>162.69437424281318</v>
      </c>
      <c r="I3103" s="189">
        <f t="shared" si="145"/>
        <v>453351</v>
      </c>
      <c r="J3103" s="232">
        <v>2016</v>
      </c>
      <c r="K3103" s="106">
        <f t="shared" si="146"/>
        <v>721368</v>
      </c>
    </row>
    <row r="3104" spans="2:11" s="58" customFormat="1">
      <c r="B3104" s="175" t="s">
        <v>3911</v>
      </c>
      <c r="C3104" s="174" t="s">
        <v>1450</v>
      </c>
      <c r="D3104" s="181">
        <v>6832.8122219999996</v>
      </c>
      <c r="E3104" s="97">
        <v>187.97860943177551</v>
      </c>
      <c r="F3104" s="227">
        <f t="shared" si="144"/>
        <v>1284422.54</v>
      </c>
      <c r="G3104" s="81">
        <v>3416.4060639999998</v>
      </c>
      <c r="H3104" s="106">
        <v>623.65156836930385</v>
      </c>
      <c r="I3104" s="189">
        <f t="shared" si="145"/>
        <v>2130647</v>
      </c>
      <c r="J3104" s="232">
        <v>2016</v>
      </c>
      <c r="K3104" s="106">
        <f t="shared" si="146"/>
        <v>3415070</v>
      </c>
    </row>
    <row r="3105" spans="2:11" s="58" customFormat="1">
      <c r="B3105" s="175" t="s">
        <v>3912</v>
      </c>
      <c r="C3105" s="174" t="s">
        <v>1450</v>
      </c>
      <c r="D3105" s="181">
        <v>3587.3222219999998</v>
      </c>
      <c r="E3105" s="97">
        <v>190.97723527552137</v>
      </c>
      <c r="F3105" s="227">
        <f t="shared" si="144"/>
        <v>685096.88</v>
      </c>
      <c r="G3105" s="81">
        <v>1793.661108</v>
      </c>
      <c r="H3105" s="106">
        <v>623.65181193414162</v>
      </c>
      <c r="I3105" s="189">
        <f t="shared" si="145"/>
        <v>1118620</v>
      </c>
      <c r="J3105" s="232">
        <v>2016</v>
      </c>
      <c r="K3105" s="106">
        <f t="shared" si="146"/>
        <v>1803717</v>
      </c>
    </row>
    <row r="3106" spans="2:11" s="58" customFormat="1">
      <c r="B3106" s="175" t="s">
        <v>3913</v>
      </c>
      <c r="C3106" s="174" t="s">
        <v>1435</v>
      </c>
      <c r="D3106" s="181">
        <v>3408.5</v>
      </c>
      <c r="E3106" s="97">
        <v>261.25463106938537</v>
      </c>
      <c r="F3106" s="227">
        <f t="shared" si="144"/>
        <v>890486.41</v>
      </c>
      <c r="G3106" s="81">
        <v>1704.2500110000001</v>
      </c>
      <c r="H3106" s="106">
        <v>623.65145556099981</v>
      </c>
      <c r="I3106" s="189">
        <f t="shared" si="145"/>
        <v>1062858</v>
      </c>
      <c r="J3106" s="232">
        <v>2016</v>
      </c>
      <c r="K3106" s="106">
        <f t="shared" si="146"/>
        <v>1953344</v>
      </c>
    </row>
    <row r="3107" spans="2:11" s="58" customFormat="1">
      <c r="B3107" s="175" t="s">
        <v>3914</v>
      </c>
      <c r="C3107" s="174" t="s">
        <v>1435</v>
      </c>
      <c r="D3107" s="104">
        <v>7152.7</v>
      </c>
      <c r="E3107" s="97">
        <v>502.56384582045939</v>
      </c>
      <c r="F3107" s="227">
        <f t="shared" si="144"/>
        <v>3594688.42</v>
      </c>
      <c r="G3107" s="81">
        <v>3576.3501070000002</v>
      </c>
      <c r="H3107" s="106">
        <v>623.65174920498907</v>
      </c>
      <c r="I3107" s="189">
        <f t="shared" si="145"/>
        <v>2230397</v>
      </c>
      <c r="J3107" s="232">
        <v>2016</v>
      </c>
      <c r="K3107" s="106">
        <f t="shared" si="146"/>
        <v>5825085</v>
      </c>
    </row>
    <row r="3108" spans="2:11" s="58" customFormat="1">
      <c r="B3108" s="175" t="s">
        <v>3915</v>
      </c>
      <c r="C3108" s="174" t="s">
        <v>1424</v>
      </c>
      <c r="D3108" s="181">
        <v>2011.05</v>
      </c>
      <c r="E3108" s="97">
        <v>152.1683498669849</v>
      </c>
      <c r="F3108" s="227">
        <f t="shared" si="144"/>
        <v>306018.15999999997</v>
      </c>
      <c r="G3108" s="81">
        <v>1005.525021</v>
      </c>
      <c r="H3108" s="106">
        <v>623.65131339680499</v>
      </c>
      <c r="I3108" s="189">
        <f t="shared" si="145"/>
        <v>627097</v>
      </c>
      <c r="J3108" s="232">
        <v>2016</v>
      </c>
      <c r="K3108" s="106">
        <f t="shared" si="146"/>
        <v>933115</v>
      </c>
    </row>
    <row r="3109" spans="2:11" s="58" customFormat="1">
      <c r="B3109" s="175" t="s">
        <v>3916</v>
      </c>
      <c r="C3109" s="174" t="s">
        <v>1424</v>
      </c>
      <c r="D3109" s="181">
        <v>4897</v>
      </c>
      <c r="E3109" s="97">
        <v>195.25012048192769</v>
      </c>
      <c r="F3109" s="227">
        <f t="shared" si="144"/>
        <v>956139.84</v>
      </c>
      <c r="G3109" s="81">
        <v>2448.5000530000002</v>
      </c>
      <c r="H3109" s="106">
        <v>623.65160994342023</v>
      </c>
      <c r="I3109" s="189">
        <f t="shared" si="145"/>
        <v>1527010.9999999998</v>
      </c>
      <c r="J3109" s="232">
        <v>2016</v>
      </c>
      <c r="K3109" s="106">
        <f t="shared" si="146"/>
        <v>2483151</v>
      </c>
    </row>
    <row r="3110" spans="2:11" s="58" customFormat="1">
      <c r="B3110" s="175" t="s">
        <v>3917</v>
      </c>
      <c r="C3110" s="174" t="s">
        <v>1450</v>
      </c>
      <c r="D3110" s="181">
        <v>1895.6</v>
      </c>
      <c r="E3110" s="97">
        <v>152.36354716184852</v>
      </c>
      <c r="F3110" s="227">
        <f t="shared" si="144"/>
        <v>288820.34000000003</v>
      </c>
      <c r="G3110" s="81">
        <v>947.79999250000003</v>
      </c>
      <c r="H3110" s="106">
        <v>623.65161919960656</v>
      </c>
      <c r="I3110" s="189">
        <f t="shared" si="145"/>
        <v>591097</v>
      </c>
      <c r="J3110" s="232">
        <v>2016</v>
      </c>
      <c r="K3110" s="106">
        <f t="shared" si="146"/>
        <v>879917</v>
      </c>
    </row>
    <row r="3111" spans="2:11" s="58" customFormat="1">
      <c r="B3111" s="175" t="s">
        <v>3918</v>
      </c>
      <c r="C3111" s="174" t="s">
        <v>2454</v>
      </c>
      <c r="D3111" s="181">
        <v>7727.6666670000004</v>
      </c>
      <c r="E3111" s="97">
        <v>271.13193416420944</v>
      </c>
      <c r="F3111" s="227">
        <f t="shared" si="144"/>
        <v>2095217.21</v>
      </c>
      <c r="G3111" s="81">
        <v>3863.833423</v>
      </c>
      <c r="H3111" s="106">
        <v>623.65162681600418</v>
      </c>
      <c r="I3111" s="189">
        <f t="shared" si="145"/>
        <v>2409686</v>
      </c>
      <c r="J3111" s="232">
        <v>2016</v>
      </c>
      <c r="K3111" s="106">
        <f t="shared" si="146"/>
        <v>4504903</v>
      </c>
    </row>
    <row r="3112" spans="2:11" s="58" customFormat="1">
      <c r="B3112" s="175" t="s">
        <v>3919</v>
      </c>
      <c r="C3112" s="174" t="s">
        <v>1450</v>
      </c>
      <c r="D3112" s="104">
        <v>10926.91346</v>
      </c>
      <c r="E3112" s="97">
        <v>329.10566677078822</v>
      </c>
      <c r="F3112" s="227">
        <f t="shared" si="144"/>
        <v>3596109.1400000006</v>
      </c>
      <c r="G3112" s="81">
        <v>5463.4565709999997</v>
      </c>
      <c r="H3112" s="106">
        <v>623.65170395714313</v>
      </c>
      <c r="I3112" s="189">
        <f t="shared" si="145"/>
        <v>3407294</v>
      </c>
      <c r="J3112" s="232">
        <v>2016</v>
      </c>
      <c r="K3112" s="106">
        <f t="shared" si="146"/>
        <v>7003403</v>
      </c>
    </row>
    <row r="3113" spans="2:11" s="58" customFormat="1">
      <c r="B3113" s="175" t="s">
        <v>3920</v>
      </c>
      <c r="C3113" s="174" t="s">
        <v>2454</v>
      </c>
      <c r="D3113" s="181">
        <v>7727.6666670000004</v>
      </c>
      <c r="E3113" s="97">
        <v>271.13193416420944</v>
      </c>
      <c r="F3113" s="227">
        <f t="shared" si="144"/>
        <v>2095217.21</v>
      </c>
      <c r="G3113" s="81">
        <v>3863.833423</v>
      </c>
      <c r="H3113" s="106">
        <v>623.65162681600418</v>
      </c>
      <c r="I3113" s="189">
        <f t="shared" si="145"/>
        <v>2409686</v>
      </c>
      <c r="J3113" s="232">
        <v>2016</v>
      </c>
      <c r="K3113" s="106">
        <f t="shared" si="146"/>
        <v>4504903</v>
      </c>
    </row>
    <row r="3114" spans="2:11" s="58" customFormat="1">
      <c r="B3114" s="175" t="s">
        <v>3921</v>
      </c>
      <c r="C3114" s="174" t="s">
        <v>2454</v>
      </c>
      <c r="D3114" s="181">
        <v>5780.3249999999998</v>
      </c>
      <c r="E3114" s="97">
        <v>291.26045161820485</v>
      </c>
      <c r="F3114" s="227">
        <f t="shared" si="144"/>
        <v>1683580.0699999998</v>
      </c>
      <c r="G3114" s="81">
        <v>2890.1624860000002</v>
      </c>
      <c r="H3114" s="106">
        <v>623.6517873064663</v>
      </c>
      <c r="I3114" s="189">
        <f t="shared" si="145"/>
        <v>1802455</v>
      </c>
      <c r="J3114" s="232">
        <v>2016</v>
      </c>
      <c r="K3114" s="106">
        <f t="shared" si="146"/>
        <v>3486035</v>
      </c>
    </row>
    <row r="3115" spans="2:11" s="58" customFormat="1">
      <c r="B3115" s="175" t="s">
        <v>3922</v>
      </c>
      <c r="C3115" s="174" t="s">
        <v>2084</v>
      </c>
      <c r="D3115" s="181">
        <v>5900.96</v>
      </c>
      <c r="E3115" s="97">
        <v>363.23450591090261</v>
      </c>
      <c r="F3115" s="227">
        <f t="shared" si="144"/>
        <v>2143432.29</v>
      </c>
      <c r="G3115" s="81">
        <v>2950.479988</v>
      </c>
      <c r="H3115" s="106">
        <v>783.94227698791633</v>
      </c>
      <c r="I3115" s="189">
        <f t="shared" si="145"/>
        <v>2313006</v>
      </c>
      <c r="J3115" s="232">
        <v>2016</v>
      </c>
      <c r="K3115" s="106">
        <f t="shared" si="146"/>
        <v>4456438</v>
      </c>
    </row>
    <row r="3116" spans="2:11" s="58" customFormat="1">
      <c r="B3116" s="175" t="s">
        <v>3923</v>
      </c>
      <c r="C3116" s="174" t="s">
        <v>2454</v>
      </c>
      <c r="D3116" s="181">
        <v>5780.3249999999998</v>
      </c>
      <c r="E3116" s="97">
        <v>291.26045161820485</v>
      </c>
      <c r="F3116" s="227">
        <f t="shared" si="144"/>
        <v>1683580.0699999998</v>
      </c>
      <c r="G3116" s="81">
        <v>2890.1624860000002</v>
      </c>
      <c r="H3116" s="106">
        <v>623.6517873064663</v>
      </c>
      <c r="I3116" s="189">
        <f t="shared" si="145"/>
        <v>1802455</v>
      </c>
      <c r="J3116" s="232">
        <v>2016</v>
      </c>
      <c r="K3116" s="106">
        <f t="shared" si="146"/>
        <v>3486035</v>
      </c>
    </row>
    <row r="3117" spans="2:11" s="58" customFormat="1">
      <c r="B3117" s="175" t="s">
        <v>3924</v>
      </c>
      <c r="C3117" s="174" t="s">
        <v>2454</v>
      </c>
      <c r="D3117" s="104">
        <v>4668.0749999999998</v>
      </c>
      <c r="E3117" s="97">
        <v>271.15541416965237</v>
      </c>
      <c r="F3117" s="227">
        <f t="shared" si="144"/>
        <v>1265773.81</v>
      </c>
      <c r="G3117" s="81">
        <v>2334.0374830000001</v>
      </c>
      <c r="H3117" s="106">
        <v>623.65150971313687</v>
      </c>
      <c r="I3117" s="189">
        <f t="shared" si="145"/>
        <v>1455626</v>
      </c>
      <c r="J3117" s="232">
        <v>2016</v>
      </c>
      <c r="K3117" s="106">
        <f t="shared" si="146"/>
        <v>2721400</v>
      </c>
    </row>
    <row r="3118" spans="2:11" s="58" customFormat="1">
      <c r="B3118" s="175" t="s">
        <v>3925</v>
      </c>
      <c r="C3118" s="174" t="s">
        <v>3427</v>
      </c>
      <c r="D3118" s="181">
        <v>5689</v>
      </c>
      <c r="E3118" s="97">
        <v>182.76198980488661</v>
      </c>
      <c r="F3118" s="227">
        <f t="shared" si="144"/>
        <v>1039732.96</v>
      </c>
      <c r="G3118" s="81">
        <v>2844.500051</v>
      </c>
      <c r="H3118" s="106">
        <v>1300.6109803722411</v>
      </c>
      <c r="I3118" s="189">
        <f t="shared" si="145"/>
        <v>3699588</v>
      </c>
      <c r="J3118" s="232">
        <v>2016</v>
      </c>
      <c r="K3118" s="106">
        <f t="shared" si="146"/>
        <v>4739321</v>
      </c>
    </row>
    <row r="3119" spans="2:11" s="58" customFormat="1">
      <c r="B3119" s="175" t="s">
        <v>3926</v>
      </c>
      <c r="C3119" s="174" t="s">
        <v>3427</v>
      </c>
      <c r="D3119" s="181">
        <v>2630.7</v>
      </c>
      <c r="E3119" s="97">
        <v>125.69941840574754</v>
      </c>
      <c r="F3119" s="227">
        <f t="shared" si="144"/>
        <v>330677.46000000002</v>
      </c>
      <c r="G3119" s="81">
        <v>1315.3499770000001</v>
      </c>
      <c r="H3119" s="106">
        <v>1300.6112668978287</v>
      </c>
      <c r="I3119" s="189">
        <f t="shared" si="145"/>
        <v>1710759</v>
      </c>
      <c r="J3119" s="232">
        <v>2016</v>
      </c>
      <c r="K3119" s="106">
        <f t="shared" si="146"/>
        <v>2041436</v>
      </c>
    </row>
    <row r="3120" spans="2:11" s="58" customFormat="1">
      <c r="B3120" s="175" t="s">
        <v>3927</v>
      </c>
      <c r="C3120" s="174" t="s">
        <v>2452</v>
      </c>
      <c r="D3120" s="181">
        <v>3455.6778399999998</v>
      </c>
      <c r="E3120" s="97">
        <v>206.54927138694157</v>
      </c>
      <c r="F3120" s="227">
        <f t="shared" si="144"/>
        <v>713767.74</v>
      </c>
      <c r="G3120" s="81">
        <v>3455.6777999999999</v>
      </c>
      <c r="H3120" s="106">
        <v>1300.6111275767666</v>
      </c>
      <c r="I3120" s="189">
        <f t="shared" si="145"/>
        <v>4494493</v>
      </c>
      <c r="J3120" s="232">
        <v>2016</v>
      </c>
      <c r="K3120" s="106">
        <f t="shared" si="146"/>
        <v>5208261</v>
      </c>
    </row>
    <row r="3121" spans="2:11" s="58" customFormat="1">
      <c r="B3121" s="175" t="s">
        <v>3928</v>
      </c>
      <c r="C3121" s="174" t="s">
        <v>2658</v>
      </c>
      <c r="D3121" s="181">
        <v>4873.1084110000002</v>
      </c>
      <c r="E3121" s="97">
        <v>617.75600624945753</v>
      </c>
      <c r="F3121" s="227">
        <f t="shared" si="144"/>
        <v>3010391.99</v>
      </c>
      <c r="G3121" s="81">
        <v>2436.5542019999998</v>
      </c>
      <c r="H3121" s="106">
        <v>1300.6113294745414</v>
      </c>
      <c r="I3121" s="189">
        <f t="shared" si="145"/>
        <v>3169010</v>
      </c>
      <c r="J3121" s="232">
        <v>2016</v>
      </c>
      <c r="K3121" s="106">
        <f t="shared" si="146"/>
        <v>6179402</v>
      </c>
    </row>
    <row r="3122" spans="2:11" s="58" customFormat="1">
      <c r="B3122" s="175" t="s">
        <v>3929</v>
      </c>
      <c r="C3122" s="174" t="s">
        <v>2473</v>
      </c>
      <c r="D3122" s="104">
        <v>6543.1107689999999</v>
      </c>
      <c r="E3122" s="97">
        <v>262.1456919431223</v>
      </c>
      <c r="F3122" s="227">
        <f t="shared" si="144"/>
        <v>1715248.3</v>
      </c>
      <c r="G3122" s="81">
        <v>3271.5553730000001</v>
      </c>
      <c r="H3122" s="106">
        <v>1300.6110289669855</v>
      </c>
      <c r="I3122" s="189">
        <f t="shared" si="145"/>
        <v>4255021</v>
      </c>
      <c r="J3122" s="232">
        <v>2016</v>
      </c>
      <c r="K3122" s="106">
        <f t="shared" si="146"/>
        <v>5970269</v>
      </c>
    </row>
    <row r="3123" spans="2:11" s="58" customFormat="1">
      <c r="B3123" s="175" t="s">
        <v>3930</v>
      </c>
      <c r="C3123" s="174" t="s">
        <v>2473</v>
      </c>
      <c r="D3123" s="181">
        <v>7744.530256</v>
      </c>
      <c r="E3123" s="97">
        <v>242.07874048235882</v>
      </c>
      <c r="F3123" s="227">
        <f t="shared" si="144"/>
        <v>1874786.13</v>
      </c>
      <c r="G3123" s="81">
        <v>3872.265085</v>
      </c>
      <c r="H3123" s="106">
        <v>1300.6111124750128</v>
      </c>
      <c r="I3123" s="189">
        <f t="shared" si="145"/>
        <v>5036311</v>
      </c>
      <c r="J3123" s="232">
        <v>2016</v>
      </c>
      <c r="K3123" s="106">
        <f t="shared" si="146"/>
        <v>6911097</v>
      </c>
    </row>
    <row r="3124" spans="2:11" s="58" customFormat="1">
      <c r="B3124" s="175" t="s">
        <v>3931</v>
      </c>
      <c r="C3124" s="174" t="s">
        <v>2475</v>
      </c>
      <c r="D3124" s="181">
        <v>8020.9606059999996</v>
      </c>
      <c r="E3124" s="97">
        <v>751.26109153215816</v>
      </c>
      <c r="F3124" s="227">
        <f t="shared" si="144"/>
        <v>6025835.6200000001</v>
      </c>
      <c r="G3124" s="81"/>
      <c r="H3124" s="106" t="s">
        <v>11235</v>
      </c>
      <c r="I3124" s="189" t="str">
        <f t="shared" si="145"/>
        <v/>
      </c>
      <c r="J3124" s="232">
        <v>2016</v>
      </c>
      <c r="K3124" s="106">
        <f t="shared" si="146"/>
        <v>0</v>
      </c>
    </row>
    <row r="3125" spans="2:11" s="58" customFormat="1">
      <c r="B3125" s="175" t="s">
        <v>3932</v>
      </c>
      <c r="C3125" s="174" t="s">
        <v>2470</v>
      </c>
      <c r="D3125" s="181">
        <v>7202.37</v>
      </c>
      <c r="E3125" s="97">
        <v>248.86701183082792</v>
      </c>
      <c r="F3125" s="227">
        <f t="shared" si="144"/>
        <v>1792432.3</v>
      </c>
      <c r="G3125" s="81">
        <v>3601.1851259999999</v>
      </c>
      <c r="H3125" s="106">
        <v>1300.6110033566767</v>
      </c>
      <c r="I3125" s="189">
        <f t="shared" si="145"/>
        <v>4683741</v>
      </c>
      <c r="J3125" s="232">
        <v>2016</v>
      </c>
      <c r="K3125" s="106">
        <f t="shared" si="146"/>
        <v>6476173</v>
      </c>
    </row>
    <row r="3126" spans="2:11" s="58" customFormat="1">
      <c r="B3126" s="175" t="s">
        <v>3933</v>
      </c>
      <c r="C3126" s="174" t="s">
        <v>2470</v>
      </c>
      <c r="D3126" s="181">
        <v>2075.4499999999998</v>
      </c>
      <c r="E3126" s="97">
        <v>250.57615456888871</v>
      </c>
      <c r="F3126" s="227">
        <f t="shared" si="144"/>
        <v>520058.28</v>
      </c>
      <c r="G3126" s="81">
        <v>1037.7249850000001</v>
      </c>
      <c r="H3126" s="106">
        <v>1300.6114524649322</v>
      </c>
      <c r="I3126" s="189">
        <f t="shared" si="145"/>
        <v>1349677</v>
      </c>
      <c r="J3126" s="232">
        <v>2016</v>
      </c>
      <c r="K3126" s="106">
        <f t="shared" si="146"/>
        <v>1869735</v>
      </c>
    </row>
    <row r="3127" spans="2:11" s="58" customFormat="1">
      <c r="B3127" s="175" t="s">
        <v>3934</v>
      </c>
      <c r="C3127" s="174" t="s">
        <v>2010</v>
      </c>
      <c r="D3127" s="104">
        <v>3928.057143</v>
      </c>
      <c r="E3127" s="97">
        <v>124.56696330703049</v>
      </c>
      <c r="F3127" s="227">
        <f t="shared" si="144"/>
        <v>489306.15</v>
      </c>
      <c r="G3127" s="81">
        <v>1964.0286550000001</v>
      </c>
      <c r="H3127" s="106">
        <v>960.23802666972801</v>
      </c>
      <c r="I3127" s="189">
        <f t="shared" si="145"/>
        <v>1885935</v>
      </c>
      <c r="J3127" s="232">
        <v>2016</v>
      </c>
      <c r="K3127" s="106">
        <f t="shared" si="146"/>
        <v>2375241</v>
      </c>
    </row>
    <row r="3128" spans="2:11" s="58" customFormat="1">
      <c r="B3128" s="175" t="s">
        <v>3935</v>
      </c>
      <c r="C3128" s="174" t="s">
        <v>3936</v>
      </c>
      <c r="D3128" s="181">
        <v>4486.5850330000003</v>
      </c>
      <c r="E3128" s="97">
        <v>351.22687264579031</v>
      </c>
      <c r="F3128" s="227">
        <f t="shared" si="144"/>
        <v>1575809.23</v>
      </c>
      <c r="G3128" s="81">
        <v>4486.5851439999997</v>
      </c>
      <c r="H3128" s="106">
        <v>1300.6112249543883</v>
      </c>
      <c r="I3128" s="189">
        <f t="shared" si="145"/>
        <v>5835303</v>
      </c>
      <c r="J3128" s="232">
        <v>2016</v>
      </c>
      <c r="K3128" s="106">
        <f t="shared" si="146"/>
        <v>7411112</v>
      </c>
    </row>
    <row r="3129" spans="2:11" s="58" customFormat="1">
      <c r="B3129" s="175" t="s">
        <v>3937</v>
      </c>
      <c r="C3129" s="174" t="s">
        <v>2509</v>
      </c>
      <c r="D3129" s="181">
        <v>4545.75</v>
      </c>
      <c r="E3129" s="97">
        <v>448.69391189572679</v>
      </c>
      <c r="F3129" s="227">
        <f t="shared" si="144"/>
        <v>2039650.35</v>
      </c>
      <c r="G3129" s="81">
        <v>2272.875059</v>
      </c>
      <c r="H3129" s="106">
        <v>1300.611306501208</v>
      </c>
      <c r="I3129" s="189">
        <f t="shared" si="145"/>
        <v>2956127</v>
      </c>
      <c r="J3129" s="232">
        <v>2016</v>
      </c>
      <c r="K3129" s="106">
        <f t="shared" si="146"/>
        <v>4995777</v>
      </c>
    </row>
    <row r="3130" spans="2:11" s="58" customFormat="1">
      <c r="B3130" s="175" t="s">
        <v>3938</v>
      </c>
      <c r="C3130" s="174" t="s">
        <v>2498</v>
      </c>
      <c r="D3130" s="181">
        <v>4815.2</v>
      </c>
      <c r="E3130" s="97">
        <v>316.60453563714901</v>
      </c>
      <c r="F3130" s="227">
        <f t="shared" si="144"/>
        <v>1524514.16</v>
      </c>
      <c r="G3130" s="81">
        <v>2407.5999459999998</v>
      </c>
      <c r="H3130" s="106">
        <v>1300.6110110620514</v>
      </c>
      <c r="I3130" s="189">
        <f t="shared" si="145"/>
        <v>3131351</v>
      </c>
      <c r="J3130" s="232">
        <v>2016</v>
      </c>
      <c r="K3130" s="106">
        <f t="shared" si="146"/>
        <v>4655865</v>
      </c>
    </row>
    <row r="3131" spans="2:11" s="58" customFormat="1">
      <c r="B3131" s="175" t="s">
        <v>3939</v>
      </c>
      <c r="C3131" s="174" t="s">
        <v>3936</v>
      </c>
      <c r="D3131" s="181">
        <v>4486.5850330000003</v>
      </c>
      <c r="E3131" s="97">
        <v>351.22687264579031</v>
      </c>
      <c r="F3131" s="227">
        <f t="shared" si="144"/>
        <v>1575809.23</v>
      </c>
      <c r="G3131" s="81">
        <v>4486.5851439999997</v>
      </c>
      <c r="H3131" s="106">
        <v>1300.6112249543883</v>
      </c>
      <c r="I3131" s="189">
        <f t="shared" si="145"/>
        <v>5835303</v>
      </c>
      <c r="J3131" s="232">
        <v>2016</v>
      </c>
      <c r="K3131" s="106">
        <f t="shared" si="146"/>
        <v>7411112</v>
      </c>
    </row>
    <row r="3132" spans="2:11" s="58" customFormat="1">
      <c r="B3132" s="175" t="s">
        <v>3940</v>
      </c>
      <c r="C3132" s="174" t="s">
        <v>2498</v>
      </c>
      <c r="D3132" s="104">
        <v>2605.666667</v>
      </c>
      <c r="E3132" s="97">
        <v>230.71499805159078</v>
      </c>
      <c r="F3132" s="227">
        <f t="shared" si="144"/>
        <v>601166.38</v>
      </c>
      <c r="G3132" s="81">
        <v>1302.8333680000001</v>
      </c>
      <c r="H3132" s="106">
        <v>1300.6114531754915</v>
      </c>
      <c r="I3132" s="189">
        <f t="shared" si="145"/>
        <v>1694480</v>
      </c>
      <c r="J3132" s="232">
        <v>2016</v>
      </c>
      <c r="K3132" s="106">
        <f t="shared" si="146"/>
        <v>2295646</v>
      </c>
    </row>
    <row r="3133" spans="2:11" s="58" customFormat="1">
      <c r="B3133" s="175" t="s">
        <v>3941</v>
      </c>
      <c r="C3133" s="174" t="s">
        <v>2589</v>
      </c>
      <c r="D3133" s="181">
        <v>8246.4622220000001</v>
      </c>
      <c r="E3133" s="97">
        <v>179.41956686017059</v>
      </c>
      <c r="F3133" s="227">
        <f t="shared" si="144"/>
        <v>1479576.68</v>
      </c>
      <c r="G3133" s="81">
        <v>4123.2311460000001</v>
      </c>
      <c r="H3133" s="106">
        <v>1300.6110523787743</v>
      </c>
      <c r="I3133" s="189">
        <f t="shared" si="145"/>
        <v>5362720</v>
      </c>
      <c r="J3133" s="232">
        <v>2016</v>
      </c>
      <c r="K3133" s="106">
        <f t="shared" si="146"/>
        <v>6842297</v>
      </c>
    </row>
    <row r="3134" spans="2:11" s="58" customFormat="1">
      <c r="B3134" s="175" t="s">
        <v>3942</v>
      </c>
      <c r="C3134" s="174" t="s">
        <v>2589</v>
      </c>
      <c r="D3134" s="181">
        <v>6910.2266669999999</v>
      </c>
      <c r="E3134" s="97">
        <v>138.64921458733389</v>
      </c>
      <c r="F3134" s="227">
        <f t="shared" si="144"/>
        <v>958097.5</v>
      </c>
      <c r="G3134" s="81">
        <v>3455.1133060000002</v>
      </c>
      <c r="H3134" s="106">
        <v>1300.6111817509234</v>
      </c>
      <c r="I3134" s="189">
        <f t="shared" si="145"/>
        <v>4493759</v>
      </c>
      <c r="J3134" s="232">
        <v>2016</v>
      </c>
      <c r="K3134" s="106">
        <f t="shared" si="146"/>
        <v>5451857</v>
      </c>
    </row>
    <row r="3135" spans="2:11" s="58" customFormat="1">
      <c r="B3135" s="175" t="s">
        <v>3943</v>
      </c>
      <c r="C3135" s="174" t="s">
        <v>2589</v>
      </c>
      <c r="D3135" s="181">
        <v>8246.4622220000001</v>
      </c>
      <c r="E3135" s="97">
        <v>179.41956686017059</v>
      </c>
      <c r="F3135" s="227">
        <f t="shared" si="144"/>
        <v>1479576.68</v>
      </c>
      <c r="G3135" s="81">
        <v>4123.2311460000001</v>
      </c>
      <c r="H3135" s="106">
        <v>1300.6110523787743</v>
      </c>
      <c r="I3135" s="189">
        <f t="shared" si="145"/>
        <v>5362720</v>
      </c>
      <c r="J3135" s="232">
        <v>2016</v>
      </c>
      <c r="K3135" s="106">
        <f t="shared" si="146"/>
        <v>6842297</v>
      </c>
    </row>
    <row r="3136" spans="2:11" s="58" customFormat="1">
      <c r="B3136" s="175" t="s">
        <v>3944</v>
      </c>
      <c r="C3136" s="174" t="s">
        <v>2589</v>
      </c>
      <c r="D3136" s="181">
        <v>5481.6</v>
      </c>
      <c r="E3136" s="97">
        <v>112.85320161996496</v>
      </c>
      <c r="F3136" s="227">
        <f t="shared" si="144"/>
        <v>618616.11</v>
      </c>
      <c r="G3136" s="81">
        <v>2740.8000790000001</v>
      </c>
      <c r="H3136" s="106">
        <v>1300.6110979464838</v>
      </c>
      <c r="I3136" s="189">
        <f t="shared" si="145"/>
        <v>3564714.9999999995</v>
      </c>
      <c r="J3136" s="232">
        <v>2016</v>
      </c>
      <c r="K3136" s="106">
        <f t="shared" si="146"/>
        <v>4183331</v>
      </c>
    </row>
    <row r="3137" spans="2:11" s="58" customFormat="1">
      <c r="B3137" s="175" t="s">
        <v>3945</v>
      </c>
      <c r="C3137" s="174" t="s">
        <v>3435</v>
      </c>
      <c r="D3137" s="104">
        <v>30303.466670000002</v>
      </c>
      <c r="E3137" s="97">
        <v>98.835181882509019</v>
      </c>
      <c r="F3137" s="227">
        <f t="shared" si="144"/>
        <v>2995048.64</v>
      </c>
      <c r="G3137" s="81">
        <v>15151.732969999999</v>
      </c>
      <c r="H3137" s="106">
        <v>1300.611160387946</v>
      </c>
      <c r="I3137" s="189">
        <f t="shared" si="145"/>
        <v>19706513</v>
      </c>
      <c r="J3137" s="232">
        <v>2016</v>
      </c>
      <c r="K3137" s="106">
        <f t="shared" si="146"/>
        <v>22701562</v>
      </c>
    </row>
    <row r="3138" spans="2:11" s="58" customFormat="1">
      <c r="B3138" s="175" t="s">
        <v>3946</v>
      </c>
      <c r="C3138" s="174" t="s">
        <v>3435</v>
      </c>
      <c r="D3138" s="181">
        <v>9790.9666670000006</v>
      </c>
      <c r="E3138" s="97">
        <v>100.44704301923041</v>
      </c>
      <c r="F3138" s="227">
        <f t="shared" si="144"/>
        <v>983473.65</v>
      </c>
      <c r="G3138" s="81">
        <v>4895.4831880000002</v>
      </c>
      <c r="H3138" s="106">
        <v>1300.6111461290141</v>
      </c>
      <c r="I3138" s="189">
        <f t="shared" si="145"/>
        <v>6367120</v>
      </c>
      <c r="J3138" s="232">
        <v>2016</v>
      </c>
      <c r="K3138" s="106">
        <f t="shared" si="146"/>
        <v>7350594</v>
      </c>
    </row>
    <row r="3139" spans="2:11" s="58" customFormat="1">
      <c r="B3139" s="175" t="s">
        <v>3947</v>
      </c>
      <c r="C3139" s="174" t="s">
        <v>3948</v>
      </c>
      <c r="D3139" s="181">
        <v>20024.82778</v>
      </c>
      <c r="E3139" s="97">
        <v>45.716897046891859</v>
      </c>
      <c r="F3139" s="227">
        <f t="shared" si="144"/>
        <v>915472.99</v>
      </c>
      <c r="G3139" s="81">
        <v>10012.414070000001</v>
      </c>
      <c r="H3139" s="106">
        <v>162.69452987175549</v>
      </c>
      <c r="I3139" s="189">
        <f t="shared" si="145"/>
        <v>1628965</v>
      </c>
      <c r="J3139" s="232">
        <v>2016</v>
      </c>
      <c r="K3139" s="106">
        <f t="shared" si="146"/>
        <v>2544438</v>
      </c>
    </row>
    <row r="3140" spans="2:11" s="58" customFormat="1">
      <c r="B3140" s="175" t="s">
        <v>3949</v>
      </c>
      <c r="C3140" s="174" t="s">
        <v>3948</v>
      </c>
      <c r="D3140" s="181">
        <v>5027.25</v>
      </c>
      <c r="E3140" s="97">
        <v>16.755868516584613</v>
      </c>
      <c r="F3140" s="227">
        <f t="shared" si="144"/>
        <v>84235.939999999988</v>
      </c>
      <c r="G3140" s="81">
        <v>2513.6250049999999</v>
      </c>
      <c r="H3140" s="106">
        <v>162.69451457020338</v>
      </c>
      <c r="I3140" s="189">
        <f t="shared" si="145"/>
        <v>408953</v>
      </c>
      <c r="J3140" s="232">
        <v>2016</v>
      </c>
      <c r="K3140" s="106">
        <f t="shared" si="146"/>
        <v>493189</v>
      </c>
    </row>
    <row r="3141" spans="2:11" s="58" customFormat="1">
      <c r="B3141" s="175" t="s">
        <v>3950</v>
      </c>
      <c r="C3141" s="174" t="s">
        <v>3432</v>
      </c>
      <c r="D3141" s="181">
        <v>13495.604649999999</v>
      </c>
      <c r="E3141" s="97">
        <v>40.368692928478758</v>
      </c>
      <c r="F3141" s="227">
        <f t="shared" si="144"/>
        <v>544799.92000000004</v>
      </c>
      <c r="G3141" s="81">
        <v>6747.8022959999998</v>
      </c>
      <c r="H3141" s="106">
        <v>576.16121952841524</v>
      </c>
      <c r="I3141" s="189">
        <f t="shared" si="145"/>
        <v>3887822.0000000005</v>
      </c>
      <c r="J3141" s="232">
        <v>2016</v>
      </c>
      <c r="K3141" s="106">
        <f t="shared" si="146"/>
        <v>4432622</v>
      </c>
    </row>
    <row r="3142" spans="2:11" s="58" customFormat="1">
      <c r="B3142" s="175" t="s">
        <v>3951</v>
      </c>
      <c r="C3142" s="174" t="s">
        <v>3432</v>
      </c>
      <c r="D3142" s="104">
        <v>41703.427530000001</v>
      </c>
      <c r="E3142" s="97">
        <v>48.376795133893879</v>
      </c>
      <c r="F3142" s="227">
        <f t="shared" si="144"/>
        <v>2017478.1700000002</v>
      </c>
      <c r="G3142" s="81">
        <v>20851.714029999999</v>
      </c>
      <c r="H3142" s="106">
        <v>220.13374983926923</v>
      </c>
      <c r="I3142" s="189">
        <f t="shared" si="145"/>
        <v>4590166</v>
      </c>
      <c r="J3142" s="232">
        <v>2016</v>
      </c>
      <c r="K3142" s="106">
        <f t="shared" si="146"/>
        <v>6607644</v>
      </c>
    </row>
    <row r="3143" spans="2:11" s="58" customFormat="1">
      <c r="B3143" s="175" t="s">
        <v>3952</v>
      </c>
      <c r="C3143" s="174" t="s">
        <v>3432</v>
      </c>
      <c r="D3143" s="181">
        <v>28207.822889999999</v>
      </c>
      <c r="E3143" s="97">
        <v>51.815394463432838</v>
      </c>
      <c r="F3143" s="227">
        <f t="shared" si="144"/>
        <v>1461599.47</v>
      </c>
      <c r="G3143" s="81">
        <v>14103.912</v>
      </c>
      <c r="H3143" s="106">
        <v>576.16113883864273</v>
      </c>
      <c r="I3143" s="189">
        <f t="shared" si="145"/>
        <v>8126125.9999999991</v>
      </c>
      <c r="J3143" s="232">
        <v>2016</v>
      </c>
      <c r="K3143" s="106">
        <f t="shared" si="146"/>
        <v>9587725</v>
      </c>
    </row>
    <row r="3144" spans="2:11" s="58" customFormat="1">
      <c r="B3144" s="175" t="s">
        <v>3953</v>
      </c>
      <c r="C3144" s="174" t="s">
        <v>3432</v>
      </c>
      <c r="D3144" s="181">
        <v>8768.9105519999994</v>
      </c>
      <c r="E3144" s="97">
        <v>28.250504841048812</v>
      </c>
      <c r="F3144" s="227">
        <f t="shared" si="144"/>
        <v>247726.15</v>
      </c>
      <c r="G3144" s="81">
        <v>4384.4551769999998</v>
      </c>
      <c r="H3144" s="106">
        <v>576.16121000659507</v>
      </c>
      <c r="I3144" s="189">
        <f t="shared" si="145"/>
        <v>2526153</v>
      </c>
      <c r="J3144" s="232">
        <v>2016</v>
      </c>
      <c r="K3144" s="106">
        <f t="shared" si="146"/>
        <v>2773879</v>
      </c>
    </row>
    <row r="3145" spans="2:11" s="58" customFormat="1">
      <c r="B3145" s="175" t="s">
        <v>3954</v>
      </c>
      <c r="C3145" s="174" t="s">
        <v>3435</v>
      </c>
      <c r="D3145" s="181">
        <v>29343.116669999999</v>
      </c>
      <c r="E3145" s="97">
        <v>127.3493269997621</v>
      </c>
      <c r="F3145" s="227">
        <f t="shared" si="144"/>
        <v>3736826.16</v>
      </c>
      <c r="G3145" s="81">
        <v>14671.557919999999</v>
      </c>
      <c r="H3145" s="106">
        <v>623.65162921975502</v>
      </c>
      <c r="I3145" s="189">
        <f t="shared" si="145"/>
        <v>9149941</v>
      </c>
      <c r="J3145" s="232">
        <v>2016</v>
      </c>
      <c r="K3145" s="106">
        <f t="shared" si="146"/>
        <v>12886767</v>
      </c>
    </row>
    <row r="3146" spans="2:11" s="58" customFormat="1">
      <c r="B3146" s="175" t="s">
        <v>3955</v>
      </c>
      <c r="C3146" s="174" t="s">
        <v>3956</v>
      </c>
      <c r="D3146" s="181">
        <v>5121.3</v>
      </c>
      <c r="E3146" s="97">
        <v>82.603329232811973</v>
      </c>
      <c r="F3146" s="227">
        <f t="shared" si="144"/>
        <v>423036.43</v>
      </c>
      <c r="G3146" s="81">
        <v>2560.6499920000001</v>
      </c>
      <c r="H3146" s="106">
        <v>623.65180910675588</v>
      </c>
      <c r="I3146" s="189">
        <f t="shared" si="145"/>
        <v>1596954</v>
      </c>
      <c r="J3146" s="232">
        <v>2016</v>
      </c>
      <c r="K3146" s="106">
        <f t="shared" si="146"/>
        <v>2019990</v>
      </c>
    </row>
    <row r="3147" spans="2:11" s="58" customFormat="1">
      <c r="B3147" s="175" t="s">
        <v>3957</v>
      </c>
      <c r="C3147" s="174" t="s">
        <v>2589</v>
      </c>
      <c r="D3147" s="104">
        <v>10294.975</v>
      </c>
      <c r="E3147" s="97">
        <v>255.38581589561895</v>
      </c>
      <c r="F3147" s="227">
        <f t="shared" si="144"/>
        <v>2629190.59</v>
      </c>
      <c r="G3147" s="81">
        <v>5147.4875949999996</v>
      </c>
      <c r="H3147" s="106">
        <v>1300.6111965190662</v>
      </c>
      <c r="I3147" s="189">
        <f t="shared" si="145"/>
        <v>6694880</v>
      </c>
      <c r="J3147" s="232">
        <v>2016</v>
      </c>
      <c r="K3147" s="106">
        <f t="shared" si="146"/>
        <v>9324071</v>
      </c>
    </row>
    <row r="3148" spans="2:11" s="58" customFormat="1">
      <c r="B3148" s="175" t="s">
        <v>3958</v>
      </c>
      <c r="C3148" s="174" t="s">
        <v>2589</v>
      </c>
      <c r="D3148" s="181">
        <v>14798.065000000001</v>
      </c>
      <c r="E3148" s="97">
        <v>297.21743552282004</v>
      </c>
      <c r="F3148" s="227">
        <f t="shared" si="144"/>
        <v>4398242.93</v>
      </c>
      <c r="G3148" s="81">
        <v>7399.0322960000003</v>
      </c>
      <c r="H3148" s="106">
        <v>1300.6111630574237</v>
      </c>
      <c r="I3148" s="189">
        <f t="shared" si="145"/>
        <v>9623264</v>
      </c>
      <c r="J3148" s="232">
        <v>2016</v>
      </c>
      <c r="K3148" s="106">
        <f t="shared" si="146"/>
        <v>14021507</v>
      </c>
    </row>
    <row r="3149" spans="2:11" s="58" customFormat="1">
      <c r="B3149" s="175" t="s">
        <v>3959</v>
      </c>
      <c r="C3149" s="174" t="s">
        <v>2537</v>
      </c>
      <c r="D3149" s="181">
        <v>7190.04</v>
      </c>
      <c r="E3149" s="97">
        <v>313.35890620914483</v>
      </c>
      <c r="F3149" s="227">
        <f t="shared" si="144"/>
        <v>2253063.0699999998</v>
      </c>
      <c r="G3149" s="81">
        <v>3595.0198249999999</v>
      </c>
      <c r="H3149" s="106">
        <v>1300.6111864765587</v>
      </c>
      <c r="I3149" s="189">
        <f t="shared" si="145"/>
        <v>4675723</v>
      </c>
      <c r="J3149" s="232">
        <v>2016</v>
      </c>
      <c r="K3149" s="106">
        <f t="shared" si="146"/>
        <v>6928786</v>
      </c>
    </row>
    <row r="3150" spans="2:11" s="58" customFormat="1">
      <c r="B3150" s="175" t="s">
        <v>3960</v>
      </c>
      <c r="C3150" s="174" t="s">
        <v>2537</v>
      </c>
      <c r="D3150" s="181">
        <v>6386.36</v>
      </c>
      <c r="E3150" s="97">
        <v>324.72330247590179</v>
      </c>
      <c r="F3150" s="227">
        <f t="shared" ref="F3150:F3213" si="147">IFERROR(D3150*E3150,0)</f>
        <v>2073799.9100000001</v>
      </c>
      <c r="G3150" s="81">
        <v>3193.179971</v>
      </c>
      <c r="H3150" s="106">
        <v>1300.6110014836993</v>
      </c>
      <c r="I3150" s="189">
        <f t="shared" ref="I3150:I3213" si="148">IFERROR(G3150*H3150,"")</f>
        <v>4153085</v>
      </c>
      <c r="J3150" s="232">
        <v>2016</v>
      </c>
      <c r="K3150" s="106">
        <f t="shared" ref="K3150:K3213" si="149">IFERROR(ROUND((F3150+I3150),0),0)</f>
        <v>6226885</v>
      </c>
    </row>
    <row r="3151" spans="2:11" s="58" customFormat="1">
      <c r="B3151" s="175" t="s">
        <v>3961</v>
      </c>
      <c r="C3151" s="174" t="s">
        <v>2596</v>
      </c>
      <c r="D3151" s="181">
        <v>6587.043576</v>
      </c>
      <c r="E3151" s="97">
        <v>338.95338542087097</v>
      </c>
      <c r="F3151" s="227">
        <f t="shared" si="147"/>
        <v>2232700.7200000002</v>
      </c>
      <c r="G3151" s="81"/>
      <c r="H3151" s="106" t="s">
        <v>11235</v>
      </c>
      <c r="I3151" s="189" t="str">
        <f t="shared" si="148"/>
        <v/>
      </c>
      <c r="J3151" s="232">
        <v>2016</v>
      </c>
      <c r="K3151" s="106">
        <f t="shared" si="149"/>
        <v>0</v>
      </c>
    </row>
    <row r="3152" spans="2:11" s="58" customFormat="1">
      <c r="B3152" s="175" t="s">
        <v>3962</v>
      </c>
      <c r="C3152" s="174" t="s">
        <v>2596</v>
      </c>
      <c r="D3152" s="104">
        <v>9779.6582780000008</v>
      </c>
      <c r="E3152" s="97">
        <v>315.13010090882852</v>
      </c>
      <c r="F3152" s="227">
        <f t="shared" si="147"/>
        <v>3081864.7000000007</v>
      </c>
      <c r="G3152" s="81"/>
      <c r="H3152" s="106" t="s">
        <v>11235</v>
      </c>
      <c r="I3152" s="189" t="str">
        <f t="shared" si="148"/>
        <v/>
      </c>
      <c r="J3152" s="232">
        <v>2016</v>
      </c>
      <c r="K3152" s="106">
        <f t="shared" si="149"/>
        <v>0</v>
      </c>
    </row>
    <row r="3153" spans="2:11" s="58" customFormat="1">
      <c r="B3153" s="175" t="s">
        <v>3963</v>
      </c>
      <c r="C3153" s="174" t="s">
        <v>2558</v>
      </c>
      <c r="D3153" s="181">
        <v>38518.475440000002</v>
      </c>
      <c r="E3153" s="97">
        <v>296.52953756676516</v>
      </c>
      <c r="F3153" s="227">
        <f t="shared" si="147"/>
        <v>11421865.710000001</v>
      </c>
      <c r="G3153" s="81">
        <v>19259.237089999999</v>
      </c>
      <c r="H3153" s="106">
        <v>1300.6111240515395</v>
      </c>
      <c r="I3153" s="189">
        <f t="shared" si="148"/>
        <v>25048778</v>
      </c>
      <c r="J3153" s="232">
        <v>2016</v>
      </c>
      <c r="K3153" s="106">
        <f t="shared" si="149"/>
        <v>36470644</v>
      </c>
    </row>
    <row r="3154" spans="2:11" s="58" customFormat="1">
      <c r="B3154" s="175" t="s">
        <v>3964</v>
      </c>
      <c r="C3154" s="174" t="s">
        <v>3965</v>
      </c>
      <c r="D3154" s="181">
        <v>4114.9812499999998</v>
      </c>
      <c r="E3154" s="97">
        <v>1148.3427099455191</v>
      </c>
      <c r="F3154" s="227">
        <f t="shared" si="147"/>
        <v>4725408.72</v>
      </c>
      <c r="G3154" s="81">
        <v>2057.4905480000002</v>
      </c>
      <c r="H3154" s="106">
        <v>1300.6110781899931</v>
      </c>
      <c r="I3154" s="189">
        <f t="shared" si="148"/>
        <v>2675995</v>
      </c>
      <c r="J3154" s="232">
        <v>2016</v>
      </c>
      <c r="K3154" s="106">
        <f t="shared" si="149"/>
        <v>7401404</v>
      </c>
    </row>
    <row r="3155" spans="2:11" s="58" customFormat="1">
      <c r="B3155" s="175" t="s">
        <v>3966</v>
      </c>
      <c r="C3155" s="174" t="s">
        <v>3965</v>
      </c>
      <c r="D3155" s="181">
        <v>2478.3062500000001</v>
      </c>
      <c r="E3155" s="97">
        <v>2209.5098456859396</v>
      </c>
      <c r="F3155" s="227">
        <f t="shared" si="147"/>
        <v>5475842.0599999996</v>
      </c>
      <c r="G3155" s="81">
        <v>1239.153104</v>
      </c>
      <c r="H3155" s="106">
        <v>1300.6108726981004</v>
      </c>
      <c r="I3155" s="189">
        <f t="shared" si="148"/>
        <v>1611656</v>
      </c>
      <c r="J3155" s="232">
        <v>2016</v>
      </c>
      <c r="K3155" s="106">
        <f t="shared" si="149"/>
        <v>7087498</v>
      </c>
    </row>
    <row r="3156" spans="2:11" s="58" customFormat="1">
      <c r="B3156" s="175" t="s">
        <v>3967</v>
      </c>
      <c r="C3156" s="174" t="s">
        <v>3411</v>
      </c>
      <c r="D3156" s="181">
        <v>2033.5666670000001</v>
      </c>
      <c r="E3156" s="97">
        <v>380.76304188359319</v>
      </c>
      <c r="F3156" s="227">
        <f t="shared" si="147"/>
        <v>774307.03</v>
      </c>
      <c r="G3156" s="81">
        <v>1016.783324</v>
      </c>
      <c r="H3156" s="106">
        <v>1217.8386198631244</v>
      </c>
      <c r="I3156" s="189">
        <f t="shared" si="148"/>
        <v>1238278</v>
      </c>
      <c r="J3156" s="232">
        <v>2016</v>
      </c>
      <c r="K3156" s="106">
        <f t="shared" si="149"/>
        <v>2012585</v>
      </c>
    </row>
    <row r="3157" spans="2:11" s="58" customFormat="1">
      <c r="B3157" s="175" t="s">
        <v>3968</v>
      </c>
      <c r="C3157" s="174" t="s">
        <v>3411</v>
      </c>
      <c r="D3157" s="104">
        <v>2590.96</v>
      </c>
      <c r="E3157" s="97">
        <v>486.07494905363262</v>
      </c>
      <c r="F3157" s="227">
        <f t="shared" si="147"/>
        <v>1259400.75</v>
      </c>
      <c r="G3157" s="81"/>
      <c r="H3157" s="106" t="s">
        <v>11235</v>
      </c>
      <c r="I3157" s="189" t="str">
        <f t="shared" si="148"/>
        <v/>
      </c>
      <c r="J3157" s="232">
        <v>2016</v>
      </c>
      <c r="K3157" s="106">
        <f t="shared" si="149"/>
        <v>0</v>
      </c>
    </row>
    <row r="3158" spans="2:11" s="58" customFormat="1">
      <c r="B3158" s="175" t="s">
        <v>3969</v>
      </c>
      <c r="C3158" s="174" t="s">
        <v>2558</v>
      </c>
      <c r="D3158" s="181">
        <v>6346.0662620000003</v>
      </c>
      <c r="E3158" s="97">
        <v>413.0445557582172</v>
      </c>
      <c r="F3158" s="227">
        <f t="shared" si="147"/>
        <v>2621208.12</v>
      </c>
      <c r="G3158" s="81">
        <v>3173.0330250000002</v>
      </c>
      <c r="H3158" s="106">
        <v>1245.2287665679116</v>
      </c>
      <c r="I3158" s="189">
        <f t="shared" si="148"/>
        <v>3951151.9999999995</v>
      </c>
      <c r="J3158" s="232">
        <v>2016</v>
      </c>
      <c r="K3158" s="106">
        <f t="shared" si="149"/>
        <v>6572360</v>
      </c>
    </row>
    <row r="3159" spans="2:11" s="58" customFormat="1">
      <c r="B3159" s="175" t="s">
        <v>3970</v>
      </c>
      <c r="C3159" s="174" t="s">
        <v>2558</v>
      </c>
      <c r="D3159" s="181">
        <v>2573.9195140000002</v>
      </c>
      <c r="E3159" s="97">
        <v>180.95338547559572</v>
      </c>
      <c r="F3159" s="227">
        <f t="shared" si="147"/>
        <v>465759.45</v>
      </c>
      <c r="G3159" s="81">
        <v>1286.959777</v>
      </c>
      <c r="H3159" s="106">
        <v>1300.6109669579828</v>
      </c>
      <c r="I3159" s="189">
        <f t="shared" si="148"/>
        <v>1673834</v>
      </c>
      <c r="J3159" s="232">
        <v>2016</v>
      </c>
      <c r="K3159" s="106">
        <f t="shared" si="149"/>
        <v>2139593</v>
      </c>
    </row>
    <row r="3160" spans="2:11" s="58" customFormat="1">
      <c r="B3160" s="175" t="s">
        <v>3971</v>
      </c>
      <c r="C3160" s="174" t="s">
        <v>2667</v>
      </c>
      <c r="D3160" s="181">
        <v>6875.853333</v>
      </c>
      <c r="E3160" s="97">
        <v>203.22596517490317</v>
      </c>
      <c r="F3160" s="227">
        <f t="shared" si="147"/>
        <v>1397351.93</v>
      </c>
      <c r="G3160" s="81">
        <v>3437.926817</v>
      </c>
      <c r="H3160" s="106">
        <v>1300.6111642311903</v>
      </c>
      <c r="I3160" s="189">
        <f t="shared" si="148"/>
        <v>4471406</v>
      </c>
      <c r="J3160" s="232">
        <v>2016</v>
      </c>
      <c r="K3160" s="106">
        <f t="shared" si="149"/>
        <v>5868758</v>
      </c>
    </row>
    <row r="3161" spans="2:11" s="58" customFormat="1">
      <c r="B3161" s="175" t="s">
        <v>3972</v>
      </c>
      <c r="C3161" s="174" t="s">
        <v>2667</v>
      </c>
      <c r="D3161" s="181">
        <v>8733.0866669999996</v>
      </c>
      <c r="E3161" s="97">
        <v>445.99523839810763</v>
      </c>
      <c r="F3161" s="227">
        <f t="shared" si="147"/>
        <v>3894915.07</v>
      </c>
      <c r="G3161" s="81">
        <v>4366.5434580000001</v>
      </c>
      <c r="H3161" s="106">
        <v>1262.0032419244503</v>
      </c>
      <c r="I3161" s="189">
        <f t="shared" si="148"/>
        <v>5510592</v>
      </c>
      <c r="J3161" s="232">
        <v>2016</v>
      </c>
      <c r="K3161" s="106">
        <f t="shared" si="149"/>
        <v>9405507</v>
      </c>
    </row>
    <row r="3162" spans="2:11" s="58" customFormat="1">
      <c r="B3162" s="175" t="s">
        <v>3973</v>
      </c>
      <c r="C3162" s="174" t="s">
        <v>2670</v>
      </c>
      <c r="D3162" s="104">
        <v>5396.0539220000001</v>
      </c>
      <c r="E3162" s="97">
        <v>876.33702486192465</v>
      </c>
      <c r="F3162" s="227">
        <f t="shared" si="147"/>
        <v>4728761.84</v>
      </c>
      <c r="G3162" s="81">
        <v>5396.0537990000003</v>
      </c>
      <c r="H3162" s="106">
        <v>1300.611198743165</v>
      </c>
      <c r="I3162" s="189">
        <f t="shared" si="148"/>
        <v>7018168</v>
      </c>
      <c r="J3162" s="232">
        <v>2016</v>
      </c>
      <c r="K3162" s="106">
        <f t="shared" si="149"/>
        <v>11746930</v>
      </c>
    </row>
    <row r="3163" spans="2:11" s="58" customFormat="1">
      <c r="B3163" s="175" t="s">
        <v>3974</v>
      </c>
      <c r="C3163" s="174" t="s">
        <v>2670</v>
      </c>
      <c r="D3163" s="181">
        <v>8502.9959710000003</v>
      </c>
      <c r="E3163" s="97">
        <v>236.90195630694834</v>
      </c>
      <c r="F3163" s="227">
        <f t="shared" si="147"/>
        <v>2014376.38</v>
      </c>
      <c r="G3163" s="81">
        <v>8502.9961779999994</v>
      </c>
      <c r="H3163" s="106">
        <v>1300.6110750247594</v>
      </c>
      <c r="I3163" s="189">
        <f t="shared" si="148"/>
        <v>11059091</v>
      </c>
      <c r="J3163" s="232">
        <v>2016</v>
      </c>
      <c r="K3163" s="106">
        <f t="shared" si="149"/>
        <v>13073467</v>
      </c>
    </row>
    <row r="3164" spans="2:11" s="58" customFormat="1">
      <c r="B3164" s="175" t="s">
        <v>3975</v>
      </c>
      <c r="C3164" s="174" t="s">
        <v>3976</v>
      </c>
      <c r="D3164" s="181">
        <v>5315.800851</v>
      </c>
      <c r="E3164" s="97">
        <v>93.904048325304728</v>
      </c>
      <c r="F3164" s="227">
        <f t="shared" si="147"/>
        <v>499175.22</v>
      </c>
      <c r="G3164" s="81"/>
      <c r="H3164" s="106" t="s">
        <v>11235</v>
      </c>
      <c r="I3164" s="189" t="str">
        <f t="shared" si="148"/>
        <v/>
      </c>
      <c r="J3164" s="232">
        <v>2016</v>
      </c>
      <c r="K3164" s="106">
        <f t="shared" si="149"/>
        <v>0</v>
      </c>
    </row>
    <row r="3165" spans="2:11" s="58" customFormat="1">
      <c r="B3165" s="175" t="s">
        <v>3977</v>
      </c>
      <c r="C3165" s="174" t="s">
        <v>2675</v>
      </c>
      <c r="D3165" s="181">
        <v>5126.4755560000003</v>
      </c>
      <c r="E3165" s="97">
        <v>408.93824755418376</v>
      </c>
      <c r="F3165" s="227">
        <f t="shared" si="147"/>
        <v>2096411.93</v>
      </c>
      <c r="G3165" s="81">
        <v>2563.23774</v>
      </c>
      <c r="H3165" s="106">
        <v>1300.6113120041687</v>
      </c>
      <c r="I3165" s="189">
        <f t="shared" si="148"/>
        <v>3333776</v>
      </c>
      <c r="J3165" s="232">
        <v>2016</v>
      </c>
      <c r="K3165" s="106">
        <f t="shared" si="149"/>
        <v>5430188</v>
      </c>
    </row>
    <row r="3166" spans="2:11" s="58" customFormat="1">
      <c r="B3166" s="175" t="s">
        <v>3978</v>
      </c>
      <c r="C3166" s="174" t="s">
        <v>2675</v>
      </c>
      <c r="D3166" s="181">
        <v>2504.5</v>
      </c>
      <c r="E3166" s="97">
        <v>426.59728089439005</v>
      </c>
      <c r="F3166" s="227">
        <f t="shared" si="147"/>
        <v>1068412.8899999999</v>
      </c>
      <c r="G3166" s="81">
        <v>1252.250045</v>
      </c>
      <c r="H3166" s="106">
        <v>1300.6108536414547</v>
      </c>
      <c r="I3166" s="189">
        <f t="shared" si="148"/>
        <v>1628690</v>
      </c>
      <c r="J3166" s="232">
        <v>2016</v>
      </c>
      <c r="K3166" s="106">
        <f t="shared" si="149"/>
        <v>2697103</v>
      </c>
    </row>
    <row r="3167" spans="2:11" s="58" customFormat="1">
      <c r="B3167" s="175" t="s">
        <v>3979</v>
      </c>
      <c r="C3167" s="174" t="s">
        <v>2672</v>
      </c>
      <c r="D3167" s="104">
        <v>5385.5</v>
      </c>
      <c r="E3167" s="97">
        <v>227.3903555844397</v>
      </c>
      <c r="F3167" s="227">
        <f t="shared" si="147"/>
        <v>1224610.76</v>
      </c>
      <c r="G3167" s="81"/>
      <c r="H3167" s="106" t="s">
        <v>11235</v>
      </c>
      <c r="I3167" s="189" t="str">
        <f t="shared" si="148"/>
        <v/>
      </c>
      <c r="J3167" s="232">
        <v>2016</v>
      </c>
      <c r="K3167" s="106">
        <f t="shared" si="149"/>
        <v>0</v>
      </c>
    </row>
    <row r="3168" spans="2:11" s="58" customFormat="1">
      <c r="B3168" s="175" t="s">
        <v>3980</v>
      </c>
      <c r="C3168" s="174" t="s">
        <v>2672</v>
      </c>
      <c r="D3168" s="181">
        <v>11208.866669999999</v>
      </c>
      <c r="E3168" s="97">
        <v>432.09395317037882</v>
      </c>
      <c r="F3168" s="227">
        <f t="shared" si="147"/>
        <v>4843283.51</v>
      </c>
      <c r="G3168" s="81"/>
      <c r="H3168" s="106" t="s">
        <v>11235</v>
      </c>
      <c r="I3168" s="189" t="str">
        <f t="shared" si="148"/>
        <v/>
      </c>
      <c r="J3168" s="232">
        <v>2016</v>
      </c>
      <c r="K3168" s="106">
        <f t="shared" si="149"/>
        <v>0</v>
      </c>
    </row>
    <row r="3169" spans="2:11" s="58" customFormat="1">
      <c r="B3169" s="175" t="s">
        <v>3981</v>
      </c>
      <c r="C3169" s="174" t="s">
        <v>2707</v>
      </c>
      <c r="D3169" s="181">
        <v>9065.3380949999992</v>
      </c>
      <c r="E3169" s="97">
        <v>175.06674912382297</v>
      </c>
      <c r="F3169" s="227">
        <f t="shared" si="147"/>
        <v>1587039.27</v>
      </c>
      <c r="G3169" s="81">
        <v>4532.6689109999998</v>
      </c>
      <c r="H3169" s="106">
        <v>1300.6112106916253</v>
      </c>
      <c r="I3169" s="189">
        <f t="shared" si="148"/>
        <v>5895240</v>
      </c>
      <c r="J3169" s="232">
        <v>2016</v>
      </c>
      <c r="K3169" s="106">
        <f t="shared" si="149"/>
        <v>7482279</v>
      </c>
    </row>
    <row r="3170" spans="2:11" s="58" customFormat="1">
      <c r="B3170" s="175" t="s">
        <v>3982</v>
      </c>
      <c r="C3170" s="174" t="s">
        <v>2707</v>
      </c>
      <c r="D3170" s="181">
        <v>2171.5500000000002</v>
      </c>
      <c r="E3170" s="97">
        <v>203.83911491791577</v>
      </c>
      <c r="F3170" s="227">
        <f t="shared" si="147"/>
        <v>442646.83</v>
      </c>
      <c r="G3170" s="81">
        <v>1085.774999</v>
      </c>
      <c r="H3170" s="106">
        <v>1300.6110854464425</v>
      </c>
      <c r="I3170" s="189">
        <f t="shared" si="148"/>
        <v>1412171</v>
      </c>
      <c r="J3170" s="232">
        <v>2016</v>
      </c>
      <c r="K3170" s="106">
        <f t="shared" si="149"/>
        <v>1854818</v>
      </c>
    </row>
    <row r="3171" spans="2:11" s="58" customFormat="1">
      <c r="B3171" s="175" t="s">
        <v>3983</v>
      </c>
      <c r="C3171" s="174" t="s">
        <v>3984</v>
      </c>
      <c r="D3171" s="181">
        <v>2773.8287500000001</v>
      </c>
      <c r="E3171" s="97">
        <v>127.01084376604</v>
      </c>
      <c r="F3171" s="227">
        <f t="shared" si="147"/>
        <v>352306.33</v>
      </c>
      <c r="G3171" s="81"/>
      <c r="H3171" s="106" t="s">
        <v>11235</v>
      </c>
      <c r="I3171" s="189" t="str">
        <f t="shared" si="148"/>
        <v/>
      </c>
      <c r="J3171" s="232">
        <v>2016</v>
      </c>
      <c r="K3171" s="106">
        <f t="shared" si="149"/>
        <v>0</v>
      </c>
    </row>
    <row r="3172" spans="2:11" s="58" customFormat="1">
      <c r="B3172" s="175" t="s">
        <v>3985</v>
      </c>
      <c r="C3172" s="174" t="s">
        <v>2687</v>
      </c>
      <c r="D3172" s="104">
        <v>7498.9</v>
      </c>
      <c r="E3172" s="97">
        <v>380.586636706717</v>
      </c>
      <c r="F3172" s="227">
        <f t="shared" si="147"/>
        <v>2853981.13</v>
      </c>
      <c r="G3172" s="81">
        <v>3749.4500029999999</v>
      </c>
      <c r="H3172" s="106">
        <v>1300.6110219093912</v>
      </c>
      <c r="I3172" s="189">
        <f t="shared" si="148"/>
        <v>4876576</v>
      </c>
      <c r="J3172" s="232">
        <v>2016</v>
      </c>
      <c r="K3172" s="106">
        <f t="shared" si="149"/>
        <v>7730557</v>
      </c>
    </row>
    <row r="3173" spans="2:11" s="58" customFormat="1">
      <c r="B3173" s="175" t="s">
        <v>3986</v>
      </c>
      <c r="C3173" s="174" t="s">
        <v>2687</v>
      </c>
      <c r="D3173" s="181">
        <v>3838.6166669999998</v>
      </c>
      <c r="E3173" s="97">
        <v>285.08174556936035</v>
      </c>
      <c r="F3173" s="227">
        <f t="shared" si="147"/>
        <v>1094319.54</v>
      </c>
      <c r="G3173" s="81">
        <v>1919.308372</v>
      </c>
      <c r="H3173" s="106">
        <v>1300.6112182998388</v>
      </c>
      <c r="I3173" s="189">
        <f t="shared" si="148"/>
        <v>2496274</v>
      </c>
      <c r="J3173" s="232">
        <v>2016</v>
      </c>
      <c r="K3173" s="106">
        <f t="shared" si="149"/>
        <v>3590594</v>
      </c>
    </row>
    <row r="3174" spans="2:11" s="58" customFormat="1">
      <c r="B3174" s="175" t="s">
        <v>3987</v>
      </c>
      <c r="C3174" s="174" t="s">
        <v>3984</v>
      </c>
      <c r="D3174" s="181">
        <v>2773.8287500000001</v>
      </c>
      <c r="E3174" s="97">
        <v>127.01084376604</v>
      </c>
      <c r="F3174" s="227">
        <f t="shared" si="147"/>
        <v>352306.33</v>
      </c>
      <c r="G3174" s="81"/>
      <c r="H3174" s="106" t="s">
        <v>11235</v>
      </c>
      <c r="I3174" s="189" t="str">
        <f t="shared" si="148"/>
        <v/>
      </c>
      <c r="J3174" s="232">
        <v>2016</v>
      </c>
      <c r="K3174" s="106">
        <f t="shared" si="149"/>
        <v>0</v>
      </c>
    </row>
    <row r="3175" spans="2:11" s="58" customFormat="1">
      <c r="B3175" s="175" t="s">
        <v>3988</v>
      </c>
      <c r="C3175" s="174" t="s">
        <v>2687</v>
      </c>
      <c r="D3175" s="181">
        <v>3838.6166669999998</v>
      </c>
      <c r="E3175" s="97">
        <v>285.08174556936035</v>
      </c>
      <c r="F3175" s="227">
        <f t="shared" si="147"/>
        <v>1094319.54</v>
      </c>
      <c r="G3175" s="81">
        <v>1919.308372</v>
      </c>
      <c r="H3175" s="106">
        <v>1300.6112182998388</v>
      </c>
      <c r="I3175" s="189">
        <f t="shared" si="148"/>
        <v>2496274</v>
      </c>
      <c r="J3175" s="232">
        <v>2016</v>
      </c>
      <c r="K3175" s="106">
        <f t="shared" si="149"/>
        <v>3590594</v>
      </c>
    </row>
    <row r="3176" spans="2:11" s="58" customFormat="1">
      <c r="B3176" s="175" t="s">
        <v>3989</v>
      </c>
      <c r="C3176" s="174" t="s">
        <v>3984</v>
      </c>
      <c r="D3176" s="181">
        <v>3473.867917</v>
      </c>
      <c r="E3176" s="97">
        <v>67.71824825255726</v>
      </c>
      <c r="F3176" s="227">
        <f t="shared" si="147"/>
        <v>235244.24999999997</v>
      </c>
      <c r="G3176" s="81">
        <v>3473.867866</v>
      </c>
      <c r="H3176" s="106">
        <v>1300.6110693560847</v>
      </c>
      <c r="I3176" s="189">
        <f t="shared" si="148"/>
        <v>4518151</v>
      </c>
      <c r="J3176" s="232">
        <v>2016</v>
      </c>
      <c r="K3176" s="106">
        <f t="shared" si="149"/>
        <v>4753395</v>
      </c>
    </row>
    <row r="3177" spans="2:11" s="58" customFormat="1">
      <c r="B3177" s="175" t="s">
        <v>3990</v>
      </c>
      <c r="C3177" s="174" t="s">
        <v>2691</v>
      </c>
      <c r="D3177" s="104">
        <v>7128.53</v>
      </c>
      <c r="E3177" s="97">
        <v>382.52328460425923</v>
      </c>
      <c r="F3177" s="227">
        <f t="shared" si="147"/>
        <v>2726828.71</v>
      </c>
      <c r="G3177" s="81">
        <v>3564.2649059999999</v>
      </c>
      <c r="H3177" s="106">
        <v>1217.8387730645293</v>
      </c>
      <c r="I3177" s="189">
        <f t="shared" si="148"/>
        <v>4340700</v>
      </c>
      <c r="J3177" s="232">
        <v>2016</v>
      </c>
      <c r="K3177" s="106">
        <f t="shared" si="149"/>
        <v>7067529</v>
      </c>
    </row>
    <row r="3178" spans="2:11" s="58" customFormat="1">
      <c r="B3178" s="175" t="s">
        <v>3991</v>
      </c>
      <c r="C3178" s="174" t="s">
        <v>2691</v>
      </c>
      <c r="D3178" s="181">
        <v>6796.69</v>
      </c>
      <c r="E3178" s="97">
        <v>204.32023381969753</v>
      </c>
      <c r="F3178" s="227">
        <f t="shared" si="147"/>
        <v>1388701.29</v>
      </c>
      <c r="G3178" s="81">
        <v>3398.3448830000002</v>
      </c>
      <c r="H3178" s="106">
        <v>1217.8390194306833</v>
      </c>
      <c r="I3178" s="189">
        <f t="shared" si="148"/>
        <v>4138637.0000000005</v>
      </c>
      <c r="J3178" s="232">
        <v>2016</v>
      </c>
      <c r="K3178" s="106">
        <f t="shared" si="149"/>
        <v>5527338</v>
      </c>
    </row>
    <row r="3179" spans="2:11" s="58" customFormat="1">
      <c r="B3179" s="175" t="s">
        <v>3992</v>
      </c>
      <c r="C3179" s="174" t="s">
        <v>3993</v>
      </c>
      <c r="D3179" s="181">
        <v>4184.1301780000003</v>
      </c>
      <c r="E3179" s="97">
        <v>173.93548695654371</v>
      </c>
      <c r="F3179" s="227">
        <f t="shared" si="147"/>
        <v>727768.72</v>
      </c>
      <c r="G3179" s="81"/>
      <c r="H3179" s="106" t="s">
        <v>11235</v>
      </c>
      <c r="I3179" s="189" t="str">
        <f t="shared" si="148"/>
        <v/>
      </c>
      <c r="J3179" s="232">
        <v>2016</v>
      </c>
      <c r="K3179" s="106">
        <f t="shared" si="149"/>
        <v>0</v>
      </c>
    </row>
    <row r="3180" spans="2:11" s="58" customFormat="1">
      <c r="B3180" s="175" t="s">
        <v>3994</v>
      </c>
      <c r="C3180" s="174" t="s">
        <v>3995</v>
      </c>
      <c r="D3180" s="181">
        <v>7497.0131849999998</v>
      </c>
      <c r="E3180" s="97">
        <v>84.817653952145207</v>
      </c>
      <c r="F3180" s="227">
        <f t="shared" si="147"/>
        <v>635879.06999999995</v>
      </c>
      <c r="G3180" s="81">
        <v>7497.0129939999997</v>
      </c>
      <c r="H3180" s="106">
        <v>576.16119959468756</v>
      </c>
      <c r="I3180" s="189">
        <f t="shared" si="148"/>
        <v>4319488</v>
      </c>
      <c r="J3180" s="232">
        <v>2016</v>
      </c>
      <c r="K3180" s="106">
        <f t="shared" si="149"/>
        <v>4955367</v>
      </c>
    </row>
    <row r="3181" spans="2:11" s="58" customFormat="1">
      <c r="B3181" s="175" t="s">
        <v>3996</v>
      </c>
      <c r="C3181" s="174" t="s">
        <v>568</v>
      </c>
      <c r="D3181" s="181">
        <v>92780.754639999999</v>
      </c>
      <c r="E3181" s="97">
        <v>60.29833882799727</v>
      </c>
      <c r="F3181" s="227">
        <f t="shared" si="147"/>
        <v>5594525.3799999999</v>
      </c>
      <c r="G3181" s="81"/>
      <c r="H3181" s="106" t="s">
        <v>11235</v>
      </c>
      <c r="I3181" s="189" t="str">
        <f t="shared" si="148"/>
        <v/>
      </c>
      <c r="J3181" s="232">
        <v>2016</v>
      </c>
      <c r="K3181" s="106">
        <f t="shared" si="149"/>
        <v>0</v>
      </c>
    </row>
    <row r="3182" spans="2:11" s="58" customFormat="1">
      <c r="B3182" s="175" t="s">
        <v>3997</v>
      </c>
      <c r="C3182" s="174" t="s">
        <v>3995</v>
      </c>
      <c r="D3182" s="104">
        <v>7497.0131849999998</v>
      </c>
      <c r="E3182" s="97">
        <v>84.817653952145207</v>
      </c>
      <c r="F3182" s="227">
        <f t="shared" si="147"/>
        <v>635879.06999999995</v>
      </c>
      <c r="G3182" s="81">
        <v>7497.0129939999997</v>
      </c>
      <c r="H3182" s="106">
        <v>576.16119959468756</v>
      </c>
      <c r="I3182" s="189">
        <f t="shared" si="148"/>
        <v>4319488</v>
      </c>
      <c r="J3182" s="232">
        <v>2016</v>
      </c>
      <c r="K3182" s="106">
        <f t="shared" si="149"/>
        <v>4955367</v>
      </c>
    </row>
    <row r="3183" spans="2:11" s="58" customFormat="1">
      <c r="B3183" s="175" t="s">
        <v>3998</v>
      </c>
      <c r="C3183" s="174" t="s">
        <v>568</v>
      </c>
      <c r="D3183" s="181">
        <v>35199.928569999996</v>
      </c>
      <c r="E3183" s="97">
        <v>79.535384977629249</v>
      </c>
      <c r="F3183" s="227">
        <f t="shared" si="147"/>
        <v>2799639.87</v>
      </c>
      <c r="G3183" s="81"/>
      <c r="H3183" s="106" t="s">
        <v>11235</v>
      </c>
      <c r="I3183" s="189" t="str">
        <f t="shared" si="148"/>
        <v/>
      </c>
      <c r="J3183" s="232">
        <v>2016</v>
      </c>
      <c r="K3183" s="106">
        <f t="shared" si="149"/>
        <v>0</v>
      </c>
    </row>
    <row r="3184" spans="2:11" s="58" customFormat="1">
      <c r="B3184" s="175" t="s">
        <v>3999</v>
      </c>
      <c r="C3184" s="174" t="s">
        <v>574</v>
      </c>
      <c r="D3184" s="181">
        <v>10232.76813</v>
      </c>
      <c r="E3184" s="97">
        <v>228.35183992388579</v>
      </c>
      <c r="F3184" s="227">
        <f t="shared" si="147"/>
        <v>2336671.4300000002</v>
      </c>
      <c r="G3184" s="81">
        <v>5116.3840099999998</v>
      </c>
      <c r="H3184" s="106">
        <v>1300.6111321968581</v>
      </c>
      <c r="I3184" s="189">
        <f t="shared" si="148"/>
        <v>6654426.0000000009</v>
      </c>
      <c r="J3184" s="232">
        <v>2016</v>
      </c>
      <c r="K3184" s="106">
        <f t="shared" si="149"/>
        <v>8991097</v>
      </c>
    </row>
    <row r="3185" spans="2:11" s="58" customFormat="1">
      <c r="B3185" s="175" t="s">
        <v>4000</v>
      </c>
      <c r="C3185" s="174" t="s">
        <v>576</v>
      </c>
      <c r="D3185" s="181">
        <v>0</v>
      </c>
      <c r="E3185" s="97" t="s">
        <v>11235</v>
      </c>
      <c r="F3185" s="227">
        <f t="shared" si="147"/>
        <v>0</v>
      </c>
      <c r="G3185" s="81">
        <v>0</v>
      </c>
      <c r="H3185" s="106" t="s">
        <v>11235</v>
      </c>
      <c r="I3185" s="189" t="str">
        <f t="shared" si="148"/>
        <v/>
      </c>
      <c r="J3185" s="232">
        <v>2016</v>
      </c>
      <c r="K3185" s="106">
        <f t="shared" si="149"/>
        <v>0</v>
      </c>
    </row>
    <row r="3186" spans="2:11" s="58" customFormat="1">
      <c r="B3186" s="175" t="s">
        <v>4001</v>
      </c>
      <c r="C3186" s="174" t="s">
        <v>570</v>
      </c>
      <c r="D3186" s="181">
        <v>7172.2</v>
      </c>
      <c r="E3186" s="97">
        <v>33.193586347285354</v>
      </c>
      <c r="F3186" s="227">
        <f t="shared" si="147"/>
        <v>238071.04000000001</v>
      </c>
      <c r="G3186" s="81"/>
      <c r="H3186" s="106" t="s">
        <v>11235</v>
      </c>
      <c r="I3186" s="189" t="str">
        <f t="shared" si="148"/>
        <v/>
      </c>
      <c r="J3186" s="232">
        <v>2016</v>
      </c>
      <c r="K3186" s="106">
        <f t="shared" si="149"/>
        <v>0</v>
      </c>
    </row>
    <row r="3187" spans="2:11" s="58" customFormat="1">
      <c r="B3187" s="175" t="s">
        <v>4002</v>
      </c>
      <c r="C3187" s="174" t="s">
        <v>2589</v>
      </c>
      <c r="D3187" s="104">
        <v>7283.7333330000001</v>
      </c>
      <c r="E3187" s="97">
        <v>396.01754459233439</v>
      </c>
      <c r="F3187" s="227">
        <f t="shared" si="147"/>
        <v>2884486.19</v>
      </c>
      <c r="G3187" s="81">
        <v>3641.8665919999999</v>
      </c>
      <c r="H3187" s="106">
        <v>1217.8389537229925</v>
      </c>
      <c r="I3187" s="189">
        <f t="shared" si="148"/>
        <v>4435207</v>
      </c>
      <c r="J3187" s="232">
        <v>2016</v>
      </c>
      <c r="K3187" s="106">
        <f t="shared" si="149"/>
        <v>7319693</v>
      </c>
    </row>
    <row r="3188" spans="2:11" s="58" customFormat="1">
      <c r="B3188" s="175" t="s">
        <v>4003</v>
      </c>
      <c r="C3188" s="174" t="s">
        <v>4004</v>
      </c>
      <c r="D3188" s="181">
        <v>12929.22955</v>
      </c>
      <c r="E3188" s="97">
        <v>429.9795319203688</v>
      </c>
      <c r="F3188" s="227">
        <f t="shared" si="147"/>
        <v>5559304.0700000003</v>
      </c>
      <c r="G3188" s="81"/>
      <c r="H3188" s="106" t="s">
        <v>11235</v>
      </c>
      <c r="I3188" s="189" t="str">
        <f t="shared" si="148"/>
        <v/>
      </c>
      <c r="J3188" s="232">
        <v>2016</v>
      </c>
      <c r="K3188" s="106">
        <f t="shared" si="149"/>
        <v>0</v>
      </c>
    </row>
    <row r="3189" spans="2:11" s="58" customFormat="1">
      <c r="B3189" s="175" t="s">
        <v>4005</v>
      </c>
      <c r="C3189" s="174" t="s">
        <v>4004</v>
      </c>
      <c r="D3189" s="181">
        <v>4360.8733329999995</v>
      </c>
      <c r="E3189" s="97">
        <v>279.73154156275518</v>
      </c>
      <c r="F3189" s="227">
        <f t="shared" si="147"/>
        <v>1219873.82</v>
      </c>
      <c r="G3189" s="81"/>
      <c r="H3189" s="106" t="s">
        <v>11235</v>
      </c>
      <c r="I3189" s="189" t="str">
        <f t="shared" si="148"/>
        <v/>
      </c>
      <c r="J3189" s="232">
        <v>2016</v>
      </c>
      <c r="K3189" s="106">
        <f t="shared" si="149"/>
        <v>0</v>
      </c>
    </row>
    <row r="3190" spans="2:11" s="58" customFormat="1">
      <c r="B3190" s="175" t="s">
        <v>4006</v>
      </c>
      <c r="C3190" s="174" t="s">
        <v>4007</v>
      </c>
      <c r="D3190" s="181">
        <v>9218.9</v>
      </c>
      <c r="E3190" s="97">
        <v>335.89783379795858</v>
      </c>
      <c r="F3190" s="227">
        <f t="shared" si="147"/>
        <v>3096608.54</v>
      </c>
      <c r="G3190" s="81">
        <v>4609.4500909999997</v>
      </c>
      <c r="H3190" s="106">
        <v>1217.8389806108437</v>
      </c>
      <c r="I3190" s="189">
        <f t="shared" si="148"/>
        <v>5613568</v>
      </c>
      <c r="J3190" s="232">
        <v>2016</v>
      </c>
      <c r="K3190" s="106">
        <f t="shared" si="149"/>
        <v>8710177</v>
      </c>
    </row>
    <row r="3191" spans="2:11" s="58" customFormat="1">
      <c r="B3191" s="175" t="s">
        <v>4008</v>
      </c>
      <c r="C3191" s="174" t="s">
        <v>4009</v>
      </c>
      <c r="D3191" s="181">
        <v>14293.621789999999</v>
      </c>
      <c r="E3191" s="97">
        <v>562.03511454461125</v>
      </c>
      <c r="F3191" s="227">
        <f t="shared" si="147"/>
        <v>8033517.3600000013</v>
      </c>
      <c r="G3191" s="81">
        <v>7146.8111010000002</v>
      </c>
      <c r="H3191" s="106">
        <v>1217.8389602017271</v>
      </c>
      <c r="I3191" s="189">
        <f t="shared" si="148"/>
        <v>8703665</v>
      </c>
      <c r="J3191" s="232">
        <v>2016</v>
      </c>
      <c r="K3191" s="106">
        <f t="shared" si="149"/>
        <v>16737182</v>
      </c>
    </row>
    <row r="3192" spans="2:11" s="58" customFormat="1">
      <c r="B3192" s="175" t="s">
        <v>4010</v>
      </c>
      <c r="C3192" s="174" t="s">
        <v>2629</v>
      </c>
      <c r="D3192" s="104">
        <v>7346.125</v>
      </c>
      <c r="E3192" s="97">
        <v>451.81991866460208</v>
      </c>
      <c r="F3192" s="227">
        <f t="shared" si="147"/>
        <v>3319125.6</v>
      </c>
      <c r="G3192" s="81">
        <v>3673.0625359999999</v>
      </c>
      <c r="H3192" s="106">
        <v>1217.8387806245617</v>
      </c>
      <c r="I3192" s="189">
        <f t="shared" si="148"/>
        <v>4473198</v>
      </c>
      <c r="J3192" s="232">
        <v>2016</v>
      </c>
      <c r="K3192" s="106">
        <f t="shared" si="149"/>
        <v>7792324</v>
      </c>
    </row>
    <row r="3193" spans="2:11" s="58" customFormat="1">
      <c r="B3193" s="175" t="s">
        <v>4011</v>
      </c>
      <c r="C3193" s="174" t="s">
        <v>2629</v>
      </c>
      <c r="D3193" s="181">
        <v>7343.625</v>
      </c>
      <c r="E3193" s="97">
        <v>574.47715807928648</v>
      </c>
      <c r="F3193" s="227">
        <f t="shared" si="147"/>
        <v>4218744.82</v>
      </c>
      <c r="G3193" s="81">
        <v>3671.812555</v>
      </c>
      <c r="H3193" s="106">
        <v>1217.8388556111902</v>
      </c>
      <c r="I3193" s="189">
        <f t="shared" si="148"/>
        <v>4471676</v>
      </c>
      <c r="J3193" s="232">
        <v>2016</v>
      </c>
      <c r="K3193" s="106">
        <f t="shared" si="149"/>
        <v>8690421</v>
      </c>
    </row>
    <row r="3194" spans="2:11" s="58" customFormat="1">
      <c r="B3194" s="175" t="s">
        <v>4012</v>
      </c>
      <c r="C3194" s="174" t="s">
        <v>3368</v>
      </c>
      <c r="D3194" s="181">
        <v>5294.4833330000001</v>
      </c>
      <c r="E3194" s="97">
        <v>551.91082419448617</v>
      </c>
      <c r="F3194" s="227">
        <f t="shared" si="147"/>
        <v>2922082.66</v>
      </c>
      <c r="G3194" s="81">
        <v>2647.241634</v>
      </c>
      <c r="H3194" s="106">
        <v>0</v>
      </c>
      <c r="I3194" s="189">
        <f t="shared" si="148"/>
        <v>0</v>
      </c>
      <c r="J3194" s="232">
        <v>2016</v>
      </c>
      <c r="K3194" s="106">
        <f t="shared" si="149"/>
        <v>2922083</v>
      </c>
    </row>
    <row r="3195" spans="2:11" s="58" customFormat="1">
      <c r="B3195" s="175" t="s">
        <v>4013</v>
      </c>
      <c r="C3195" s="174" t="s">
        <v>3363</v>
      </c>
      <c r="D3195" s="181">
        <v>4583.114286</v>
      </c>
      <c r="E3195" s="97">
        <v>1392.932144306558</v>
      </c>
      <c r="F3195" s="227">
        <f t="shared" si="147"/>
        <v>6383967.21</v>
      </c>
      <c r="G3195" s="81">
        <v>2291.5572050000001</v>
      </c>
      <c r="H3195" s="106">
        <v>0</v>
      </c>
      <c r="I3195" s="189">
        <f t="shared" si="148"/>
        <v>0</v>
      </c>
      <c r="J3195" s="232">
        <v>2016</v>
      </c>
      <c r="K3195" s="106">
        <f t="shared" si="149"/>
        <v>6383967</v>
      </c>
    </row>
    <row r="3196" spans="2:11" s="58" customFormat="1">
      <c r="B3196" s="175" t="s">
        <v>4014</v>
      </c>
      <c r="C3196" s="174" t="s">
        <v>4015</v>
      </c>
      <c r="D3196" s="181">
        <v>3497.3117649999999</v>
      </c>
      <c r="E3196" s="97">
        <v>1567.0340359261625</v>
      </c>
      <c r="F3196" s="227">
        <f t="shared" si="147"/>
        <v>5480406.5700000003</v>
      </c>
      <c r="G3196" s="81">
        <v>1748.6558620000001</v>
      </c>
      <c r="H3196" s="106">
        <v>0</v>
      </c>
      <c r="I3196" s="189">
        <f t="shared" si="148"/>
        <v>0</v>
      </c>
      <c r="J3196" s="232">
        <v>2016</v>
      </c>
      <c r="K3196" s="106">
        <f t="shared" si="149"/>
        <v>5480407</v>
      </c>
    </row>
    <row r="3197" spans="2:11" s="58" customFormat="1">
      <c r="B3197" s="175" t="s">
        <v>4016</v>
      </c>
      <c r="C3197" s="174" t="s">
        <v>3356</v>
      </c>
      <c r="D3197" s="104">
        <v>3111.5642859999998</v>
      </c>
      <c r="E3197" s="97">
        <v>880.29212905035899</v>
      </c>
      <c r="F3197" s="227">
        <f t="shared" si="147"/>
        <v>2739085.55</v>
      </c>
      <c r="G3197" s="81"/>
      <c r="H3197" s="106" t="s">
        <v>11235</v>
      </c>
      <c r="I3197" s="189" t="str">
        <f t="shared" si="148"/>
        <v/>
      </c>
      <c r="J3197" s="232">
        <v>2016</v>
      </c>
      <c r="K3197" s="106">
        <f t="shared" si="149"/>
        <v>0</v>
      </c>
    </row>
    <row r="3198" spans="2:11" s="58" customFormat="1">
      <c r="B3198" s="175" t="s">
        <v>4017</v>
      </c>
      <c r="C3198" s="174" t="s">
        <v>4015</v>
      </c>
      <c r="D3198" s="181">
        <v>3497.3117649999999</v>
      </c>
      <c r="E3198" s="97">
        <v>1567.0340359261625</v>
      </c>
      <c r="F3198" s="227">
        <f t="shared" si="147"/>
        <v>5480406.5700000003</v>
      </c>
      <c r="G3198" s="81">
        <v>1748.6558620000001</v>
      </c>
      <c r="H3198" s="106">
        <v>0</v>
      </c>
      <c r="I3198" s="189">
        <f t="shared" si="148"/>
        <v>0</v>
      </c>
      <c r="J3198" s="232">
        <v>2016</v>
      </c>
      <c r="K3198" s="106">
        <f t="shared" si="149"/>
        <v>5480407</v>
      </c>
    </row>
    <row r="3199" spans="2:11" s="58" customFormat="1">
      <c r="B3199" s="175" t="s">
        <v>4018</v>
      </c>
      <c r="C3199" s="174" t="s">
        <v>3349</v>
      </c>
      <c r="D3199" s="181">
        <v>2515.8000000000002</v>
      </c>
      <c r="E3199" s="97">
        <v>583.93982033547979</v>
      </c>
      <c r="F3199" s="227">
        <f t="shared" si="147"/>
        <v>1469075.8000000003</v>
      </c>
      <c r="G3199" s="81">
        <v>1257.8999610000001</v>
      </c>
      <c r="H3199" s="106">
        <v>0</v>
      </c>
      <c r="I3199" s="189">
        <f t="shared" si="148"/>
        <v>0</v>
      </c>
      <c r="J3199" s="232">
        <v>2016</v>
      </c>
      <c r="K3199" s="106">
        <f t="shared" si="149"/>
        <v>1469076</v>
      </c>
    </row>
    <row r="3200" spans="2:11" s="58" customFormat="1">
      <c r="B3200" s="175" t="s">
        <v>4019</v>
      </c>
      <c r="C3200" s="174" t="s">
        <v>3349</v>
      </c>
      <c r="D3200" s="181">
        <v>3926.4666670000001</v>
      </c>
      <c r="E3200" s="97">
        <v>684.27468456082022</v>
      </c>
      <c r="F3200" s="227">
        <f t="shared" si="147"/>
        <v>2686781.74</v>
      </c>
      <c r="G3200" s="81"/>
      <c r="H3200" s="106" t="s">
        <v>11235</v>
      </c>
      <c r="I3200" s="189" t="str">
        <f t="shared" si="148"/>
        <v/>
      </c>
      <c r="J3200" s="232">
        <v>2016</v>
      </c>
      <c r="K3200" s="106">
        <f t="shared" si="149"/>
        <v>0</v>
      </c>
    </row>
    <row r="3201" spans="2:11" s="58" customFormat="1">
      <c r="B3201" s="175" t="s">
        <v>4020</v>
      </c>
      <c r="C3201" s="174" t="s">
        <v>4021</v>
      </c>
      <c r="D3201" s="181">
        <v>4208.9771430000001</v>
      </c>
      <c r="E3201" s="97">
        <v>165.26509799580541</v>
      </c>
      <c r="F3201" s="227">
        <f t="shared" si="147"/>
        <v>695597.02</v>
      </c>
      <c r="G3201" s="81">
        <v>2104.4886029999998</v>
      </c>
      <c r="H3201" s="106">
        <v>0</v>
      </c>
      <c r="I3201" s="189">
        <f t="shared" si="148"/>
        <v>0</v>
      </c>
      <c r="J3201" s="232">
        <v>2016</v>
      </c>
      <c r="K3201" s="106">
        <f t="shared" si="149"/>
        <v>695597</v>
      </c>
    </row>
    <row r="3202" spans="2:11" s="58" customFormat="1">
      <c r="B3202" s="175" t="s">
        <v>4022</v>
      </c>
      <c r="C3202" s="174" t="s">
        <v>4021</v>
      </c>
      <c r="D3202" s="104">
        <v>2689</v>
      </c>
      <c r="E3202" s="97">
        <v>167.02435849758274</v>
      </c>
      <c r="F3202" s="227">
        <f t="shared" si="147"/>
        <v>449128.5</v>
      </c>
      <c r="G3202" s="81">
        <v>1344.5000520000001</v>
      </c>
      <c r="H3202" s="106">
        <v>0</v>
      </c>
      <c r="I3202" s="189">
        <f t="shared" si="148"/>
        <v>0</v>
      </c>
      <c r="J3202" s="232">
        <v>2016</v>
      </c>
      <c r="K3202" s="106">
        <f t="shared" si="149"/>
        <v>449129</v>
      </c>
    </row>
    <row r="3203" spans="2:11" s="58" customFormat="1">
      <c r="B3203" s="175" t="s">
        <v>4023</v>
      </c>
      <c r="C3203" s="174" t="s">
        <v>4024</v>
      </c>
      <c r="D3203" s="181">
        <v>8358.625</v>
      </c>
      <c r="E3203" s="97">
        <v>793.81649493786358</v>
      </c>
      <c r="F3203" s="227">
        <f t="shared" si="147"/>
        <v>6635214.4000000004</v>
      </c>
      <c r="G3203" s="81">
        <v>8358.6245390000004</v>
      </c>
      <c r="H3203" s="106">
        <v>0</v>
      </c>
      <c r="I3203" s="189">
        <f t="shared" si="148"/>
        <v>0</v>
      </c>
      <c r="J3203" s="232">
        <v>2016</v>
      </c>
      <c r="K3203" s="106">
        <f t="shared" si="149"/>
        <v>6635214</v>
      </c>
    </row>
    <row r="3204" spans="2:11" s="58" customFormat="1">
      <c r="B3204" s="175" t="s">
        <v>4025</v>
      </c>
      <c r="C3204" s="174" t="s">
        <v>4026</v>
      </c>
      <c r="D3204" s="181">
        <v>2109.1</v>
      </c>
      <c r="E3204" s="97">
        <v>173.85618510265044</v>
      </c>
      <c r="F3204" s="227">
        <f t="shared" si="147"/>
        <v>366680.08</v>
      </c>
      <c r="G3204" s="81"/>
      <c r="H3204" s="106" t="s">
        <v>11235</v>
      </c>
      <c r="I3204" s="189" t="str">
        <f t="shared" si="148"/>
        <v/>
      </c>
      <c r="J3204" s="232">
        <v>2016</v>
      </c>
      <c r="K3204" s="106">
        <f t="shared" si="149"/>
        <v>0</v>
      </c>
    </row>
    <row r="3205" spans="2:11" s="58" customFormat="1">
      <c r="B3205" s="175" t="s">
        <v>4027</v>
      </c>
      <c r="C3205" s="174" t="s">
        <v>3290</v>
      </c>
      <c r="D3205" s="181">
        <v>5195.0153849999997</v>
      </c>
      <c r="E3205" s="97">
        <v>1381.0043817608444</v>
      </c>
      <c r="F3205" s="227">
        <f t="shared" si="147"/>
        <v>7174339.0099999998</v>
      </c>
      <c r="G3205" s="81">
        <v>2597.5076979999999</v>
      </c>
      <c r="H3205" s="106">
        <v>0</v>
      </c>
      <c r="I3205" s="189">
        <f t="shared" si="148"/>
        <v>0</v>
      </c>
      <c r="J3205" s="232">
        <v>2016</v>
      </c>
      <c r="K3205" s="106">
        <f t="shared" si="149"/>
        <v>7174339</v>
      </c>
    </row>
    <row r="3206" spans="2:11" s="58" customFormat="1">
      <c r="B3206" s="175" t="s">
        <v>4028</v>
      </c>
      <c r="C3206" s="174" t="s">
        <v>3290</v>
      </c>
      <c r="D3206" s="181">
        <v>9727.3264959999997</v>
      </c>
      <c r="E3206" s="97">
        <v>1736.4092124332042</v>
      </c>
      <c r="F3206" s="227">
        <f t="shared" si="147"/>
        <v>16890619.34</v>
      </c>
      <c r="G3206" s="81">
        <v>4863.6633780000002</v>
      </c>
      <c r="H3206" s="106">
        <v>0</v>
      </c>
      <c r="I3206" s="189">
        <f t="shared" si="148"/>
        <v>0</v>
      </c>
      <c r="J3206" s="232">
        <v>2016</v>
      </c>
      <c r="K3206" s="106">
        <f t="shared" si="149"/>
        <v>16890619</v>
      </c>
    </row>
    <row r="3207" spans="2:11" s="58" customFormat="1">
      <c r="B3207" s="175" t="s">
        <v>4029</v>
      </c>
      <c r="C3207" s="174" t="s">
        <v>3293</v>
      </c>
      <c r="D3207" s="104">
        <v>3411.2583330000002</v>
      </c>
      <c r="E3207" s="97">
        <v>1231.0710037333311</v>
      </c>
      <c r="F3207" s="227">
        <f t="shared" si="147"/>
        <v>4199501.22</v>
      </c>
      <c r="G3207" s="81">
        <v>1705.6291430000001</v>
      </c>
      <c r="H3207" s="106">
        <v>0</v>
      </c>
      <c r="I3207" s="189">
        <f t="shared" si="148"/>
        <v>0</v>
      </c>
      <c r="J3207" s="232">
        <v>2016</v>
      </c>
      <c r="K3207" s="106">
        <f t="shared" si="149"/>
        <v>4199501</v>
      </c>
    </row>
    <row r="3208" spans="2:11" s="58" customFormat="1">
      <c r="B3208" s="175" t="s">
        <v>4030</v>
      </c>
      <c r="C3208" s="174" t="s">
        <v>3293</v>
      </c>
      <c r="D3208" s="181">
        <v>2831.2249999999999</v>
      </c>
      <c r="E3208" s="97">
        <v>509.5943452039312</v>
      </c>
      <c r="F3208" s="227">
        <f t="shared" si="147"/>
        <v>1442776.25</v>
      </c>
      <c r="G3208" s="81">
        <v>1415.612496</v>
      </c>
      <c r="H3208" s="106">
        <v>0</v>
      </c>
      <c r="I3208" s="189">
        <f t="shared" si="148"/>
        <v>0</v>
      </c>
      <c r="J3208" s="232">
        <v>2016</v>
      </c>
      <c r="K3208" s="106">
        <f t="shared" si="149"/>
        <v>1442776</v>
      </c>
    </row>
    <row r="3209" spans="2:11" s="58" customFormat="1">
      <c r="B3209" s="175" t="s">
        <v>4031</v>
      </c>
      <c r="C3209" s="174" t="s">
        <v>4032</v>
      </c>
      <c r="D3209" s="181">
        <v>4071.4051949999998</v>
      </c>
      <c r="E3209" s="97">
        <v>1473.0864315262536</v>
      </c>
      <c r="F3209" s="227">
        <f t="shared" si="147"/>
        <v>5997531.75</v>
      </c>
      <c r="G3209" s="81">
        <v>2035.7026639999999</v>
      </c>
      <c r="H3209" s="106">
        <v>0</v>
      </c>
      <c r="I3209" s="189">
        <f t="shared" si="148"/>
        <v>0</v>
      </c>
      <c r="J3209" s="232">
        <v>2016</v>
      </c>
      <c r="K3209" s="106">
        <f t="shared" si="149"/>
        <v>5997532</v>
      </c>
    </row>
    <row r="3210" spans="2:11" s="58" customFormat="1">
      <c r="B3210" s="175" t="s">
        <v>4033</v>
      </c>
      <c r="C3210" s="174" t="s">
        <v>4032</v>
      </c>
      <c r="D3210" s="181">
        <v>7144.6071430000002</v>
      </c>
      <c r="E3210" s="97">
        <v>2686.8453304403051</v>
      </c>
      <c r="F3210" s="227">
        <f t="shared" si="147"/>
        <v>19196454.34</v>
      </c>
      <c r="G3210" s="81"/>
      <c r="H3210" s="106" t="s">
        <v>11235</v>
      </c>
      <c r="I3210" s="189" t="str">
        <f t="shared" si="148"/>
        <v/>
      </c>
      <c r="J3210" s="232">
        <v>2016</v>
      </c>
      <c r="K3210" s="106">
        <f t="shared" si="149"/>
        <v>0</v>
      </c>
    </row>
    <row r="3211" spans="2:11" s="58" customFormat="1">
      <c r="B3211" s="175" t="s">
        <v>4034</v>
      </c>
      <c r="C3211" s="174" t="s">
        <v>3349</v>
      </c>
      <c r="D3211" s="181">
        <v>4834.4604399999998</v>
      </c>
      <c r="E3211" s="97">
        <v>4447.9093741431052</v>
      </c>
      <c r="F3211" s="227">
        <f t="shared" si="147"/>
        <v>21503241.91</v>
      </c>
      <c r="G3211" s="81">
        <v>4834.4604280000003</v>
      </c>
      <c r="H3211" s="106">
        <v>0</v>
      </c>
      <c r="I3211" s="189">
        <f t="shared" si="148"/>
        <v>0</v>
      </c>
      <c r="J3211" s="232">
        <v>2016</v>
      </c>
      <c r="K3211" s="106">
        <f t="shared" si="149"/>
        <v>21503242</v>
      </c>
    </row>
    <row r="3212" spans="2:11" s="58" customFormat="1">
      <c r="B3212" s="175" t="s">
        <v>4035</v>
      </c>
      <c r="C3212" s="174" t="s">
        <v>3349</v>
      </c>
      <c r="D3212" s="104">
        <v>4024.8461539999998</v>
      </c>
      <c r="E3212" s="97">
        <v>1090.3897545595478</v>
      </c>
      <c r="F3212" s="227">
        <f t="shared" si="147"/>
        <v>4388651.01</v>
      </c>
      <c r="G3212" s="81"/>
      <c r="H3212" s="106" t="s">
        <v>11235</v>
      </c>
      <c r="I3212" s="189" t="str">
        <f t="shared" si="148"/>
        <v/>
      </c>
      <c r="J3212" s="232">
        <v>2016</v>
      </c>
      <c r="K3212" s="106">
        <f t="shared" si="149"/>
        <v>0</v>
      </c>
    </row>
    <row r="3213" spans="2:11" s="58" customFormat="1">
      <c r="B3213" s="175" t="s">
        <v>4036</v>
      </c>
      <c r="C3213" s="174" t="s">
        <v>3265</v>
      </c>
      <c r="D3213" s="181">
        <v>7984.5142859999996</v>
      </c>
      <c r="E3213" s="97">
        <v>824.13039595130113</v>
      </c>
      <c r="F3213" s="227">
        <f t="shared" si="147"/>
        <v>6580280.9199999999</v>
      </c>
      <c r="G3213" s="81">
        <v>3992.257126</v>
      </c>
      <c r="H3213" s="106">
        <v>1217.8388932757334</v>
      </c>
      <c r="I3213" s="189">
        <f t="shared" si="148"/>
        <v>4861926</v>
      </c>
      <c r="J3213" s="232">
        <v>2016</v>
      </c>
      <c r="K3213" s="106">
        <f t="shared" si="149"/>
        <v>11442207</v>
      </c>
    </row>
    <row r="3214" spans="2:11" s="58" customFormat="1">
      <c r="B3214" s="175" t="s">
        <v>4037</v>
      </c>
      <c r="C3214" s="174" t="s">
        <v>3265</v>
      </c>
      <c r="D3214" s="181">
        <v>9510.9</v>
      </c>
      <c r="E3214" s="97">
        <v>696.21499752915076</v>
      </c>
      <c r="F3214" s="227">
        <f t="shared" ref="F3214:F3277" si="150">IFERROR(D3214*E3214,0)</f>
        <v>6621631.2199999997</v>
      </c>
      <c r="G3214" s="81">
        <v>4755.4498210000002</v>
      </c>
      <c r="H3214" s="106">
        <v>1213.6639471019244</v>
      </c>
      <c r="I3214" s="189">
        <f t="shared" ref="I3214:I3277" si="151">IFERROR(G3214*H3214,"")</f>
        <v>5771518</v>
      </c>
      <c r="J3214" s="232">
        <v>2016</v>
      </c>
      <c r="K3214" s="106">
        <f t="shared" ref="K3214:K3277" si="152">IFERROR(ROUND((F3214+I3214),0),0)</f>
        <v>12393149</v>
      </c>
    </row>
    <row r="3215" spans="2:11" s="58" customFormat="1">
      <c r="B3215" s="175" t="s">
        <v>4038</v>
      </c>
      <c r="C3215" s="174" t="s">
        <v>4039</v>
      </c>
      <c r="D3215" s="181">
        <v>2516.8411759999999</v>
      </c>
      <c r="E3215" s="97">
        <v>399.59818664378054</v>
      </c>
      <c r="F3215" s="227">
        <f t="shared" si="150"/>
        <v>1005725.17</v>
      </c>
      <c r="G3215" s="81">
        <v>1258.4206280000001</v>
      </c>
      <c r="H3215" s="106">
        <v>1217.8392231504329</v>
      </c>
      <c r="I3215" s="189">
        <f t="shared" si="151"/>
        <v>1532554</v>
      </c>
      <c r="J3215" s="232">
        <v>2016</v>
      </c>
      <c r="K3215" s="106">
        <f t="shared" si="152"/>
        <v>2538279</v>
      </c>
    </row>
    <row r="3216" spans="2:11" s="58" customFormat="1">
      <c r="B3216" s="175" t="s">
        <v>4040</v>
      </c>
      <c r="C3216" s="174" t="s">
        <v>4039</v>
      </c>
      <c r="D3216" s="181">
        <v>2516.8411759999999</v>
      </c>
      <c r="E3216" s="97">
        <v>399.59818664378054</v>
      </c>
      <c r="F3216" s="227">
        <f t="shared" si="150"/>
        <v>1005725.17</v>
      </c>
      <c r="G3216" s="81">
        <v>1258.4206280000001</v>
      </c>
      <c r="H3216" s="106">
        <v>1217.8392231504329</v>
      </c>
      <c r="I3216" s="189">
        <f t="shared" si="151"/>
        <v>1532554</v>
      </c>
      <c r="J3216" s="232">
        <v>2016</v>
      </c>
      <c r="K3216" s="106">
        <f t="shared" si="152"/>
        <v>2538279</v>
      </c>
    </row>
    <row r="3217" spans="2:11" s="58" customFormat="1">
      <c r="B3217" s="175" t="s">
        <v>4041</v>
      </c>
      <c r="C3217" s="174" t="s">
        <v>4039</v>
      </c>
      <c r="D3217" s="104">
        <v>9854.1468729999997</v>
      </c>
      <c r="E3217" s="97">
        <v>366.03915960325878</v>
      </c>
      <c r="F3217" s="227">
        <f t="shared" si="150"/>
        <v>3607003.64</v>
      </c>
      <c r="G3217" s="81">
        <v>4927.0733760000003</v>
      </c>
      <c r="H3217" s="106">
        <v>590.45883387306787</v>
      </c>
      <c r="I3217" s="189">
        <f t="shared" si="151"/>
        <v>2909234</v>
      </c>
      <c r="J3217" s="232">
        <v>2016</v>
      </c>
      <c r="K3217" s="106">
        <f t="shared" si="152"/>
        <v>6516238</v>
      </c>
    </row>
    <row r="3218" spans="2:11" s="58" customFormat="1">
      <c r="B3218" s="175" t="s">
        <v>4042</v>
      </c>
      <c r="C3218" s="174" t="s">
        <v>3277</v>
      </c>
      <c r="D3218" s="181">
        <v>13637.965319999999</v>
      </c>
      <c r="E3218" s="97">
        <v>483.74986628870533</v>
      </c>
      <c r="F3218" s="227">
        <f t="shared" si="150"/>
        <v>6597363.9000000004</v>
      </c>
      <c r="G3218" s="81">
        <v>6818.9825780000001</v>
      </c>
      <c r="H3218" s="106">
        <v>0</v>
      </c>
      <c r="I3218" s="189">
        <f t="shared" si="151"/>
        <v>0</v>
      </c>
      <c r="J3218" s="232">
        <v>2016</v>
      </c>
      <c r="K3218" s="106">
        <f t="shared" si="152"/>
        <v>6597364</v>
      </c>
    </row>
    <row r="3219" spans="2:11" s="58" customFormat="1">
      <c r="B3219" s="175" t="s">
        <v>4043</v>
      </c>
      <c r="C3219" s="174" t="s">
        <v>3277</v>
      </c>
      <c r="D3219" s="181">
        <v>3766.0714290000001</v>
      </c>
      <c r="E3219" s="97">
        <v>729.43450536981311</v>
      </c>
      <c r="F3219" s="227">
        <f t="shared" si="150"/>
        <v>2747102.45</v>
      </c>
      <c r="G3219" s="81">
        <v>1883.035703</v>
      </c>
      <c r="H3219" s="106">
        <v>0</v>
      </c>
      <c r="I3219" s="189">
        <f t="shared" si="151"/>
        <v>0</v>
      </c>
      <c r="J3219" s="232">
        <v>2016</v>
      </c>
      <c r="K3219" s="106">
        <f t="shared" si="152"/>
        <v>2747102</v>
      </c>
    </row>
    <row r="3220" spans="2:11" s="58" customFormat="1">
      <c r="B3220" s="175" t="s">
        <v>4044</v>
      </c>
      <c r="C3220" s="174" t="s">
        <v>4039</v>
      </c>
      <c r="D3220" s="181">
        <v>9854.1468729999997</v>
      </c>
      <c r="E3220" s="97">
        <v>366.03915960325878</v>
      </c>
      <c r="F3220" s="227">
        <f t="shared" si="150"/>
        <v>3607003.64</v>
      </c>
      <c r="G3220" s="81">
        <v>4927.0733760000003</v>
      </c>
      <c r="H3220" s="106">
        <v>590.45883387306787</v>
      </c>
      <c r="I3220" s="189">
        <f t="shared" si="151"/>
        <v>2909234</v>
      </c>
      <c r="J3220" s="232">
        <v>2016</v>
      </c>
      <c r="K3220" s="106">
        <f t="shared" si="152"/>
        <v>6516238</v>
      </c>
    </row>
    <row r="3221" spans="2:11" s="58" customFormat="1">
      <c r="B3221" s="175" t="s">
        <v>4045</v>
      </c>
      <c r="C3221" s="174" t="s">
        <v>3265</v>
      </c>
      <c r="D3221" s="181">
        <v>12003.03846</v>
      </c>
      <c r="E3221" s="97">
        <v>376.5873312048023</v>
      </c>
      <c r="F3221" s="227">
        <f t="shared" si="150"/>
        <v>4520192.22</v>
      </c>
      <c r="G3221" s="81">
        <v>6001.5193730000001</v>
      </c>
      <c r="H3221" s="106">
        <v>1217.8389413990149</v>
      </c>
      <c r="I3221" s="189">
        <f t="shared" si="151"/>
        <v>7308883.9999999991</v>
      </c>
      <c r="J3221" s="232">
        <v>2016</v>
      </c>
      <c r="K3221" s="106">
        <f t="shared" si="152"/>
        <v>11829076</v>
      </c>
    </row>
    <row r="3222" spans="2:11" s="58" customFormat="1">
      <c r="B3222" s="175" t="s">
        <v>4046</v>
      </c>
      <c r="C3222" s="174" t="s">
        <v>3320</v>
      </c>
      <c r="D3222" s="104">
        <v>7368.7655450000002</v>
      </c>
      <c r="E3222" s="97">
        <v>253.42795595758093</v>
      </c>
      <c r="F3222" s="227">
        <f t="shared" si="150"/>
        <v>1867451.19</v>
      </c>
      <c r="G3222" s="81">
        <v>3684.3828509999998</v>
      </c>
      <c r="H3222" s="106">
        <v>1217.8389655630281</v>
      </c>
      <c r="I3222" s="189">
        <f t="shared" si="151"/>
        <v>4486985</v>
      </c>
      <c r="J3222" s="232">
        <v>2016</v>
      </c>
      <c r="K3222" s="106">
        <f t="shared" si="152"/>
        <v>6354436</v>
      </c>
    </row>
    <row r="3223" spans="2:11" s="58" customFormat="1">
      <c r="B3223" s="175" t="s">
        <v>4047</v>
      </c>
      <c r="C3223" s="174" t="s">
        <v>3303</v>
      </c>
      <c r="D3223" s="181">
        <v>5274.01</v>
      </c>
      <c r="E3223" s="97">
        <v>228.07282883422667</v>
      </c>
      <c r="F3223" s="227">
        <f t="shared" si="150"/>
        <v>1202858.3799999999</v>
      </c>
      <c r="G3223" s="81">
        <v>5274.0100570000004</v>
      </c>
      <c r="H3223" s="106">
        <v>0</v>
      </c>
      <c r="I3223" s="189">
        <f t="shared" si="151"/>
        <v>0</v>
      </c>
      <c r="J3223" s="232">
        <v>2016</v>
      </c>
      <c r="K3223" s="106">
        <f t="shared" si="152"/>
        <v>1202858</v>
      </c>
    </row>
    <row r="3224" spans="2:11" s="58" customFormat="1">
      <c r="B3224" s="175" t="s">
        <v>4048</v>
      </c>
      <c r="C3224" s="174" t="s">
        <v>4049</v>
      </c>
      <c r="D3224" s="181">
        <v>5663.7333330000001</v>
      </c>
      <c r="E3224" s="97">
        <v>334.04396336539173</v>
      </c>
      <c r="F3224" s="227">
        <f t="shared" si="150"/>
        <v>1891935.9300000002</v>
      </c>
      <c r="G3224" s="81"/>
      <c r="H3224" s="106" t="s">
        <v>11235</v>
      </c>
      <c r="I3224" s="189" t="str">
        <f t="shared" si="151"/>
        <v/>
      </c>
      <c r="J3224" s="232">
        <v>2016</v>
      </c>
      <c r="K3224" s="106">
        <f t="shared" si="152"/>
        <v>0</v>
      </c>
    </row>
    <row r="3225" spans="2:11" s="58" customFormat="1">
      <c r="B3225" s="175" t="s">
        <v>4050</v>
      </c>
      <c r="C3225" s="174" t="s">
        <v>3303</v>
      </c>
      <c r="D3225" s="181">
        <v>2457.46</v>
      </c>
      <c r="E3225" s="97">
        <v>261.5896576139591</v>
      </c>
      <c r="F3225" s="227">
        <f t="shared" si="150"/>
        <v>642846.12</v>
      </c>
      <c r="G3225" s="81">
        <v>1228.7300339999999</v>
      </c>
      <c r="H3225" s="106">
        <v>0</v>
      </c>
      <c r="I3225" s="189">
        <f t="shared" si="151"/>
        <v>0</v>
      </c>
      <c r="J3225" s="232">
        <v>2016</v>
      </c>
      <c r="K3225" s="106">
        <f t="shared" si="152"/>
        <v>642846</v>
      </c>
    </row>
    <row r="3226" spans="2:11" s="58" customFormat="1">
      <c r="B3226" s="175" t="s">
        <v>4051</v>
      </c>
      <c r="C3226" s="174" t="s">
        <v>3317</v>
      </c>
      <c r="D3226" s="181">
        <v>3490.6875</v>
      </c>
      <c r="E3226" s="97">
        <v>169.45591950009847</v>
      </c>
      <c r="F3226" s="227">
        <f t="shared" si="150"/>
        <v>591517.66</v>
      </c>
      <c r="G3226" s="81"/>
      <c r="H3226" s="106" t="s">
        <v>11235</v>
      </c>
      <c r="I3226" s="189" t="str">
        <f t="shared" si="151"/>
        <v/>
      </c>
      <c r="J3226" s="232">
        <v>2016</v>
      </c>
      <c r="K3226" s="106">
        <f t="shared" si="152"/>
        <v>0</v>
      </c>
    </row>
    <row r="3227" spans="2:11" s="58" customFormat="1">
      <c r="B3227" s="175" t="s">
        <v>4052</v>
      </c>
      <c r="C3227" s="174" t="s">
        <v>4049</v>
      </c>
      <c r="D3227" s="104">
        <v>5663.7333330000001</v>
      </c>
      <c r="E3227" s="97">
        <v>334.04396336539173</v>
      </c>
      <c r="F3227" s="227">
        <f t="shared" si="150"/>
        <v>1891935.9300000002</v>
      </c>
      <c r="G3227" s="81"/>
      <c r="H3227" s="106" t="s">
        <v>11235</v>
      </c>
      <c r="I3227" s="189" t="str">
        <f t="shared" si="151"/>
        <v/>
      </c>
      <c r="J3227" s="232">
        <v>2016</v>
      </c>
      <c r="K3227" s="106">
        <f t="shared" si="152"/>
        <v>0</v>
      </c>
    </row>
    <row r="3228" spans="2:11" s="58" customFormat="1">
      <c r="B3228" s="175" t="s">
        <v>4053</v>
      </c>
      <c r="C3228" s="174" t="s">
        <v>4049</v>
      </c>
      <c r="D3228" s="181">
        <v>2831.76</v>
      </c>
      <c r="E3228" s="97">
        <v>193.23113540695536</v>
      </c>
      <c r="F3228" s="227">
        <f t="shared" si="150"/>
        <v>547184.19999999995</v>
      </c>
      <c r="G3228" s="81"/>
      <c r="H3228" s="106" t="s">
        <v>11235</v>
      </c>
      <c r="I3228" s="189" t="str">
        <f t="shared" si="151"/>
        <v/>
      </c>
      <c r="J3228" s="232">
        <v>2016</v>
      </c>
      <c r="K3228" s="106">
        <f t="shared" si="152"/>
        <v>0</v>
      </c>
    </row>
    <row r="3229" spans="2:11" s="58" customFormat="1">
      <c r="B3229" s="175" t="s">
        <v>4054</v>
      </c>
      <c r="C3229" s="174" t="s">
        <v>2858</v>
      </c>
      <c r="D3229" s="181">
        <v>6844.8969699999998</v>
      </c>
      <c r="E3229" s="97">
        <v>162.80399469621236</v>
      </c>
      <c r="F3229" s="227">
        <f t="shared" si="150"/>
        <v>1114376.57</v>
      </c>
      <c r="G3229" s="81">
        <v>3422.4485679999998</v>
      </c>
      <c r="H3229" s="106">
        <v>209.63324524676977</v>
      </c>
      <c r="I3229" s="189">
        <f t="shared" si="151"/>
        <v>717459</v>
      </c>
      <c r="J3229" s="232">
        <v>2016</v>
      </c>
      <c r="K3229" s="106">
        <f t="shared" si="152"/>
        <v>1831836</v>
      </c>
    </row>
    <row r="3230" spans="2:11" s="58" customFormat="1">
      <c r="B3230" s="175" t="s">
        <v>4055</v>
      </c>
      <c r="C3230" s="174" t="s">
        <v>2858</v>
      </c>
      <c r="D3230" s="181">
        <v>6526.0469700000003</v>
      </c>
      <c r="E3230" s="97">
        <v>107.88612206387475</v>
      </c>
      <c r="F3230" s="227">
        <f t="shared" si="150"/>
        <v>704069.9</v>
      </c>
      <c r="G3230" s="81">
        <v>3263.0236150000001</v>
      </c>
      <c r="H3230" s="106">
        <v>0</v>
      </c>
      <c r="I3230" s="189">
        <f t="shared" si="151"/>
        <v>0</v>
      </c>
      <c r="J3230" s="232">
        <v>2016</v>
      </c>
      <c r="K3230" s="106">
        <f t="shared" si="152"/>
        <v>704070</v>
      </c>
    </row>
    <row r="3231" spans="2:11" s="58" customFormat="1">
      <c r="B3231" s="175" t="s">
        <v>4056</v>
      </c>
      <c r="C3231" s="174" t="s">
        <v>2863</v>
      </c>
      <c r="D3231" s="181">
        <v>1834.35</v>
      </c>
      <c r="E3231" s="97">
        <v>152.22403031046423</v>
      </c>
      <c r="F3231" s="227">
        <f t="shared" si="150"/>
        <v>279232.15000000002</v>
      </c>
      <c r="G3231" s="81">
        <v>917.17496500000004</v>
      </c>
      <c r="H3231" s="106">
        <v>1217.8385178666538</v>
      </c>
      <c r="I3231" s="189">
        <f t="shared" si="151"/>
        <v>1116971</v>
      </c>
      <c r="J3231" s="232">
        <v>2016</v>
      </c>
      <c r="K3231" s="106">
        <f t="shared" si="152"/>
        <v>1396203</v>
      </c>
    </row>
    <row r="3232" spans="2:11" s="58" customFormat="1">
      <c r="B3232" s="175" t="s">
        <v>4057</v>
      </c>
      <c r="C3232" s="174" t="s">
        <v>2863</v>
      </c>
      <c r="D3232" s="104">
        <v>4381.5333330000003</v>
      </c>
      <c r="E3232" s="97">
        <v>178.62123154592922</v>
      </c>
      <c r="F3232" s="227">
        <f t="shared" si="150"/>
        <v>782634.88</v>
      </c>
      <c r="G3232" s="81">
        <v>2190.7666319999998</v>
      </c>
      <c r="H3232" s="106">
        <v>1217.8389797567449</v>
      </c>
      <c r="I3232" s="189">
        <f t="shared" si="151"/>
        <v>2668001</v>
      </c>
      <c r="J3232" s="232">
        <v>2016</v>
      </c>
      <c r="K3232" s="106">
        <f t="shared" si="152"/>
        <v>3450636</v>
      </c>
    </row>
    <row r="3233" spans="2:11" s="58" customFormat="1">
      <c r="B3233" s="175" t="s">
        <v>4058</v>
      </c>
      <c r="C3233" s="174" t="s">
        <v>2873</v>
      </c>
      <c r="D3233" s="181">
        <v>6029.2318180000002</v>
      </c>
      <c r="E3233" s="97">
        <v>887.10205735201009</v>
      </c>
      <c r="F3233" s="227">
        <f t="shared" si="150"/>
        <v>5348543.95</v>
      </c>
      <c r="G3233" s="81">
        <v>3014.6158879999998</v>
      </c>
      <c r="H3233" s="106">
        <v>1217.8390668655563</v>
      </c>
      <c r="I3233" s="189">
        <f t="shared" si="151"/>
        <v>3671317.0000000005</v>
      </c>
      <c r="J3233" s="232">
        <v>2016</v>
      </c>
      <c r="K3233" s="106">
        <f t="shared" si="152"/>
        <v>9019861</v>
      </c>
    </row>
    <row r="3234" spans="2:11" s="58" customFormat="1">
      <c r="B3234" s="175" t="s">
        <v>4059</v>
      </c>
      <c r="C3234" s="174" t="s">
        <v>2873</v>
      </c>
      <c r="D3234" s="181">
        <v>5134.3103899999996</v>
      </c>
      <c r="E3234" s="97">
        <v>590.77012677451319</v>
      </c>
      <c r="F3234" s="227">
        <f t="shared" si="150"/>
        <v>3033197.2</v>
      </c>
      <c r="G3234" s="81">
        <v>2567.1552790000001</v>
      </c>
      <c r="H3234" s="106">
        <v>1217.8390709649004</v>
      </c>
      <c r="I3234" s="189">
        <f t="shared" si="151"/>
        <v>3126382</v>
      </c>
      <c r="J3234" s="232">
        <v>2016</v>
      </c>
      <c r="K3234" s="106">
        <f t="shared" si="152"/>
        <v>6159579</v>
      </c>
    </row>
    <row r="3235" spans="2:11" s="58" customFormat="1">
      <c r="B3235" s="175" t="s">
        <v>4060</v>
      </c>
      <c r="C3235" s="174" t="s">
        <v>2880</v>
      </c>
      <c r="D3235" s="181">
        <v>4908.25</v>
      </c>
      <c r="E3235" s="97">
        <v>536.4106290429379</v>
      </c>
      <c r="F3235" s="227">
        <f t="shared" si="150"/>
        <v>2632837.4699999997</v>
      </c>
      <c r="G3235" s="81">
        <v>2454.1250749999999</v>
      </c>
      <c r="H3235" s="106">
        <v>1217.8389074159149</v>
      </c>
      <c r="I3235" s="189">
        <f t="shared" si="151"/>
        <v>2988729</v>
      </c>
      <c r="J3235" s="232">
        <v>2016</v>
      </c>
      <c r="K3235" s="106">
        <f t="shared" si="152"/>
        <v>5621566</v>
      </c>
    </row>
    <row r="3236" spans="2:11" s="58" customFormat="1">
      <c r="B3236" s="175" t="s">
        <v>4061</v>
      </c>
      <c r="C3236" s="174" t="s">
        <v>2880</v>
      </c>
      <c r="D3236" s="181">
        <v>6194.1071430000002</v>
      </c>
      <c r="E3236" s="97">
        <v>661.92469638396119</v>
      </c>
      <c r="F3236" s="227">
        <f t="shared" si="150"/>
        <v>4100032.49</v>
      </c>
      <c r="G3236" s="81">
        <v>3097.0536160000001</v>
      </c>
      <c r="H3236" s="106">
        <v>1217.8387808704956</v>
      </c>
      <c r="I3236" s="189">
        <f t="shared" si="151"/>
        <v>3771712.0000000005</v>
      </c>
      <c r="J3236" s="232">
        <v>2016</v>
      </c>
      <c r="K3236" s="106">
        <f t="shared" si="152"/>
        <v>7871744</v>
      </c>
    </row>
    <row r="3237" spans="2:11" s="58" customFormat="1">
      <c r="B3237" s="175" t="s">
        <v>4062</v>
      </c>
      <c r="C3237" s="174" t="s">
        <v>2807</v>
      </c>
      <c r="D3237" s="104">
        <v>3424.08</v>
      </c>
      <c r="E3237" s="97">
        <v>178.53342795729071</v>
      </c>
      <c r="F3237" s="227">
        <f t="shared" si="150"/>
        <v>611312.74</v>
      </c>
      <c r="G3237" s="81">
        <v>1712.0399420000001</v>
      </c>
      <c r="H3237" s="106">
        <v>1217.838993618526</v>
      </c>
      <c r="I3237" s="189">
        <f t="shared" si="151"/>
        <v>2084988.9999999998</v>
      </c>
      <c r="J3237" s="232">
        <v>2016</v>
      </c>
      <c r="K3237" s="106">
        <f t="shared" si="152"/>
        <v>2696302</v>
      </c>
    </row>
    <row r="3238" spans="2:11" s="58" customFormat="1">
      <c r="B3238" s="175" t="s">
        <v>4063</v>
      </c>
      <c r="C3238" s="174" t="s">
        <v>4064</v>
      </c>
      <c r="D3238" s="181">
        <v>4766.9588240000003</v>
      </c>
      <c r="E3238" s="97">
        <v>887.78731603325468</v>
      </c>
      <c r="F3238" s="227">
        <f t="shared" si="150"/>
        <v>4232045.58</v>
      </c>
      <c r="G3238" s="81"/>
      <c r="H3238" s="106" t="s">
        <v>11235</v>
      </c>
      <c r="I3238" s="189" t="str">
        <f t="shared" si="151"/>
        <v/>
      </c>
      <c r="J3238" s="232">
        <v>2016</v>
      </c>
      <c r="K3238" s="106">
        <f t="shared" si="152"/>
        <v>0</v>
      </c>
    </row>
    <row r="3239" spans="2:11" s="58" customFormat="1">
      <c r="B3239" s="175" t="s">
        <v>4065</v>
      </c>
      <c r="C3239" s="174" t="s">
        <v>2807</v>
      </c>
      <c r="D3239" s="181">
        <v>4781.24</v>
      </c>
      <c r="E3239" s="97">
        <v>357.16135981460877</v>
      </c>
      <c r="F3239" s="227">
        <f t="shared" si="150"/>
        <v>1707674.18</v>
      </c>
      <c r="G3239" s="81">
        <v>2390.6199900000001</v>
      </c>
      <c r="H3239" s="106">
        <v>1217.8388920775317</v>
      </c>
      <c r="I3239" s="189">
        <f t="shared" si="151"/>
        <v>2911390</v>
      </c>
      <c r="J3239" s="232">
        <v>2016</v>
      </c>
      <c r="K3239" s="106">
        <f t="shared" si="152"/>
        <v>4619064</v>
      </c>
    </row>
    <row r="3240" spans="2:11" s="58" customFormat="1">
      <c r="B3240" s="175" t="s">
        <v>4066</v>
      </c>
      <c r="C3240" s="174" t="s">
        <v>2813</v>
      </c>
      <c r="D3240" s="181">
        <v>3311.5</v>
      </c>
      <c r="E3240" s="97">
        <v>374.42337913332329</v>
      </c>
      <c r="F3240" s="227">
        <f t="shared" si="150"/>
        <v>1239903.02</v>
      </c>
      <c r="G3240" s="81">
        <v>1655.7500070000001</v>
      </c>
      <c r="H3240" s="106">
        <v>1217.8390406010126</v>
      </c>
      <c r="I3240" s="189">
        <f t="shared" si="151"/>
        <v>2016437</v>
      </c>
      <c r="J3240" s="232">
        <v>2016</v>
      </c>
      <c r="K3240" s="106">
        <f t="shared" si="152"/>
        <v>3256340</v>
      </c>
    </row>
    <row r="3241" spans="2:11" s="58" customFormat="1">
      <c r="B3241" s="175" t="s">
        <v>4067</v>
      </c>
      <c r="C3241" s="174" t="s">
        <v>4064</v>
      </c>
      <c r="D3241" s="181">
        <v>4766.9588240000003</v>
      </c>
      <c r="E3241" s="97">
        <v>887.78731603325468</v>
      </c>
      <c r="F3241" s="227">
        <f t="shared" si="150"/>
        <v>4232045.58</v>
      </c>
      <c r="G3241" s="81"/>
      <c r="H3241" s="106" t="s">
        <v>11235</v>
      </c>
      <c r="I3241" s="189" t="str">
        <f t="shared" si="151"/>
        <v/>
      </c>
      <c r="J3241" s="232">
        <v>2016</v>
      </c>
      <c r="K3241" s="106">
        <f t="shared" si="152"/>
        <v>0</v>
      </c>
    </row>
    <row r="3242" spans="2:11" s="58" customFormat="1">
      <c r="B3242" s="175" t="s">
        <v>4068</v>
      </c>
      <c r="C3242" s="174" t="s">
        <v>2813</v>
      </c>
      <c r="D3242" s="104">
        <v>2480.75</v>
      </c>
      <c r="E3242" s="97">
        <v>491.3977184319258</v>
      </c>
      <c r="F3242" s="227">
        <f t="shared" si="150"/>
        <v>1219034.8899999999</v>
      </c>
      <c r="G3242" s="81">
        <v>1240.3749620000001</v>
      </c>
      <c r="H3242" s="106">
        <v>1217.8389973015271</v>
      </c>
      <c r="I3242" s="189">
        <f t="shared" si="151"/>
        <v>1510577</v>
      </c>
      <c r="J3242" s="232">
        <v>2016</v>
      </c>
      <c r="K3242" s="106">
        <f t="shared" si="152"/>
        <v>2729612</v>
      </c>
    </row>
    <row r="3243" spans="2:11" s="58" customFormat="1">
      <c r="B3243" s="175" t="s">
        <v>4069</v>
      </c>
      <c r="C3243" s="174" t="s">
        <v>2786</v>
      </c>
      <c r="D3243" s="181">
        <v>6518.6114289999996</v>
      </c>
      <c r="E3243" s="97">
        <v>148.27665991870248</v>
      </c>
      <c r="F3243" s="227">
        <f t="shared" si="150"/>
        <v>966557.93000000017</v>
      </c>
      <c r="G3243" s="81">
        <v>3259.3056710000001</v>
      </c>
      <c r="H3243" s="106">
        <v>1300.611058888315</v>
      </c>
      <c r="I3243" s="189">
        <f t="shared" si="151"/>
        <v>4239089</v>
      </c>
      <c r="J3243" s="232">
        <v>2016</v>
      </c>
      <c r="K3243" s="106">
        <f t="shared" si="152"/>
        <v>5205647</v>
      </c>
    </row>
    <row r="3244" spans="2:11" s="58" customFormat="1">
      <c r="B3244" s="175" t="s">
        <v>4070</v>
      </c>
      <c r="C3244" s="174" t="s">
        <v>2786</v>
      </c>
      <c r="D3244" s="181">
        <v>2827.44</v>
      </c>
      <c r="E3244" s="97">
        <v>115.61100147129558</v>
      </c>
      <c r="F3244" s="227">
        <f t="shared" si="150"/>
        <v>326883.17</v>
      </c>
      <c r="G3244" s="81">
        <v>1413.7199889999999</v>
      </c>
      <c r="H3244" s="106">
        <v>1300.6111636722426</v>
      </c>
      <c r="I3244" s="189">
        <f t="shared" si="151"/>
        <v>1838700</v>
      </c>
      <c r="J3244" s="232">
        <v>2016</v>
      </c>
      <c r="K3244" s="106">
        <f t="shared" si="152"/>
        <v>2165583</v>
      </c>
    </row>
    <row r="3245" spans="2:11" s="58" customFormat="1">
      <c r="B3245" s="175" t="s">
        <v>4071</v>
      </c>
      <c r="C3245" s="174" t="s">
        <v>4072</v>
      </c>
      <c r="D3245" s="181">
        <v>11504.875</v>
      </c>
      <c r="E3245" s="97">
        <v>261.91926205195625</v>
      </c>
      <c r="F3245" s="227">
        <f t="shared" si="150"/>
        <v>3013348.37</v>
      </c>
      <c r="G3245" s="81">
        <v>5752.4376099999999</v>
      </c>
      <c r="H3245" s="106">
        <v>1300.6110639068713</v>
      </c>
      <c r="I3245" s="189">
        <f t="shared" si="151"/>
        <v>7481684</v>
      </c>
      <c r="J3245" s="232">
        <v>2016</v>
      </c>
      <c r="K3245" s="106">
        <f t="shared" si="152"/>
        <v>10495032</v>
      </c>
    </row>
    <row r="3246" spans="2:11" s="58" customFormat="1">
      <c r="B3246" s="175" t="s">
        <v>4073</v>
      </c>
      <c r="C3246" s="174" t="s">
        <v>4072</v>
      </c>
      <c r="D3246" s="181">
        <v>4539.3999999999996</v>
      </c>
      <c r="E3246" s="97">
        <v>357.81400405339912</v>
      </c>
      <c r="F3246" s="227">
        <f t="shared" si="150"/>
        <v>1624260.89</v>
      </c>
      <c r="G3246" s="81">
        <v>2269.7000330000001</v>
      </c>
      <c r="H3246" s="106">
        <v>1300.6110750671166</v>
      </c>
      <c r="I3246" s="189">
        <f t="shared" si="151"/>
        <v>2951997</v>
      </c>
      <c r="J3246" s="232">
        <v>2016</v>
      </c>
      <c r="K3246" s="106">
        <f t="shared" si="152"/>
        <v>4576258</v>
      </c>
    </row>
    <row r="3247" spans="2:11" s="58" customFormat="1">
      <c r="B3247" s="175" t="s">
        <v>4074</v>
      </c>
      <c r="C3247" s="174" t="s">
        <v>2786</v>
      </c>
      <c r="D3247" s="104">
        <v>6518.6114289999996</v>
      </c>
      <c r="E3247" s="97">
        <v>148.27665991870248</v>
      </c>
      <c r="F3247" s="227">
        <f t="shared" si="150"/>
        <v>966557.93000000017</v>
      </c>
      <c r="G3247" s="81">
        <v>3259.3056710000001</v>
      </c>
      <c r="H3247" s="106">
        <v>1300.611058888315</v>
      </c>
      <c r="I3247" s="189">
        <f t="shared" si="151"/>
        <v>4239089</v>
      </c>
      <c r="J3247" s="232">
        <v>2016</v>
      </c>
      <c r="K3247" s="106">
        <f t="shared" si="152"/>
        <v>5205647</v>
      </c>
    </row>
    <row r="3248" spans="2:11" s="58" customFormat="1">
      <c r="B3248" s="175" t="s">
        <v>4075</v>
      </c>
      <c r="C3248" s="174" t="s">
        <v>4072</v>
      </c>
      <c r="D3248" s="181">
        <v>3937.2</v>
      </c>
      <c r="E3248" s="97">
        <v>314.60261099258355</v>
      </c>
      <c r="F3248" s="227">
        <f t="shared" si="150"/>
        <v>1238653.3999999999</v>
      </c>
      <c r="G3248" s="81">
        <v>1968.6000200000001</v>
      </c>
      <c r="H3248" s="106">
        <v>1300.6110809650402</v>
      </c>
      <c r="I3248" s="189">
        <f t="shared" si="151"/>
        <v>2560383</v>
      </c>
      <c r="J3248" s="232">
        <v>2016</v>
      </c>
      <c r="K3248" s="106">
        <f t="shared" si="152"/>
        <v>3799036</v>
      </c>
    </row>
    <row r="3249" spans="2:11" s="58" customFormat="1">
      <c r="B3249" s="175" t="s">
        <v>4076</v>
      </c>
      <c r="C3249" s="174" t="s">
        <v>4072</v>
      </c>
      <c r="D3249" s="181">
        <v>6541.875</v>
      </c>
      <c r="E3249" s="97">
        <v>307.85075532626348</v>
      </c>
      <c r="F3249" s="227">
        <f t="shared" si="150"/>
        <v>2013921.16</v>
      </c>
      <c r="G3249" s="81">
        <v>3270.9375970000001</v>
      </c>
      <c r="H3249" s="106">
        <v>1300.6111776335426</v>
      </c>
      <c r="I3249" s="189">
        <f t="shared" si="151"/>
        <v>4254218</v>
      </c>
      <c r="J3249" s="232">
        <v>2016</v>
      </c>
      <c r="K3249" s="106">
        <f t="shared" si="152"/>
        <v>6268139</v>
      </c>
    </row>
    <row r="3250" spans="2:11" s="58" customFormat="1">
      <c r="B3250" s="175" t="s">
        <v>4077</v>
      </c>
      <c r="C3250" s="174" t="s">
        <v>2786</v>
      </c>
      <c r="D3250" s="181">
        <v>5731.39</v>
      </c>
      <c r="E3250" s="97">
        <v>171.9965087003327</v>
      </c>
      <c r="F3250" s="227">
        <f t="shared" si="150"/>
        <v>985779.06999999983</v>
      </c>
      <c r="G3250" s="81">
        <v>2865.6950059999999</v>
      </c>
      <c r="H3250" s="106">
        <v>1300.6111928158207</v>
      </c>
      <c r="I3250" s="189">
        <f t="shared" si="151"/>
        <v>3727155.0000000005</v>
      </c>
      <c r="J3250" s="232">
        <v>2016</v>
      </c>
      <c r="K3250" s="106">
        <f t="shared" si="152"/>
        <v>4712934</v>
      </c>
    </row>
    <row r="3251" spans="2:11" s="58" customFormat="1">
      <c r="B3251" s="175" t="s">
        <v>4078</v>
      </c>
      <c r="C3251" s="174" t="s">
        <v>2786</v>
      </c>
      <c r="D3251" s="181">
        <v>2827.44</v>
      </c>
      <c r="E3251" s="97">
        <v>115.61100147129558</v>
      </c>
      <c r="F3251" s="227">
        <f t="shared" si="150"/>
        <v>326883.17</v>
      </c>
      <c r="G3251" s="81">
        <v>1413.7199889999999</v>
      </c>
      <c r="H3251" s="106">
        <v>1300.6111636722426</v>
      </c>
      <c r="I3251" s="189">
        <f t="shared" si="151"/>
        <v>1838700</v>
      </c>
      <c r="J3251" s="232">
        <v>2016</v>
      </c>
      <c r="K3251" s="106">
        <f t="shared" si="152"/>
        <v>2165583</v>
      </c>
    </row>
    <row r="3252" spans="2:11" s="58" customFormat="1">
      <c r="B3252" s="175" t="s">
        <v>4079</v>
      </c>
      <c r="C3252" s="174" t="s">
        <v>4072</v>
      </c>
      <c r="D3252" s="104">
        <v>11504.875</v>
      </c>
      <c r="E3252" s="97">
        <v>261.91926205195625</v>
      </c>
      <c r="F3252" s="227">
        <f t="shared" si="150"/>
        <v>3013348.37</v>
      </c>
      <c r="G3252" s="81">
        <v>5752.4376099999999</v>
      </c>
      <c r="H3252" s="106">
        <v>1300.6110639068713</v>
      </c>
      <c r="I3252" s="189">
        <f t="shared" si="151"/>
        <v>7481684</v>
      </c>
      <c r="J3252" s="232">
        <v>2016</v>
      </c>
      <c r="K3252" s="106">
        <f t="shared" si="152"/>
        <v>10495032</v>
      </c>
    </row>
    <row r="3253" spans="2:11" s="58" customFormat="1">
      <c r="B3253" s="175" t="s">
        <v>4080</v>
      </c>
      <c r="C3253" s="174" t="s">
        <v>2771</v>
      </c>
      <c r="D3253" s="181">
        <v>9150.9500000000007</v>
      </c>
      <c r="E3253" s="97">
        <v>47.435067397374041</v>
      </c>
      <c r="F3253" s="227">
        <f t="shared" si="150"/>
        <v>434075.93</v>
      </c>
      <c r="G3253" s="81">
        <v>4575.4749519999996</v>
      </c>
      <c r="H3253" s="106">
        <v>1300.611207017706</v>
      </c>
      <c r="I3253" s="189">
        <f t="shared" si="151"/>
        <v>5950914</v>
      </c>
      <c r="J3253" s="232">
        <v>2016</v>
      </c>
      <c r="K3253" s="106">
        <f t="shared" si="152"/>
        <v>6384990</v>
      </c>
    </row>
    <row r="3254" spans="2:11" s="58" customFormat="1">
      <c r="B3254" s="175" t="s">
        <v>4081</v>
      </c>
      <c r="C3254" s="174" t="s">
        <v>2777</v>
      </c>
      <c r="D3254" s="181">
        <v>7069.4338459999999</v>
      </c>
      <c r="E3254" s="97">
        <v>426.43134877140483</v>
      </c>
      <c r="F3254" s="227">
        <f t="shared" si="150"/>
        <v>3014628.21</v>
      </c>
      <c r="G3254" s="81">
        <v>3534.7169840000001</v>
      </c>
      <c r="H3254" s="106">
        <v>1300.6110590493599</v>
      </c>
      <c r="I3254" s="189">
        <f t="shared" si="151"/>
        <v>4597292</v>
      </c>
      <c r="J3254" s="232">
        <v>2016</v>
      </c>
      <c r="K3254" s="106">
        <f t="shared" si="152"/>
        <v>7611920</v>
      </c>
    </row>
    <row r="3255" spans="2:11" s="58" customFormat="1">
      <c r="B3255" s="175" t="s">
        <v>4082</v>
      </c>
      <c r="C3255" s="174" t="s">
        <v>2777</v>
      </c>
      <c r="D3255" s="181">
        <v>7678.8733329999995</v>
      </c>
      <c r="E3255" s="97">
        <v>367.85410274458036</v>
      </c>
      <c r="F3255" s="227">
        <f t="shared" si="150"/>
        <v>2824705.06</v>
      </c>
      <c r="G3255" s="81">
        <v>3839.4367889999999</v>
      </c>
      <c r="H3255" s="106">
        <v>1300.6110725163446</v>
      </c>
      <c r="I3255" s="189">
        <f t="shared" si="151"/>
        <v>4993614</v>
      </c>
      <c r="J3255" s="232">
        <v>2016</v>
      </c>
      <c r="K3255" s="106">
        <f t="shared" si="152"/>
        <v>7818319</v>
      </c>
    </row>
    <row r="3256" spans="2:11" s="58" customFormat="1">
      <c r="B3256" s="175" t="s">
        <v>4083</v>
      </c>
      <c r="C3256" s="174" t="s">
        <v>4072</v>
      </c>
      <c r="D3256" s="181">
        <v>4539.3999999999996</v>
      </c>
      <c r="E3256" s="97">
        <v>357.81400405339912</v>
      </c>
      <c r="F3256" s="227">
        <f t="shared" si="150"/>
        <v>1624260.89</v>
      </c>
      <c r="G3256" s="81">
        <v>2269.7000330000001</v>
      </c>
      <c r="H3256" s="106">
        <v>1300.6110750671166</v>
      </c>
      <c r="I3256" s="189">
        <f t="shared" si="151"/>
        <v>2951997</v>
      </c>
      <c r="J3256" s="232">
        <v>2016</v>
      </c>
      <c r="K3256" s="106">
        <f t="shared" si="152"/>
        <v>4576258</v>
      </c>
    </row>
    <row r="3257" spans="2:11" s="58" customFormat="1">
      <c r="B3257" s="175" t="s">
        <v>4084</v>
      </c>
      <c r="C3257" s="174" t="s">
        <v>4072</v>
      </c>
      <c r="D3257" s="104">
        <v>3937.2</v>
      </c>
      <c r="E3257" s="97">
        <v>314.60261099258355</v>
      </c>
      <c r="F3257" s="227">
        <f t="shared" si="150"/>
        <v>1238653.3999999999</v>
      </c>
      <c r="G3257" s="81">
        <v>1968.6000200000001</v>
      </c>
      <c r="H3257" s="106">
        <v>1300.6110809650402</v>
      </c>
      <c r="I3257" s="189">
        <f t="shared" si="151"/>
        <v>2560383</v>
      </c>
      <c r="J3257" s="232">
        <v>2016</v>
      </c>
      <c r="K3257" s="106">
        <f t="shared" si="152"/>
        <v>3799036</v>
      </c>
    </row>
    <row r="3258" spans="2:11" s="58" customFormat="1">
      <c r="B3258" s="175" t="s">
        <v>4085</v>
      </c>
      <c r="C3258" s="174" t="s">
        <v>2715</v>
      </c>
      <c r="D3258" s="181">
        <v>83795.523620000007</v>
      </c>
      <c r="E3258" s="97">
        <v>352.28978058386645</v>
      </c>
      <c r="F3258" s="227">
        <f t="shared" si="150"/>
        <v>29520306.629999999</v>
      </c>
      <c r="G3258" s="81"/>
      <c r="H3258" s="106" t="s">
        <v>11235</v>
      </c>
      <c r="I3258" s="189" t="str">
        <f t="shared" si="151"/>
        <v/>
      </c>
      <c r="J3258" s="232">
        <v>2016</v>
      </c>
      <c r="K3258" s="106">
        <f t="shared" si="152"/>
        <v>0</v>
      </c>
    </row>
    <row r="3259" spans="2:11" s="58" customFormat="1">
      <c r="B3259" s="175" t="s">
        <v>4086</v>
      </c>
      <c r="C3259" s="174" t="s">
        <v>2715</v>
      </c>
      <c r="D3259" s="181">
        <v>9143.4911109999994</v>
      </c>
      <c r="E3259" s="97">
        <v>672.85224487161418</v>
      </c>
      <c r="F3259" s="227">
        <f t="shared" si="150"/>
        <v>6152218.5199999996</v>
      </c>
      <c r="G3259" s="81">
        <v>4571.7456780000002</v>
      </c>
      <c r="H3259" s="106">
        <v>576.16109589725079</v>
      </c>
      <c r="I3259" s="189">
        <f t="shared" si="151"/>
        <v>2634062</v>
      </c>
      <c r="J3259" s="232">
        <v>2016</v>
      </c>
      <c r="K3259" s="106">
        <f t="shared" si="152"/>
        <v>8786281</v>
      </c>
    </row>
    <row r="3260" spans="2:11" s="58" customFormat="1">
      <c r="B3260" s="175" t="s">
        <v>4087</v>
      </c>
      <c r="C3260" s="174" t="s">
        <v>2715</v>
      </c>
      <c r="D3260" s="181">
        <v>83795.523620000007</v>
      </c>
      <c r="E3260" s="97">
        <v>352.28978058386645</v>
      </c>
      <c r="F3260" s="227">
        <f t="shared" si="150"/>
        <v>29520306.629999999</v>
      </c>
      <c r="G3260" s="81"/>
      <c r="H3260" s="106" t="s">
        <v>11235</v>
      </c>
      <c r="I3260" s="189" t="str">
        <f t="shared" si="151"/>
        <v/>
      </c>
      <c r="J3260" s="232">
        <v>2016</v>
      </c>
      <c r="K3260" s="106">
        <f t="shared" si="152"/>
        <v>0</v>
      </c>
    </row>
    <row r="3261" spans="2:11" s="58" customFormat="1">
      <c r="B3261" s="175" t="s">
        <v>4088</v>
      </c>
      <c r="C3261" s="174" t="s">
        <v>2715</v>
      </c>
      <c r="D3261" s="181">
        <v>12039.14615</v>
      </c>
      <c r="E3261" s="97">
        <v>539.1371164640276</v>
      </c>
      <c r="F3261" s="227">
        <f t="shared" si="150"/>
        <v>6490750.54</v>
      </c>
      <c r="G3261" s="81">
        <v>6019.5729860000001</v>
      </c>
      <c r="H3261" s="106">
        <v>576.16113436389185</v>
      </c>
      <c r="I3261" s="189">
        <f t="shared" si="151"/>
        <v>3468243.9999999995</v>
      </c>
      <c r="J3261" s="232">
        <v>2016</v>
      </c>
      <c r="K3261" s="106">
        <f t="shared" si="152"/>
        <v>9958995</v>
      </c>
    </row>
    <row r="3262" spans="2:11" s="58" customFormat="1">
      <c r="B3262" s="175" t="s">
        <v>4089</v>
      </c>
      <c r="C3262" s="174" t="s">
        <v>2753</v>
      </c>
      <c r="D3262" s="104">
        <v>5102.7752289999999</v>
      </c>
      <c r="E3262" s="97">
        <v>112.04735939584926</v>
      </c>
      <c r="F3262" s="227">
        <f t="shared" si="150"/>
        <v>571752.49</v>
      </c>
      <c r="G3262" s="81"/>
      <c r="H3262" s="106" t="s">
        <v>11235</v>
      </c>
      <c r="I3262" s="189" t="str">
        <f t="shared" si="151"/>
        <v/>
      </c>
      <c r="J3262" s="232">
        <v>2016</v>
      </c>
      <c r="K3262" s="106">
        <f t="shared" si="152"/>
        <v>0</v>
      </c>
    </row>
    <row r="3263" spans="2:11" s="58" customFormat="1">
      <c r="B3263" s="175" t="s">
        <v>4090</v>
      </c>
      <c r="C3263" s="174" t="s">
        <v>2758</v>
      </c>
      <c r="D3263" s="181">
        <v>5606.6666670000004</v>
      </c>
      <c r="E3263" s="97">
        <v>313.48551900633259</v>
      </c>
      <c r="F3263" s="227">
        <f t="shared" si="150"/>
        <v>1757608.81</v>
      </c>
      <c r="G3263" s="81">
        <v>2803.333302</v>
      </c>
      <c r="H3263" s="106">
        <v>1300.610953895057</v>
      </c>
      <c r="I3263" s="189">
        <f t="shared" si="151"/>
        <v>3646046</v>
      </c>
      <c r="J3263" s="232">
        <v>2016</v>
      </c>
      <c r="K3263" s="106">
        <f t="shared" si="152"/>
        <v>5403655</v>
      </c>
    </row>
    <row r="3264" spans="2:11" s="58" customFormat="1">
      <c r="B3264" s="175" t="s">
        <v>4091</v>
      </c>
      <c r="C3264" s="174" t="s">
        <v>2970</v>
      </c>
      <c r="D3264" s="181">
        <v>3782.3</v>
      </c>
      <c r="E3264" s="97">
        <v>99.263368849641751</v>
      </c>
      <c r="F3264" s="227">
        <f t="shared" si="150"/>
        <v>375443.84</v>
      </c>
      <c r="G3264" s="81">
        <v>1891.1499429999999</v>
      </c>
      <c r="H3264" s="106">
        <v>1300.6113074768498</v>
      </c>
      <c r="I3264" s="189">
        <f t="shared" si="151"/>
        <v>2459651</v>
      </c>
      <c r="J3264" s="232">
        <v>2016</v>
      </c>
      <c r="K3264" s="106">
        <f t="shared" si="152"/>
        <v>2835095</v>
      </c>
    </row>
    <row r="3265" spans="2:11" s="58" customFormat="1">
      <c r="B3265" s="175" t="s">
        <v>4092</v>
      </c>
      <c r="C3265" s="174" t="s">
        <v>2965</v>
      </c>
      <c r="D3265" s="181">
        <v>6258.6</v>
      </c>
      <c r="E3265" s="97">
        <v>486.16000543252477</v>
      </c>
      <c r="F3265" s="227">
        <f t="shared" si="150"/>
        <v>3042681.01</v>
      </c>
      <c r="G3265" s="81">
        <v>3129.3000499999998</v>
      </c>
      <c r="H3265" s="106">
        <v>1300.6109784838306</v>
      </c>
      <c r="I3265" s="189">
        <f t="shared" si="151"/>
        <v>4070002</v>
      </c>
      <c r="J3265" s="232">
        <v>2016</v>
      </c>
      <c r="K3265" s="106">
        <f t="shared" si="152"/>
        <v>7112683</v>
      </c>
    </row>
    <row r="3266" spans="2:11" s="58" customFormat="1">
      <c r="B3266" s="175" t="s">
        <v>4093</v>
      </c>
      <c r="C3266" s="174" t="s">
        <v>2949</v>
      </c>
      <c r="D3266" s="181">
        <v>1764.6107730000001</v>
      </c>
      <c r="E3266" s="97">
        <v>357.27196594645289</v>
      </c>
      <c r="F3266" s="227">
        <f t="shared" si="150"/>
        <v>630445.96</v>
      </c>
      <c r="G3266" s="81">
        <v>882.30535550000002</v>
      </c>
      <c r="H3266" s="106">
        <v>1300.6109425117277</v>
      </c>
      <c r="I3266" s="189">
        <f t="shared" si="151"/>
        <v>1147536</v>
      </c>
      <c r="J3266" s="232">
        <v>2016</v>
      </c>
      <c r="K3266" s="106">
        <f t="shared" si="152"/>
        <v>1777982</v>
      </c>
    </row>
    <row r="3267" spans="2:11" s="58" customFormat="1">
      <c r="B3267" s="175" t="s">
        <v>4094</v>
      </c>
      <c r="C3267" s="174" t="s">
        <v>2949</v>
      </c>
      <c r="D3267" s="104">
        <v>4532.6414100000002</v>
      </c>
      <c r="E3267" s="97">
        <v>477.25925885674684</v>
      </c>
      <c r="F3267" s="227">
        <f t="shared" si="150"/>
        <v>2163245.08</v>
      </c>
      <c r="G3267" s="81">
        <v>2266.320714</v>
      </c>
      <c r="H3267" s="106">
        <v>1300.6111543663894</v>
      </c>
      <c r="I3267" s="189">
        <f t="shared" si="151"/>
        <v>2947602</v>
      </c>
      <c r="J3267" s="232">
        <v>2016</v>
      </c>
      <c r="K3267" s="106">
        <f t="shared" si="152"/>
        <v>5110847</v>
      </c>
    </row>
    <row r="3268" spans="2:11" s="58" customFormat="1">
      <c r="B3268" s="175" t="s">
        <v>4095</v>
      </c>
      <c r="C3268" s="174" t="s">
        <v>2970</v>
      </c>
      <c r="D3268" s="181">
        <v>14959.36154</v>
      </c>
      <c r="E3268" s="97">
        <v>363.14388521690881</v>
      </c>
      <c r="F3268" s="227">
        <f t="shared" si="150"/>
        <v>5432400.6699999999</v>
      </c>
      <c r="G3268" s="81">
        <v>7479.6805299999996</v>
      </c>
      <c r="H3268" s="106">
        <v>1300.611163936971</v>
      </c>
      <c r="I3268" s="189">
        <f t="shared" si="151"/>
        <v>9728156</v>
      </c>
      <c r="J3268" s="232">
        <v>2016</v>
      </c>
      <c r="K3268" s="106">
        <f t="shared" si="152"/>
        <v>15160557</v>
      </c>
    </row>
    <row r="3269" spans="2:11" s="58" customFormat="1">
      <c r="B3269" s="175" t="s">
        <v>4096</v>
      </c>
      <c r="C3269" s="174" t="s">
        <v>2970</v>
      </c>
      <c r="D3269" s="181">
        <v>6654.3615380000001</v>
      </c>
      <c r="E3269" s="97">
        <v>398.77329099818439</v>
      </c>
      <c r="F3269" s="227">
        <f t="shared" si="150"/>
        <v>2653581.65</v>
      </c>
      <c r="G3269" s="81">
        <v>3327.1808310000001</v>
      </c>
      <c r="H3269" s="106">
        <v>1300.6110036704524</v>
      </c>
      <c r="I3269" s="189">
        <f t="shared" si="151"/>
        <v>4327368</v>
      </c>
      <c r="J3269" s="232">
        <v>2016</v>
      </c>
      <c r="K3269" s="106">
        <f t="shared" si="152"/>
        <v>6980950</v>
      </c>
    </row>
    <row r="3270" spans="2:11" s="58" customFormat="1">
      <c r="B3270" s="175" t="s">
        <v>4097</v>
      </c>
      <c r="C3270" s="174" t="s">
        <v>2982</v>
      </c>
      <c r="D3270" s="181">
        <v>9574.1688310000009</v>
      </c>
      <c r="E3270" s="97">
        <v>316.51714874590141</v>
      </c>
      <c r="F3270" s="227">
        <f t="shared" si="150"/>
        <v>3030388.62</v>
      </c>
      <c r="G3270" s="81"/>
      <c r="H3270" s="106" t="s">
        <v>11235</v>
      </c>
      <c r="I3270" s="189" t="str">
        <f t="shared" si="151"/>
        <v/>
      </c>
      <c r="J3270" s="232">
        <v>2016</v>
      </c>
      <c r="K3270" s="106">
        <f t="shared" si="152"/>
        <v>0</v>
      </c>
    </row>
    <row r="3271" spans="2:11" s="58" customFormat="1">
      <c r="B3271" s="175" t="s">
        <v>4098</v>
      </c>
      <c r="C3271" s="174" t="s">
        <v>2972</v>
      </c>
      <c r="D3271" s="181">
        <v>7518.56</v>
      </c>
      <c r="E3271" s="97">
        <v>18.544975367623589</v>
      </c>
      <c r="F3271" s="227">
        <f t="shared" si="150"/>
        <v>139431.51</v>
      </c>
      <c r="G3271" s="81">
        <v>3759.2800419999999</v>
      </c>
      <c r="H3271" s="106">
        <v>1300.611006728506</v>
      </c>
      <c r="I3271" s="189">
        <f t="shared" si="151"/>
        <v>4889361</v>
      </c>
      <c r="J3271" s="232">
        <v>2016</v>
      </c>
      <c r="K3271" s="106">
        <f t="shared" si="152"/>
        <v>5028793</v>
      </c>
    </row>
    <row r="3272" spans="2:11" s="58" customFormat="1">
      <c r="B3272" s="175" t="s">
        <v>4099</v>
      </c>
      <c r="C3272" s="174" t="s">
        <v>2972</v>
      </c>
      <c r="D3272" s="104">
        <v>5996.06</v>
      </c>
      <c r="E3272" s="97">
        <v>44.995361954350024</v>
      </c>
      <c r="F3272" s="227">
        <f t="shared" si="150"/>
        <v>269794.89</v>
      </c>
      <c r="G3272" s="81">
        <v>2998.02997</v>
      </c>
      <c r="H3272" s="106">
        <v>1300.6110809492675</v>
      </c>
      <c r="I3272" s="189">
        <f t="shared" si="151"/>
        <v>3899271</v>
      </c>
      <c r="J3272" s="232">
        <v>2016</v>
      </c>
      <c r="K3272" s="106">
        <f t="shared" si="152"/>
        <v>4169066</v>
      </c>
    </row>
    <row r="3273" spans="2:11" s="58" customFormat="1">
      <c r="B3273" s="175" t="s">
        <v>4100</v>
      </c>
      <c r="C3273" s="174" t="s">
        <v>2972</v>
      </c>
      <c r="D3273" s="181">
        <v>7518.56</v>
      </c>
      <c r="E3273" s="97">
        <v>18.544975367623589</v>
      </c>
      <c r="F3273" s="227">
        <f t="shared" si="150"/>
        <v>139431.51</v>
      </c>
      <c r="G3273" s="81">
        <v>3759.2800419999999</v>
      </c>
      <c r="H3273" s="106">
        <v>1300.611006728506</v>
      </c>
      <c r="I3273" s="189">
        <f t="shared" si="151"/>
        <v>4889361</v>
      </c>
      <c r="J3273" s="232">
        <v>2016</v>
      </c>
      <c r="K3273" s="106">
        <f t="shared" si="152"/>
        <v>5028793</v>
      </c>
    </row>
    <row r="3274" spans="2:11" s="58" customFormat="1">
      <c r="B3274" s="175" t="s">
        <v>4101</v>
      </c>
      <c r="C3274" s="174" t="s">
        <v>2949</v>
      </c>
      <c r="D3274" s="181">
        <v>4193.7648380000001</v>
      </c>
      <c r="E3274" s="97">
        <v>298.84908153259687</v>
      </c>
      <c r="F3274" s="227">
        <f t="shared" si="150"/>
        <v>1253302.77</v>
      </c>
      <c r="G3274" s="81">
        <v>2096.8824119999999</v>
      </c>
      <c r="H3274" s="106">
        <v>1300.6113191625168</v>
      </c>
      <c r="I3274" s="189">
        <f t="shared" si="151"/>
        <v>2727229</v>
      </c>
      <c r="J3274" s="232">
        <v>2016</v>
      </c>
      <c r="K3274" s="106">
        <f t="shared" si="152"/>
        <v>3980532</v>
      </c>
    </row>
    <row r="3275" spans="2:11" s="58" customFormat="1">
      <c r="B3275" s="175" t="s">
        <v>4102</v>
      </c>
      <c r="C3275" s="174" t="s">
        <v>2949</v>
      </c>
      <c r="D3275" s="181">
        <v>2499.6128589999998</v>
      </c>
      <c r="E3275" s="97">
        <v>127.28177439736879</v>
      </c>
      <c r="F3275" s="227">
        <f t="shared" si="150"/>
        <v>318155.15999999997</v>
      </c>
      <c r="G3275" s="81">
        <v>1249.8064099999999</v>
      </c>
      <c r="H3275" s="106">
        <v>1300.6110282311643</v>
      </c>
      <c r="I3275" s="189">
        <f t="shared" si="151"/>
        <v>1625512</v>
      </c>
      <c r="J3275" s="232">
        <v>2016</v>
      </c>
      <c r="K3275" s="106">
        <f t="shared" si="152"/>
        <v>1943667</v>
      </c>
    </row>
    <row r="3276" spans="2:11" s="58" customFormat="1">
      <c r="B3276" s="175" t="s">
        <v>4103</v>
      </c>
      <c r="C3276" s="174" t="s">
        <v>2949</v>
      </c>
      <c r="D3276" s="181">
        <v>5994.7408230000001</v>
      </c>
      <c r="E3276" s="97">
        <v>351.08746852324094</v>
      </c>
      <c r="F3276" s="227">
        <f t="shared" si="150"/>
        <v>2104678.38</v>
      </c>
      <c r="G3276" s="81"/>
      <c r="H3276" s="106" t="s">
        <v>11235</v>
      </c>
      <c r="I3276" s="189" t="str">
        <f t="shared" si="151"/>
        <v/>
      </c>
      <c r="J3276" s="232">
        <v>2016</v>
      </c>
      <c r="K3276" s="106">
        <f t="shared" si="152"/>
        <v>0</v>
      </c>
    </row>
    <row r="3277" spans="2:11" s="58" customFormat="1">
      <c r="B3277" s="175" t="s">
        <v>4104</v>
      </c>
      <c r="C3277" s="174" t="s">
        <v>2949</v>
      </c>
      <c r="D3277" s="104">
        <v>4982.3976149999999</v>
      </c>
      <c r="E3277" s="97">
        <v>487.18345615216418</v>
      </c>
      <c r="F3277" s="227">
        <f t="shared" si="150"/>
        <v>2427341.69</v>
      </c>
      <c r="G3277" s="81"/>
      <c r="H3277" s="106" t="s">
        <v>11235</v>
      </c>
      <c r="I3277" s="189" t="str">
        <f t="shared" si="151"/>
        <v/>
      </c>
      <c r="J3277" s="232">
        <v>2016</v>
      </c>
      <c r="K3277" s="106">
        <f t="shared" si="152"/>
        <v>0</v>
      </c>
    </row>
    <row r="3278" spans="2:11" s="58" customFormat="1">
      <c r="B3278" s="175" t="s">
        <v>4105</v>
      </c>
      <c r="C3278" s="174" t="s">
        <v>2958</v>
      </c>
      <c r="D3278" s="181">
        <v>5339.4586980000004</v>
      </c>
      <c r="E3278" s="97">
        <v>70.271625125697341</v>
      </c>
      <c r="F3278" s="227">
        <f t="shared" ref="F3278:F3341" si="153">IFERROR(D3278*E3278,0)</f>
        <v>375212.44000000006</v>
      </c>
      <c r="G3278" s="81">
        <v>2669.7292929999999</v>
      </c>
      <c r="H3278" s="106">
        <v>1300.6112676308715</v>
      </c>
      <c r="I3278" s="189">
        <f t="shared" ref="I3278:I3341" si="154">IFERROR(G3278*H3278,"")</f>
        <v>3472280</v>
      </c>
      <c r="J3278" s="232">
        <v>2016</v>
      </c>
      <c r="K3278" s="106">
        <f t="shared" ref="K3278:K3341" si="155">IFERROR(ROUND((F3278+I3278),0),0)</f>
        <v>3847492</v>
      </c>
    </row>
    <row r="3279" spans="2:11" s="58" customFormat="1">
      <c r="B3279" s="175" t="s">
        <v>4106</v>
      </c>
      <c r="C3279" s="174" t="s">
        <v>2958</v>
      </c>
      <c r="D3279" s="181">
        <v>4577.8703779999996</v>
      </c>
      <c r="E3279" s="97">
        <v>17.420355627203389</v>
      </c>
      <c r="F3279" s="227">
        <f t="shared" si="153"/>
        <v>79748.12999999999</v>
      </c>
      <c r="G3279" s="81">
        <v>2288.9352490000001</v>
      </c>
      <c r="H3279" s="106">
        <v>1300.6112782354203</v>
      </c>
      <c r="I3279" s="189">
        <f t="shared" si="154"/>
        <v>2977015</v>
      </c>
      <c r="J3279" s="232">
        <v>2016</v>
      </c>
      <c r="K3279" s="106">
        <f t="shared" si="155"/>
        <v>3056763</v>
      </c>
    </row>
    <row r="3280" spans="2:11" s="58" customFormat="1">
      <c r="B3280" s="175" t="s">
        <v>4107</v>
      </c>
      <c r="C3280" s="174" t="s">
        <v>2952</v>
      </c>
      <c r="D3280" s="181">
        <v>3923.2</v>
      </c>
      <c r="E3280" s="97">
        <v>195.51644320962481</v>
      </c>
      <c r="F3280" s="227">
        <f t="shared" si="153"/>
        <v>767050.11</v>
      </c>
      <c r="G3280" s="81">
        <v>1961.6000690000001</v>
      </c>
      <c r="H3280" s="106">
        <v>1300.6111899764619</v>
      </c>
      <c r="I3280" s="189">
        <f t="shared" si="154"/>
        <v>2551279</v>
      </c>
      <c r="J3280" s="232">
        <v>2016</v>
      </c>
      <c r="K3280" s="106">
        <f t="shared" si="155"/>
        <v>3318329</v>
      </c>
    </row>
    <row r="3281" spans="2:11" s="58" customFormat="1">
      <c r="B3281" s="175" t="s">
        <v>4108</v>
      </c>
      <c r="C3281" s="174" t="s">
        <v>2952</v>
      </c>
      <c r="D3281" s="181">
        <v>3275.2</v>
      </c>
      <c r="E3281" s="97">
        <v>188.72947911577921</v>
      </c>
      <c r="F3281" s="227">
        <f t="shared" si="153"/>
        <v>618126.79</v>
      </c>
      <c r="G3281" s="81">
        <v>1637.6000079999999</v>
      </c>
      <c r="H3281" s="106">
        <v>1300.6112540273023</v>
      </c>
      <c r="I3281" s="189">
        <f t="shared" si="154"/>
        <v>2129881</v>
      </c>
      <c r="J3281" s="232">
        <v>2016</v>
      </c>
      <c r="K3281" s="106">
        <f t="shared" si="155"/>
        <v>2748008</v>
      </c>
    </row>
    <row r="3282" spans="2:11" s="58" customFormat="1">
      <c r="B3282" s="175" t="s">
        <v>4109</v>
      </c>
      <c r="C3282" s="174" t="s">
        <v>2952</v>
      </c>
      <c r="D3282" s="104">
        <v>6484.6</v>
      </c>
      <c r="E3282" s="97">
        <v>405.79251148875795</v>
      </c>
      <c r="F3282" s="227">
        <f t="shared" si="153"/>
        <v>2631402.12</v>
      </c>
      <c r="G3282" s="81">
        <v>3242.2999129999998</v>
      </c>
      <c r="H3282" s="106">
        <v>1217.8389124855769</v>
      </c>
      <c r="I3282" s="189">
        <f t="shared" si="154"/>
        <v>3948599.0000000005</v>
      </c>
      <c r="J3282" s="232">
        <v>2016</v>
      </c>
      <c r="K3282" s="106">
        <f t="shared" si="155"/>
        <v>6580001</v>
      </c>
    </row>
    <row r="3283" spans="2:11" s="58" customFormat="1">
      <c r="B3283" s="175" t="s">
        <v>4110</v>
      </c>
      <c r="C3283" s="174" t="s">
        <v>2952</v>
      </c>
      <c r="D3283" s="181">
        <v>6316.5714289999996</v>
      </c>
      <c r="E3283" s="97">
        <v>346.49113282432893</v>
      </c>
      <c r="F3283" s="227">
        <f t="shared" si="153"/>
        <v>2188635.9900000002</v>
      </c>
      <c r="G3283" s="81">
        <v>3158.285633</v>
      </c>
      <c r="H3283" s="106">
        <v>1217.8388679640998</v>
      </c>
      <c r="I3283" s="189">
        <f t="shared" si="154"/>
        <v>3846283.0000000005</v>
      </c>
      <c r="J3283" s="232">
        <v>2016</v>
      </c>
      <c r="K3283" s="106">
        <f t="shared" si="155"/>
        <v>6034919</v>
      </c>
    </row>
    <row r="3284" spans="2:11" s="58" customFormat="1">
      <c r="B3284" s="175" t="s">
        <v>4111</v>
      </c>
      <c r="C3284" s="174" t="s">
        <v>3041</v>
      </c>
      <c r="D3284" s="181">
        <v>6531.1285710000002</v>
      </c>
      <c r="E3284" s="97">
        <v>310.79049170964481</v>
      </c>
      <c r="F3284" s="227">
        <f t="shared" si="153"/>
        <v>2029812.66</v>
      </c>
      <c r="G3284" s="81">
        <v>3265.5642269999998</v>
      </c>
      <c r="H3284" s="106">
        <v>0</v>
      </c>
      <c r="I3284" s="189">
        <f t="shared" si="154"/>
        <v>0</v>
      </c>
      <c r="J3284" s="232">
        <v>2016</v>
      </c>
      <c r="K3284" s="106">
        <f t="shared" si="155"/>
        <v>2029813</v>
      </c>
    </row>
    <row r="3285" spans="2:11" s="58" customFormat="1">
      <c r="B3285" s="175" t="s">
        <v>4112</v>
      </c>
      <c r="C3285" s="174" t="s">
        <v>3041</v>
      </c>
      <c r="D3285" s="181">
        <v>2857.1428569999998</v>
      </c>
      <c r="E3285" s="97">
        <v>175.22125950876108</v>
      </c>
      <c r="F3285" s="227">
        <f t="shared" si="153"/>
        <v>500632.17000000004</v>
      </c>
      <c r="G3285" s="81"/>
      <c r="H3285" s="106" t="s">
        <v>11235</v>
      </c>
      <c r="I3285" s="189" t="str">
        <f t="shared" si="154"/>
        <v/>
      </c>
      <c r="J3285" s="232">
        <v>2016</v>
      </c>
      <c r="K3285" s="106">
        <f t="shared" si="155"/>
        <v>0</v>
      </c>
    </row>
    <row r="3286" spans="2:11" s="58" customFormat="1">
      <c r="B3286" s="175" t="s">
        <v>4113</v>
      </c>
      <c r="C3286" s="174" t="s">
        <v>3041</v>
      </c>
      <c r="D3286" s="181">
        <v>8674.2828570000001</v>
      </c>
      <c r="E3286" s="97">
        <v>723.2989923699464</v>
      </c>
      <c r="F3286" s="227">
        <f t="shared" si="153"/>
        <v>6274100.0499999998</v>
      </c>
      <c r="G3286" s="81">
        <v>4337.1414539999996</v>
      </c>
      <c r="H3286" s="106">
        <v>0</v>
      </c>
      <c r="I3286" s="189">
        <f t="shared" si="154"/>
        <v>0</v>
      </c>
      <c r="J3286" s="232">
        <v>2016</v>
      </c>
      <c r="K3286" s="106">
        <f t="shared" si="155"/>
        <v>6274100</v>
      </c>
    </row>
    <row r="3287" spans="2:11" s="58" customFormat="1">
      <c r="B3287" s="175" t="s">
        <v>4114</v>
      </c>
      <c r="C3287" s="174" t="s">
        <v>3243</v>
      </c>
      <c r="D3287" s="104">
        <v>4495.8</v>
      </c>
      <c r="E3287" s="97">
        <v>425.32878686774319</v>
      </c>
      <c r="F3287" s="227">
        <f t="shared" si="153"/>
        <v>1912193.16</v>
      </c>
      <c r="G3287" s="81"/>
      <c r="H3287" s="106" t="s">
        <v>11235</v>
      </c>
      <c r="I3287" s="189" t="str">
        <f t="shared" si="154"/>
        <v/>
      </c>
      <c r="J3287" s="232">
        <v>2016</v>
      </c>
      <c r="K3287" s="106">
        <f t="shared" si="155"/>
        <v>0</v>
      </c>
    </row>
    <row r="3288" spans="2:11" s="58" customFormat="1">
      <c r="B3288" s="175" t="s">
        <v>4115</v>
      </c>
      <c r="C3288" s="174" t="s">
        <v>3243</v>
      </c>
      <c r="D3288" s="181">
        <v>3977.8583330000001</v>
      </c>
      <c r="E3288" s="97">
        <v>312.07470102731781</v>
      </c>
      <c r="F3288" s="227">
        <f t="shared" si="153"/>
        <v>1241388.95</v>
      </c>
      <c r="G3288" s="81"/>
      <c r="H3288" s="106" t="s">
        <v>11235</v>
      </c>
      <c r="I3288" s="189" t="str">
        <f t="shared" si="154"/>
        <v/>
      </c>
      <c r="J3288" s="232">
        <v>2016</v>
      </c>
      <c r="K3288" s="106">
        <f t="shared" si="155"/>
        <v>0</v>
      </c>
    </row>
    <row r="3289" spans="2:11" s="58" customFormat="1">
      <c r="B3289" s="175" t="s">
        <v>4116</v>
      </c>
      <c r="C3289" s="174" t="s">
        <v>3243</v>
      </c>
      <c r="D3289" s="181">
        <v>4495.8</v>
      </c>
      <c r="E3289" s="97">
        <v>425.32878686774319</v>
      </c>
      <c r="F3289" s="227">
        <f t="shared" si="153"/>
        <v>1912193.16</v>
      </c>
      <c r="G3289" s="81"/>
      <c r="H3289" s="106" t="s">
        <v>11235</v>
      </c>
      <c r="I3289" s="189" t="str">
        <f t="shared" si="154"/>
        <v/>
      </c>
      <c r="J3289" s="232">
        <v>2016</v>
      </c>
      <c r="K3289" s="106">
        <f t="shared" si="155"/>
        <v>0</v>
      </c>
    </row>
    <row r="3290" spans="2:11" s="58" customFormat="1">
      <c r="B3290" s="175" t="s">
        <v>4117</v>
      </c>
      <c r="C3290" s="174" t="s">
        <v>1363</v>
      </c>
      <c r="D3290" s="181">
        <v>15594.77385</v>
      </c>
      <c r="E3290" s="97">
        <v>593.38738342781426</v>
      </c>
      <c r="F3290" s="227">
        <f t="shared" si="153"/>
        <v>9253742.0500000007</v>
      </c>
      <c r="G3290" s="81">
        <v>7797.3870399999996</v>
      </c>
      <c r="H3290" s="106">
        <v>0</v>
      </c>
      <c r="I3290" s="189">
        <f t="shared" si="154"/>
        <v>0</v>
      </c>
      <c r="J3290" s="232">
        <v>2016</v>
      </c>
      <c r="K3290" s="106">
        <f t="shared" si="155"/>
        <v>9253742</v>
      </c>
    </row>
    <row r="3291" spans="2:11" s="58" customFormat="1">
      <c r="B3291" s="175" t="s">
        <v>4118</v>
      </c>
      <c r="C3291" s="174" t="s">
        <v>1363</v>
      </c>
      <c r="D3291" s="181">
        <v>12642.25143</v>
      </c>
      <c r="E3291" s="97">
        <v>779.04527089444218</v>
      </c>
      <c r="F3291" s="227">
        <f t="shared" si="153"/>
        <v>9848886.1899999995</v>
      </c>
      <c r="G3291" s="81">
        <v>6321.1254740000004</v>
      </c>
      <c r="H3291" s="106">
        <v>0</v>
      </c>
      <c r="I3291" s="189">
        <f t="shared" si="154"/>
        <v>0</v>
      </c>
      <c r="J3291" s="232">
        <v>2016</v>
      </c>
      <c r="K3291" s="106">
        <f t="shared" si="155"/>
        <v>9848886</v>
      </c>
    </row>
    <row r="3292" spans="2:11" s="58" customFormat="1">
      <c r="B3292" s="175" t="s">
        <v>4119</v>
      </c>
      <c r="C3292" s="174" t="s">
        <v>3125</v>
      </c>
      <c r="D3292" s="104">
        <v>8483.6089740000007</v>
      </c>
      <c r="E3292" s="97">
        <v>738.19808046235391</v>
      </c>
      <c r="F3292" s="227">
        <f t="shared" si="153"/>
        <v>6262583.8600000003</v>
      </c>
      <c r="G3292" s="81"/>
      <c r="H3292" s="106" t="s">
        <v>11235</v>
      </c>
      <c r="I3292" s="189" t="str">
        <f t="shared" si="154"/>
        <v/>
      </c>
      <c r="J3292" s="232">
        <v>2016</v>
      </c>
      <c r="K3292" s="106">
        <f t="shared" si="155"/>
        <v>0</v>
      </c>
    </row>
    <row r="3293" spans="2:11" s="58" customFormat="1">
      <c r="B3293" s="175" t="s">
        <v>4120</v>
      </c>
      <c r="C3293" s="174" t="s">
        <v>3125</v>
      </c>
      <c r="D3293" s="181">
        <v>3590.33</v>
      </c>
      <c r="E3293" s="97">
        <v>338.41849356465843</v>
      </c>
      <c r="F3293" s="227">
        <f t="shared" si="153"/>
        <v>1215034.07</v>
      </c>
      <c r="G3293" s="81"/>
      <c r="H3293" s="106" t="s">
        <v>11235</v>
      </c>
      <c r="I3293" s="189" t="str">
        <f t="shared" si="154"/>
        <v/>
      </c>
      <c r="J3293" s="232">
        <v>2016</v>
      </c>
      <c r="K3293" s="106">
        <f t="shared" si="155"/>
        <v>0</v>
      </c>
    </row>
    <row r="3294" spans="2:11" s="58" customFormat="1">
      <c r="B3294" s="175" t="s">
        <v>4121</v>
      </c>
      <c r="C3294" s="174" t="s">
        <v>3098</v>
      </c>
      <c r="D3294" s="181">
        <v>6199.8</v>
      </c>
      <c r="E3294" s="97">
        <v>231.65453885609213</v>
      </c>
      <c r="F3294" s="227">
        <f t="shared" si="153"/>
        <v>1436211.81</v>
      </c>
      <c r="G3294" s="81">
        <v>3099.899891</v>
      </c>
      <c r="H3294" s="106">
        <v>1287.0993065240248</v>
      </c>
      <c r="I3294" s="189">
        <f t="shared" si="154"/>
        <v>3989879</v>
      </c>
      <c r="J3294" s="232">
        <v>2016</v>
      </c>
      <c r="K3294" s="106">
        <f t="shared" si="155"/>
        <v>5426091</v>
      </c>
    </row>
    <row r="3295" spans="2:11" s="58" customFormat="1">
      <c r="B3295" s="175" t="s">
        <v>4122</v>
      </c>
      <c r="C3295" s="174" t="s">
        <v>3098</v>
      </c>
      <c r="D3295" s="181">
        <v>6138.5666670000001</v>
      </c>
      <c r="E3295" s="97">
        <v>142.10177022094723</v>
      </c>
      <c r="F3295" s="227">
        <f t="shared" si="153"/>
        <v>872301.19</v>
      </c>
      <c r="G3295" s="81">
        <v>3069.2834800000001</v>
      </c>
      <c r="H3295" s="106">
        <v>1217.8389595997826</v>
      </c>
      <c r="I3295" s="189">
        <f t="shared" si="154"/>
        <v>3737893</v>
      </c>
      <c r="J3295" s="232">
        <v>2016</v>
      </c>
      <c r="K3295" s="106">
        <f t="shared" si="155"/>
        <v>4610194</v>
      </c>
    </row>
    <row r="3296" spans="2:11" s="58" customFormat="1">
      <c r="B3296" s="175" t="s">
        <v>4123</v>
      </c>
      <c r="C3296" s="174" t="s">
        <v>3125</v>
      </c>
      <c r="D3296" s="181">
        <v>6151.65</v>
      </c>
      <c r="E3296" s="97">
        <v>114.12268903464924</v>
      </c>
      <c r="F3296" s="227">
        <f t="shared" si="153"/>
        <v>702042.84</v>
      </c>
      <c r="G3296" s="81"/>
      <c r="H3296" s="106" t="s">
        <v>11235</v>
      </c>
      <c r="I3296" s="189" t="str">
        <f t="shared" si="154"/>
        <v/>
      </c>
      <c r="J3296" s="232">
        <v>2016</v>
      </c>
      <c r="K3296" s="106">
        <f t="shared" si="155"/>
        <v>0</v>
      </c>
    </row>
    <row r="3297" spans="2:11" s="58" customFormat="1">
      <c r="B3297" s="175" t="s">
        <v>4124</v>
      </c>
      <c r="C3297" s="174" t="s">
        <v>3114</v>
      </c>
      <c r="D3297" s="104">
        <v>20987.904170000002</v>
      </c>
      <c r="E3297" s="97">
        <v>263.48787926641273</v>
      </c>
      <c r="F3297" s="227">
        <f t="shared" si="153"/>
        <v>5530058.3600000003</v>
      </c>
      <c r="G3297" s="81"/>
      <c r="H3297" s="106" t="s">
        <v>11235</v>
      </c>
      <c r="I3297" s="189" t="str">
        <f t="shared" si="154"/>
        <v/>
      </c>
      <c r="J3297" s="232">
        <v>2016</v>
      </c>
      <c r="K3297" s="106">
        <f t="shared" si="155"/>
        <v>0</v>
      </c>
    </row>
    <row r="3298" spans="2:11" s="58" customFormat="1">
      <c r="B3298" s="175" t="s">
        <v>4125</v>
      </c>
      <c r="C3298" s="174" t="s">
        <v>3109</v>
      </c>
      <c r="D3298" s="181">
        <v>2740.9635280000002</v>
      </c>
      <c r="E3298" s="97">
        <v>220.36514671931084</v>
      </c>
      <c r="F3298" s="227">
        <f t="shared" si="153"/>
        <v>604012.82999999996</v>
      </c>
      <c r="G3298" s="81"/>
      <c r="H3298" s="106" t="s">
        <v>11235</v>
      </c>
      <c r="I3298" s="189" t="str">
        <f t="shared" si="154"/>
        <v/>
      </c>
      <c r="J3298" s="232">
        <v>2016</v>
      </c>
      <c r="K3298" s="106">
        <f t="shared" si="155"/>
        <v>0</v>
      </c>
    </row>
    <row r="3299" spans="2:11" s="58" customFormat="1">
      <c r="B3299" s="175" t="s">
        <v>4126</v>
      </c>
      <c r="C3299" s="174" t="s">
        <v>4127</v>
      </c>
      <c r="D3299" s="181">
        <v>10286.237499999999</v>
      </c>
      <c r="E3299" s="97">
        <v>371.30568490179235</v>
      </c>
      <c r="F3299" s="227">
        <f t="shared" si="153"/>
        <v>3819338.46</v>
      </c>
      <c r="G3299" s="81">
        <v>5143.1188400000001</v>
      </c>
      <c r="H3299" s="106">
        <v>1217.8388629262161</v>
      </c>
      <c r="I3299" s="189">
        <f t="shared" si="154"/>
        <v>6263489.9999999991</v>
      </c>
      <c r="J3299" s="232">
        <v>2016</v>
      </c>
      <c r="K3299" s="106">
        <f t="shared" si="155"/>
        <v>10082828</v>
      </c>
    </row>
    <row r="3300" spans="2:11" s="58" customFormat="1">
      <c r="B3300" s="175" t="s">
        <v>4128</v>
      </c>
      <c r="C3300" s="174" t="s">
        <v>4127</v>
      </c>
      <c r="D3300" s="181">
        <v>11455.7</v>
      </c>
      <c r="E3300" s="97">
        <v>583.89651701772914</v>
      </c>
      <c r="F3300" s="227">
        <f t="shared" si="153"/>
        <v>6688943.3300000001</v>
      </c>
      <c r="G3300" s="81">
        <v>5727.849878</v>
      </c>
      <c r="H3300" s="106">
        <v>1217.8388310755934</v>
      </c>
      <c r="I3300" s="189">
        <f t="shared" si="154"/>
        <v>6975598</v>
      </c>
      <c r="J3300" s="232">
        <v>2016</v>
      </c>
      <c r="K3300" s="106">
        <f t="shared" si="155"/>
        <v>13664541</v>
      </c>
    </row>
    <row r="3301" spans="2:11" s="58" customFormat="1">
      <c r="B3301" s="175" t="s">
        <v>4129</v>
      </c>
      <c r="C3301" s="174" t="s">
        <v>3114</v>
      </c>
      <c r="D3301" s="181">
        <v>6549.7291670000004</v>
      </c>
      <c r="E3301" s="97">
        <v>416.83007959403761</v>
      </c>
      <c r="F3301" s="227">
        <f t="shared" si="153"/>
        <v>2730124.13</v>
      </c>
      <c r="G3301" s="81">
        <v>3274.8646349999999</v>
      </c>
      <c r="H3301" s="106">
        <v>1217.8390390172569</v>
      </c>
      <c r="I3301" s="189">
        <f t="shared" si="154"/>
        <v>3988258</v>
      </c>
      <c r="J3301" s="232">
        <v>2016</v>
      </c>
      <c r="K3301" s="106">
        <f t="shared" si="155"/>
        <v>6718382</v>
      </c>
    </row>
    <row r="3302" spans="2:11" s="58" customFormat="1">
      <c r="B3302" s="175" t="s">
        <v>4130</v>
      </c>
      <c r="C3302" s="174" t="s">
        <v>4127</v>
      </c>
      <c r="D3302" s="104">
        <v>7368.35</v>
      </c>
      <c r="E3302" s="97">
        <v>366.02634511118504</v>
      </c>
      <c r="F3302" s="227">
        <f t="shared" si="153"/>
        <v>2697010.22</v>
      </c>
      <c r="G3302" s="81">
        <v>3684.1750740000002</v>
      </c>
      <c r="H3302" s="106">
        <v>1217.8389761289611</v>
      </c>
      <c r="I3302" s="189">
        <f t="shared" si="154"/>
        <v>4486732</v>
      </c>
      <c r="J3302" s="232">
        <v>2016</v>
      </c>
      <c r="K3302" s="106">
        <f t="shared" si="155"/>
        <v>7183742</v>
      </c>
    </row>
    <row r="3303" spans="2:11" s="58" customFormat="1">
      <c r="B3303" s="175" t="s">
        <v>4131</v>
      </c>
      <c r="C3303" s="174" t="s">
        <v>3075</v>
      </c>
      <c r="D3303" s="181">
        <v>10664.866669999999</v>
      </c>
      <c r="E3303" s="97">
        <v>130.05240411505304</v>
      </c>
      <c r="F3303" s="227">
        <f t="shared" si="153"/>
        <v>1386991.5499999998</v>
      </c>
      <c r="G3303" s="81">
        <v>5332.4331970000003</v>
      </c>
      <c r="H3303" s="106">
        <v>1217.8389789587081</v>
      </c>
      <c r="I3303" s="189">
        <f t="shared" si="154"/>
        <v>6494045</v>
      </c>
      <c r="J3303" s="232">
        <v>2016</v>
      </c>
      <c r="K3303" s="106">
        <f t="shared" si="155"/>
        <v>7881037</v>
      </c>
    </row>
    <row r="3304" spans="2:11" s="58" customFormat="1">
      <c r="B3304" s="175" t="s">
        <v>4132</v>
      </c>
      <c r="C3304" s="174" t="s">
        <v>4133</v>
      </c>
      <c r="D3304" s="181">
        <v>9360.2000000000007</v>
      </c>
      <c r="E3304" s="97">
        <v>725.54809939958545</v>
      </c>
      <c r="F3304" s="227">
        <f t="shared" si="153"/>
        <v>6791275.3200000003</v>
      </c>
      <c r="G3304" s="81">
        <v>4680.1002140000001</v>
      </c>
      <c r="H3304" s="106">
        <v>0</v>
      </c>
      <c r="I3304" s="189">
        <f t="shared" si="154"/>
        <v>0</v>
      </c>
      <c r="J3304" s="232">
        <v>2016</v>
      </c>
      <c r="K3304" s="106">
        <f t="shared" si="155"/>
        <v>6791275</v>
      </c>
    </row>
    <row r="3305" spans="2:11" s="58" customFormat="1">
      <c r="B3305" s="175" t="s">
        <v>4134</v>
      </c>
      <c r="C3305" s="174" t="s">
        <v>4133</v>
      </c>
      <c r="D3305" s="181">
        <v>6149.45</v>
      </c>
      <c r="E3305" s="97">
        <v>381.18641016676287</v>
      </c>
      <c r="F3305" s="227">
        <f t="shared" si="153"/>
        <v>2344086.77</v>
      </c>
      <c r="G3305" s="81">
        <v>3074.7250399999998</v>
      </c>
      <c r="H3305" s="106">
        <v>0</v>
      </c>
      <c r="I3305" s="189">
        <f t="shared" si="154"/>
        <v>0</v>
      </c>
      <c r="J3305" s="232">
        <v>2016</v>
      </c>
      <c r="K3305" s="106">
        <f t="shared" si="155"/>
        <v>2344087</v>
      </c>
    </row>
    <row r="3306" spans="2:11" s="58" customFormat="1">
      <c r="B3306" s="175" t="s">
        <v>4135</v>
      </c>
      <c r="C3306" s="174" t="s">
        <v>3325</v>
      </c>
      <c r="D3306" s="181">
        <v>3583.6</v>
      </c>
      <c r="E3306" s="97">
        <v>433.43775812032595</v>
      </c>
      <c r="F3306" s="227">
        <f t="shared" si="153"/>
        <v>1553267.55</v>
      </c>
      <c r="G3306" s="81">
        <v>1791.799908</v>
      </c>
      <c r="H3306" s="106">
        <v>0</v>
      </c>
      <c r="I3306" s="189">
        <f t="shared" si="154"/>
        <v>0</v>
      </c>
      <c r="J3306" s="232">
        <v>2016</v>
      </c>
      <c r="K3306" s="106">
        <f t="shared" si="155"/>
        <v>1553268</v>
      </c>
    </row>
    <row r="3307" spans="2:11" s="58" customFormat="1">
      <c r="B3307" s="175" t="s">
        <v>4136</v>
      </c>
      <c r="C3307" s="174" t="s">
        <v>3325</v>
      </c>
      <c r="D3307" s="104">
        <v>3937.2</v>
      </c>
      <c r="E3307" s="97">
        <v>1071.3982017677538</v>
      </c>
      <c r="F3307" s="227">
        <f t="shared" si="153"/>
        <v>4218309</v>
      </c>
      <c r="G3307" s="81">
        <v>1968.600017</v>
      </c>
      <c r="H3307" s="106">
        <v>0</v>
      </c>
      <c r="I3307" s="189">
        <f t="shared" si="154"/>
        <v>0</v>
      </c>
      <c r="J3307" s="232">
        <v>2016</v>
      </c>
      <c r="K3307" s="106">
        <f t="shared" si="155"/>
        <v>4218309</v>
      </c>
    </row>
    <row r="3308" spans="2:11" s="58" customFormat="1">
      <c r="B3308" s="175" t="s">
        <v>4137</v>
      </c>
      <c r="C3308" s="174" t="s">
        <v>3293</v>
      </c>
      <c r="D3308" s="181">
        <v>1563.3</v>
      </c>
      <c r="E3308" s="97">
        <v>1003.4107912748674</v>
      </c>
      <c r="F3308" s="227">
        <f t="shared" si="153"/>
        <v>1568632.09</v>
      </c>
      <c r="G3308" s="81">
        <v>781.64999039999998</v>
      </c>
      <c r="H3308" s="106">
        <v>0</v>
      </c>
      <c r="I3308" s="189">
        <f t="shared" si="154"/>
        <v>0</v>
      </c>
      <c r="J3308" s="232">
        <v>2016</v>
      </c>
      <c r="K3308" s="106">
        <f t="shared" si="155"/>
        <v>1568632</v>
      </c>
    </row>
    <row r="3309" spans="2:11" s="58" customFormat="1">
      <c r="B3309" s="175" t="s">
        <v>4138</v>
      </c>
      <c r="C3309" s="174" t="s">
        <v>4139</v>
      </c>
      <c r="D3309" s="181">
        <v>4983.3</v>
      </c>
      <c r="E3309" s="97">
        <v>460.55562378343666</v>
      </c>
      <c r="F3309" s="227">
        <f t="shared" si="153"/>
        <v>2295086.84</v>
      </c>
      <c r="G3309" s="81">
        <v>2491.6500719999999</v>
      </c>
      <c r="H3309" s="106">
        <v>0</v>
      </c>
      <c r="I3309" s="189">
        <f t="shared" si="154"/>
        <v>0</v>
      </c>
      <c r="J3309" s="232">
        <v>2016</v>
      </c>
      <c r="K3309" s="106">
        <f t="shared" si="155"/>
        <v>2295087</v>
      </c>
    </row>
    <row r="3310" spans="2:11" s="58" customFormat="1">
      <c r="B3310" s="175" t="s">
        <v>4140</v>
      </c>
      <c r="C3310" s="174" t="s">
        <v>4141</v>
      </c>
      <c r="D3310" s="181">
        <v>2992.9532880000002</v>
      </c>
      <c r="E3310" s="97">
        <v>950.4087054765954</v>
      </c>
      <c r="F3310" s="227">
        <f t="shared" si="153"/>
        <v>2844528.86</v>
      </c>
      <c r="G3310" s="81"/>
      <c r="H3310" s="106" t="s">
        <v>11235</v>
      </c>
      <c r="I3310" s="189" t="str">
        <f t="shared" si="154"/>
        <v/>
      </c>
      <c r="J3310" s="232">
        <v>2016</v>
      </c>
      <c r="K3310" s="106">
        <f t="shared" si="155"/>
        <v>0</v>
      </c>
    </row>
    <row r="3311" spans="2:11" s="58" customFormat="1">
      <c r="B3311" s="175" t="s">
        <v>4142</v>
      </c>
      <c r="C3311" s="174" t="s">
        <v>4141</v>
      </c>
      <c r="D3311" s="181">
        <v>1746.175964</v>
      </c>
      <c r="E3311" s="97">
        <v>674.69968335905924</v>
      </c>
      <c r="F3311" s="227">
        <f t="shared" si="153"/>
        <v>1178144.3700000001</v>
      </c>
      <c r="G3311" s="81"/>
      <c r="H3311" s="106" t="s">
        <v>11235</v>
      </c>
      <c r="I3311" s="189" t="str">
        <f t="shared" si="154"/>
        <v/>
      </c>
      <c r="J3311" s="232">
        <v>2016</v>
      </c>
      <c r="K3311" s="106">
        <f t="shared" si="155"/>
        <v>0</v>
      </c>
    </row>
    <row r="3312" spans="2:11" s="58" customFormat="1">
      <c r="B3312" s="175" t="s">
        <v>4143</v>
      </c>
      <c r="C3312" s="174" t="s">
        <v>3359</v>
      </c>
      <c r="D3312" s="104">
        <v>2035.7881669999999</v>
      </c>
      <c r="E3312" s="97">
        <v>917.47029002158456</v>
      </c>
      <c r="F3312" s="227">
        <f t="shared" si="153"/>
        <v>1867775.16</v>
      </c>
      <c r="G3312" s="81">
        <v>1017.894097</v>
      </c>
      <c r="H3312" s="106">
        <v>1217.8388730748284</v>
      </c>
      <c r="I3312" s="189">
        <f t="shared" si="154"/>
        <v>1239631</v>
      </c>
      <c r="J3312" s="232">
        <v>2016</v>
      </c>
      <c r="K3312" s="106">
        <f t="shared" si="155"/>
        <v>3107406</v>
      </c>
    </row>
    <row r="3313" spans="2:11" s="58" customFormat="1">
      <c r="B3313" s="175" t="s">
        <v>4144</v>
      </c>
      <c r="C3313" s="174" t="s">
        <v>3359</v>
      </c>
      <c r="D3313" s="181">
        <v>3553.2597310000001</v>
      </c>
      <c r="E3313" s="97">
        <v>1361.6317258739675</v>
      </c>
      <c r="F3313" s="227">
        <f t="shared" si="153"/>
        <v>4838231.18</v>
      </c>
      <c r="G3313" s="81">
        <v>1776.629874</v>
      </c>
      <c r="H3313" s="106">
        <v>1217.8389160645174</v>
      </c>
      <c r="I3313" s="189">
        <f t="shared" si="154"/>
        <v>2163649</v>
      </c>
      <c r="J3313" s="232">
        <v>2016</v>
      </c>
      <c r="K3313" s="106">
        <f t="shared" si="155"/>
        <v>7001880</v>
      </c>
    </row>
    <row r="3314" spans="2:11" s="58" customFormat="1">
      <c r="B3314" s="175" t="s">
        <v>4145</v>
      </c>
      <c r="C3314" s="174" t="s">
        <v>3382</v>
      </c>
      <c r="D3314" s="181">
        <v>4045</v>
      </c>
      <c r="E3314" s="97">
        <v>386.85710012360937</v>
      </c>
      <c r="F3314" s="227">
        <f t="shared" si="153"/>
        <v>1564836.97</v>
      </c>
      <c r="G3314" s="81"/>
      <c r="H3314" s="106" t="s">
        <v>11235</v>
      </c>
      <c r="I3314" s="189" t="str">
        <f t="shared" si="154"/>
        <v/>
      </c>
      <c r="J3314" s="232">
        <v>2016</v>
      </c>
      <c r="K3314" s="106">
        <f t="shared" si="155"/>
        <v>0</v>
      </c>
    </row>
    <row r="3315" spans="2:11" s="58" customFormat="1">
      <c r="B3315" s="175" t="s">
        <v>4146</v>
      </c>
      <c r="C3315" s="174" t="s">
        <v>3382</v>
      </c>
      <c r="D3315" s="181">
        <v>3474.4</v>
      </c>
      <c r="E3315" s="97">
        <v>207.7502072300253</v>
      </c>
      <c r="F3315" s="227">
        <f t="shared" si="153"/>
        <v>721807.32</v>
      </c>
      <c r="G3315" s="81"/>
      <c r="H3315" s="106" t="s">
        <v>11235</v>
      </c>
      <c r="I3315" s="189" t="str">
        <f t="shared" si="154"/>
        <v/>
      </c>
      <c r="J3315" s="232">
        <v>2016</v>
      </c>
      <c r="K3315" s="106">
        <f t="shared" si="155"/>
        <v>0</v>
      </c>
    </row>
    <row r="3316" spans="2:11" s="58" customFormat="1">
      <c r="B3316" s="175" t="s">
        <v>4147</v>
      </c>
      <c r="C3316" s="174" t="s">
        <v>3379</v>
      </c>
      <c r="D3316" s="181">
        <v>6816.114286</v>
      </c>
      <c r="E3316" s="97">
        <v>930.65600631567816</v>
      </c>
      <c r="F3316" s="227">
        <f t="shared" si="153"/>
        <v>6343457.7000000002</v>
      </c>
      <c r="G3316" s="81"/>
      <c r="H3316" s="106" t="s">
        <v>11235</v>
      </c>
      <c r="I3316" s="189" t="str">
        <f t="shared" si="154"/>
        <v/>
      </c>
      <c r="J3316" s="232">
        <v>2016</v>
      </c>
      <c r="K3316" s="106">
        <f t="shared" si="155"/>
        <v>0</v>
      </c>
    </row>
    <row r="3317" spans="2:11" s="58" customFormat="1">
      <c r="B3317" s="175" t="s">
        <v>4148</v>
      </c>
      <c r="C3317" s="174" t="s">
        <v>3379</v>
      </c>
      <c r="D3317" s="104">
        <v>6827.3374999999996</v>
      </c>
      <c r="E3317" s="97">
        <v>1182.4421452725899</v>
      </c>
      <c r="F3317" s="227">
        <f t="shared" si="153"/>
        <v>8072931.6000000006</v>
      </c>
      <c r="G3317" s="81"/>
      <c r="H3317" s="106" t="s">
        <v>11235</v>
      </c>
      <c r="I3317" s="189" t="str">
        <f t="shared" si="154"/>
        <v/>
      </c>
      <c r="J3317" s="232">
        <v>2016</v>
      </c>
      <c r="K3317" s="106">
        <f t="shared" si="155"/>
        <v>0</v>
      </c>
    </row>
    <row r="3318" spans="2:11" s="58" customFormat="1">
      <c r="B3318" s="175" t="s">
        <v>4149</v>
      </c>
      <c r="C3318" s="174" t="s">
        <v>4150</v>
      </c>
      <c r="D3318" s="181">
        <v>7501.7829549999997</v>
      </c>
      <c r="E3318" s="97">
        <v>1264.2472098821206</v>
      </c>
      <c r="F3318" s="227">
        <f t="shared" si="153"/>
        <v>9484108.1699999999</v>
      </c>
      <c r="G3318" s="81"/>
      <c r="H3318" s="106" t="s">
        <v>11235</v>
      </c>
      <c r="I3318" s="189" t="str">
        <f t="shared" si="154"/>
        <v/>
      </c>
      <c r="J3318" s="232">
        <v>2016</v>
      </c>
      <c r="K3318" s="106">
        <f t="shared" si="155"/>
        <v>0</v>
      </c>
    </row>
    <row r="3319" spans="2:11" s="58" customFormat="1">
      <c r="B3319" s="175" t="s">
        <v>4151</v>
      </c>
      <c r="C3319" s="174" t="s">
        <v>4150</v>
      </c>
      <c r="D3319" s="181">
        <v>3202.315161</v>
      </c>
      <c r="E3319" s="97">
        <v>762.99288394743985</v>
      </c>
      <c r="F3319" s="227">
        <f t="shared" si="153"/>
        <v>2443343.6800000002</v>
      </c>
      <c r="G3319" s="81"/>
      <c r="H3319" s="106" t="s">
        <v>11235</v>
      </c>
      <c r="I3319" s="189" t="str">
        <f t="shared" si="154"/>
        <v/>
      </c>
      <c r="J3319" s="232">
        <v>2016</v>
      </c>
      <c r="K3319" s="106">
        <f t="shared" si="155"/>
        <v>0</v>
      </c>
    </row>
    <row r="3320" spans="2:11" s="58" customFormat="1">
      <c r="B3320" s="175" t="s">
        <v>4152</v>
      </c>
      <c r="C3320" s="174" t="s">
        <v>3382</v>
      </c>
      <c r="D3320" s="181">
        <v>7949.3</v>
      </c>
      <c r="E3320" s="97">
        <v>409.61875007862329</v>
      </c>
      <c r="F3320" s="227">
        <f t="shared" si="153"/>
        <v>3256182.33</v>
      </c>
      <c r="G3320" s="81"/>
      <c r="H3320" s="106" t="s">
        <v>11235</v>
      </c>
      <c r="I3320" s="189" t="str">
        <f t="shared" si="154"/>
        <v/>
      </c>
      <c r="J3320" s="232">
        <v>2016</v>
      </c>
      <c r="K3320" s="106">
        <f t="shared" si="155"/>
        <v>0</v>
      </c>
    </row>
    <row r="3321" spans="2:11" s="58" customFormat="1">
      <c r="B3321" s="175" t="s">
        <v>4153</v>
      </c>
      <c r="C3321" s="174" t="s">
        <v>3382</v>
      </c>
      <c r="D3321" s="181">
        <v>3315</v>
      </c>
      <c r="E3321" s="97">
        <v>510.68906184012064</v>
      </c>
      <c r="F3321" s="227">
        <f t="shared" si="153"/>
        <v>1692934.24</v>
      </c>
      <c r="G3321" s="81"/>
      <c r="H3321" s="106" t="s">
        <v>11235</v>
      </c>
      <c r="I3321" s="189" t="str">
        <f t="shared" si="154"/>
        <v/>
      </c>
      <c r="J3321" s="232">
        <v>2016</v>
      </c>
      <c r="K3321" s="106">
        <f t="shared" si="155"/>
        <v>0</v>
      </c>
    </row>
    <row r="3322" spans="2:11" s="58" customFormat="1">
      <c r="B3322" s="175" t="s">
        <v>4154</v>
      </c>
      <c r="C3322" s="174" t="s">
        <v>976</v>
      </c>
      <c r="D3322" s="104">
        <v>9750.8243629999997</v>
      </c>
      <c r="E3322" s="97">
        <v>50.729691314818325</v>
      </c>
      <c r="F3322" s="227">
        <f t="shared" si="153"/>
        <v>494656.31</v>
      </c>
      <c r="G3322" s="81">
        <v>9750.8247169999995</v>
      </c>
      <c r="H3322" s="106">
        <v>162.69454595304055</v>
      </c>
      <c r="I3322" s="189">
        <f t="shared" si="154"/>
        <v>1586406</v>
      </c>
      <c r="J3322" s="232">
        <v>2016</v>
      </c>
      <c r="K3322" s="106">
        <f t="shared" si="155"/>
        <v>2081062</v>
      </c>
    </row>
    <row r="3323" spans="2:11" s="58" customFormat="1">
      <c r="B3323" s="175" t="s">
        <v>4155</v>
      </c>
      <c r="C3323" s="174" t="s">
        <v>976</v>
      </c>
      <c r="D3323" s="181">
        <v>4100.7496440000004</v>
      </c>
      <c r="E3323" s="97">
        <v>58.599805123826279</v>
      </c>
      <c r="F3323" s="227">
        <f t="shared" si="153"/>
        <v>240303.13</v>
      </c>
      <c r="G3323" s="81">
        <v>4100.7496209999999</v>
      </c>
      <c r="H3323" s="106">
        <v>162.69440021000491</v>
      </c>
      <c r="I3323" s="189">
        <f t="shared" si="154"/>
        <v>667169</v>
      </c>
      <c r="J3323" s="232">
        <v>2016</v>
      </c>
      <c r="K3323" s="106">
        <f t="shared" si="155"/>
        <v>907472</v>
      </c>
    </row>
    <row r="3324" spans="2:11" s="58" customFormat="1">
      <c r="B3324" s="175" t="s">
        <v>4156</v>
      </c>
      <c r="C3324" s="174" t="s">
        <v>527</v>
      </c>
      <c r="D3324" s="181">
        <v>9458.171429</v>
      </c>
      <c r="E3324" s="97">
        <v>319.2774303858518</v>
      </c>
      <c r="F3324" s="227">
        <f t="shared" si="153"/>
        <v>3019780.67</v>
      </c>
      <c r="G3324" s="81">
        <v>4729.0856940000003</v>
      </c>
      <c r="H3324" s="106">
        <v>1300.6110267368733</v>
      </c>
      <c r="I3324" s="189">
        <f t="shared" si="154"/>
        <v>6150701</v>
      </c>
      <c r="J3324" s="232">
        <v>2016</v>
      </c>
      <c r="K3324" s="106">
        <f t="shared" si="155"/>
        <v>9170482</v>
      </c>
    </row>
    <row r="3325" spans="2:11" s="58" customFormat="1">
      <c r="B3325" s="175" t="s">
        <v>4157</v>
      </c>
      <c r="C3325" s="174" t="s">
        <v>527</v>
      </c>
      <c r="D3325" s="181">
        <v>5934.3</v>
      </c>
      <c r="E3325" s="97">
        <v>531.22005796808378</v>
      </c>
      <c r="F3325" s="227">
        <f t="shared" si="153"/>
        <v>3152419.1899999995</v>
      </c>
      <c r="G3325" s="81">
        <v>2967.1500339999998</v>
      </c>
      <c r="H3325" s="106">
        <v>1300.6110091431933</v>
      </c>
      <c r="I3325" s="189">
        <f t="shared" si="154"/>
        <v>3859108</v>
      </c>
      <c r="J3325" s="232">
        <v>2016</v>
      </c>
      <c r="K3325" s="106">
        <f t="shared" si="155"/>
        <v>7011527</v>
      </c>
    </row>
    <row r="3326" spans="2:11" s="58" customFormat="1">
      <c r="B3326" s="175" t="s">
        <v>4158</v>
      </c>
      <c r="C3326" s="174" t="s">
        <v>527</v>
      </c>
      <c r="D3326" s="181">
        <v>5438.1</v>
      </c>
      <c r="E3326" s="97">
        <v>588.29206524337542</v>
      </c>
      <c r="F3326" s="227">
        <f t="shared" si="153"/>
        <v>3199191.08</v>
      </c>
      <c r="G3326" s="81">
        <v>2719.0498849999999</v>
      </c>
      <c r="H3326" s="106">
        <v>1300.6112979056286</v>
      </c>
      <c r="I3326" s="189">
        <f t="shared" si="154"/>
        <v>3536427</v>
      </c>
      <c r="J3326" s="232">
        <v>2016</v>
      </c>
      <c r="K3326" s="106">
        <f t="shared" si="155"/>
        <v>6735618</v>
      </c>
    </row>
    <row r="3327" spans="2:11" s="58" customFormat="1">
      <c r="B3327" s="175" t="s">
        <v>4159</v>
      </c>
      <c r="C3327" s="174" t="s">
        <v>527</v>
      </c>
      <c r="D3327" s="104">
        <v>5934.3</v>
      </c>
      <c r="E3327" s="97">
        <v>531.22005796808378</v>
      </c>
      <c r="F3327" s="227">
        <f t="shared" si="153"/>
        <v>3152419.1899999995</v>
      </c>
      <c r="G3327" s="81">
        <v>2967.1500339999998</v>
      </c>
      <c r="H3327" s="106">
        <v>1300.6110091431933</v>
      </c>
      <c r="I3327" s="189">
        <f t="shared" si="154"/>
        <v>3859108</v>
      </c>
      <c r="J3327" s="232">
        <v>2016</v>
      </c>
      <c r="K3327" s="106">
        <f t="shared" si="155"/>
        <v>7011527</v>
      </c>
    </row>
    <row r="3328" spans="2:11" s="58" customFormat="1">
      <c r="B3328" s="175" t="s">
        <v>4160</v>
      </c>
      <c r="C3328" s="174" t="s">
        <v>4161</v>
      </c>
      <c r="D3328" s="181">
        <v>6140.9529409999996</v>
      </c>
      <c r="E3328" s="97">
        <v>678.44262609209284</v>
      </c>
      <c r="F3328" s="227">
        <f t="shared" si="153"/>
        <v>4166284.2400000007</v>
      </c>
      <c r="G3328" s="81">
        <v>3070.4763840000001</v>
      </c>
      <c r="H3328" s="106">
        <v>1300.6112083485739</v>
      </c>
      <c r="I3328" s="189">
        <f t="shared" si="154"/>
        <v>3993496</v>
      </c>
      <c r="J3328" s="232">
        <v>2016</v>
      </c>
      <c r="K3328" s="106">
        <f t="shared" si="155"/>
        <v>8159780</v>
      </c>
    </row>
    <row r="3329" spans="2:11" s="58" customFormat="1">
      <c r="B3329" s="175" t="s">
        <v>4162</v>
      </c>
      <c r="C3329" s="174" t="s">
        <v>4161</v>
      </c>
      <c r="D3329" s="181">
        <v>14080.343849999999</v>
      </c>
      <c r="E3329" s="97">
        <v>239.91366233573905</v>
      </c>
      <c r="F3329" s="227">
        <f t="shared" si="153"/>
        <v>3378066.86</v>
      </c>
      <c r="G3329" s="81">
        <v>7040.1717070000004</v>
      </c>
      <c r="H3329" s="106">
        <v>1300.6111755620564</v>
      </c>
      <c r="I3329" s="189">
        <f t="shared" si="154"/>
        <v>9156526</v>
      </c>
      <c r="J3329" s="232">
        <v>2016</v>
      </c>
      <c r="K3329" s="106">
        <f t="shared" si="155"/>
        <v>12534593</v>
      </c>
    </row>
    <row r="3330" spans="2:11" s="58" customFormat="1">
      <c r="B3330" s="175" t="s">
        <v>4163</v>
      </c>
      <c r="C3330" s="174" t="s">
        <v>576</v>
      </c>
      <c r="D3330" s="181">
        <v>3859.8666669999998</v>
      </c>
      <c r="E3330" s="97">
        <v>133.75372118779978</v>
      </c>
      <c r="F3330" s="227">
        <f t="shared" si="153"/>
        <v>516271.53</v>
      </c>
      <c r="G3330" s="81">
        <v>1929.9332919999999</v>
      </c>
      <c r="H3330" s="106">
        <v>1300.6112752212164</v>
      </c>
      <c r="I3330" s="189">
        <f t="shared" si="154"/>
        <v>2510093</v>
      </c>
      <c r="J3330" s="232">
        <v>2016</v>
      </c>
      <c r="K3330" s="106">
        <f t="shared" si="155"/>
        <v>3026365</v>
      </c>
    </row>
    <row r="3331" spans="2:11" s="58" customFormat="1">
      <c r="B3331" s="175" t="s">
        <v>4164</v>
      </c>
      <c r="C3331" s="174" t="s">
        <v>576</v>
      </c>
      <c r="D3331" s="181">
        <v>5125.3249999999998</v>
      </c>
      <c r="E3331" s="97">
        <v>78.942338290742541</v>
      </c>
      <c r="F3331" s="227">
        <f t="shared" si="153"/>
        <v>404605.14</v>
      </c>
      <c r="G3331" s="81">
        <v>2562.6625490000001</v>
      </c>
      <c r="H3331" s="106">
        <v>1300.6109607761705</v>
      </c>
      <c r="I3331" s="189">
        <f t="shared" si="154"/>
        <v>3333027.0000000005</v>
      </c>
      <c r="J3331" s="232">
        <v>2016</v>
      </c>
      <c r="K3331" s="106">
        <f t="shared" si="155"/>
        <v>3737632</v>
      </c>
    </row>
    <row r="3332" spans="2:11" s="58" customFormat="1">
      <c r="B3332" s="175" t="s">
        <v>4165</v>
      </c>
      <c r="C3332" s="174" t="s">
        <v>4161</v>
      </c>
      <c r="D3332" s="104">
        <v>6140.9529409999996</v>
      </c>
      <c r="E3332" s="97">
        <v>678.44262609209284</v>
      </c>
      <c r="F3332" s="227">
        <f t="shared" si="153"/>
        <v>4166284.2400000007</v>
      </c>
      <c r="G3332" s="81">
        <v>3070.4763840000001</v>
      </c>
      <c r="H3332" s="106">
        <v>1300.6112083485739</v>
      </c>
      <c r="I3332" s="189">
        <f t="shared" si="154"/>
        <v>3993496</v>
      </c>
      <c r="J3332" s="232">
        <v>2016</v>
      </c>
      <c r="K3332" s="106">
        <f t="shared" si="155"/>
        <v>8159780</v>
      </c>
    </row>
    <row r="3333" spans="2:11" s="58" customFormat="1">
      <c r="B3333" s="175" t="s">
        <v>4166</v>
      </c>
      <c r="C3333" s="174" t="s">
        <v>4167</v>
      </c>
      <c r="D3333" s="181">
        <v>2327.7600000000002</v>
      </c>
      <c r="E3333" s="97">
        <v>170.72529384472625</v>
      </c>
      <c r="F3333" s="227">
        <f t="shared" si="153"/>
        <v>397407.51</v>
      </c>
      <c r="G3333" s="81">
        <v>1163.879995</v>
      </c>
      <c r="H3333" s="106">
        <v>1300.610893307776</v>
      </c>
      <c r="I3333" s="189">
        <f t="shared" si="154"/>
        <v>1513754.9999999998</v>
      </c>
      <c r="J3333" s="232">
        <v>2016</v>
      </c>
      <c r="K3333" s="106">
        <f t="shared" si="155"/>
        <v>1911163</v>
      </c>
    </row>
    <row r="3334" spans="2:11" s="58" customFormat="1">
      <c r="B3334" s="175" t="s">
        <v>4168</v>
      </c>
      <c r="C3334" s="174" t="s">
        <v>530</v>
      </c>
      <c r="D3334" s="181">
        <v>5984.0333330000003</v>
      </c>
      <c r="E3334" s="97">
        <v>197.75806118491752</v>
      </c>
      <c r="F3334" s="227">
        <f t="shared" si="153"/>
        <v>1183390.83</v>
      </c>
      <c r="G3334" s="81">
        <v>2992.0166979999999</v>
      </c>
      <c r="H3334" s="106">
        <v>1300.6110569507257</v>
      </c>
      <c r="I3334" s="189">
        <f t="shared" si="154"/>
        <v>3891450</v>
      </c>
      <c r="J3334" s="232">
        <v>2016</v>
      </c>
      <c r="K3334" s="106">
        <f t="shared" si="155"/>
        <v>5074841</v>
      </c>
    </row>
    <row r="3335" spans="2:11" s="58" customFormat="1">
      <c r="B3335" s="175" t="s">
        <v>4169</v>
      </c>
      <c r="C3335" s="174" t="s">
        <v>4161</v>
      </c>
      <c r="D3335" s="181">
        <v>14080.343849999999</v>
      </c>
      <c r="E3335" s="97">
        <v>239.91366233573905</v>
      </c>
      <c r="F3335" s="227">
        <f t="shared" si="153"/>
        <v>3378066.86</v>
      </c>
      <c r="G3335" s="81">
        <v>7040.1717070000004</v>
      </c>
      <c r="H3335" s="106">
        <v>1300.6111755620564</v>
      </c>
      <c r="I3335" s="189">
        <f t="shared" si="154"/>
        <v>9156526</v>
      </c>
      <c r="J3335" s="232">
        <v>2016</v>
      </c>
      <c r="K3335" s="106">
        <f t="shared" si="155"/>
        <v>12534593</v>
      </c>
    </row>
    <row r="3336" spans="2:11" s="58" customFormat="1">
      <c r="B3336" s="175" t="s">
        <v>4170</v>
      </c>
      <c r="C3336" s="174" t="s">
        <v>530</v>
      </c>
      <c r="D3336" s="181">
        <v>16254.87333</v>
      </c>
      <c r="E3336" s="97">
        <v>208.6398522553113</v>
      </c>
      <c r="F3336" s="227">
        <f t="shared" si="153"/>
        <v>3391414.37</v>
      </c>
      <c r="G3336" s="81">
        <v>8127.4368340000001</v>
      </c>
      <c r="H3336" s="106">
        <v>1300.6111540331167</v>
      </c>
      <c r="I3336" s="189">
        <f t="shared" si="154"/>
        <v>10570635</v>
      </c>
      <c r="J3336" s="232">
        <v>2016</v>
      </c>
      <c r="K3336" s="106">
        <f t="shared" si="155"/>
        <v>13962049</v>
      </c>
    </row>
    <row r="3337" spans="2:11" s="58" customFormat="1">
      <c r="B3337" s="175" t="s">
        <v>4171</v>
      </c>
      <c r="C3337" s="174" t="s">
        <v>4167</v>
      </c>
      <c r="D3337" s="104">
        <v>2327.7600000000002</v>
      </c>
      <c r="E3337" s="97">
        <v>170.72529384472625</v>
      </c>
      <c r="F3337" s="227">
        <f t="shared" si="153"/>
        <v>397407.51</v>
      </c>
      <c r="G3337" s="81">
        <v>1163.879995</v>
      </c>
      <c r="H3337" s="106">
        <v>1300.610893307776</v>
      </c>
      <c r="I3337" s="189">
        <f t="shared" si="154"/>
        <v>1513754.9999999998</v>
      </c>
      <c r="J3337" s="232">
        <v>2016</v>
      </c>
      <c r="K3337" s="106">
        <f t="shared" si="155"/>
        <v>1911163</v>
      </c>
    </row>
    <row r="3338" spans="2:11" s="58" customFormat="1">
      <c r="B3338" s="175" t="s">
        <v>4172</v>
      </c>
      <c r="C3338" s="174" t="s">
        <v>4167</v>
      </c>
      <c r="D3338" s="181">
        <v>6234.4933330000003</v>
      </c>
      <c r="E3338" s="97">
        <v>351.0094987858414</v>
      </c>
      <c r="F3338" s="227">
        <f t="shared" si="153"/>
        <v>2188366.38</v>
      </c>
      <c r="G3338" s="81">
        <v>3117.246502</v>
      </c>
      <c r="H3338" s="106">
        <v>1300.6109710601256</v>
      </c>
      <c r="I3338" s="189">
        <f t="shared" si="154"/>
        <v>4054325</v>
      </c>
      <c r="J3338" s="232">
        <v>2016</v>
      </c>
      <c r="K3338" s="106">
        <f t="shared" si="155"/>
        <v>6242691</v>
      </c>
    </row>
    <row r="3339" spans="2:11" s="58" customFormat="1">
      <c r="B3339" s="175" t="s">
        <v>4173</v>
      </c>
      <c r="C3339" s="174" t="s">
        <v>514</v>
      </c>
      <c r="D3339" s="181">
        <v>7914.61</v>
      </c>
      <c r="E3339" s="97">
        <v>89.014977364645887</v>
      </c>
      <c r="F3339" s="227">
        <f t="shared" si="153"/>
        <v>704518.83</v>
      </c>
      <c r="G3339" s="81">
        <v>3957.3051260000002</v>
      </c>
      <c r="H3339" s="106">
        <v>1300.6111068323014</v>
      </c>
      <c r="I3339" s="189">
        <f t="shared" si="154"/>
        <v>5146915</v>
      </c>
      <c r="J3339" s="232">
        <v>2016</v>
      </c>
      <c r="K3339" s="106">
        <f t="shared" si="155"/>
        <v>5851434</v>
      </c>
    </row>
    <row r="3340" spans="2:11" s="58" customFormat="1">
      <c r="B3340" s="175" t="s">
        <v>4174</v>
      </c>
      <c r="C3340" s="174" t="s">
        <v>514</v>
      </c>
      <c r="D3340" s="181">
        <v>3852.1428569999998</v>
      </c>
      <c r="E3340" s="97">
        <v>206.38012906383759</v>
      </c>
      <c r="F3340" s="227">
        <f t="shared" si="153"/>
        <v>795005.74</v>
      </c>
      <c r="G3340" s="81">
        <v>1926.071455</v>
      </c>
      <c r="H3340" s="106">
        <v>1300.6111447718849</v>
      </c>
      <c r="I3340" s="189">
        <f t="shared" si="154"/>
        <v>2505070</v>
      </c>
      <c r="J3340" s="232">
        <v>2016</v>
      </c>
      <c r="K3340" s="106">
        <f t="shared" si="155"/>
        <v>3300076</v>
      </c>
    </row>
    <row r="3341" spans="2:11" s="58" customFormat="1">
      <c r="B3341" s="175" t="s">
        <v>4175</v>
      </c>
      <c r="C3341" s="174" t="s">
        <v>4167</v>
      </c>
      <c r="D3341" s="181">
        <v>6234.4933330000003</v>
      </c>
      <c r="E3341" s="97">
        <v>351.0094987858414</v>
      </c>
      <c r="F3341" s="227">
        <f t="shared" si="153"/>
        <v>2188366.38</v>
      </c>
      <c r="G3341" s="81">
        <v>3117.246502</v>
      </c>
      <c r="H3341" s="106">
        <v>1300.6109710601256</v>
      </c>
      <c r="I3341" s="189">
        <f t="shared" si="154"/>
        <v>4054325</v>
      </c>
      <c r="J3341" s="232">
        <v>2016</v>
      </c>
      <c r="K3341" s="106">
        <f t="shared" si="155"/>
        <v>6242691</v>
      </c>
    </row>
    <row r="3342" spans="2:11" s="58" customFormat="1">
      <c r="B3342" s="175" t="s">
        <v>4176</v>
      </c>
      <c r="C3342" s="174" t="s">
        <v>576</v>
      </c>
      <c r="D3342" s="104">
        <v>10186.96667</v>
      </c>
      <c r="E3342" s="97">
        <v>564.64350344242359</v>
      </c>
      <c r="F3342" s="227">
        <f t="shared" ref="F3342:F3405" si="156">IFERROR(D3342*E3342,0)</f>
        <v>5752004.5499999989</v>
      </c>
      <c r="G3342" s="81">
        <v>5093.483166</v>
      </c>
      <c r="H3342" s="106">
        <v>1300.6111503854138</v>
      </c>
      <c r="I3342" s="189">
        <f t="shared" ref="I3342:I3405" si="157">IFERROR(G3342*H3342,"")</f>
        <v>6624641</v>
      </c>
      <c r="J3342" s="232">
        <v>2016</v>
      </c>
      <c r="K3342" s="106">
        <f t="shared" ref="K3342:K3405" si="158">IFERROR(ROUND((F3342+I3342),0),0)</f>
        <v>12376646</v>
      </c>
    </row>
    <row r="3343" spans="2:11" s="58" customFormat="1">
      <c r="B3343" s="175" t="s">
        <v>4177</v>
      </c>
      <c r="C3343" s="174" t="s">
        <v>514</v>
      </c>
      <c r="D3343" s="181">
        <v>12423.2631</v>
      </c>
      <c r="E3343" s="97">
        <v>453.92892307013932</v>
      </c>
      <c r="F3343" s="227">
        <f t="shared" si="156"/>
        <v>5639278.4400000004</v>
      </c>
      <c r="G3343" s="81">
        <v>6211.6316939999997</v>
      </c>
      <c r="H3343" s="106">
        <v>1300.6110790186847</v>
      </c>
      <c r="I3343" s="189">
        <f t="shared" si="157"/>
        <v>8078917</v>
      </c>
      <c r="J3343" s="232">
        <v>2016</v>
      </c>
      <c r="K3343" s="106">
        <f t="shared" si="158"/>
        <v>13718195</v>
      </c>
    </row>
    <row r="3344" spans="2:11" s="58" customFormat="1">
      <c r="B3344" s="175" t="s">
        <v>4178</v>
      </c>
      <c r="C3344" s="174" t="s">
        <v>514</v>
      </c>
      <c r="D3344" s="181">
        <v>7959.1833329999999</v>
      </c>
      <c r="E3344" s="97">
        <v>218.83424305336328</v>
      </c>
      <c r="F3344" s="227">
        <f t="shared" si="156"/>
        <v>1741741.86</v>
      </c>
      <c r="G3344" s="81">
        <v>3979.5916809999999</v>
      </c>
      <c r="H3344" s="106">
        <v>1300.6110714100671</v>
      </c>
      <c r="I3344" s="189">
        <f t="shared" si="157"/>
        <v>5175901</v>
      </c>
      <c r="J3344" s="232">
        <v>2016</v>
      </c>
      <c r="K3344" s="106">
        <f t="shared" si="158"/>
        <v>6917643</v>
      </c>
    </row>
    <row r="3345" spans="2:11" s="58" customFormat="1">
      <c r="B3345" s="175" t="s">
        <v>4179</v>
      </c>
      <c r="C3345" s="174" t="s">
        <v>599</v>
      </c>
      <c r="D3345" s="181">
        <v>6077.481573</v>
      </c>
      <c r="E3345" s="97">
        <v>213.77776211975689</v>
      </c>
      <c r="F3345" s="227">
        <f t="shared" si="156"/>
        <v>1299230.4099999999</v>
      </c>
      <c r="G3345" s="81"/>
      <c r="H3345" s="106" t="s">
        <v>11235</v>
      </c>
      <c r="I3345" s="189" t="str">
        <f t="shared" si="157"/>
        <v/>
      </c>
      <c r="J3345" s="232">
        <v>2016</v>
      </c>
      <c r="K3345" s="106">
        <f t="shared" si="158"/>
        <v>0</v>
      </c>
    </row>
    <row r="3346" spans="2:11" s="58" customFormat="1">
      <c r="B3346" s="175" t="s">
        <v>4180</v>
      </c>
      <c r="C3346" s="174" t="s">
        <v>599</v>
      </c>
      <c r="D3346" s="181">
        <v>2034.0521739999999</v>
      </c>
      <c r="E3346" s="97">
        <v>99.987253325980816</v>
      </c>
      <c r="F3346" s="227">
        <f t="shared" si="156"/>
        <v>203379.29</v>
      </c>
      <c r="G3346" s="81"/>
      <c r="H3346" s="106" t="s">
        <v>11235</v>
      </c>
      <c r="I3346" s="189" t="str">
        <f t="shared" si="157"/>
        <v/>
      </c>
      <c r="J3346" s="232">
        <v>2016</v>
      </c>
      <c r="K3346" s="106">
        <f t="shared" si="158"/>
        <v>0</v>
      </c>
    </row>
    <row r="3347" spans="2:11" s="58" customFormat="1">
      <c r="B3347" s="175" t="s">
        <v>4181</v>
      </c>
      <c r="C3347" s="174" t="s">
        <v>596</v>
      </c>
      <c r="D3347" s="104">
        <v>3438.8</v>
      </c>
      <c r="E3347" s="97">
        <v>89.979760381528436</v>
      </c>
      <c r="F3347" s="227">
        <f t="shared" si="156"/>
        <v>309422.40000000002</v>
      </c>
      <c r="G3347" s="81">
        <v>1719.40005</v>
      </c>
      <c r="H3347" s="106">
        <v>1300.6112219201111</v>
      </c>
      <c r="I3347" s="189">
        <f t="shared" si="157"/>
        <v>2236271</v>
      </c>
      <c r="J3347" s="232">
        <v>2016</v>
      </c>
      <c r="K3347" s="106">
        <f t="shared" si="158"/>
        <v>2545693</v>
      </c>
    </row>
    <row r="3348" spans="2:11" s="58" customFormat="1">
      <c r="B3348" s="175" t="s">
        <v>4182</v>
      </c>
      <c r="C3348" s="174" t="s">
        <v>596</v>
      </c>
      <c r="D3348" s="181">
        <v>10600.127780000001</v>
      </c>
      <c r="E3348" s="97">
        <v>179.56953817022759</v>
      </c>
      <c r="F3348" s="227">
        <f t="shared" si="156"/>
        <v>1903460.05</v>
      </c>
      <c r="G3348" s="81">
        <v>5300.0636329999998</v>
      </c>
      <c r="H3348" s="106">
        <v>1300.6111770205609</v>
      </c>
      <c r="I3348" s="189">
        <f t="shared" si="157"/>
        <v>6893322</v>
      </c>
      <c r="J3348" s="232">
        <v>2016</v>
      </c>
      <c r="K3348" s="106">
        <f t="shared" si="158"/>
        <v>8796782</v>
      </c>
    </row>
    <row r="3349" spans="2:11" s="58" customFormat="1">
      <c r="B3349" s="175" t="s">
        <v>4183</v>
      </c>
      <c r="C3349" s="174" t="s">
        <v>487</v>
      </c>
      <c r="D3349" s="181">
        <v>4622.5090909999999</v>
      </c>
      <c r="E3349" s="97">
        <v>499.33961936257884</v>
      </c>
      <c r="F3349" s="227">
        <f t="shared" si="156"/>
        <v>2308201.9300000002</v>
      </c>
      <c r="G3349" s="81"/>
      <c r="H3349" s="106" t="s">
        <v>11235</v>
      </c>
      <c r="I3349" s="189" t="str">
        <f t="shared" si="157"/>
        <v/>
      </c>
      <c r="J3349" s="232">
        <v>2016</v>
      </c>
      <c r="K3349" s="106">
        <f t="shared" si="158"/>
        <v>0</v>
      </c>
    </row>
    <row r="3350" spans="2:11" s="58" customFormat="1">
      <c r="B3350" s="175" t="s">
        <v>4184</v>
      </c>
      <c r="C3350" s="174" t="s">
        <v>487</v>
      </c>
      <c r="D3350" s="181">
        <v>6001</v>
      </c>
      <c r="E3350" s="97">
        <v>210.32000833194471</v>
      </c>
      <c r="F3350" s="227">
        <f t="shared" si="156"/>
        <v>1262130.3700000001</v>
      </c>
      <c r="G3350" s="81"/>
      <c r="H3350" s="106" t="s">
        <v>11235</v>
      </c>
      <c r="I3350" s="189" t="str">
        <f t="shared" si="157"/>
        <v/>
      </c>
      <c r="J3350" s="232">
        <v>2016</v>
      </c>
      <c r="K3350" s="106">
        <f t="shared" si="158"/>
        <v>0</v>
      </c>
    </row>
    <row r="3351" spans="2:11" s="58" customFormat="1">
      <c r="B3351" s="175" t="s">
        <v>4185</v>
      </c>
      <c r="C3351" s="174" t="s">
        <v>499</v>
      </c>
      <c r="D3351" s="181">
        <v>10718.757460000001</v>
      </c>
      <c r="E3351" s="97">
        <v>244.70161674877562</v>
      </c>
      <c r="F3351" s="227">
        <f t="shared" si="156"/>
        <v>2622897.2799999998</v>
      </c>
      <c r="G3351" s="81">
        <v>5359.3787339999999</v>
      </c>
      <c r="H3351" s="106">
        <v>623.65157714938982</v>
      </c>
      <c r="I3351" s="189">
        <f t="shared" si="157"/>
        <v>3342385</v>
      </c>
      <c r="J3351" s="232">
        <v>2016</v>
      </c>
      <c r="K3351" s="106">
        <f t="shared" si="158"/>
        <v>5965282</v>
      </c>
    </row>
    <row r="3352" spans="2:11" s="58" customFormat="1">
      <c r="B3352" s="175" t="s">
        <v>4186</v>
      </c>
      <c r="C3352" s="174" t="s">
        <v>487</v>
      </c>
      <c r="D3352" s="104">
        <v>4622.5090909999999</v>
      </c>
      <c r="E3352" s="97">
        <v>499.33961936257884</v>
      </c>
      <c r="F3352" s="227">
        <f t="shared" si="156"/>
        <v>2308201.9300000002</v>
      </c>
      <c r="G3352" s="81"/>
      <c r="H3352" s="106" t="s">
        <v>11235</v>
      </c>
      <c r="I3352" s="189" t="str">
        <f t="shared" si="157"/>
        <v/>
      </c>
      <c r="J3352" s="232">
        <v>2016</v>
      </c>
      <c r="K3352" s="106">
        <f t="shared" si="158"/>
        <v>0</v>
      </c>
    </row>
    <row r="3353" spans="2:11" s="58" customFormat="1">
      <c r="B3353" s="175" t="s">
        <v>4187</v>
      </c>
      <c r="C3353" s="174" t="s">
        <v>499</v>
      </c>
      <c r="D3353" s="181">
        <v>13017.2346</v>
      </c>
      <c r="E3353" s="97">
        <v>328.20412101968265</v>
      </c>
      <c r="F3353" s="227">
        <f t="shared" si="156"/>
        <v>4272310.04</v>
      </c>
      <c r="G3353" s="81">
        <v>6508.617037</v>
      </c>
      <c r="H3353" s="106">
        <v>1188.7769638335228</v>
      </c>
      <c r="I3353" s="189">
        <f t="shared" si="157"/>
        <v>7737293.9999999991</v>
      </c>
      <c r="J3353" s="232">
        <v>2016</v>
      </c>
      <c r="K3353" s="106">
        <f t="shared" si="158"/>
        <v>12009604</v>
      </c>
    </row>
    <row r="3354" spans="2:11" s="58" customFormat="1">
      <c r="B3354" s="175" t="s">
        <v>4188</v>
      </c>
      <c r="C3354" s="174" t="s">
        <v>489</v>
      </c>
      <c r="D3354" s="181">
        <v>6701.7</v>
      </c>
      <c r="E3354" s="97">
        <v>137.77730277392305</v>
      </c>
      <c r="F3354" s="227">
        <f t="shared" si="156"/>
        <v>923342.15000000014</v>
      </c>
      <c r="G3354" s="81">
        <v>3350.8499729999999</v>
      </c>
      <c r="H3354" s="106">
        <v>623.65161581049392</v>
      </c>
      <c r="I3354" s="189">
        <f t="shared" si="157"/>
        <v>2089762.9999999998</v>
      </c>
      <c r="J3354" s="232">
        <v>2016</v>
      </c>
      <c r="K3354" s="106">
        <f t="shared" si="158"/>
        <v>3013105</v>
      </c>
    </row>
    <row r="3355" spans="2:11" s="58" customFormat="1">
      <c r="B3355" s="175" t="s">
        <v>4189</v>
      </c>
      <c r="C3355" s="174" t="s">
        <v>489</v>
      </c>
      <c r="D3355" s="181">
        <v>5587.9</v>
      </c>
      <c r="E3355" s="97">
        <v>93.871688827645457</v>
      </c>
      <c r="F3355" s="227">
        <f t="shared" si="156"/>
        <v>524545.61</v>
      </c>
      <c r="G3355" s="81">
        <v>2793.950061</v>
      </c>
      <c r="H3355" s="106">
        <v>623.6518054930259</v>
      </c>
      <c r="I3355" s="189">
        <f t="shared" si="157"/>
        <v>1742451.9999999998</v>
      </c>
      <c r="J3355" s="232">
        <v>2016</v>
      </c>
      <c r="K3355" s="106">
        <f t="shared" si="158"/>
        <v>2266998</v>
      </c>
    </row>
    <row r="3356" spans="2:11" s="58" customFormat="1">
      <c r="B3356" s="175" t="s">
        <v>4190</v>
      </c>
      <c r="C3356" s="174" t="s">
        <v>487</v>
      </c>
      <c r="D3356" s="181">
        <v>5980.8</v>
      </c>
      <c r="E3356" s="97">
        <v>296.42674224184054</v>
      </c>
      <c r="F3356" s="227">
        <f t="shared" si="156"/>
        <v>1772869.06</v>
      </c>
      <c r="G3356" s="81"/>
      <c r="H3356" s="106" t="s">
        <v>11235</v>
      </c>
      <c r="I3356" s="189" t="str">
        <f t="shared" si="157"/>
        <v/>
      </c>
      <c r="J3356" s="232">
        <v>2016</v>
      </c>
      <c r="K3356" s="106">
        <f t="shared" si="158"/>
        <v>0</v>
      </c>
    </row>
    <row r="3357" spans="2:11" s="58" customFormat="1">
      <c r="B3357" s="175" t="s">
        <v>4191</v>
      </c>
      <c r="C3357" s="174" t="s">
        <v>487</v>
      </c>
      <c r="D3357" s="104">
        <v>6001</v>
      </c>
      <c r="E3357" s="97">
        <v>210.32000833194471</v>
      </c>
      <c r="F3357" s="227">
        <f t="shared" si="156"/>
        <v>1262130.3700000001</v>
      </c>
      <c r="G3357" s="81"/>
      <c r="H3357" s="106" t="s">
        <v>11235</v>
      </c>
      <c r="I3357" s="189" t="str">
        <f t="shared" si="157"/>
        <v/>
      </c>
      <c r="J3357" s="232">
        <v>2016</v>
      </c>
      <c r="K3357" s="106">
        <f t="shared" si="158"/>
        <v>0</v>
      </c>
    </row>
    <row r="3358" spans="2:11" s="58" customFormat="1">
      <c r="B3358" s="175" t="s">
        <v>4192</v>
      </c>
      <c r="C3358" s="174" t="s">
        <v>4193</v>
      </c>
      <c r="D3358" s="181">
        <v>4793.7466670000003</v>
      </c>
      <c r="E3358" s="97">
        <v>126.08873017027122</v>
      </c>
      <c r="F3358" s="227">
        <f t="shared" si="156"/>
        <v>604437.43000000005</v>
      </c>
      <c r="G3358" s="81">
        <v>2396.8733830000001</v>
      </c>
      <c r="H3358" s="106">
        <v>623.65163324941477</v>
      </c>
      <c r="I3358" s="189">
        <f t="shared" si="157"/>
        <v>1494814.0000000002</v>
      </c>
      <c r="J3358" s="232">
        <v>2016</v>
      </c>
      <c r="K3358" s="106">
        <f t="shared" si="158"/>
        <v>2099251</v>
      </c>
    </row>
    <row r="3359" spans="2:11" s="58" customFormat="1">
      <c r="B3359" s="175" t="s">
        <v>4194</v>
      </c>
      <c r="C3359" s="174" t="s">
        <v>4193</v>
      </c>
      <c r="D3359" s="181">
        <v>10269.94</v>
      </c>
      <c r="E3359" s="97">
        <v>124.92080187420763</v>
      </c>
      <c r="F3359" s="227">
        <f t="shared" si="156"/>
        <v>1282929.1399999999</v>
      </c>
      <c r="G3359" s="81">
        <v>5134.9701100000002</v>
      </c>
      <c r="H3359" s="106">
        <v>623.65173144113976</v>
      </c>
      <c r="I3359" s="189">
        <f t="shared" si="157"/>
        <v>3202433</v>
      </c>
      <c r="J3359" s="232">
        <v>2016</v>
      </c>
      <c r="K3359" s="106">
        <f t="shared" si="158"/>
        <v>4485362</v>
      </c>
    </row>
    <row r="3360" spans="2:11" s="58" customFormat="1">
      <c r="B3360" s="175" t="s">
        <v>4195</v>
      </c>
      <c r="C3360" s="174" t="s">
        <v>628</v>
      </c>
      <c r="D3360" s="181">
        <v>10827.77</v>
      </c>
      <c r="E3360" s="97">
        <v>115.13389552973511</v>
      </c>
      <c r="F3360" s="227">
        <f t="shared" si="156"/>
        <v>1246643.3400000001</v>
      </c>
      <c r="G3360" s="81">
        <v>5413.884994</v>
      </c>
      <c r="H3360" s="106">
        <v>576.16111229864816</v>
      </c>
      <c r="I3360" s="189">
        <f t="shared" si="157"/>
        <v>3119270</v>
      </c>
      <c r="J3360" s="232">
        <v>2016</v>
      </c>
      <c r="K3360" s="106">
        <f t="shared" si="158"/>
        <v>4365913</v>
      </c>
    </row>
    <row r="3361" spans="2:11" s="58" customFormat="1">
      <c r="B3361" s="175" t="s">
        <v>4196</v>
      </c>
      <c r="C3361" s="174" t="s">
        <v>628</v>
      </c>
      <c r="D3361" s="181">
        <v>10392.75</v>
      </c>
      <c r="E3361" s="97">
        <v>91.742341536167032</v>
      </c>
      <c r="F3361" s="227">
        <f t="shared" si="156"/>
        <v>953455.22</v>
      </c>
      <c r="G3361" s="81">
        <v>5196.3751679999996</v>
      </c>
      <c r="H3361" s="106">
        <v>576.16105519808389</v>
      </c>
      <c r="I3361" s="189">
        <f t="shared" si="157"/>
        <v>2993949</v>
      </c>
      <c r="J3361" s="232">
        <v>2016</v>
      </c>
      <c r="K3361" s="106">
        <f t="shared" si="158"/>
        <v>3947404</v>
      </c>
    </row>
    <row r="3362" spans="2:11" s="58" customFormat="1">
      <c r="B3362" s="175" t="s">
        <v>4197</v>
      </c>
      <c r="C3362" s="174" t="s">
        <v>4198</v>
      </c>
      <c r="D3362" s="104">
        <v>21480.14</v>
      </c>
      <c r="E3362" s="97">
        <v>31.433985067136437</v>
      </c>
      <c r="F3362" s="227">
        <f t="shared" si="156"/>
        <v>675206.4</v>
      </c>
      <c r="G3362" s="81">
        <v>10740.07022</v>
      </c>
      <c r="H3362" s="106">
        <v>162.69446700135262</v>
      </c>
      <c r="I3362" s="189">
        <f t="shared" si="157"/>
        <v>1747350</v>
      </c>
      <c r="J3362" s="232">
        <v>2016</v>
      </c>
      <c r="K3362" s="106">
        <f t="shared" si="158"/>
        <v>2422556</v>
      </c>
    </row>
    <row r="3363" spans="2:11" s="58" customFormat="1">
      <c r="B3363" s="175" t="s">
        <v>4199</v>
      </c>
      <c r="C3363" s="174" t="s">
        <v>2931</v>
      </c>
      <c r="D3363" s="181">
        <v>15702.7325</v>
      </c>
      <c r="E3363" s="97">
        <v>630.75695965654393</v>
      </c>
      <c r="F3363" s="227">
        <f t="shared" si="156"/>
        <v>9904607.8100000005</v>
      </c>
      <c r="G3363" s="81">
        <v>7851.3662409999997</v>
      </c>
      <c r="H3363" s="106">
        <v>516.55175360708279</v>
      </c>
      <c r="I3363" s="189">
        <f t="shared" si="157"/>
        <v>4055636.9999999995</v>
      </c>
      <c r="J3363" s="232">
        <v>2016</v>
      </c>
      <c r="K3363" s="106">
        <f t="shared" si="158"/>
        <v>13960245</v>
      </c>
    </row>
    <row r="3364" spans="2:11" s="58" customFormat="1">
      <c r="B3364" s="175" t="s">
        <v>4200</v>
      </c>
      <c r="C3364" s="174" t="s">
        <v>4201</v>
      </c>
      <c r="D3364" s="181">
        <v>17858.528279999999</v>
      </c>
      <c r="E3364" s="97">
        <v>261.0089318065576</v>
      </c>
      <c r="F3364" s="227">
        <f t="shared" si="156"/>
        <v>4661235.3899999997</v>
      </c>
      <c r="G3364" s="81">
        <v>8929.2645009999997</v>
      </c>
      <c r="H3364" s="106">
        <v>576.16111600500119</v>
      </c>
      <c r="I3364" s="189">
        <f t="shared" si="157"/>
        <v>5144695</v>
      </c>
      <c r="J3364" s="232">
        <v>2016</v>
      </c>
      <c r="K3364" s="106">
        <f t="shared" si="158"/>
        <v>9805930</v>
      </c>
    </row>
    <row r="3365" spans="2:11" s="58" customFormat="1">
      <c r="B3365" s="175" t="s">
        <v>4202</v>
      </c>
      <c r="C3365" s="174" t="s">
        <v>2931</v>
      </c>
      <c r="D3365" s="181">
        <v>13629.87725</v>
      </c>
      <c r="E3365" s="97">
        <v>82.405978381059896</v>
      </c>
      <c r="F3365" s="227">
        <f t="shared" si="156"/>
        <v>1123183.3700000001</v>
      </c>
      <c r="G3365" s="81">
        <v>6814.9385190000003</v>
      </c>
      <c r="H3365" s="106">
        <v>576.16117725096672</v>
      </c>
      <c r="I3365" s="189">
        <f t="shared" si="157"/>
        <v>3926502.9999999995</v>
      </c>
      <c r="J3365" s="232">
        <v>2016</v>
      </c>
      <c r="K3365" s="106">
        <f t="shared" si="158"/>
        <v>5049686</v>
      </c>
    </row>
    <row r="3366" spans="2:11" s="58" customFormat="1">
      <c r="B3366" s="175" t="s">
        <v>4203</v>
      </c>
      <c r="C3366" s="174" t="s">
        <v>2935</v>
      </c>
      <c r="D3366" s="181">
        <v>4344.6000000000004</v>
      </c>
      <c r="E3366" s="97">
        <v>347.57200662891864</v>
      </c>
      <c r="F3366" s="227">
        <f t="shared" si="156"/>
        <v>1510061.34</v>
      </c>
      <c r="G3366" s="81">
        <v>2172.299927</v>
      </c>
      <c r="H3366" s="106">
        <v>576.1612309808819</v>
      </c>
      <c r="I3366" s="189">
        <f t="shared" si="157"/>
        <v>1251595</v>
      </c>
      <c r="J3366" s="232">
        <v>2016</v>
      </c>
      <c r="K3366" s="106">
        <f t="shared" si="158"/>
        <v>2761656</v>
      </c>
    </row>
    <row r="3367" spans="2:11" s="58" customFormat="1">
      <c r="B3367" s="175" t="s">
        <v>4204</v>
      </c>
      <c r="C3367" s="174" t="s">
        <v>4201</v>
      </c>
      <c r="D3367" s="104">
        <v>17858.528279999999</v>
      </c>
      <c r="E3367" s="97">
        <v>261.0089318065576</v>
      </c>
      <c r="F3367" s="227">
        <f t="shared" si="156"/>
        <v>4661235.3899999997</v>
      </c>
      <c r="G3367" s="81">
        <v>8929.2645009999997</v>
      </c>
      <c r="H3367" s="106">
        <v>576.16111600500119</v>
      </c>
      <c r="I3367" s="189">
        <f t="shared" si="157"/>
        <v>5144695</v>
      </c>
      <c r="J3367" s="232">
        <v>2016</v>
      </c>
      <c r="K3367" s="106">
        <f t="shared" si="158"/>
        <v>9805930</v>
      </c>
    </row>
    <row r="3368" spans="2:11" s="58" customFormat="1">
      <c r="B3368" s="175" t="s">
        <v>4205</v>
      </c>
      <c r="C3368" s="174" t="s">
        <v>4206</v>
      </c>
      <c r="D3368" s="181">
        <v>8755.1119999999992</v>
      </c>
      <c r="E3368" s="97">
        <v>84.556292369532244</v>
      </c>
      <c r="F3368" s="227">
        <f t="shared" si="156"/>
        <v>740299.81</v>
      </c>
      <c r="G3368" s="81"/>
      <c r="H3368" s="106" t="s">
        <v>11235</v>
      </c>
      <c r="I3368" s="189" t="str">
        <f t="shared" si="157"/>
        <v/>
      </c>
      <c r="J3368" s="232">
        <v>2016</v>
      </c>
      <c r="K3368" s="106">
        <f t="shared" si="158"/>
        <v>0</v>
      </c>
    </row>
    <row r="3369" spans="2:11" s="58" customFormat="1">
      <c r="B3369" s="175" t="s">
        <v>4207</v>
      </c>
      <c r="C3369" s="174" t="s">
        <v>2907</v>
      </c>
      <c r="D3369" s="181">
        <v>9636.1376619999992</v>
      </c>
      <c r="E3369" s="97">
        <v>386.41967047481563</v>
      </c>
      <c r="F3369" s="227">
        <f t="shared" si="156"/>
        <v>3723593.14</v>
      </c>
      <c r="G3369" s="81">
        <v>4818.0688360000004</v>
      </c>
      <c r="H3369" s="106">
        <v>576.16113312001664</v>
      </c>
      <c r="I3369" s="189">
        <f t="shared" si="157"/>
        <v>2775984</v>
      </c>
      <c r="J3369" s="232">
        <v>2016</v>
      </c>
      <c r="K3369" s="106">
        <f t="shared" si="158"/>
        <v>6499577</v>
      </c>
    </row>
    <row r="3370" spans="2:11" s="58" customFormat="1">
      <c r="B3370" s="175" t="s">
        <v>4208</v>
      </c>
      <c r="C3370" s="174" t="s">
        <v>2907</v>
      </c>
      <c r="D3370" s="181">
        <v>5528.6742860000004</v>
      </c>
      <c r="E3370" s="97">
        <v>328.06345177412391</v>
      </c>
      <c r="F3370" s="227">
        <f t="shared" si="156"/>
        <v>1813755.97</v>
      </c>
      <c r="G3370" s="81">
        <v>2764.337113</v>
      </c>
      <c r="H3370" s="106">
        <v>576.16127660765517</v>
      </c>
      <c r="I3370" s="189">
        <f t="shared" si="157"/>
        <v>1592704</v>
      </c>
      <c r="J3370" s="232">
        <v>2016</v>
      </c>
      <c r="K3370" s="106">
        <f t="shared" si="158"/>
        <v>3406460</v>
      </c>
    </row>
    <row r="3371" spans="2:11" s="58" customFormat="1">
      <c r="B3371" s="175" t="s">
        <v>4209</v>
      </c>
      <c r="C3371" s="174" t="s">
        <v>129</v>
      </c>
      <c r="D3371" s="181">
        <v>78894.351670000004</v>
      </c>
      <c r="E3371" s="97">
        <v>87.152599450469637</v>
      </c>
      <c r="F3371" s="227">
        <f t="shared" si="156"/>
        <v>6875847.830000001</v>
      </c>
      <c r="G3371" s="81">
        <v>39447.174919999998</v>
      </c>
      <c r="H3371" s="106">
        <v>162.69451520965853</v>
      </c>
      <c r="I3371" s="189">
        <f t="shared" si="157"/>
        <v>6417839</v>
      </c>
      <c r="J3371" s="232">
        <v>2016</v>
      </c>
      <c r="K3371" s="106">
        <f t="shared" si="158"/>
        <v>13293687</v>
      </c>
    </row>
    <row r="3372" spans="2:11" s="58" customFormat="1">
      <c r="B3372" s="175" t="s">
        <v>4210</v>
      </c>
      <c r="C3372" s="174" t="s">
        <v>129</v>
      </c>
      <c r="D3372" s="104">
        <v>13462.275</v>
      </c>
      <c r="E3372" s="97">
        <v>447.3913123896221</v>
      </c>
      <c r="F3372" s="227">
        <f t="shared" si="156"/>
        <v>6022904.8799999999</v>
      </c>
      <c r="G3372" s="81">
        <v>6731.1376209999999</v>
      </c>
      <c r="H3372" s="106">
        <v>162.69448964814146</v>
      </c>
      <c r="I3372" s="189">
        <f t="shared" si="157"/>
        <v>1095119</v>
      </c>
      <c r="J3372" s="232">
        <v>2016</v>
      </c>
      <c r="K3372" s="106">
        <f t="shared" si="158"/>
        <v>7118024</v>
      </c>
    </row>
    <row r="3373" spans="2:11" s="58" customFormat="1">
      <c r="B3373" s="175" t="s">
        <v>4211</v>
      </c>
      <c r="C3373" s="174" t="s">
        <v>2907</v>
      </c>
      <c r="D3373" s="181">
        <v>12903.45212</v>
      </c>
      <c r="E3373" s="97">
        <v>506.96232753564868</v>
      </c>
      <c r="F3373" s="227">
        <f t="shared" si="156"/>
        <v>6541564.1200000001</v>
      </c>
      <c r="G3373" s="81">
        <v>6451.725985</v>
      </c>
      <c r="H3373" s="106">
        <v>610.79081925702712</v>
      </c>
      <c r="I3373" s="189">
        <f t="shared" si="157"/>
        <v>3940655.0000000005</v>
      </c>
      <c r="J3373" s="232">
        <v>2016</v>
      </c>
      <c r="K3373" s="106">
        <f t="shared" si="158"/>
        <v>10482219</v>
      </c>
    </row>
    <row r="3374" spans="2:11" s="58" customFormat="1">
      <c r="B3374" s="175" t="s">
        <v>4212</v>
      </c>
      <c r="C3374" s="174" t="s">
        <v>2907</v>
      </c>
      <c r="D3374" s="181">
        <v>5528.6742860000004</v>
      </c>
      <c r="E3374" s="97">
        <v>328.06345177412391</v>
      </c>
      <c r="F3374" s="227">
        <f t="shared" si="156"/>
        <v>1813755.97</v>
      </c>
      <c r="G3374" s="81">
        <v>2764.337113</v>
      </c>
      <c r="H3374" s="106">
        <v>576.16127660765517</v>
      </c>
      <c r="I3374" s="189">
        <f t="shared" si="157"/>
        <v>1592704</v>
      </c>
      <c r="J3374" s="232">
        <v>2016</v>
      </c>
      <c r="K3374" s="106">
        <f t="shared" si="158"/>
        <v>3406460</v>
      </c>
    </row>
    <row r="3375" spans="2:11" s="58" customFormat="1">
      <c r="B3375" s="175" t="s">
        <v>4213</v>
      </c>
      <c r="C3375" s="174" t="s">
        <v>2931</v>
      </c>
      <c r="D3375" s="181">
        <v>23931.07098</v>
      </c>
      <c r="E3375" s="97">
        <v>212.60676524891574</v>
      </c>
      <c r="F3375" s="227">
        <f t="shared" si="156"/>
        <v>5087907.59</v>
      </c>
      <c r="G3375" s="81"/>
      <c r="H3375" s="106" t="s">
        <v>11235</v>
      </c>
      <c r="I3375" s="189" t="str">
        <f t="shared" si="157"/>
        <v/>
      </c>
      <c r="J3375" s="232">
        <v>2016</v>
      </c>
      <c r="K3375" s="106">
        <f t="shared" si="158"/>
        <v>0</v>
      </c>
    </row>
    <row r="3376" spans="2:11" s="58" customFormat="1">
      <c r="B3376" s="175" t="s">
        <v>4214</v>
      </c>
      <c r="C3376" s="174" t="s">
        <v>4215</v>
      </c>
      <c r="D3376" s="181">
        <v>17786.8</v>
      </c>
      <c r="E3376" s="97">
        <v>82.175850068590194</v>
      </c>
      <c r="F3376" s="227">
        <f t="shared" si="156"/>
        <v>1461645.41</v>
      </c>
      <c r="G3376" s="81"/>
      <c r="H3376" s="106" t="s">
        <v>11235</v>
      </c>
      <c r="I3376" s="189" t="str">
        <f t="shared" si="157"/>
        <v/>
      </c>
      <c r="J3376" s="232">
        <v>2016</v>
      </c>
      <c r="K3376" s="106">
        <f t="shared" si="158"/>
        <v>0</v>
      </c>
    </row>
    <row r="3377" spans="2:11" s="58" customFormat="1">
      <c r="B3377" s="175" t="s">
        <v>4216</v>
      </c>
      <c r="C3377" s="174" t="s">
        <v>3194</v>
      </c>
      <c r="D3377" s="104">
        <v>2754</v>
      </c>
      <c r="E3377" s="97">
        <v>73.954488017429199</v>
      </c>
      <c r="F3377" s="227">
        <f t="shared" si="156"/>
        <v>203670.66</v>
      </c>
      <c r="G3377" s="81">
        <v>1376.999969</v>
      </c>
      <c r="H3377" s="106">
        <v>1300.6107772831765</v>
      </c>
      <c r="I3377" s="189">
        <f t="shared" si="157"/>
        <v>1790941</v>
      </c>
      <c r="J3377" s="232">
        <v>2016</v>
      </c>
      <c r="K3377" s="106">
        <f t="shared" si="158"/>
        <v>1994612</v>
      </c>
    </row>
    <row r="3378" spans="2:11" s="58" customFormat="1">
      <c r="B3378" s="175" t="s">
        <v>4217</v>
      </c>
      <c r="C3378" s="174" t="s">
        <v>3122</v>
      </c>
      <c r="D3378" s="181">
        <v>5339.1435979999997</v>
      </c>
      <c r="E3378" s="97">
        <v>429.14654156488564</v>
      </c>
      <c r="F3378" s="227">
        <f t="shared" si="156"/>
        <v>2291275.0099999998</v>
      </c>
      <c r="G3378" s="81">
        <v>2669.5717330000002</v>
      </c>
      <c r="H3378" s="106">
        <v>1300.6112392785062</v>
      </c>
      <c r="I3378" s="189">
        <f t="shared" si="157"/>
        <v>3472075</v>
      </c>
      <c r="J3378" s="232">
        <v>2016</v>
      </c>
      <c r="K3378" s="106">
        <f t="shared" si="158"/>
        <v>5763350</v>
      </c>
    </row>
    <row r="3379" spans="2:11" s="58" customFormat="1">
      <c r="B3379" s="175" t="s">
        <v>4218</v>
      </c>
      <c r="C3379" s="174" t="s">
        <v>3122</v>
      </c>
      <c r="D3379" s="181">
        <v>4296.768</v>
      </c>
      <c r="E3379" s="97">
        <v>244.85290571890312</v>
      </c>
      <c r="F3379" s="227">
        <f t="shared" si="156"/>
        <v>1052076.1299999999</v>
      </c>
      <c r="G3379" s="81">
        <v>2148.3839349999998</v>
      </c>
      <c r="H3379" s="106">
        <v>1300.6111032942538</v>
      </c>
      <c r="I3379" s="189">
        <f t="shared" si="157"/>
        <v>2794212</v>
      </c>
      <c r="J3379" s="232">
        <v>2016</v>
      </c>
      <c r="K3379" s="106">
        <f t="shared" si="158"/>
        <v>3846288</v>
      </c>
    </row>
    <row r="3380" spans="2:11" s="58" customFormat="1">
      <c r="B3380" s="175" t="s">
        <v>4219</v>
      </c>
      <c r="C3380" s="174" t="s">
        <v>3122</v>
      </c>
      <c r="D3380" s="181">
        <v>5094.1989409999996</v>
      </c>
      <c r="E3380" s="97">
        <v>303.70798390851456</v>
      </c>
      <c r="F3380" s="227">
        <f t="shared" si="156"/>
        <v>1547148.89</v>
      </c>
      <c r="G3380" s="81">
        <v>2547.0995419999999</v>
      </c>
      <c r="H3380" s="106">
        <v>1300.6111246829316</v>
      </c>
      <c r="I3380" s="189">
        <f t="shared" si="157"/>
        <v>3312786</v>
      </c>
      <c r="J3380" s="232">
        <v>2016</v>
      </c>
      <c r="K3380" s="106">
        <f t="shared" si="158"/>
        <v>4859935</v>
      </c>
    </row>
    <row r="3381" spans="2:11" s="58" customFormat="1">
      <c r="B3381" s="175" t="s">
        <v>4220</v>
      </c>
      <c r="C3381" s="174" t="s">
        <v>3122</v>
      </c>
      <c r="D3381" s="181">
        <v>3093.9191230000001</v>
      </c>
      <c r="E3381" s="97">
        <v>209.90257475453728</v>
      </c>
      <c r="F3381" s="227">
        <f t="shared" si="156"/>
        <v>649421.59</v>
      </c>
      <c r="G3381" s="81"/>
      <c r="H3381" s="106" t="s">
        <v>11235</v>
      </c>
      <c r="I3381" s="189" t="str">
        <f t="shared" si="157"/>
        <v/>
      </c>
      <c r="J3381" s="232">
        <v>2016</v>
      </c>
      <c r="K3381" s="106">
        <f t="shared" si="158"/>
        <v>0</v>
      </c>
    </row>
    <row r="3382" spans="2:11" s="58" customFormat="1">
      <c r="B3382" s="175" t="s">
        <v>4221</v>
      </c>
      <c r="C3382" s="174" t="s">
        <v>3122</v>
      </c>
      <c r="D3382" s="104">
        <v>6413.5590140000004</v>
      </c>
      <c r="E3382" s="97">
        <v>171.55764959801459</v>
      </c>
      <c r="F3382" s="227">
        <f t="shared" si="156"/>
        <v>1100295.1100000001</v>
      </c>
      <c r="G3382" s="81"/>
      <c r="H3382" s="106" t="s">
        <v>11235</v>
      </c>
      <c r="I3382" s="189" t="str">
        <f t="shared" si="157"/>
        <v/>
      </c>
      <c r="J3382" s="232">
        <v>2016</v>
      </c>
      <c r="K3382" s="106">
        <f t="shared" si="158"/>
        <v>0</v>
      </c>
    </row>
    <row r="3383" spans="2:11" s="58" customFormat="1">
      <c r="B3383" s="175" t="s">
        <v>4222</v>
      </c>
      <c r="C3383" s="174" t="s">
        <v>3122</v>
      </c>
      <c r="D3383" s="181">
        <v>5154.5922190000001</v>
      </c>
      <c r="E3383" s="97">
        <v>260.17646072111143</v>
      </c>
      <c r="F3383" s="227">
        <f t="shared" si="156"/>
        <v>1341103.56</v>
      </c>
      <c r="G3383" s="81">
        <v>2577.2960459999999</v>
      </c>
      <c r="H3383" s="106">
        <v>1300.6111599800281</v>
      </c>
      <c r="I3383" s="189">
        <f t="shared" si="157"/>
        <v>3352060</v>
      </c>
      <c r="J3383" s="232">
        <v>2016</v>
      </c>
      <c r="K3383" s="106">
        <f t="shared" si="158"/>
        <v>4693164</v>
      </c>
    </row>
    <row r="3384" spans="2:11" s="58" customFormat="1">
      <c r="B3384" s="175" t="s">
        <v>4223</v>
      </c>
      <c r="C3384" s="174" t="s">
        <v>3122</v>
      </c>
      <c r="D3384" s="181">
        <v>3093.9191230000001</v>
      </c>
      <c r="E3384" s="97">
        <v>209.90257475453728</v>
      </c>
      <c r="F3384" s="227">
        <f t="shared" si="156"/>
        <v>649421.59</v>
      </c>
      <c r="G3384" s="81"/>
      <c r="H3384" s="106" t="s">
        <v>11235</v>
      </c>
      <c r="I3384" s="189" t="str">
        <f t="shared" si="157"/>
        <v/>
      </c>
      <c r="J3384" s="232">
        <v>2016</v>
      </c>
      <c r="K3384" s="106">
        <f t="shared" si="158"/>
        <v>0</v>
      </c>
    </row>
    <row r="3385" spans="2:11" s="58" customFormat="1">
      <c r="B3385" s="175" t="s">
        <v>4224</v>
      </c>
      <c r="C3385" s="174" t="s">
        <v>4225</v>
      </c>
      <c r="D3385" s="181">
        <v>1303.2</v>
      </c>
      <c r="E3385" s="97">
        <v>81.469352363413137</v>
      </c>
      <c r="F3385" s="227">
        <f t="shared" si="156"/>
        <v>106170.86</v>
      </c>
      <c r="G3385" s="81">
        <v>651.5999951</v>
      </c>
      <c r="H3385" s="106">
        <v>1300.6108139548696</v>
      </c>
      <c r="I3385" s="189">
        <f t="shared" si="157"/>
        <v>847478.00000000012</v>
      </c>
      <c r="J3385" s="232">
        <v>2016</v>
      </c>
      <c r="K3385" s="106">
        <f t="shared" si="158"/>
        <v>953649</v>
      </c>
    </row>
    <row r="3386" spans="2:11" s="58" customFormat="1">
      <c r="B3386" s="175" t="s">
        <v>4226</v>
      </c>
      <c r="C3386" s="174" t="s">
        <v>4227</v>
      </c>
      <c r="D3386" s="181">
        <v>5726.1</v>
      </c>
      <c r="E3386" s="97">
        <v>124.56334503414192</v>
      </c>
      <c r="F3386" s="227">
        <f t="shared" si="156"/>
        <v>713262.17</v>
      </c>
      <c r="G3386" s="81">
        <v>2863.0498819999998</v>
      </c>
      <c r="H3386" s="106">
        <v>1300.611289873433</v>
      </c>
      <c r="I3386" s="189">
        <f t="shared" si="157"/>
        <v>3723714.9999999995</v>
      </c>
      <c r="J3386" s="232">
        <v>2016</v>
      </c>
      <c r="K3386" s="106">
        <f t="shared" si="158"/>
        <v>4436977</v>
      </c>
    </row>
    <row r="3387" spans="2:11" s="58" customFormat="1">
      <c r="B3387" s="175" t="s">
        <v>4228</v>
      </c>
      <c r="C3387" s="174" t="s">
        <v>4227</v>
      </c>
      <c r="D3387" s="104">
        <v>3017.2</v>
      </c>
      <c r="E3387" s="97">
        <v>125.15033806177914</v>
      </c>
      <c r="F3387" s="227">
        <f t="shared" si="156"/>
        <v>377603.6</v>
      </c>
      <c r="G3387" s="81">
        <v>1508.6000019999999</v>
      </c>
      <c r="H3387" s="106">
        <v>1300.6111609431114</v>
      </c>
      <c r="I3387" s="189">
        <f t="shared" si="157"/>
        <v>1962102</v>
      </c>
      <c r="J3387" s="232">
        <v>2016</v>
      </c>
      <c r="K3387" s="106">
        <f t="shared" si="158"/>
        <v>2339706</v>
      </c>
    </row>
    <row r="3388" spans="2:11" s="58" customFormat="1">
      <c r="B3388" s="175" t="s">
        <v>4229</v>
      </c>
      <c r="C3388" s="174" t="s">
        <v>3122</v>
      </c>
      <c r="D3388" s="181">
        <v>6413.5590140000004</v>
      </c>
      <c r="E3388" s="97">
        <v>171.55764959801459</v>
      </c>
      <c r="F3388" s="227">
        <f t="shared" si="156"/>
        <v>1100295.1100000001</v>
      </c>
      <c r="G3388" s="81"/>
      <c r="H3388" s="106" t="s">
        <v>11235</v>
      </c>
      <c r="I3388" s="189" t="str">
        <f t="shared" si="157"/>
        <v/>
      </c>
      <c r="J3388" s="232">
        <v>2016</v>
      </c>
      <c r="K3388" s="106">
        <f t="shared" si="158"/>
        <v>0</v>
      </c>
    </row>
    <row r="3389" spans="2:11" s="58" customFormat="1">
      <c r="B3389" s="175" t="s">
        <v>4230</v>
      </c>
      <c r="C3389" s="174" t="s">
        <v>4227</v>
      </c>
      <c r="D3389" s="181">
        <v>3408.8249999999998</v>
      </c>
      <c r="E3389" s="97">
        <v>290.77552235741058</v>
      </c>
      <c r="F3389" s="227">
        <f t="shared" si="156"/>
        <v>991202.87000000011</v>
      </c>
      <c r="G3389" s="81">
        <v>1704.412546</v>
      </c>
      <c r="H3389" s="106">
        <v>1300.6111725723003</v>
      </c>
      <c r="I3389" s="189">
        <f t="shared" si="157"/>
        <v>2216778</v>
      </c>
      <c r="J3389" s="232">
        <v>2016</v>
      </c>
      <c r="K3389" s="106">
        <f t="shared" si="158"/>
        <v>3207981</v>
      </c>
    </row>
    <row r="3390" spans="2:11" s="58" customFormat="1">
      <c r="B3390" s="175" t="s">
        <v>4231</v>
      </c>
      <c r="C3390" s="174" t="s">
        <v>4227</v>
      </c>
      <c r="D3390" s="181">
        <v>6315.6750000000002</v>
      </c>
      <c r="E3390" s="97">
        <v>386.05856222810706</v>
      </c>
      <c r="F3390" s="227">
        <f t="shared" si="156"/>
        <v>2438220.41</v>
      </c>
      <c r="G3390" s="81">
        <v>3157.8374389999999</v>
      </c>
      <c r="H3390" s="106">
        <v>1300.6112820362948</v>
      </c>
      <c r="I3390" s="189">
        <f t="shared" si="157"/>
        <v>4107119</v>
      </c>
      <c r="J3390" s="232">
        <v>2016</v>
      </c>
      <c r="K3390" s="106">
        <f t="shared" si="158"/>
        <v>6545339</v>
      </c>
    </row>
    <row r="3391" spans="2:11" s="58" customFormat="1">
      <c r="B3391" s="175" t="s">
        <v>4232</v>
      </c>
      <c r="C3391" s="174" t="s">
        <v>3146</v>
      </c>
      <c r="D3391" s="181">
        <v>4114.3500000000004</v>
      </c>
      <c r="E3391" s="97">
        <v>168.36687933695478</v>
      </c>
      <c r="F3391" s="227">
        <f t="shared" si="156"/>
        <v>692720.27</v>
      </c>
      <c r="G3391" s="81">
        <v>2057.1750160000001</v>
      </c>
      <c r="H3391" s="106">
        <v>1300.6112650553403</v>
      </c>
      <c r="I3391" s="189">
        <f t="shared" si="157"/>
        <v>2675585</v>
      </c>
      <c r="J3391" s="232">
        <v>2016</v>
      </c>
      <c r="K3391" s="106">
        <f t="shared" si="158"/>
        <v>3368305</v>
      </c>
    </row>
    <row r="3392" spans="2:11" s="58" customFormat="1">
      <c r="B3392" s="175" t="s">
        <v>4233</v>
      </c>
      <c r="C3392" s="174" t="s">
        <v>3146</v>
      </c>
      <c r="D3392" s="104">
        <v>1787.2666670000001</v>
      </c>
      <c r="E3392" s="97">
        <v>227.14600316551417</v>
      </c>
      <c r="F3392" s="227">
        <f t="shared" si="156"/>
        <v>405970.48</v>
      </c>
      <c r="G3392" s="81">
        <v>893.63334769999994</v>
      </c>
      <c r="H3392" s="106">
        <v>1300.6105949284508</v>
      </c>
      <c r="I3392" s="189">
        <f t="shared" si="157"/>
        <v>1162269</v>
      </c>
      <c r="J3392" s="232">
        <v>2016</v>
      </c>
      <c r="K3392" s="106">
        <f t="shared" si="158"/>
        <v>1568239</v>
      </c>
    </row>
    <row r="3393" spans="2:11" s="58" customFormat="1">
      <c r="B3393" s="175" t="s">
        <v>4234</v>
      </c>
      <c r="C3393" s="174" t="s">
        <v>3226</v>
      </c>
      <c r="D3393" s="181">
        <v>1851.88195</v>
      </c>
      <c r="E3393" s="97">
        <v>153.52728612101868</v>
      </c>
      <c r="F3393" s="227">
        <f t="shared" si="156"/>
        <v>284314.40999999997</v>
      </c>
      <c r="G3393" s="81"/>
      <c r="H3393" s="106" t="s">
        <v>11235</v>
      </c>
      <c r="I3393" s="189" t="str">
        <f t="shared" si="157"/>
        <v/>
      </c>
      <c r="J3393" s="232">
        <v>2016</v>
      </c>
      <c r="K3393" s="106">
        <f t="shared" si="158"/>
        <v>0</v>
      </c>
    </row>
    <row r="3394" spans="2:11" s="58" customFormat="1">
      <c r="B3394" s="175" t="s">
        <v>4235</v>
      </c>
      <c r="C3394" s="174" t="s">
        <v>3226</v>
      </c>
      <c r="D3394" s="181">
        <v>2331.3949240000002</v>
      </c>
      <c r="E3394" s="97">
        <v>26.437584368696168</v>
      </c>
      <c r="F3394" s="227">
        <f t="shared" si="156"/>
        <v>61636.45</v>
      </c>
      <c r="G3394" s="81"/>
      <c r="H3394" s="106" t="s">
        <v>11235</v>
      </c>
      <c r="I3394" s="189" t="str">
        <f t="shared" si="157"/>
        <v/>
      </c>
      <c r="J3394" s="232">
        <v>2016</v>
      </c>
      <c r="K3394" s="106">
        <f t="shared" si="158"/>
        <v>0</v>
      </c>
    </row>
    <row r="3395" spans="2:11" s="58" customFormat="1">
      <c r="B3395" s="175" t="s">
        <v>4236</v>
      </c>
      <c r="C3395" s="174" t="s">
        <v>3226</v>
      </c>
      <c r="D3395" s="181">
        <v>2331.3949240000002</v>
      </c>
      <c r="E3395" s="97">
        <v>26.437584368696168</v>
      </c>
      <c r="F3395" s="227">
        <f t="shared" si="156"/>
        <v>61636.45</v>
      </c>
      <c r="G3395" s="81"/>
      <c r="H3395" s="106" t="s">
        <v>11235</v>
      </c>
      <c r="I3395" s="189" t="str">
        <f t="shared" si="157"/>
        <v/>
      </c>
      <c r="J3395" s="232">
        <v>2016</v>
      </c>
      <c r="K3395" s="106">
        <f t="shared" si="158"/>
        <v>0</v>
      </c>
    </row>
    <row r="3396" spans="2:11" s="58" customFormat="1">
      <c r="B3396" s="175" t="s">
        <v>4237</v>
      </c>
      <c r="C3396" s="174" t="s">
        <v>3226</v>
      </c>
      <c r="D3396" s="181">
        <v>6973.6772170000004</v>
      </c>
      <c r="E3396" s="97">
        <v>235.39608572623158</v>
      </c>
      <c r="F3396" s="227">
        <f t="shared" si="156"/>
        <v>1641576.32</v>
      </c>
      <c r="G3396" s="81"/>
      <c r="H3396" s="106" t="s">
        <v>11235</v>
      </c>
      <c r="I3396" s="189" t="str">
        <f t="shared" si="157"/>
        <v/>
      </c>
      <c r="J3396" s="232">
        <v>2016</v>
      </c>
      <c r="K3396" s="106">
        <f t="shared" si="158"/>
        <v>0</v>
      </c>
    </row>
    <row r="3397" spans="2:11" s="58" customFormat="1">
      <c r="B3397" s="175" t="s">
        <v>4238</v>
      </c>
      <c r="C3397" s="174" t="s">
        <v>3157</v>
      </c>
      <c r="D3397" s="104">
        <v>6642.6647370000001</v>
      </c>
      <c r="E3397" s="97">
        <v>150.6980134680249</v>
      </c>
      <c r="F3397" s="227">
        <f t="shared" si="156"/>
        <v>1001036.3800000001</v>
      </c>
      <c r="G3397" s="81"/>
      <c r="H3397" s="106" t="s">
        <v>11235</v>
      </c>
      <c r="I3397" s="189" t="str">
        <f t="shared" si="157"/>
        <v/>
      </c>
      <c r="J3397" s="232">
        <v>2016</v>
      </c>
      <c r="K3397" s="106">
        <f t="shared" si="158"/>
        <v>0</v>
      </c>
    </row>
    <row r="3398" spans="2:11" s="58" customFormat="1">
      <c r="B3398" s="175" t="s">
        <v>4239</v>
      </c>
      <c r="C3398" s="174" t="s">
        <v>3157</v>
      </c>
      <c r="D3398" s="181">
        <v>5967.5938100000003</v>
      </c>
      <c r="E3398" s="97">
        <v>408.53778216517048</v>
      </c>
      <c r="F3398" s="227">
        <f t="shared" si="156"/>
        <v>2437987.54</v>
      </c>
      <c r="G3398" s="81"/>
      <c r="H3398" s="106" t="s">
        <v>11235</v>
      </c>
      <c r="I3398" s="189" t="str">
        <f t="shared" si="157"/>
        <v/>
      </c>
      <c r="J3398" s="232">
        <v>2016</v>
      </c>
      <c r="K3398" s="106">
        <f t="shared" si="158"/>
        <v>0</v>
      </c>
    </row>
    <row r="3399" spans="2:11" s="58" customFormat="1">
      <c r="B3399" s="175" t="s">
        <v>4240</v>
      </c>
      <c r="C3399" s="174" t="s">
        <v>1055</v>
      </c>
      <c r="D3399" s="181">
        <v>3985.7849999999999</v>
      </c>
      <c r="E3399" s="97">
        <v>167.93308469975176</v>
      </c>
      <c r="F3399" s="227">
        <f t="shared" si="156"/>
        <v>669345.17000000004</v>
      </c>
      <c r="G3399" s="81">
        <v>1992.892548</v>
      </c>
      <c r="H3399" s="106">
        <v>0</v>
      </c>
      <c r="I3399" s="189">
        <f t="shared" si="157"/>
        <v>0</v>
      </c>
      <c r="J3399" s="232">
        <v>2016</v>
      </c>
      <c r="K3399" s="106">
        <f t="shared" si="158"/>
        <v>669345</v>
      </c>
    </row>
    <row r="3400" spans="2:11" s="58" customFormat="1">
      <c r="B3400" s="175" t="s">
        <v>4241</v>
      </c>
      <c r="C3400" s="174" t="s">
        <v>4242</v>
      </c>
      <c r="D3400" s="181">
        <v>4701.8999999999996</v>
      </c>
      <c r="E3400" s="97">
        <v>2162.3188817286632</v>
      </c>
      <c r="F3400" s="227">
        <f t="shared" si="156"/>
        <v>10167007.15</v>
      </c>
      <c r="G3400" s="81">
        <v>2350.9499740000001</v>
      </c>
      <c r="H3400" s="106">
        <v>0</v>
      </c>
      <c r="I3400" s="189">
        <f t="shared" si="157"/>
        <v>0</v>
      </c>
      <c r="J3400" s="232">
        <v>2016</v>
      </c>
      <c r="K3400" s="106">
        <f t="shared" si="158"/>
        <v>10167007</v>
      </c>
    </row>
    <row r="3401" spans="2:11" s="58" customFormat="1">
      <c r="B3401" s="175" t="s">
        <v>4243</v>
      </c>
      <c r="C3401" s="174" t="s">
        <v>965</v>
      </c>
      <c r="D3401" s="181">
        <v>3104.0859059999998</v>
      </c>
      <c r="E3401" s="97">
        <v>159.52126487313785</v>
      </c>
      <c r="F3401" s="227">
        <f t="shared" si="156"/>
        <v>495167.71000000008</v>
      </c>
      <c r="G3401" s="81"/>
      <c r="H3401" s="106" t="s">
        <v>11235</v>
      </c>
      <c r="I3401" s="189" t="str">
        <f t="shared" si="157"/>
        <v/>
      </c>
      <c r="J3401" s="232">
        <v>2016</v>
      </c>
      <c r="K3401" s="106">
        <f t="shared" si="158"/>
        <v>0</v>
      </c>
    </row>
    <row r="3402" spans="2:11" s="58" customFormat="1">
      <c r="B3402" s="175" t="s">
        <v>4244</v>
      </c>
      <c r="C3402" s="174" t="s">
        <v>4245</v>
      </c>
      <c r="D3402" s="104">
        <v>4061.4</v>
      </c>
      <c r="E3402" s="97">
        <v>306.25208056335254</v>
      </c>
      <c r="F3402" s="227">
        <f t="shared" si="156"/>
        <v>1243812.2</v>
      </c>
      <c r="G3402" s="81"/>
      <c r="H3402" s="106" t="s">
        <v>11235</v>
      </c>
      <c r="I3402" s="189" t="str">
        <f t="shared" si="157"/>
        <v/>
      </c>
      <c r="J3402" s="232">
        <v>2016</v>
      </c>
      <c r="K3402" s="106">
        <f t="shared" si="158"/>
        <v>0</v>
      </c>
    </row>
    <row r="3403" spans="2:11" s="58" customFormat="1">
      <c r="B3403" s="175" t="s">
        <v>4246</v>
      </c>
      <c r="C3403" s="174" t="s">
        <v>4247</v>
      </c>
      <c r="D3403" s="181">
        <v>4002.9666670000001</v>
      </c>
      <c r="E3403" s="97">
        <v>270.94810929635952</v>
      </c>
      <c r="F3403" s="227">
        <f t="shared" si="156"/>
        <v>1084596.25</v>
      </c>
      <c r="G3403" s="81"/>
      <c r="H3403" s="106" t="s">
        <v>11235</v>
      </c>
      <c r="I3403" s="189" t="str">
        <f t="shared" si="157"/>
        <v/>
      </c>
      <c r="J3403" s="232">
        <v>2016</v>
      </c>
      <c r="K3403" s="106">
        <f t="shared" si="158"/>
        <v>0</v>
      </c>
    </row>
    <row r="3404" spans="2:11" s="58" customFormat="1">
      <c r="B3404" s="175" t="s">
        <v>4248</v>
      </c>
      <c r="C3404" s="174" t="s">
        <v>4245</v>
      </c>
      <c r="D3404" s="181">
        <v>4061.4</v>
      </c>
      <c r="E3404" s="97">
        <v>306.25208056335254</v>
      </c>
      <c r="F3404" s="227">
        <f t="shared" si="156"/>
        <v>1243812.2</v>
      </c>
      <c r="G3404" s="81"/>
      <c r="H3404" s="106" t="s">
        <v>11235</v>
      </c>
      <c r="I3404" s="189" t="str">
        <f t="shared" si="157"/>
        <v/>
      </c>
      <c r="J3404" s="232">
        <v>2016</v>
      </c>
      <c r="K3404" s="106">
        <f t="shared" si="158"/>
        <v>0</v>
      </c>
    </row>
    <row r="3405" spans="2:11" s="58" customFormat="1">
      <c r="B3405" s="175" t="s">
        <v>4249</v>
      </c>
      <c r="C3405" s="174" t="s">
        <v>4245</v>
      </c>
      <c r="D3405" s="181">
        <v>5264.4</v>
      </c>
      <c r="E3405" s="97">
        <v>252.86371666286757</v>
      </c>
      <c r="F3405" s="227">
        <f t="shared" si="156"/>
        <v>1331175.75</v>
      </c>
      <c r="G3405" s="81"/>
      <c r="H3405" s="106" t="s">
        <v>11235</v>
      </c>
      <c r="I3405" s="189" t="str">
        <f t="shared" si="157"/>
        <v/>
      </c>
      <c r="J3405" s="232">
        <v>2016</v>
      </c>
      <c r="K3405" s="106">
        <f t="shared" si="158"/>
        <v>0</v>
      </c>
    </row>
    <row r="3406" spans="2:11" s="58" customFormat="1">
      <c r="B3406" s="175" t="s">
        <v>4250</v>
      </c>
      <c r="C3406" s="174" t="s">
        <v>4251</v>
      </c>
      <c r="D3406" s="181">
        <v>8409.4500000000007</v>
      </c>
      <c r="E3406" s="97">
        <v>85.253111677933745</v>
      </c>
      <c r="F3406" s="227">
        <f t="shared" ref="F3406:F3469" si="159">IFERROR(D3406*E3406,0)</f>
        <v>716931.78</v>
      </c>
      <c r="G3406" s="81"/>
      <c r="H3406" s="106" t="s">
        <v>11235</v>
      </c>
      <c r="I3406" s="189" t="str">
        <f t="shared" ref="I3406:I3469" si="160">IFERROR(G3406*H3406,"")</f>
        <v/>
      </c>
      <c r="J3406" s="232">
        <v>2016</v>
      </c>
      <c r="K3406" s="106">
        <f t="shared" ref="K3406:K3469" si="161">IFERROR(ROUND((F3406+I3406),0),0)</f>
        <v>0</v>
      </c>
    </row>
    <row r="3407" spans="2:11" s="58" customFormat="1">
      <c r="B3407" s="175" t="s">
        <v>4252</v>
      </c>
      <c r="C3407" s="174" t="s">
        <v>1000</v>
      </c>
      <c r="D3407" s="104">
        <v>6411.2178569999996</v>
      </c>
      <c r="E3407" s="97">
        <v>316.9127730984232</v>
      </c>
      <c r="F3407" s="227">
        <f t="shared" si="159"/>
        <v>2031796.8299999998</v>
      </c>
      <c r="G3407" s="81">
        <v>3205.6089830000001</v>
      </c>
      <c r="H3407" s="106">
        <v>1217.8388008965721</v>
      </c>
      <c r="I3407" s="189">
        <f t="shared" si="160"/>
        <v>3903915</v>
      </c>
      <c r="J3407" s="232">
        <v>2016</v>
      </c>
      <c r="K3407" s="106">
        <f t="shared" si="161"/>
        <v>5935712</v>
      </c>
    </row>
    <row r="3408" spans="2:11" s="58" customFormat="1">
      <c r="B3408" s="175" t="s">
        <v>4253</v>
      </c>
      <c r="C3408" s="174" t="s">
        <v>4245</v>
      </c>
      <c r="D3408" s="181">
        <v>5264.4</v>
      </c>
      <c r="E3408" s="97">
        <v>252.86371666286757</v>
      </c>
      <c r="F3408" s="227">
        <f t="shared" si="159"/>
        <v>1331175.75</v>
      </c>
      <c r="G3408" s="81"/>
      <c r="H3408" s="106" t="s">
        <v>11235</v>
      </c>
      <c r="I3408" s="189" t="str">
        <f t="shared" si="160"/>
        <v/>
      </c>
      <c r="J3408" s="232">
        <v>2016</v>
      </c>
      <c r="K3408" s="106">
        <f t="shared" si="161"/>
        <v>0</v>
      </c>
    </row>
    <row r="3409" spans="2:11" s="58" customFormat="1">
      <c r="B3409" s="175" t="s">
        <v>4254</v>
      </c>
      <c r="C3409" s="174" t="s">
        <v>4245</v>
      </c>
      <c r="D3409" s="181">
        <v>3260.166667</v>
      </c>
      <c r="E3409" s="97">
        <v>175.97980060569708</v>
      </c>
      <c r="F3409" s="227">
        <f t="shared" si="159"/>
        <v>573723.48</v>
      </c>
      <c r="G3409" s="81"/>
      <c r="H3409" s="106" t="s">
        <v>11235</v>
      </c>
      <c r="I3409" s="189" t="str">
        <f t="shared" si="160"/>
        <v/>
      </c>
      <c r="J3409" s="232">
        <v>2016</v>
      </c>
      <c r="K3409" s="106">
        <f t="shared" si="161"/>
        <v>0</v>
      </c>
    </row>
    <row r="3410" spans="2:11" s="58" customFormat="1">
      <c r="B3410" s="175" t="s">
        <v>4255</v>
      </c>
      <c r="C3410" s="174" t="s">
        <v>4251</v>
      </c>
      <c r="D3410" s="181">
        <v>8409.4500000000007</v>
      </c>
      <c r="E3410" s="97">
        <v>85.253111677933745</v>
      </c>
      <c r="F3410" s="227">
        <f t="shared" si="159"/>
        <v>716931.78</v>
      </c>
      <c r="G3410" s="81"/>
      <c r="H3410" s="106" t="s">
        <v>11235</v>
      </c>
      <c r="I3410" s="189" t="str">
        <f t="shared" si="160"/>
        <v/>
      </c>
      <c r="J3410" s="232">
        <v>2016</v>
      </c>
      <c r="K3410" s="106">
        <f t="shared" si="161"/>
        <v>0</v>
      </c>
    </row>
    <row r="3411" spans="2:11" s="58" customFormat="1">
      <c r="B3411" s="175" t="s">
        <v>4256</v>
      </c>
      <c r="C3411" s="174" t="s">
        <v>4251</v>
      </c>
      <c r="D3411" s="181">
        <v>8409.4500000000007</v>
      </c>
      <c r="E3411" s="97">
        <v>85.253111677933745</v>
      </c>
      <c r="F3411" s="227">
        <f t="shared" si="159"/>
        <v>716931.78</v>
      </c>
      <c r="G3411" s="81"/>
      <c r="H3411" s="106" t="s">
        <v>11235</v>
      </c>
      <c r="I3411" s="189" t="str">
        <f t="shared" si="160"/>
        <v/>
      </c>
      <c r="J3411" s="232">
        <v>2016</v>
      </c>
      <c r="K3411" s="106">
        <f t="shared" si="161"/>
        <v>0</v>
      </c>
    </row>
    <row r="3412" spans="2:11" s="58" customFormat="1">
      <c r="B3412" s="175" t="s">
        <v>4257</v>
      </c>
      <c r="C3412" s="174" t="s">
        <v>959</v>
      </c>
      <c r="D3412" s="104">
        <v>2492.48</v>
      </c>
      <c r="E3412" s="97">
        <v>199.49411429580178</v>
      </c>
      <c r="F3412" s="227">
        <f t="shared" si="159"/>
        <v>497235.09</v>
      </c>
      <c r="G3412" s="81">
        <v>1246.2399889999999</v>
      </c>
      <c r="H3412" s="106">
        <v>1217.8392712448904</v>
      </c>
      <c r="I3412" s="189">
        <f t="shared" si="160"/>
        <v>1517720</v>
      </c>
      <c r="J3412" s="232">
        <v>2016</v>
      </c>
      <c r="K3412" s="106">
        <f t="shared" si="161"/>
        <v>2014955</v>
      </c>
    </row>
    <row r="3413" spans="2:11" s="58" customFormat="1">
      <c r="B3413" s="175" t="s">
        <v>4258</v>
      </c>
      <c r="C3413" s="174" t="s">
        <v>959</v>
      </c>
      <c r="D3413" s="181">
        <v>4799.125</v>
      </c>
      <c r="E3413" s="97">
        <v>204.72680123980933</v>
      </c>
      <c r="F3413" s="227">
        <f t="shared" si="159"/>
        <v>982509.51</v>
      </c>
      <c r="G3413" s="81">
        <v>2399.5624859999998</v>
      </c>
      <c r="H3413" s="106">
        <v>1217.839092355272</v>
      </c>
      <c r="I3413" s="189">
        <f t="shared" si="160"/>
        <v>2922281</v>
      </c>
      <c r="J3413" s="232">
        <v>2016</v>
      </c>
      <c r="K3413" s="106">
        <f t="shared" si="161"/>
        <v>3904791</v>
      </c>
    </row>
    <row r="3414" spans="2:11" s="58" customFormat="1">
      <c r="B3414" s="175" t="s">
        <v>4259</v>
      </c>
      <c r="C3414" s="174" t="s">
        <v>981</v>
      </c>
      <c r="D3414" s="181">
        <v>4759.7250000000004</v>
      </c>
      <c r="E3414" s="97">
        <v>337.03926172205325</v>
      </c>
      <c r="F3414" s="227">
        <f t="shared" si="159"/>
        <v>1604214.2</v>
      </c>
      <c r="G3414" s="81">
        <v>2379.8624110000001</v>
      </c>
      <c r="H3414" s="106">
        <v>1217.8388912752989</v>
      </c>
      <c r="I3414" s="189">
        <f t="shared" si="160"/>
        <v>2898289</v>
      </c>
      <c r="J3414" s="232">
        <v>2016</v>
      </c>
      <c r="K3414" s="106">
        <f t="shared" si="161"/>
        <v>4502503</v>
      </c>
    </row>
    <row r="3415" spans="2:11" s="58" customFormat="1">
      <c r="B3415" s="175" t="s">
        <v>4260</v>
      </c>
      <c r="C3415" s="174" t="s">
        <v>981</v>
      </c>
      <c r="D3415" s="181">
        <v>9100.8166669999991</v>
      </c>
      <c r="E3415" s="97">
        <v>144.20581449121946</v>
      </c>
      <c r="F3415" s="227">
        <f t="shared" si="159"/>
        <v>1312390.68</v>
      </c>
      <c r="G3415" s="81">
        <v>4550.4083819999996</v>
      </c>
      <c r="H3415" s="106">
        <v>1217.8388256142239</v>
      </c>
      <c r="I3415" s="189">
        <f t="shared" si="160"/>
        <v>5541664</v>
      </c>
      <c r="J3415" s="232">
        <v>2016</v>
      </c>
      <c r="K3415" s="106">
        <f t="shared" si="161"/>
        <v>6854055</v>
      </c>
    </row>
    <row r="3416" spans="2:11" s="58" customFormat="1">
      <c r="B3416" s="175" t="s">
        <v>4261</v>
      </c>
      <c r="C3416" s="174" t="s">
        <v>1129</v>
      </c>
      <c r="D3416" s="181">
        <v>6444.1555559999997</v>
      </c>
      <c r="E3416" s="97">
        <v>140.99432301165265</v>
      </c>
      <c r="F3416" s="227">
        <f t="shared" si="159"/>
        <v>908589.35000000009</v>
      </c>
      <c r="G3416" s="81">
        <v>3222.0778300000002</v>
      </c>
      <c r="H3416" s="106">
        <v>1217.8389868378815</v>
      </c>
      <c r="I3416" s="189">
        <f t="shared" si="160"/>
        <v>3923972</v>
      </c>
      <c r="J3416" s="232">
        <v>2016</v>
      </c>
      <c r="K3416" s="106">
        <f t="shared" si="161"/>
        <v>4832561</v>
      </c>
    </row>
    <row r="3417" spans="2:11" s="58" customFormat="1">
      <c r="B3417" s="175" t="s">
        <v>4262</v>
      </c>
      <c r="C3417" s="174" t="s">
        <v>1129</v>
      </c>
      <c r="D3417" s="104">
        <v>4620</v>
      </c>
      <c r="E3417" s="97">
        <v>1505.596303030303</v>
      </c>
      <c r="F3417" s="227">
        <f t="shared" si="159"/>
        <v>6955854.9199999999</v>
      </c>
      <c r="G3417" s="81">
        <v>2309.9999670000002</v>
      </c>
      <c r="H3417" s="106">
        <v>1217.8389784366607</v>
      </c>
      <c r="I3417" s="189">
        <f t="shared" si="160"/>
        <v>2813208</v>
      </c>
      <c r="J3417" s="232">
        <v>2016</v>
      </c>
      <c r="K3417" s="106">
        <f t="shared" si="161"/>
        <v>9769063</v>
      </c>
    </row>
    <row r="3418" spans="2:11" s="58" customFormat="1">
      <c r="B3418" s="175" t="s">
        <v>4263</v>
      </c>
      <c r="C3418" s="174" t="s">
        <v>1129</v>
      </c>
      <c r="D3418" s="181">
        <v>4620</v>
      </c>
      <c r="E3418" s="97">
        <v>1505.596303030303</v>
      </c>
      <c r="F3418" s="227">
        <f t="shared" si="159"/>
        <v>6955854.9199999999</v>
      </c>
      <c r="G3418" s="81">
        <v>2309.9999670000002</v>
      </c>
      <c r="H3418" s="106">
        <v>1217.8389784366607</v>
      </c>
      <c r="I3418" s="189">
        <f t="shared" si="160"/>
        <v>2813208</v>
      </c>
      <c r="J3418" s="232">
        <v>2016</v>
      </c>
      <c r="K3418" s="106">
        <f t="shared" si="161"/>
        <v>9769063</v>
      </c>
    </row>
    <row r="3419" spans="2:11" s="58" customFormat="1">
      <c r="B3419" s="175" t="s">
        <v>4264</v>
      </c>
      <c r="C3419" s="174" t="s">
        <v>1129</v>
      </c>
      <c r="D3419" s="181">
        <v>5986.2</v>
      </c>
      <c r="E3419" s="97">
        <v>1851.7616401055761</v>
      </c>
      <c r="F3419" s="227">
        <f t="shared" si="159"/>
        <v>11085015.529999999</v>
      </c>
      <c r="G3419" s="81">
        <v>2993.1000199999999</v>
      </c>
      <c r="H3419" s="106">
        <v>1217.8390216308242</v>
      </c>
      <c r="I3419" s="189">
        <f t="shared" si="160"/>
        <v>3645114</v>
      </c>
      <c r="J3419" s="232">
        <v>2016</v>
      </c>
      <c r="K3419" s="106">
        <f t="shared" si="161"/>
        <v>14730130</v>
      </c>
    </row>
    <row r="3420" spans="2:11" s="58" customFormat="1">
      <c r="B3420" s="175" t="s">
        <v>4265</v>
      </c>
      <c r="C3420" s="174" t="s">
        <v>898</v>
      </c>
      <c r="D3420" s="181">
        <v>1664.6</v>
      </c>
      <c r="E3420" s="97">
        <v>215.38306500060077</v>
      </c>
      <c r="F3420" s="227">
        <f t="shared" si="159"/>
        <v>358526.65</v>
      </c>
      <c r="G3420" s="81">
        <v>832.30000789999997</v>
      </c>
      <c r="H3420" s="106">
        <v>1217.8385082050652</v>
      </c>
      <c r="I3420" s="189">
        <f t="shared" si="160"/>
        <v>1013606.9999999999</v>
      </c>
      <c r="J3420" s="232">
        <v>2016</v>
      </c>
      <c r="K3420" s="106">
        <f t="shared" si="161"/>
        <v>1372134</v>
      </c>
    </row>
    <row r="3421" spans="2:11" s="58" customFormat="1">
      <c r="B3421" s="175" t="s">
        <v>4266</v>
      </c>
      <c r="C3421" s="174" t="s">
        <v>898</v>
      </c>
      <c r="D3421" s="181">
        <v>2427.1999999999998</v>
      </c>
      <c r="E3421" s="97">
        <v>73.336956163480551</v>
      </c>
      <c r="F3421" s="227">
        <f t="shared" si="159"/>
        <v>178003.46</v>
      </c>
      <c r="G3421" s="81"/>
      <c r="H3421" s="106" t="s">
        <v>11235</v>
      </c>
      <c r="I3421" s="189" t="str">
        <f t="shared" si="160"/>
        <v/>
      </c>
      <c r="J3421" s="232">
        <v>2016</v>
      </c>
      <c r="K3421" s="106">
        <f t="shared" si="161"/>
        <v>0</v>
      </c>
    </row>
    <row r="3422" spans="2:11" s="58" customFormat="1">
      <c r="B3422" s="175" t="s">
        <v>4267</v>
      </c>
      <c r="C3422" s="174" t="s">
        <v>898</v>
      </c>
      <c r="D3422" s="104">
        <v>1664.6</v>
      </c>
      <c r="E3422" s="97">
        <v>215.38306500060077</v>
      </c>
      <c r="F3422" s="227">
        <f t="shared" si="159"/>
        <v>358526.65</v>
      </c>
      <c r="G3422" s="81"/>
      <c r="H3422" s="106" t="s">
        <v>11235</v>
      </c>
      <c r="I3422" s="189" t="str">
        <f t="shared" si="160"/>
        <v/>
      </c>
      <c r="J3422" s="232">
        <v>2016</v>
      </c>
      <c r="K3422" s="106">
        <f t="shared" si="161"/>
        <v>0</v>
      </c>
    </row>
    <row r="3423" spans="2:11" s="58" customFormat="1">
      <c r="B3423" s="175" t="s">
        <v>4268</v>
      </c>
      <c r="C3423" s="174" t="s">
        <v>898</v>
      </c>
      <c r="D3423" s="181">
        <v>1880.2</v>
      </c>
      <c r="E3423" s="97">
        <v>353.09929794702691</v>
      </c>
      <c r="F3423" s="227">
        <f t="shared" si="159"/>
        <v>663897.30000000005</v>
      </c>
      <c r="G3423" s="81">
        <v>940.10001780000005</v>
      </c>
      <c r="H3423" s="106">
        <v>1217.8385047574454</v>
      </c>
      <c r="I3423" s="189">
        <f t="shared" si="160"/>
        <v>1144890</v>
      </c>
      <c r="J3423" s="232">
        <v>2016</v>
      </c>
      <c r="K3423" s="106">
        <f t="shared" si="161"/>
        <v>1808787</v>
      </c>
    </row>
    <row r="3424" spans="2:11" s="58" customFormat="1">
      <c r="B3424" s="175" t="s">
        <v>4269</v>
      </c>
      <c r="C3424" s="174" t="s">
        <v>915</v>
      </c>
      <c r="D3424" s="181">
        <v>5780.1428569999998</v>
      </c>
      <c r="E3424" s="97">
        <v>261.41978968046811</v>
      </c>
      <c r="F3424" s="227">
        <f t="shared" si="159"/>
        <v>1511043.73</v>
      </c>
      <c r="G3424" s="81">
        <v>2890.0715209999998</v>
      </c>
      <c r="H3424" s="106">
        <v>1217.8390653744657</v>
      </c>
      <c r="I3424" s="189">
        <f t="shared" si="160"/>
        <v>3519642.0000000005</v>
      </c>
      <c r="J3424" s="232">
        <v>2016</v>
      </c>
      <c r="K3424" s="106">
        <f t="shared" si="161"/>
        <v>5030686</v>
      </c>
    </row>
    <row r="3425" spans="2:11" s="58" customFormat="1">
      <c r="B3425" s="175" t="s">
        <v>4270</v>
      </c>
      <c r="C3425" s="174" t="s">
        <v>915</v>
      </c>
      <c r="D3425" s="181">
        <v>3070.42</v>
      </c>
      <c r="E3425" s="97">
        <v>476.92190319239711</v>
      </c>
      <c r="F3425" s="227">
        <f t="shared" si="159"/>
        <v>1464350.55</v>
      </c>
      <c r="G3425" s="81">
        <v>1535.2099479999999</v>
      </c>
      <c r="H3425" s="106">
        <v>664.07203869942612</v>
      </c>
      <c r="I3425" s="189">
        <f t="shared" si="160"/>
        <v>1019489.9999999999</v>
      </c>
      <c r="J3425" s="232">
        <v>2016</v>
      </c>
      <c r="K3425" s="106">
        <f t="shared" si="161"/>
        <v>2483841</v>
      </c>
    </row>
    <row r="3426" spans="2:11" s="58" customFormat="1">
      <c r="B3426" s="175" t="s">
        <v>4271</v>
      </c>
      <c r="C3426" s="174" t="s">
        <v>892</v>
      </c>
      <c r="D3426" s="181">
        <v>635.70000000000005</v>
      </c>
      <c r="E3426" s="97">
        <v>295.96850715746416</v>
      </c>
      <c r="F3426" s="227">
        <f t="shared" si="159"/>
        <v>188147.18</v>
      </c>
      <c r="G3426" s="81">
        <v>317.8499966</v>
      </c>
      <c r="H3426" s="106">
        <v>0</v>
      </c>
      <c r="I3426" s="189">
        <f t="shared" si="160"/>
        <v>0</v>
      </c>
      <c r="J3426" s="232">
        <v>2016</v>
      </c>
      <c r="K3426" s="106">
        <f t="shared" si="161"/>
        <v>188147</v>
      </c>
    </row>
    <row r="3427" spans="2:11" s="58" customFormat="1">
      <c r="B3427" s="175" t="s">
        <v>4272</v>
      </c>
      <c r="C3427" s="174" t="s">
        <v>4273</v>
      </c>
      <c r="D3427" s="104">
        <v>1113.377534</v>
      </c>
      <c r="E3427" s="97">
        <v>227.55552565334949</v>
      </c>
      <c r="F3427" s="227">
        <f t="shared" si="159"/>
        <v>253355.21</v>
      </c>
      <c r="G3427" s="81">
        <v>556.68878329999995</v>
      </c>
      <c r="H3427" s="106">
        <v>0</v>
      </c>
      <c r="I3427" s="189">
        <f t="shared" si="160"/>
        <v>0</v>
      </c>
      <c r="J3427" s="232">
        <v>2016</v>
      </c>
      <c r="K3427" s="106">
        <f t="shared" si="161"/>
        <v>253355</v>
      </c>
    </row>
    <row r="3428" spans="2:11" s="58" customFormat="1">
      <c r="B3428" s="175" t="s">
        <v>4272</v>
      </c>
      <c r="C3428" s="174" t="s">
        <v>4274</v>
      </c>
      <c r="D3428" s="181">
        <v>458.82762659999997</v>
      </c>
      <c r="E3428" s="97">
        <v>64.916383132192152</v>
      </c>
      <c r="F3428" s="227">
        <f t="shared" si="159"/>
        <v>29785.429999999997</v>
      </c>
      <c r="G3428" s="81">
        <v>556.68878329999995</v>
      </c>
      <c r="H3428" s="106">
        <v>0</v>
      </c>
      <c r="I3428" s="189">
        <f t="shared" si="160"/>
        <v>0</v>
      </c>
      <c r="J3428" s="232">
        <v>2016</v>
      </c>
      <c r="K3428" s="106">
        <f t="shared" si="161"/>
        <v>29785</v>
      </c>
    </row>
    <row r="3429" spans="2:11" s="58" customFormat="1">
      <c r="B3429" s="175" t="s">
        <v>4275</v>
      </c>
      <c r="C3429" s="174" t="s">
        <v>869</v>
      </c>
      <c r="D3429" s="181">
        <v>5281.3555560000004</v>
      </c>
      <c r="E3429" s="97">
        <v>334.97192552964333</v>
      </c>
      <c r="F3429" s="227">
        <f t="shared" si="159"/>
        <v>1769105.84</v>
      </c>
      <c r="G3429" s="81">
        <v>2640.67785</v>
      </c>
      <c r="H3429" s="106">
        <v>1217.8388211950958</v>
      </c>
      <c r="I3429" s="189">
        <f t="shared" si="160"/>
        <v>3215920</v>
      </c>
      <c r="J3429" s="232">
        <v>2016</v>
      </c>
      <c r="K3429" s="106">
        <f t="shared" si="161"/>
        <v>4985026</v>
      </c>
    </row>
    <row r="3430" spans="2:11" s="58" customFormat="1">
      <c r="B3430" s="175" t="s">
        <v>4276</v>
      </c>
      <c r="C3430" s="174" t="s">
        <v>869</v>
      </c>
      <c r="D3430" s="181">
        <v>7281.3555560000004</v>
      </c>
      <c r="E3430" s="97">
        <v>455.61826152910362</v>
      </c>
      <c r="F3430" s="227">
        <f t="shared" si="159"/>
        <v>3317518.56</v>
      </c>
      <c r="G3430" s="81">
        <v>3640.6779029999998</v>
      </c>
      <c r="H3430" s="106">
        <v>1217.8388525792088</v>
      </c>
      <c r="I3430" s="189">
        <f t="shared" si="160"/>
        <v>4433759</v>
      </c>
      <c r="J3430" s="232">
        <v>2016</v>
      </c>
      <c r="K3430" s="106">
        <f t="shared" si="161"/>
        <v>7751278</v>
      </c>
    </row>
    <row r="3431" spans="2:11" s="58" customFormat="1">
      <c r="B3431" s="175" t="s">
        <v>4277</v>
      </c>
      <c r="C3431" s="174" t="s">
        <v>855</v>
      </c>
      <c r="D3431" s="181">
        <v>7579.86</v>
      </c>
      <c r="E3431" s="97">
        <v>566.08883673313233</v>
      </c>
      <c r="F3431" s="227">
        <f t="shared" si="159"/>
        <v>4290874.13</v>
      </c>
      <c r="G3431" s="81">
        <v>3789.929948</v>
      </c>
      <c r="H3431" s="106">
        <v>1217.8388686143599</v>
      </c>
      <c r="I3431" s="189">
        <f t="shared" si="160"/>
        <v>4615524</v>
      </c>
      <c r="J3431" s="232">
        <v>2016</v>
      </c>
      <c r="K3431" s="106">
        <f t="shared" si="161"/>
        <v>8906398</v>
      </c>
    </row>
    <row r="3432" spans="2:11" s="58" customFormat="1">
      <c r="B3432" s="175" t="s">
        <v>4278</v>
      </c>
      <c r="C3432" s="174" t="s">
        <v>855</v>
      </c>
      <c r="D3432" s="104">
        <v>6106.08</v>
      </c>
      <c r="E3432" s="97">
        <v>420.58465005371698</v>
      </c>
      <c r="F3432" s="227">
        <f t="shared" si="159"/>
        <v>2568123.52</v>
      </c>
      <c r="G3432" s="81">
        <v>3053.0400180000001</v>
      </c>
      <c r="H3432" s="106">
        <v>1217.8389336788575</v>
      </c>
      <c r="I3432" s="189">
        <f t="shared" si="160"/>
        <v>3718111</v>
      </c>
      <c r="J3432" s="232">
        <v>2016</v>
      </c>
      <c r="K3432" s="106">
        <f t="shared" si="161"/>
        <v>6286235</v>
      </c>
    </row>
    <row r="3433" spans="2:11" s="58" customFormat="1">
      <c r="B3433" s="175" t="s">
        <v>4279</v>
      </c>
      <c r="C3433" s="174" t="s">
        <v>869</v>
      </c>
      <c r="D3433" s="181">
        <v>5193.3999999999996</v>
      </c>
      <c r="E3433" s="97">
        <v>135.64368621712174</v>
      </c>
      <c r="F3433" s="227">
        <f t="shared" si="159"/>
        <v>704451.92</v>
      </c>
      <c r="G3433" s="81">
        <v>2596.7000549999998</v>
      </c>
      <c r="H3433" s="106">
        <v>1217.8387695994409</v>
      </c>
      <c r="I3433" s="189">
        <f t="shared" si="160"/>
        <v>3162362</v>
      </c>
      <c r="J3433" s="232">
        <v>2016</v>
      </c>
      <c r="K3433" s="106">
        <f t="shared" si="161"/>
        <v>3866814</v>
      </c>
    </row>
    <row r="3434" spans="2:11" s="58" customFormat="1">
      <c r="B3434" s="175" t="s">
        <v>4280</v>
      </c>
      <c r="C3434" s="174" t="s">
        <v>869</v>
      </c>
      <c r="D3434" s="181">
        <v>4448.2333330000001</v>
      </c>
      <c r="E3434" s="97">
        <v>104.36841218643869</v>
      </c>
      <c r="F3434" s="227">
        <f t="shared" si="159"/>
        <v>464255.05</v>
      </c>
      <c r="G3434" s="81">
        <v>2224.1166039999998</v>
      </c>
      <c r="H3434" s="106">
        <v>1217.8390265729072</v>
      </c>
      <c r="I3434" s="189">
        <f t="shared" si="160"/>
        <v>2708616</v>
      </c>
      <c r="J3434" s="232">
        <v>2016</v>
      </c>
      <c r="K3434" s="106">
        <f t="shared" si="161"/>
        <v>3172871</v>
      </c>
    </row>
    <row r="3435" spans="2:11" s="58" customFormat="1">
      <c r="B3435" s="175" t="s">
        <v>4281</v>
      </c>
      <c r="C3435" s="174" t="s">
        <v>869</v>
      </c>
      <c r="D3435" s="181">
        <v>4967.74</v>
      </c>
      <c r="E3435" s="97">
        <v>495.08967659338055</v>
      </c>
      <c r="F3435" s="227">
        <f t="shared" si="159"/>
        <v>2459476.79</v>
      </c>
      <c r="G3435" s="81">
        <v>2483.869972</v>
      </c>
      <c r="H3435" s="106">
        <v>1217.8387089901983</v>
      </c>
      <c r="I3435" s="189">
        <f t="shared" si="160"/>
        <v>3024953</v>
      </c>
      <c r="J3435" s="232">
        <v>2016</v>
      </c>
      <c r="K3435" s="106">
        <f t="shared" si="161"/>
        <v>5484430</v>
      </c>
    </row>
    <row r="3436" spans="2:11" s="58" customFormat="1">
      <c r="B3436" s="175" t="s">
        <v>4282</v>
      </c>
      <c r="C3436" s="174" t="s">
        <v>869</v>
      </c>
      <c r="D3436" s="181">
        <v>5243.8066669999998</v>
      </c>
      <c r="E3436" s="97">
        <v>544.89223410570105</v>
      </c>
      <c r="F3436" s="227">
        <f t="shared" si="159"/>
        <v>2857309.53</v>
      </c>
      <c r="G3436" s="81">
        <v>2621.9032069999998</v>
      </c>
      <c r="H3436" s="106">
        <v>1217.839007738778</v>
      </c>
      <c r="I3436" s="189">
        <f t="shared" si="160"/>
        <v>3193055.9999999995</v>
      </c>
      <c r="J3436" s="232">
        <v>2016</v>
      </c>
      <c r="K3436" s="106">
        <f t="shared" si="161"/>
        <v>6050366</v>
      </c>
    </row>
    <row r="3437" spans="2:11" s="58" customFormat="1">
      <c r="B3437" s="175" t="s">
        <v>4283</v>
      </c>
      <c r="C3437" s="174" t="s">
        <v>1279</v>
      </c>
      <c r="D3437" s="104">
        <v>6436.3333329999996</v>
      </c>
      <c r="E3437" s="97">
        <v>189.75669636903814</v>
      </c>
      <c r="F3437" s="227">
        <f t="shared" si="159"/>
        <v>1221337.3500000001</v>
      </c>
      <c r="G3437" s="81">
        <v>3218.1666369999998</v>
      </c>
      <c r="H3437" s="106">
        <v>1248.9676431879559</v>
      </c>
      <c r="I3437" s="189">
        <f t="shared" si="160"/>
        <v>4019385.9999999995</v>
      </c>
      <c r="J3437" s="232">
        <v>2016</v>
      </c>
      <c r="K3437" s="106">
        <f t="shared" si="161"/>
        <v>5240723</v>
      </c>
    </row>
    <row r="3438" spans="2:11" s="58" customFormat="1">
      <c r="B3438" s="175" t="s">
        <v>4284</v>
      </c>
      <c r="C3438" s="174" t="s">
        <v>1279</v>
      </c>
      <c r="D3438" s="181">
        <v>2849.7666669999999</v>
      </c>
      <c r="E3438" s="97">
        <v>117.03550464751086</v>
      </c>
      <c r="F3438" s="227">
        <f t="shared" si="159"/>
        <v>333523.88</v>
      </c>
      <c r="G3438" s="81">
        <v>1424.883294</v>
      </c>
      <c r="H3438" s="106">
        <v>1217.8386870749571</v>
      </c>
      <c r="I3438" s="189">
        <f t="shared" si="160"/>
        <v>1735278</v>
      </c>
      <c r="J3438" s="232">
        <v>2016</v>
      </c>
      <c r="K3438" s="106">
        <f t="shared" si="161"/>
        <v>2068802</v>
      </c>
    </row>
    <row r="3439" spans="2:11" s="58" customFormat="1">
      <c r="B3439" s="175" t="s">
        <v>4285</v>
      </c>
      <c r="C3439" s="174" t="s">
        <v>1262</v>
      </c>
      <c r="D3439" s="181">
        <v>6558.25</v>
      </c>
      <c r="E3439" s="97">
        <v>764.80497388785113</v>
      </c>
      <c r="F3439" s="227">
        <f t="shared" si="159"/>
        <v>5015782.22</v>
      </c>
      <c r="G3439" s="81"/>
      <c r="H3439" s="106" t="s">
        <v>11235</v>
      </c>
      <c r="I3439" s="189" t="str">
        <f t="shared" si="160"/>
        <v/>
      </c>
      <c r="J3439" s="232">
        <v>2016</v>
      </c>
      <c r="K3439" s="106">
        <f t="shared" si="161"/>
        <v>0</v>
      </c>
    </row>
    <row r="3440" spans="2:11" s="58" customFormat="1">
      <c r="B3440" s="175" t="s">
        <v>4286</v>
      </c>
      <c r="C3440" s="174" t="s">
        <v>1262</v>
      </c>
      <c r="D3440" s="181">
        <v>5720.9904759999999</v>
      </c>
      <c r="E3440" s="97">
        <v>712.79176169004336</v>
      </c>
      <c r="F3440" s="227">
        <f t="shared" si="159"/>
        <v>4077874.88</v>
      </c>
      <c r="G3440" s="81"/>
      <c r="H3440" s="106" t="s">
        <v>11235</v>
      </c>
      <c r="I3440" s="189" t="str">
        <f t="shared" si="160"/>
        <v/>
      </c>
      <c r="J3440" s="232">
        <v>2016</v>
      </c>
      <c r="K3440" s="106">
        <f t="shared" si="161"/>
        <v>0</v>
      </c>
    </row>
    <row r="3441" spans="2:11" s="58" customFormat="1">
      <c r="B3441" s="175" t="s">
        <v>4287</v>
      </c>
      <c r="C3441" s="174" t="s">
        <v>1302</v>
      </c>
      <c r="D3441" s="181">
        <v>7411.7</v>
      </c>
      <c r="E3441" s="97">
        <v>79.133476800194288</v>
      </c>
      <c r="F3441" s="227">
        <f t="shared" si="159"/>
        <v>586513.59</v>
      </c>
      <c r="G3441" s="81">
        <v>3705.8500690000001</v>
      </c>
      <c r="H3441" s="106">
        <v>1300.6111715956743</v>
      </c>
      <c r="I3441" s="189">
        <f t="shared" si="160"/>
        <v>4819870</v>
      </c>
      <c r="J3441" s="232">
        <v>2016</v>
      </c>
      <c r="K3441" s="106">
        <f t="shared" si="161"/>
        <v>5406384</v>
      </c>
    </row>
    <row r="3442" spans="2:11" s="58" customFormat="1">
      <c r="B3442" s="175" t="s">
        <v>4288</v>
      </c>
      <c r="C3442" s="174" t="s">
        <v>1302</v>
      </c>
      <c r="D3442" s="104">
        <v>8118.85</v>
      </c>
      <c r="E3442" s="97">
        <v>161.65947640367787</v>
      </c>
      <c r="F3442" s="227">
        <f t="shared" si="159"/>
        <v>1312489.04</v>
      </c>
      <c r="G3442" s="81">
        <v>4059.4249789999999</v>
      </c>
      <c r="H3442" s="106">
        <v>1300.6110538593107</v>
      </c>
      <c r="I3442" s="189">
        <f t="shared" si="160"/>
        <v>5279733</v>
      </c>
      <c r="J3442" s="232">
        <v>2016</v>
      </c>
      <c r="K3442" s="106">
        <f t="shared" si="161"/>
        <v>6592222</v>
      </c>
    </row>
    <row r="3443" spans="2:11" s="58" customFormat="1">
      <c r="B3443" s="175" t="s">
        <v>4289</v>
      </c>
      <c r="C3443" s="174" t="s">
        <v>3186</v>
      </c>
      <c r="D3443" s="181">
        <v>6335.2727269999996</v>
      </c>
      <c r="E3443" s="97">
        <v>357.28155164550344</v>
      </c>
      <c r="F3443" s="227">
        <f t="shared" si="159"/>
        <v>2263476.0699999998</v>
      </c>
      <c r="G3443" s="81">
        <v>3167.6363409999999</v>
      </c>
      <c r="H3443" s="106">
        <v>1300.6111044613754</v>
      </c>
      <c r="I3443" s="189">
        <f t="shared" si="160"/>
        <v>4119862.9999999995</v>
      </c>
      <c r="J3443" s="232">
        <v>2016</v>
      </c>
      <c r="K3443" s="106">
        <f t="shared" si="161"/>
        <v>6383339</v>
      </c>
    </row>
    <row r="3444" spans="2:11" s="58" customFormat="1">
      <c r="B3444" s="175" t="s">
        <v>4290</v>
      </c>
      <c r="C3444" s="174" t="s">
        <v>3186</v>
      </c>
      <c r="D3444" s="181">
        <v>13969.247729999999</v>
      </c>
      <c r="E3444" s="97">
        <v>226.62886443062601</v>
      </c>
      <c r="F3444" s="227">
        <f t="shared" si="159"/>
        <v>3165834.75</v>
      </c>
      <c r="G3444" s="81">
        <v>6984.6236790000003</v>
      </c>
      <c r="H3444" s="106">
        <v>1300.6110876542759</v>
      </c>
      <c r="I3444" s="189">
        <f t="shared" si="160"/>
        <v>9084279</v>
      </c>
      <c r="J3444" s="232">
        <v>2016</v>
      </c>
      <c r="K3444" s="106">
        <f t="shared" si="161"/>
        <v>12250114</v>
      </c>
    </row>
    <row r="3445" spans="2:11" s="58" customFormat="1">
      <c r="B3445" s="175" t="s">
        <v>4291</v>
      </c>
      <c r="C3445" s="174" t="s">
        <v>3189</v>
      </c>
      <c r="D3445" s="181">
        <v>1911.937645</v>
      </c>
      <c r="E3445" s="97">
        <v>33.312629293409827</v>
      </c>
      <c r="F3445" s="227">
        <f t="shared" si="159"/>
        <v>63691.67</v>
      </c>
      <c r="G3445" s="81">
        <v>955.96878449999997</v>
      </c>
      <c r="H3445" s="106">
        <v>1300.6115054795496</v>
      </c>
      <c r="I3445" s="189">
        <f t="shared" si="160"/>
        <v>1243344</v>
      </c>
      <c r="J3445" s="232">
        <v>2016</v>
      </c>
      <c r="K3445" s="106">
        <f t="shared" si="161"/>
        <v>1307036</v>
      </c>
    </row>
    <row r="3446" spans="2:11" s="58" customFormat="1">
      <c r="B3446" s="175" t="s">
        <v>4292</v>
      </c>
      <c r="C3446" s="174" t="s">
        <v>4293</v>
      </c>
      <c r="D3446" s="181">
        <v>8205.9722579999998</v>
      </c>
      <c r="E3446" s="97">
        <v>83.584977920357971</v>
      </c>
      <c r="F3446" s="227">
        <f t="shared" si="159"/>
        <v>685896.01</v>
      </c>
      <c r="G3446" s="81"/>
      <c r="H3446" s="106" t="s">
        <v>11235</v>
      </c>
      <c r="I3446" s="189" t="str">
        <f t="shared" si="160"/>
        <v/>
      </c>
      <c r="J3446" s="232">
        <v>2016</v>
      </c>
      <c r="K3446" s="106">
        <f t="shared" si="161"/>
        <v>0</v>
      </c>
    </row>
    <row r="3447" spans="2:11" s="58" customFormat="1">
      <c r="B3447" s="175" t="s">
        <v>4294</v>
      </c>
      <c r="C3447" s="174" t="s">
        <v>3226</v>
      </c>
      <c r="D3447" s="104">
        <v>6973.6772170000004</v>
      </c>
      <c r="E3447" s="97">
        <v>235.39608572623158</v>
      </c>
      <c r="F3447" s="227">
        <f t="shared" si="159"/>
        <v>1641576.32</v>
      </c>
      <c r="G3447" s="81"/>
      <c r="H3447" s="106" t="s">
        <v>11235</v>
      </c>
      <c r="I3447" s="189" t="str">
        <f t="shared" si="160"/>
        <v/>
      </c>
      <c r="J3447" s="232">
        <v>2016</v>
      </c>
      <c r="K3447" s="106">
        <f t="shared" si="161"/>
        <v>0</v>
      </c>
    </row>
    <row r="3448" spans="2:11" s="58" customFormat="1">
      <c r="B3448" s="175" t="s">
        <v>4295</v>
      </c>
      <c r="C3448" s="174" t="s">
        <v>3226</v>
      </c>
      <c r="D3448" s="181">
        <v>3251.1753640000002</v>
      </c>
      <c r="E3448" s="97">
        <v>161.46505224318005</v>
      </c>
      <c r="F3448" s="227">
        <f t="shared" si="159"/>
        <v>524951.19999999995</v>
      </c>
      <c r="G3448" s="81"/>
      <c r="H3448" s="106" t="s">
        <v>11235</v>
      </c>
      <c r="I3448" s="189" t="str">
        <f t="shared" si="160"/>
        <v/>
      </c>
      <c r="J3448" s="232">
        <v>2016</v>
      </c>
      <c r="K3448" s="106">
        <f t="shared" si="161"/>
        <v>0</v>
      </c>
    </row>
    <row r="3449" spans="2:11" s="58" customFormat="1">
      <c r="B3449" s="175" t="s">
        <v>4296</v>
      </c>
      <c r="C3449" s="174" t="s">
        <v>3239</v>
      </c>
      <c r="D3449" s="181">
        <v>4884.6777039999997</v>
      </c>
      <c r="E3449" s="97">
        <v>482.23049559054385</v>
      </c>
      <c r="F3449" s="227">
        <f t="shared" si="159"/>
        <v>2355540.5499999998</v>
      </c>
      <c r="G3449" s="81">
        <v>2442.3388279999999</v>
      </c>
      <c r="H3449" s="106">
        <v>1300.6111042345515</v>
      </c>
      <c r="I3449" s="189">
        <f t="shared" si="160"/>
        <v>3176533</v>
      </c>
      <c r="J3449" s="232">
        <v>2016</v>
      </c>
      <c r="K3449" s="106">
        <f t="shared" si="161"/>
        <v>5532074</v>
      </c>
    </row>
    <row r="3450" spans="2:11" s="58" customFormat="1">
      <c r="B3450" s="175" t="s">
        <v>4297</v>
      </c>
      <c r="C3450" s="174" t="s">
        <v>3239</v>
      </c>
      <c r="D3450" s="181">
        <v>4994.4041559999996</v>
      </c>
      <c r="E3450" s="97">
        <v>456.48030851910897</v>
      </c>
      <c r="F3450" s="227">
        <f t="shared" si="159"/>
        <v>2279847.15</v>
      </c>
      <c r="G3450" s="81">
        <v>2497.2021690000001</v>
      </c>
      <c r="H3450" s="106">
        <v>1300.6111560845757</v>
      </c>
      <c r="I3450" s="189">
        <f t="shared" si="160"/>
        <v>3247889</v>
      </c>
      <c r="J3450" s="232">
        <v>2016</v>
      </c>
      <c r="K3450" s="106">
        <f t="shared" si="161"/>
        <v>5527736</v>
      </c>
    </row>
    <row r="3451" spans="2:11" s="58" customFormat="1">
      <c r="B3451" s="175" t="s">
        <v>4298</v>
      </c>
      <c r="C3451" s="174" t="s">
        <v>2893</v>
      </c>
      <c r="D3451" s="181">
        <v>4733.0625700000001</v>
      </c>
      <c r="E3451" s="97">
        <v>81.686150200207464</v>
      </c>
      <c r="F3451" s="227">
        <f t="shared" si="159"/>
        <v>386625.66</v>
      </c>
      <c r="G3451" s="81"/>
      <c r="H3451" s="106" t="s">
        <v>11235</v>
      </c>
      <c r="I3451" s="189" t="str">
        <f t="shared" si="160"/>
        <v/>
      </c>
      <c r="J3451" s="232">
        <v>2016</v>
      </c>
      <c r="K3451" s="106">
        <f t="shared" si="161"/>
        <v>0</v>
      </c>
    </row>
    <row r="3452" spans="2:11" s="58" customFormat="1">
      <c r="B3452" s="175" t="s">
        <v>4299</v>
      </c>
      <c r="C3452" s="174" t="s">
        <v>2893</v>
      </c>
      <c r="D3452" s="104">
        <v>5818.6708749999998</v>
      </c>
      <c r="E3452" s="97">
        <v>290.81176205897708</v>
      </c>
      <c r="F3452" s="227">
        <f t="shared" si="159"/>
        <v>1692137.93</v>
      </c>
      <c r="G3452" s="81">
        <v>5818.6710949999997</v>
      </c>
      <c r="H3452" s="106">
        <v>1300.6110633239016</v>
      </c>
      <c r="I3452" s="189">
        <f t="shared" si="160"/>
        <v>7567828</v>
      </c>
      <c r="J3452" s="232">
        <v>2016</v>
      </c>
      <c r="K3452" s="106">
        <f t="shared" si="161"/>
        <v>9259966</v>
      </c>
    </row>
    <row r="3453" spans="2:11" s="58" customFormat="1">
      <c r="B3453" s="175" t="s">
        <v>4300</v>
      </c>
      <c r="C3453" s="174" t="s">
        <v>2910</v>
      </c>
      <c r="D3453" s="181">
        <v>6926.7916670000004</v>
      </c>
      <c r="E3453" s="97">
        <v>113.74404744314073</v>
      </c>
      <c r="F3453" s="227">
        <f t="shared" si="159"/>
        <v>787881.32</v>
      </c>
      <c r="G3453" s="81">
        <v>3463.3957540000001</v>
      </c>
      <c r="H3453" s="106">
        <v>1300.6111111609337</v>
      </c>
      <c r="I3453" s="189">
        <f t="shared" si="160"/>
        <v>4504531</v>
      </c>
      <c r="J3453" s="232">
        <v>2016</v>
      </c>
      <c r="K3453" s="106">
        <f t="shared" si="161"/>
        <v>5292412</v>
      </c>
    </row>
    <row r="3454" spans="2:11" s="58" customFormat="1">
      <c r="B3454" s="175" t="s">
        <v>4301</v>
      </c>
      <c r="C3454" s="174" t="s">
        <v>2893</v>
      </c>
      <c r="D3454" s="181">
        <v>4733.0625700000001</v>
      </c>
      <c r="E3454" s="97">
        <v>81.686150200207464</v>
      </c>
      <c r="F3454" s="227">
        <f t="shared" si="159"/>
        <v>386625.66</v>
      </c>
      <c r="G3454" s="81">
        <v>2366.531399</v>
      </c>
      <c r="H3454" s="106">
        <v>1300.6110974486166</v>
      </c>
      <c r="I3454" s="189">
        <f t="shared" si="160"/>
        <v>3077937</v>
      </c>
      <c r="J3454" s="232">
        <v>2016</v>
      </c>
      <c r="K3454" s="106">
        <f t="shared" si="161"/>
        <v>3464563</v>
      </c>
    </row>
    <row r="3455" spans="2:11" s="58" customFormat="1">
      <c r="B3455" s="175" t="s">
        <v>4302</v>
      </c>
      <c r="C3455" s="174" t="s">
        <v>2910</v>
      </c>
      <c r="D3455" s="181">
        <v>10413.828030000001</v>
      </c>
      <c r="E3455" s="97">
        <v>139.13778159442103</v>
      </c>
      <c r="F3455" s="227">
        <f t="shared" si="159"/>
        <v>1448956.93</v>
      </c>
      <c r="G3455" s="81">
        <v>5206.9139709999999</v>
      </c>
      <c r="H3455" s="106">
        <v>1300.6110793682633</v>
      </c>
      <c r="I3455" s="189">
        <f t="shared" si="160"/>
        <v>6772170</v>
      </c>
      <c r="J3455" s="232">
        <v>2016</v>
      </c>
      <c r="K3455" s="106">
        <f t="shared" si="161"/>
        <v>8221127</v>
      </c>
    </row>
    <row r="3456" spans="2:11" s="58" customFormat="1">
      <c r="B3456" s="175" t="s">
        <v>4303</v>
      </c>
      <c r="C3456" s="174" t="s">
        <v>3234</v>
      </c>
      <c r="D3456" s="181">
        <v>3338.4333329999999</v>
      </c>
      <c r="E3456" s="97">
        <v>155.77625434642761</v>
      </c>
      <c r="F3456" s="227">
        <f t="shared" si="159"/>
        <v>520048.64000000001</v>
      </c>
      <c r="G3456" s="81"/>
      <c r="H3456" s="106" t="s">
        <v>11235</v>
      </c>
      <c r="I3456" s="189" t="str">
        <f t="shared" si="160"/>
        <v/>
      </c>
      <c r="J3456" s="232">
        <v>2016</v>
      </c>
      <c r="K3456" s="106">
        <f t="shared" si="161"/>
        <v>0</v>
      </c>
    </row>
    <row r="3457" spans="2:11" s="58" customFormat="1">
      <c r="B3457" s="175" t="s">
        <v>4304</v>
      </c>
      <c r="C3457" s="174" t="s">
        <v>3234</v>
      </c>
      <c r="D3457" s="104">
        <v>4643.9333329999999</v>
      </c>
      <c r="E3457" s="97">
        <v>174.0649772587939</v>
      </c>
      <c r="F3457" s="227">
        <f t="shared" si="159"/>
        <v>808346.14999999991</v>
      </c>
      <c r="G3457" s="81"/>
      <c r="H3457" s="106" t="s">
        <v>11235</v>
      </c>
      <c r="I3457" s="189" t="str">
        <f t="shared" si="160"/>
        <v/>
      </c>
      <c r="J3457" s="232">
        <v>2016</v>
      </c>
      <c r="K3457" s="106">
        <f t="shared" si="161"/>
        <v>0</v>
      </c>
    </row>
    <row r="3458" spans="2:11" s="58" customFormat="1">
      <c r="B3458" s="175" t="s">
        <v>4305</v>
      </c>
      <c r="C3458" s="174" t="s">
        <v>2946</v>
      </c>
      <c r="D3458" s="181">
        <v>6557.55</v>
      </c>
      <c r="E3458" s="97">
        <v>257.45689167448205</v>
      </c>
      <c r="F3458" s="227">
        <f t="shared" si="159"/>
        <v>1688286.4399999997</v>
      </c>
      <c r="G3458" s="81"/>
      <c r="H3458" s="106" t="s">
        <v>11235</v>
      </c>
      <c r="I3458" s="189" t="str">
        <f t="shared" si="160"/>
        <v/>
      </c>
      <c r="J3458" s="232">
        <v>2016</v>
      </c>
      <c r="K3458" s="106">
        <f t="shared" si="161"/>
        <v>0</v>
      </c>
    </row>
    <row r="3459" spans="2:11" s="58" customFormat="1">
      <c r="B3459" s="175" t="s">
        <v>4306</v>
      </c>
      <c r="C3459" s="174" t="s">
        <v>3234</v>
      </c>
      <c r="D3459" s="181">
        <v>4643.9333329999999</v>
      </c>
      <c r="E3459" s="97">
        <v>174.0649772587939</v>
      </c>
      <c r="F3459" s="227">
        <f t="shared" si="159"/>
        <v>808346.14999999991</v>
      </c>
      <c r="G3459" s="81"/>
      <c r="H3459" s="106" t="s">
        <v>11235</v>
      </c>
      <c r="I3459" s="189" t="str">
        <f t="shared" si="160"/>
        <v/>
      </c>
      <c r="J3459" s="232">
        <v>2016</v>
      </c>
      <c r="K3459" s="106">
        <f t="shared" si="161"/>
        <v>0</v>
      </c>
    </row>
    <row r="3460" spans="2:11" s="58" customFormat="1">
      <c r="B3460" s="175" t="s">
        <v>4307</v>
      </c>
      <c r="C3460" s="174" t="s">
        <v>2946</v>
      </c>
      <c r="D3460" s="181">
        <v>4804.55</v>
      </c>
      <c r="E3460" s="97">
        <v>453.95250127483325</v>
      </c>
      <c r="F3460" s="227">
        <f t="shared" si="159"/>
        <v>2181037.4900000002</v>
      </c>
      <c r="G3460" s="81"/>
      <c r="H3460" s="106" t="s">
        <v>11235</v>
      </c>
      <c r="I3460" s="189" t="str">
        <f t="shared" si="160"/>
        <v/>
      </c>
      <c r="J3460" s="232">
        <v>2016</v>
      </c>
      <c r="K3460" s="106">
        <f t="shared" si="161"/>
        <v>0</v>
      </c>
    </row>
    <row r="3461" spans="2:11" s="58" customFormat="1">
      <c r="B3461" s="175" t="s">
        <v>4308</v>
      </c>
      <c r="C3461" s="174" t="s">
        <v>2946</v>
      </c>
      <c r="D3461" s="181">
        <v>4804.55</v>
      </c>
      <c r="E3461" s="97">
        <v>453.95250127483325</v>
      </c>
      <c r="F3461" s="227">
        <f t="shared" si="159"/>
        <v>2181037.4900000002</v>
      </c>
      <c r="G3461" s="81"/>
      <c r="H3461" s="106" t="s">
        <v>11235</v>
      </c>
      <c r="I3461" s="189" t="str">
        <f t="shared" si="160"/>
        <v/>
      </c>
      <c r="J3461" s="232">
        <v>2016</v>
      </c>
      <c r="K3461" s="106">
        <f t="shared" si="161"/>
        <v>0</v>
      </c>
    </row>
    <row r="3462" spans="2:11" s="58" customFormat="1">
      <c r="B3462" s="175" t="s">
        <v>4309</v>
      </c>
      <c r="C3462" s="174" t="s">
        <v>2942</v>
      </c>
      <c r="D3462" s="104">
        <v>3075.3666669999998</v>
      </c>
      <c r="E3462" s="97">
        <v>666.66896406209901</v>
      </c>
      <c r="F3462" s="227">
        <f t="shared" si="159"/>
        <v>2050251.51</v>
      </c>
      <c r="G3462" s="81">
        <v>1537.6833369999999</v>
      </c>
      <c r="H3462" s="106">
        <v>1300.6110893429029</v>
      </c>
      <c r="I3462" s="189">
        <f t="shared" si="160"/>
        <v>1999928</v>
      </c>
      <c r="J3462" s="232">
        <v>2016</v>
      </c>
      <c r="K3462" s="106">
        <f t="shared" si="161"/>
        <v>4050180</v>
      </c>
    </row>
    <row r="3463" spans="2:11" s="58" customFormat="1">
      <c r="B3463" s="175" t="s">
        <v>4310</v>
      </c>
      <c r="C3463" s="174" t="s">
        <v>2942</v>
      </c>
      <c r="D3463" s="181">
        <v>8995.2027780000008</v>
      </c>
      <c r="E3463" s="97">
        <v>584.70616391923204</v>
      </c>
      <c r="F3463" s="227">
        <f t="shared" si="159"/>
        <v>5259550.51</v>
      </c>
      <c r="G3463" s="81">
        <v>4497.6014679999998</v>
      </c>
      <c r="H3463" s="106">
        <v>1300.6112350370659</v>
      </c>
      <c r="I3463" s="189">
        <f t="shared" si="160"/>
        <v>5849631</v>
      </c>
      <c r="J3463" s="232">
        <v>2016</v>
      </c>
      <c r="K3463" s="106">
        <f t="shared" si="161"/>
        <v>11109182</v>
      </c>
    </row>
    <row r="3464" spans="2:11" s="58" customFormat="1">
      <c r="B3464" s="175" t="s">
        <v>4311</v>
      </c>
      <c r="C3464" s="174" t="s">
        <v>3236</v>
      </c>
      <c r="D3464" s="181">
        <v>4810.5050000000001</v>
      </c>
      <c r="E3464" s="97">
        <v>304.23074500494232</v>
      </c>
      <c r="F3464" s="227">
        <f t="shared" si="159"/>
        <v>1463503.52</v>
      </c>
      <c r="G3464" s="81">
        <v>2405.252547</v>
      </c>
      <c r="H3464" s="106">
        <v>1300.6110330916531</v>
      </c>
      <c r="I3464" s="189">
        <f t="shared" si="160"/>
        <v>3128298</v>
      </c>
      <c r="J3464" s="232">
        <v>2016</v>
      </c>
      <c r="K3464" s="106">
        <f t="shared" si="161"/>
        <v>4591802</v>
      </c>
    </row>
    <row r="3465" spans="2:11" s="58" customFormat="1">
      <c r="B3465" s="175" t="s">
        <v>4312</v>
      </c>
      <c r="C3465" s="174" t="s">
        <v>3236</v>
      </c>
      <c r="D3465" s="181">
        <v>3110.2</v>
      </c>
      <c r="E3465" s="97">
        <v>152.64384927014342</v>
      </c>
      <c r="F3465" s="227">
        <f t="shared" si="159"/>
        <v>474752.9</v>
      </c>
      <c r="G3465" s="81">
        <v>1555.0999670000001</v>
      </c>
      <c r="H3465" s="106">
        <v>1300.610920789763</v>
      </c>
      <c r="I3465" s="189">
        <f t="shared" si="160"/>
        <v>2022580.0000000002</v>
      </c>
      <c r="J3465" s="232">
        <v>2016</v>
      </c>
      <c r="K3465" s="106">
        <f t="shared" si="161"/>
        <v>2497333</v>
      </c>
    </row>
    <row r="3466" spans="2:11" s="58" customFormat="1">
      <c r="B3466" s="175" t="s">
        <v>4313</v>
      </c>
      <c r="C3466" s="174" t="s">
        <v>3226</v>
      </c>
      <c r="D3466" s="181">
        <v>3225.3755350000001</v>
      </c>
      <c r="E3466" s="97">
        <v>117.95512363492891</v>
      </c>
      <c r="F3466" s="227">
        <f t="shared" si="159"/>
        <v>380449.57</v>
      </c>
      <c r="G3466" s="81"/>
      <c r="H3466" s="106" t="s">
        <v>11235</v>
      </c>
      <c r="I3466" s="189" t="str">
        <f t="shared" si="160"/>
        <v/>
      </c>
      <c r="J3466" s="232">
        <v>2016</v>
      </c>
      <c r="K3466" s="106">
        <f t="shared" si="161"/>
        <v>0</v>
      </c>
    </row>
    <row r="3467" spans="2:11" s="58" customFormat="1">
      <c r="B3467" s="175" t="s">
        <v>4314</v>
      </c>
      <c r="C3467" s="174" t="s">
        <v>3226</v>
      </c>
      <c r="D3467" s="104">
        <v>3251.1753640000002</v>
      </c>
      <c r="E3467" s="97">
        <v>161.46505224318005</v>
      </c>
      <c r="F3467" s="227">
        <f t="shared" si="159"/>
        <v>524951.19999999995</v>
      </c>
      <c r="G3467" s="81"/>
      <c r="H3467" s="106" t="s">
        <v>11235</v>
      </c>
      <c r="I3467" s="189" t="str">
        <f t="shared" si="160"/>
        <v/>
      </c>
      <c r="J3467" s="232">
        <v>2016</v>
      </c>
      <c r="K3467" s="106">
        <f t="shared" si="161"/>
        <v>0</v>
      </c>
    </row>
    <row r="3468" spans="2:11" s="58" customFormat="1">
      <c r="B3468" s="175" t="s">
        <v>4315</v>
      </c>
      <c r="C3468" s="174" t="s">
        <v>4316</v>
      </c>
      <c r="D3468" s="181">
        <v>4874.4166670000004</v>
      </c>
      <c r="E3468" s="97">
        <v>301.43318275339385</v>
      </c>
      <c r="F3468" s="227">
        <f t="shared" si="159"/>
        <v>1469310.9300000002</v>
      </c>
      <c r="G3468" s="81"/>
      <c r="H3468" s="106" t="s">
        <v>11235</v>
      </c>
      <c r="I3468" s="189" t="str">
        <f t="shared" si="160"/>
        <v/>
      </c>
      <c r="J3468" s="232">
        <v>2016</v>
      </c>
      <c r="K3468" s="106">
        <f t="shared" si="161"/>
        <v>0</v>
      </c>
    </row>
    <row r="3469" spans="2:11" s="58" customFormat="1">
      <c r="B3469" s="175" t="s">
        <v>4317</v>
      </c>
      <c r="C3469" s="174" t="s">
        <v>3236</v>
      </c>
      <c r="D3469" s="181">
        <v>6367.68</v>
      </c>
      <c r="E3469" s="97">
        <v>268.58746670686969</v>
      </c>
      <c r="F3469" s="227">
        <f t="shared" si="159"/>
        <v>1710279.04</v>
      </c>
      <c r="G3469" s="81">
        <v>3183.839927</v>
      </c>
      <c r="H3469" s="106">
        <v>1300.6112414394631</v>
      </c>
      <c r="I3469" s="189">
        <f t="shared" si="160"/>
        <v>4140937.9999999995</v>
      </c>
      <c r="J3469" s="232">
        <v>2016</v>
      </c>
      <c r="K3469" s="106">
        <f t="shared" si="161"/>
        <v>5851217</v>
      </c>
    </row>
    <row r="3470" spans="2:11" s="58" customFormat="1">
      <c r="B3470" s="175" t="s">
        <v>4318</v>
      </c>
      <c r="C3470" s="174" t="s">
        <v>4316</v>
      </c>
      <c r="D3470" s="181">
        <v>4874.4166670000004</v>
      </c>
      <c r="E3470" s="97">
        <v>301.43318275339385</v>
      </c>
      <c r="F3470" s="227">
        <f t="shared" ref="F3470:F3533" si="162">IFERROR(D3470*E3470,0)</f>
        <v>1469310.9300000002</v>
      </c>
      <c r="G3470" s="81"/>
      <c r="H3470" s="106" t="s">
        <v>11235</v>
      </c>
      <c r="I3470" s="189" t="str">
        <f t="shared" ref="I3470:I3533" si="163">IFERROR(G3470*H3470,"")</f>
        <v/>
      </c>
      <c r="J3470" s="232">
        <v>2016</v>
      </c>
      <c r="K3470" s="106">
        <f t="shared" ref="K3470:K3533" si="164">IFERROR(ROUND((F3470+I3470),0),0)</f>
        <v>0</v>
      </c>
    </row>
    <row r="3471" spans="2:11" s="58" customFormat="1">
      <c r="B3471" s="175" t="s">
        <v>4319</v>
      </c>
      <c r="C3471" s="174" t="s">
        <v>3236</v>
      </c>
      <c r="D3471" s="181">
        <v>5114.5</v>
      </c>
      <c r="E3471" s="97">
        <v>52.888845439436892</v>
      </c>
      <c r="F3471" s="227">
        <f t="shared" si="162"/>
        <v>270500</v>
      </c>
      <c r="G3471" s="81">
        <v>2557.2499859999998</v>
      </c>
      <c r="H3471" s="106">
        <v>1300.611210561563</v>
      </c>
      <c r="I3471" s="189">
        <f t="shared" si="163"/>
        <v>3325987.9999999995</v>
      </c>
      <c r="J3471" s="232">
        <v>2016</v>
      </c>
      <c r="K3471" s="106">
        <f t="shared" si="164"/>
        <v>3596488</v>
      </c>
    </row>
    <row r="3472" spans="2:11" s="58" customFormat="1">
      <c r="B3472" s="175" t="s">
        <v>4320</v>
      </c>
      <c r="C3472" s="174" t="s">
        <v>3159</v>
      </c>
      <c r="D3472" s="104">
        <v>4217.6750000000002</v>
      </c>
      <c r="E3472" s="97">
        <v>220.82845169435765</v>
      </c>
      <c r="F3472" s="227">
        <f t="shared" si="162"/>
        <v>931382.64</v>
      </c>
      <c r="G3472" s="81">
        <v>2108.837501</v>
      </c>
      <c r="H3472" s="106">
        <v>1300.6113551657672</v>
      </c>
      <c r="I3472" s="189">
        <f t="shared" si="163"/>
        <v>2742778</v>
      </c>
      <c r="J3472" s="232">
        <v>2016</v>
      </c>
      <c r="K3472" s="106">
        <f t="shared" si="164"/>
        <v>3674161</v>
      </c>
    </row>
    <row r="3473" spans="2:11" s="58" customFormat="1">
      <c r="B3473" s="175" t="s">
        <v>4321</v>
      </c>
      <c r="C3473" s="174" t="s">
        <v>4322</v>
      </c>
      <c r="D3473" s="181">
        <v>5006.1899999999996</v>
      </c>
      <c r="E3473" s="97">
        <v>213.79760456554786</v>
      </c>
      <c r="F3473" s="227">
        <f t="shared" si="162"/>
        <v>1070311.43</v>
      </c>
      <c r="G3473" s="81">
        <v>2503.094932</v>
      </c>
      <c r="H3473" s="106">
        <v>1267.4812926352088</v>
      </c>
      <c r="I3473" s="189">
        <f t="shared" si="163"/>
        <v>3172626</v>
      </c>
      <c r="J3473" s="232">
        <v>2016</v>
      </c>
      <c r="K3473" s="106">
        <f t="shared" si="164"/>
        <v>4242937</v>
      </c>
    </row>
    <row r="3474" spans="2:11" s="58" customFormat="1">
      <c r="B3474" s="175" t="s">
        <v>4323</v>
      </c>
      <c r="C3474" s="174" t="s">
        <v>3209</v>
      </c>
      <c r="D3474" s="181">
        <v>6466.7666669999999</v>
      </c>
      <c r="E3474" s="97">
        <v>910.8011968417602</v>
      </c>
      <c r="F3474" s="227">
        <f t="shared" si="162"/>
        <v>5889938.8200000003</v>
      </c>
      <c r="G3474" s="81">
        <v>3233.3833650000001</v>
      </c>
      <c r="H3474" s="106">
        <v>1300.6110087413033</v>
      </c>
      <c r="I3474" s="189">
        <f t="shared" si="163"/>
        <v>4205374</v>
      </c>
      <c r="J3474" s="232">
        <v>2016</v>
      </c>
      <c r="K3474" s="106">
        <f t="shared" si="164"/>
        <v>10095313</v>
      </c>
    </row>
    <row r="3475" spans="2:11" s="58" customFormat="1">
      <c r="B3475" s="175" t="s">
        <v>4324</v>
      </c>
      <c r="C3475" s="174" t="s">
        <v>3209</v>
      </c>
      <c r="D3475" s="181">
        <v>8197.4555560000008</v>
      </c>
      <c r="E3475" s="97">
        <v>363.50169264644438</v>
      </c>
      <c r="F3475" s="227">
        <f t="shared" si="162"/>
        <v>2979788.97</v>
      </c>
      <c r="G3475" s="81">
        <v>4098.7277960000001</v>
      </c>
      <c r="H3475" s="106">
        <v>1300.6111323622038</v>
      </c>
      <c r="I3475" s="189">
        <f t="shared" si="163"/>
        <v>5330851</v>
      </c>
      <c r="J3475" s="232">
        <v>2016</v>
      </c>
      <c r="K3475" s="106">
        <f t="shared" si="164"/>
        <v>8310640</v>
      </c>
    </row>
    <row r="3476" spans="2:11" s="58" customFormat="1">
      <c r="B3476" s="175" t="s">
        <v>4325</v>
      </c>
      <c r="C3476" s="174" t="s">
        <v>1265</v>
      </c>
      <c r="D3476" s="181">
        <v>5345.5</v>
      </c>
      <c r="E3476" s="97">
        <v>183.99628659620242</v>
      </c>
      <c r="F3476" s="227">
        <f t="shared" si="162"/>
        <v>983552.15</v>
      </c>
      <c r="G3476" s="81">
        <v>2672.7499029999999</v>
      </c>
      <c r="H3476" s="106">
        <v>1300.6110284011861</v>
      </c>
      <c r="I3476" s="189">
        <f t="shared" si="163"/>
        <v>3476208.0000000005</v>
      </c>
      <c r="J3476" s="232">
        <v>2016</v>
      </c>
      <c r="K3476" s="106">
        <f t="shared" si="164"/>
        <v>4459760</v>
      </c>
    </row>
    <row r="3477" spans="2:11" s="58" customFormat="1">
      <c r="B3477" s="175" t="s">
        <v>4326</v>
      </c>
      <c r="C3477" s="174" t="s">
        <v>1265</v>
      </c>
      <c r="D3477" s="104">
        <v>5294.45</v>
      </c>
      <c r="E3477" s="97">
        <v>268.34061139495134</v>
      </c>
      <c r="F3477" s="227">
        <f t="shared" si="162"/>
        <v>1420715.95</v>
      </c>
      <c r="G3477" s="81">
        <v>2647.224917</v>
      </c>
      <c r="H3477" s="106">
        <v>1300.6110579760759</v>
      </c>
      <c r="I3477" s="189">
        <f t="shared" si="163"/>
        <v>3443010</v>
      </c>
      <c r="J3477" s="232">
        <v>2016</v>
      </c>
      <c r="K3477" s="106">
        <f t="shared" si="164"/>
        <v>4863726</v>
      </c>
    </row>
    <row r="3478" spans="2:11" s="58" customFormat="1">
      <c r="B3478" s="175" t="s">
        <v>4327</v>
      </c>
      <c r="C3478" s="174" t="s">
        <v>356</v>
      </c>
      <c r="D3478" s="181">
        <v>3276.4222220000001</v>
      </c>
      <c r="E3478" s="97">
        <v>119.72761854866944</v>
      </c>
      <c r="F3478" s="227">
        <f t="shared" si="162"/>
        <v>392278.23</v>
      </c>
      <c r="G3478" s="81">
        <v>1638.211123</v>
      </c>
      <c r="H3478" s="106">
        <v>1300.6113620435965</v>
      </c>
      <c r="I3478" s="189">
        <f t="shared" si="163"/>
        <v>2130676</v>
      </c>
      <c r="J3478" s="232">
        <v>2016</v>
      </c>
      <c r="K3478" s="106">
        <f t="shared" si="164"/>
        <v>2522954</v>
      </c>
    </row>
    <row r="3479" spans="2:11" s="58" customFormat="1">
      <c r="B3479" s="175" t="s">
        <v>4328</v>
      </c>
      <c r="C3479" s="174" t="s">
        <v>356</v>
      </c>
      <c r="D3479" s="181">
        <v>14527.28278</v>
      </c>
      <c r="E3479" s="97">
        <v>216.35790034507747</v>
      </c>
      <c r="F3479" s="227">
        <f t="shared" si="162"/>
        <v>3143092.4</v>
      </c>
      <c r="G3479" s="81">
        <v>7263.6414999999997</v>
      </c>
      <c r="H3479" s="106">
        <v>1300.6111328594618</v>
      </c>
      <c r="I3479" s="189">
        <f t="shared" si="163"/>
        <v>9447173</v>
      </c>
      <c r="J3479" s="232">
        <v>2016</v>
      </c>
      <c r="K3479" s="106">
        <f t="shared" si="164"/>
        <v>12590265</v>
      </c>
    </row>
    <row r="3480" spans="2:11" s="58" customFormat="1">
      <c r="B3480" s="175" t="s">
        <v>4329</v>
      </c>
      <c r="C3480" s="174" t="s">
        <v>1265</v>
      </c>
      <c r="D3480" s="181">
        <v>6712.7849999999999</v>
      </c>
      <c r="E3480" s="97">
        <v>217.03842741872413</v>
      </c>
      <c r="F3480" s="227">
        <f t="shared" si="162"/>
        <v>1456932.3</v>
      </c>
      <c r="G3480" s="81">
        <v>3356.3924579999998</v>
      </c>
      <c r="H3480" s="106">
        <v>1300.611014541852</v>
      </c>
      <c r="I3480" s="189">
        <f t="shared" si="163"/>
        <v>4365361</v>
      </c>
      <c r="J3480" s="232">
        <v>2016</v>
      </c>
      <c r="K3480" s="106">
        <f t="shared" si="164"/>
        <v>5822293</v>
      </c>
    </row>
    <row r="3481" spans="2:11" s="58" customFormat="1">
      <c r="B3481" s="175" t="s">
        <v>4330</v>
      </c>
      <c r="C3481" s="174" t="s">
        <v>1265</v>
      </c>
      <c r="D3481" s="181">
        <v>4804.393333</v>
      </c>
      <c r="E3481" s="97">
        <v>245.27689102927158</v>
      </c>
      <c r="F3481" s="227">
        <f t="shared" si="162"/>
        <v>1178406.6599999999</v>
      </c>
      <c r="G3481" s="81">
        <v>2402.1967159999999</v>
      </c>
      <c r="H3481" s="106">
        <v>1300.6112193852487</v>
      </c>
      <c r="I3481" s="189">
        <f t="shared" si="163"/>
        <v>3124324</v>
      </c>
      <c r="J3481" s="232">
        <v>2016</v>
      </c>
      <c r="K3481" s="106">
        <f t="shared" si="164"/>
        <v>4302731</v>
      </c>
    </row>
    <row r="3482" spans="2:11" s="58" customFormat="1">
      <c r="B3482" s="175" t="s">
        <v>4331</v>
      </c>
      <c r="C3482" s="174" t="s">
        <v>379</v>
      </c>
      <c r="D3482" s="104">
        <v>3446.8</v>
      </c>
      <c r="E3482" s="97">
        <v>457.3627190437507</v>
      </c>
      <c r="F3482" s="227">
        <f t="shared" si="162"/>
        <v>1576437.82</v>
      </c>
      <c r="G3482" s="81">
        <v>1723.399911</v>
      </c>
      <c r="H3482" s="106">
        <v>1300.6110686749362</v>
      </c>
      <c r="I3482" s="189">
        <f t="shared" si="163"/>
        <v>2241473</v>
      </c>
      <c r="J3482" s="232">
        <v>2016</v>
      </c>
      <c r="K3482" s="106">
        <f t="shared" si="164"/>
        <v>3817911</v>
      </c>
    </row>
    <row r="3483" spans="2:11" s="58" customFormat="1">
      <c r="B3483" s="175" t="s">
        <v>4332</v>
      </c>
      <c r="C3483" s="174" t="s">
        <v>379</v>
      </c>
      <c r="D3483" s="181">
        <v>5551.3</v>
      </c>
      <c r="E3483" s="97">
        <v>505.71732567146432</v>
      </c>
      <c r="F3483" s="227">
        <f t="shared" si="162"/>
        <v>2807388.59</v>
      </c>
      <c r="G3483" s="81">
        <v>2775.6499880000001</v>
      </c>
      <c r="H3483" s="106">
        <v>1300.6110336704312</v>
      </c>
      <c r="I3483" s="189">
        <f t="shared" si="163"/>
        <v>3610041</v>
      </c>
      <c r="J3483" s="232">
        <v>2016</v>
      </c>
      <c r="K3483" s="106">
        <f t="shared" si="164"/>
        <v>6417430</v>
      </c>
    </row>
    <row r="3484" spans="2:11" s="58" customFormat="1">
      <c r="B3484" s="175" t="s">
        <v>4333</v>
      </c>
      <c r="C3484" s="174" t="s">
        <v>4334</v>
      </c>
      <c r="D3484" s="181">
        <v>17770.59</v>
      </c>
      <c r="E3484" s="97">
        <v>100.00530877140264</v>
      </c>
      <c r="F3484" s="227">
        <f t="shared" si="162"/>
        <v>1777153.34</v>
      </c>
      <c r="G3484" s="81"/>
      <c r="H3484" s="106" t="s">
        <v>11235</v>
      </c>
      <c r="I3484" s="189" t="str">
        <f t="shared" si="163"/>
        <v/>
      </c>
      <c r="J3484" s="232">
        <v>2016</v>
      </c>
      <c r="K3484" s="106">
        <f t="shared" si="164"/>
        <v>0</v>
      </c>
    </row>
    <row r="3485" spans="2:11" s="58" customFormat="1">
      <c r="B3485" s="175" t="s">
        <v>4335</v>
      </c>
      <c r="C3485" s="174" t="s">
        <v>1289</v>
      </c>
      <c r="D3485" s="181">
        <v>2435.3166670000001</v>
      </c>
      <c r="E3485" s="97">
        <v>182.70750002631999</v>
      </c>
      <c r="F3485" s="227">
        <f t="shared" si="162"/>
        <v>444950.62</v>
      </c>
      <c r="G3485" s="81"/>
      <c r="H3485" s="106" t="s">
        <v>11235</v>
      </c>
      <c r="I3485" s="189" t="str">
        <f t="shared" si="163"/>
        <v/>
      </c>
      <c r="J3485" s="232">
        <v>2016</v>
      </c>
      <c r="K3485" s="106">
        <f t="shared" si="164"/>
        <v>0</v>
      </c>
    </row>
    <row r="3486" spans="2:11" s="58" customFormat="1">
      <c r="B3486" s="175" t="s">
        <v>4336</v>
      </c>
      <c r="C3486" s="174" t="s">
        <v>379</v>
      </c>
      <c r="D3486" s="181">
        <v>5551.3</v>
      </c>
      <c r="E3486" s="97">
        <v>505.71732567146432</v>
      </c>
      <c r="F3486" s="227">
        <f t="shared" si="162"/>
        <v>2807388.59</v>
      </c>
      <c r="G3486" s="81">
        <v>2775.6499880000001</v>
      </c>
      <c r="H3486" s="106">
        <v>1300.6110336704312</v>
      </c>
      <c r="I3486" s="189">
        <f t="shared" si="163"/>
        <v>3610041</v>
      </c>
      <c r="J3486" s="232">
        <v>2016</v>
      </c>
      <c r="K3486" s="106">
        <f t="shared" si="164"/>
        <v>6417430</v>
      </c>
    </row>
    <row r="3487" spans="2:11" s="58" customFormat="1">
      <c r="B3487" s="175" t="s">
        <v>4337</v>
      </c>
      <c r="C3487" s="174" t="s">
        <v>4334</v>
      </c>
      <c r="D3487" s="104">
        <v>17770.59</v>
      </c>
      <c r="E3487" s="97">
        <v>100.00530877140264</v>
      </c>
      <c r="F3487" s="227">
        <f t="shared" si="162"/>
        <v>1777153.34</v>
      </c>
      <c r="G3487" s="81"/>
      <c r="H3487" s="106" t="s">
        <v>11235</v>
      </c>
      <c r="I3487" s="189" t="str">
        <f t="shared" si="163"/>
        <v/>
      </c>
      <c r="J3487" s="232">
        <v>2016</v>
      </c>
      <c r="K3487" s="106">
        <f t="shared" si="164"/>
        <v>0</v>
      </c>
    </row>
    <row r="3488" spans="2:11" s="58" customFormat="1">
      <c r="B3488" s="175" t="s">
        <v>4338</v>
      </c>
      <c r="C3488" s="174" t="s">
        <v>379</v>
      </c>
      <c r="D3488" s="181">
        <v>3628.3</v>
      </c>
      <c r="E3488" s="97">
        <v>308.77064189840974</v>
      </c>
      <c r="F3488" s="227">
        <f t="shared" si="162"/>
        <v>1120312.52</v>
      </c>
      <c r="G3488" s="81">
        <v>1814.1499779999999</v>
      </c>
      <c r="H3488" s="106">
        <v>1059.8666170476893</v>
      </c>
      <c r="I3488" s="189">
        <f t="shared" si="163"/>
        <v>1922756.9999999998</v>
      </c>
      <c r="J3488" s="232">
        <v>2016</v>
      </c>
      <c r="K3488" s="106">
        <f t="shared" si="164"/>
        <v>3043070</v>
      </c>
    </row>
    <row r="3489" spans="2:11" s="58" customFormat="1">
      <c r="B3489" s="175" t="s">
        <v>4339</v>
      </c>
      <c r="C3489" s="174" t="s">
        <v>379</v>
      </c>
      <c r="D3489" s="181">
        <v>3628.3</v>
      </c>
      <c r="E3489" s="97">
        <v>308.77064189840974</v>
      </c>
      <c r="F3489" s="227">
        <f t="shared" si="162"/>
        <v>1120312.52</v>
      </c>
      <c r="G3489" s="81">
        <v>1814.1499779999999</v>
      </c>
      <c r="H3489" s="106">
        <v>1059.8666170476893</v>
      </c>
      <c r="I3489" s="189">
        <f t="shared" si="163"/>
        <v>1922756.9999999998</v>
      </c>
      <c r="J3489" s="232">
        <v>2016</v>
      </c>
      <c r="K3489" s="106">
        <f t="shared" si="164"/>
        <v>3043070</v>
      </c>
    </row>
    <row r="3490" spans="2:11" s="58" customFormat="1">
      <c r="B3490" s="175" t="s">
        <v>4340</v>
      </c>
      <c r="C3490" s="174" t="s">
        <v>379</v>
      </c>
      <c r="D3490" s="181">
        <v>2756.6</v>
      </c>
      <c r="E3490" s="97">
        <v>101.84496481172459</v>
      </c>
      <c r="F3490" s="227">
        <f t="shared" si="162"/>
        <v>280745.83</v>
      </c>
      <c r="G3490" s="81">
        <v>1378.2999729999999</v>
      </c>
      <c r="H3490" s="106">
        <v>623.65161201378044</v>
      </c>
      <c r="I3490" s="189">
        <f t="shared" si="163"/>
        <v>859579</v>
      </c>
      <c r="J3490" s="232">
        <v>2016</v>
      </c>
      <c r="K3490" s="106">
        <f t="shared" si="164"/>
        <v>1140325</v>
      </c>
    </row>
    <row r="3491" spans="2:11" s="58" customFormat="1">
      <c r="B3491" s="175" t="s">
        <v>4341</v>
      </c>
      <c r="C3491" s="174" t="s">
        <v>3203</v>
      </c>
      <c r="D3491" s="181">
        <v>3662.15</v>
      </c>
      <c r="E3491" s="97">
        <v>307.43764182242671</v>
      </c>
      <c r="F3491" s="227">
        <f t="shared" si="162"/>
        <v>1125882.76</v>
      </c>
      <c r="G3491" s="81">
        <v>1831.0749989999999</v>
      </c>
      <c r="H3491" s="106">
        <v>1300.6113901946187</v>
      </c>
      <c r="I3491" s="189">
        <f t="shared" si="163"/>
        <v>2381517</v>
      </c>
      <c r="J3491" s="232">
        <v>2016</v>
      </c>
      <c r="K3491" s="106">
        <f t="shared" si="164"/>
        <v>3507400</v>
      </c>
    </row>
    <row r="3492" spans="2:11" s="58" customFormat="1">
      <c r="B3492" s="175" t="s">
        <v>4342</v>
      </c>
      <c r="C3492" s="174" t="s">
        <v>3203</v>
      </c>
      <c r="D3492" s="104">
        <v>4213.5166669999999</v>
      </c>
      <c r="E3492" s="97">
        <v>255.23183245545238</v>
      </c>
      <c r="F3492" s="227">
        <f t="shared" si="162"/>
        <v>1075423.58</v>
      </c>
      <c r="G3492" s="81">
        <v>2106.75837</v>
      </c>
      <c r="H3492" s="106">
        <v>1300.6109476142724</v>
      </c>
      <c r="I3492" s="189">
        <f t="shared" si="163"/>
        <v>2740073</v>
      </c>
      <c r="J3492" s="232">
        <v>2016</v>
      </c>
      <c r="K3492" s="106">
        <f t="shared" si="164"/>
        <v>3815497</v>
      </c>
    </row>
    <row r="3493" spans="2:11" s="58" customFormat="1">
      <c r="B3493" s="175" t="s">
        <v>4343</v>
      </c>
      <c r="C3493" s="174" t="s">
        <v>3198</v>
      </c>
      <c r="D3493" s="181">
        <v>10160.57</v>
      </c>
      <c r="E3493" s="97">
        <v>258.93314056199603</v>
      </c>
      <c r="F3493" s="227">
        <f t="shared" si="162"/>
        <v>2630908.2999999998</v>
      </c>
      <c r="G3493" s="81">
        <v>5080.2848320000003</v>
      </c>
      <c r="H3493" s="106">
        <v>1300.6111307737006</v>
      </c>
      <c r="I3493" s="189">
        <f t="shared" si="163"/>
        <v>6607475</v>
      </c>
      <c r="J3493" s="232">
        <v>2016</v>
      </c>
      <c r="K3493" s="106">
        <f t="shared" si="164"/>
        <v>9238383</v>
      </c>
    </row>
    <row r="3494" spans="2:11" s="58" customFormat="1">
      <c r="B3494" s="175" t="s">
        <v>4344</v>
      </c>
      <c r="C3494" s="174" t="s">
        <v>3198</v>
      </c>
      <c r="D3494" s="181">
        <v>8691.58</v>
      </c>
      <c r="E3494" s="97">
        <v>177.03413533557767</v>
      </c>
      <c r="F3494" s="227">
        <f t="shared" si="162"/>
        <v>1538706.35</v>
      </c>
      <c r="G3494" s="81">
        <v>4345.7899589999997</v>
      </c>
      <c r="H3494" s="106">
        <v>1300.6111784796456</v>
      </c>
      <c r="I3494" s="189">
        <f t="shared" si="163"/>
        <v>5652183</v>
      </c>
      <c r="J3494" s="232">
        <v>2016</v>
      </c>
      <c r="K3494" s="106">
        <f t="shared" si="164"/>
        <v>7190889</v>
      </c>
    </row>
    <row r="3495" spans="2:11" s="58" customFormat="1">
      <c r="B3495" s="175" t="s">
        <v>4345</v>
      </c>
      <c r="C3495" s="174" t="s">
        <v>3203</v>
      </c>
      <c r="D3495" s="181">
        <v>5115.5</v>
      </c>
      <c r="E3495" s="97">
        <v>140.04980940279543</v>
      </c>
      <c r="F3495" s="227">
        <f t="shared" si="162"/>
        <v>716424.8</v>
      </c>
      <c r="G3495" s="81">
        <v>2557.7500570000002</v>
      </c>
      <c r="H3495" s="106">
        <v>1300.6110549761195</v>
      </c>
      <c r="I3495" s="189">
        <f t="shared" si="163"/>
        <v>3326638</v>
      </c>
      <c r="J3495" s="232">
        <v>2016</v>
      </c>
      <c r="K3495" s="106">
        <f t="shared" si="164"/>
        <v>4043063</v>
      </c>
    </row>
    <row r="3496" spans="2:11" s="58" customFormat="1">
      <c r="B3496" s="175" t="s">
        <v>4346</v>
      </c>
      <c r="C3496" s="174" t="s">
        <v>3203</v>
      </c>
      <c r="D3496" s="181">
        <v>4150.1125000000002</v>
      </c>
      <c r="E3496" s="97">
        <v>143.28498564797943</v>
      </c>
      <c r="F3496" s="227">
        <f t="shared" si="162"/>
        <v>594648.81000000006</v>
      </c>
      <c r="G3496" s="81">
        <v>2075.0562020000002</v>
      </c>
      <c r="H3496" s="106">
        <v>1300.6110376185366</v>
      </c>
      <c r="I3496" s="189">
        <f t="shared" si="163"/>
        <v>2698841</v>
      </c>
      <c r="J3496" s="232">
        <v>2016</v>
      </c>
      <c r="K3496" s="106">
        <f t="shared" si="164"/>
        <v>3293490</v>
      </c>
    </row>
    <row r="3497" spans="2:11" s="58" customFormat="1">
      <c r="B3497" s="175" t="s">
        <v>4347</v>
      </c>
      <c r="C3497" s="174" t="s">
        <v>3198</v>
      </c>
      <c r="D3497" s="104">
        <v>10109.37333</v>
      </c>
      <c r="E3497" s="97">
        <v>190.86109267269487</v>
      </c>
      <c r="F3497" s="227">
        <f t="shared" si="162"/>
        <v>1929486.04</v>
      </c>
      <c r="G3497" s="81">
        <v>5054.6865930000004</v>
      </c>
      <c r="H3497" s="106">
        <v>1300.6112009208005</v>
      </c>
      <c r="I3497" s="189">
        <f t="shared" si="163"/>
        <v>6574182</v>
      </c>
      <c r="J3497" s="232">
        <v>2016</v>
      </c>
      <c r="K3497" s="106">
        <f t="shared" si="164"/>
        <v>8503668</v>
      </c>
    </row>
    <row r="3498" spans="2:11" s="58" customFormat="1">
      <c r="B3498" s="175" t="s">
        <v>4348</v>
      </c>
      <c r="C3498" s="174" t="s">
        <v>3198</v>
      </c>
      <c r="D3498" s="181">
        <v>11924.51333</v>
      </c>
      <c r="E3498" s="97">
        <v>156.71712113386516</v>
      </c>
      <c r="F3498" s="227">
        <f t="shared" si="162"/>
        <v>1868775.4</v>
      </c>
      <c r="G3498" s="81">
        <v>5962.2565930000001</v>
      </c>
      <c r="H3498" s="106">
        <v>1300.6110822376006</v>
      </c>
      <c r="I3498" s="189">
        <f t="shared" si="163"/>
        <v>7754576.9999999991</v>
      </c>
      <c r="J3498" s="232">
        <v>2016</v>
      </c>
      <c r="K3498" s="106">
        <f t="shared" si="164"/>
        <v>9623352</v>
      </c>
    </row>
    <row r="3499" spans="2:11" s="58" customFormat="1">
      <c r="B3499" s="175" t="s">
        <v>4349</v>
      </c>
      <c r="C3499" s="174" t="s">
        <v>4350</v>
      </c>
      <c r="D3499" s="181">
        <v>6261.9</v>
      </c>
      <c r="E3499" s="97">
        <v>50.630121848001409</v>
      </c>
      <c r="F3499" s="227">
        <f t="shared" si="162"/>
        <v>317040.76</v>
      </c>
      <c r="G3499" s="81">
        <v>3130.9500939999998</v>
      </c>
      <c r="H3499" s="106">
        <v>1300.6112770061932</v>
      </c>
      <c r="I3499" s="189">
        <f t="shared" si="163"/>
        <v>4072149.0000000005</v>
      </c>
      <c r="J3499" s="232">
        <v>2016</v>
      </c>
      <c r="K3499" s="106">
        <f t="shared" si="164"/>
        <v>4389190</v>
      </c>
    </row>
    <row r="3500" spans="2:11" s="58" customFormat="1">
      <c r="B3500" s="175" t="s">
        <v>4351</v>
      </c>
      <c r="C3500" s="174" t="s">
        <v>4350</v>
      </c>
      <c r="D3500" s="181">
        <v>7836.0333330000003</v>
      </c>
      <c r="E3500" s="97">
        <v>200.63950383912947</v>
      </c>
      <c r="F3500" s="227">
        <f t="shared" si="162"/>
        <v>1572217.84</v>
      </c>
      <c r="G3500" s="81">
        <v>3918.0164730000001</v>
      </c>
      <c r="H3500" s="106">
        <v>1300.6111728004466</v>
      </c>
      <c r="I3500" s="189">
        <f t="shared" si="163"/>
        <v>5095816</v>
      </c>
      <c r="J3500" s="232">
        <v>2016</v>
      </c>
      <c r="K3500" s="106">
        <f t="shared" si="164"/>
        <v>6668034</v>
      </c>
    </row>
    <row r="3501" spans="2:11" s="58" customFormat="1">
      <c r="B3501" s="175" t="s">
        <v>4352</v>
      </c>
      <c r="C3501" s="174" t="s">
        <v>4353</v>
      </c>
      <c r="D3501" s="181">
        <v>8615.1463530000001</v>
      </c>
      <c r="E3501" s="97">
        <v>267.96226151121778</v>
      </c>
      <c r="F3501" s="227">
        <f t="shared" si="162"/>
        <v>2308534.1</v>
      </c>
      <c r="G3501" s="81">
        <v>4307.5732879999996</v>
      </c>
      <c r="H3501" s="106">
        <v>1300.6111853296459</v>
      </c>
      <c r="I3501" s="189">
        <f t="shared" si="163"/>
        <v>5602477.9999999991</v>
      </c>
      <c r="J3501" s="232">
        <v>2016</v>
      </c>
      <c r="K3501" s="106">
        <f t="shared" si="164"/>
        <v>7911012</v>
      </c>
    </row>
    <row r="3502" spans="2:11" s="58" customFormat="1">
      <c r="B3502" s="175" t="s">
        <v>4354</v>
      </c>
      <c r="C3502" s="174" t="s">
        <v>4353</v>
      </c>
      <c r="D3502" s="104">
        <v>2003.7594919999999</v>
      </c>
      <c r="E3502" s="97">
        <v>87.037237101707021</v>
      </c>
      <c r="F3502" s="227">
        <f t="shared" si="162"/>
        <v>174401.69</v>
      </c>
      <c r="G3502" s="81">
        <v>1001.879731</v>
      </c>
      <c r="H3502" s="106">
        <v>1300.611200806896</v>
      </c>
      <c r="I3502" s="189">
        <f t="shared" si="163"/>
        <v>1303056</v>
      </c>
      <c r="J3502" s="232">
        <v>2016</v>
      </c>
      <c r="K3502" s="106">
        <f t="shared" si="164"/>
        <v>1477458</v>
      </c>
    </row>
    <row r="3503" spans="2:11" s="58" customFormat="1">
      <c r="B3503" s="175" t="s">
        <v>4355</v>
      </c>
      <c r="C3503" s="174" t="s">
        <v>4350</v>
      </c>
      <c r="D3503" s="181">
        <v>6261.9</v>
      </c>
      <c r="E3503" s="97">
        <v>50.630121848001409</v>
      </c>
      <c r="F3503" s="227">
        <f t="shared" si="162"/>
        <v>317040.76</v>
      </c>
      <c r="G3503" s="81">
        <v>3130.9500939999998</v>
      </c>
      <c r="H3503" s="106">
        <v>1300.6112770061932</v>
      </c>
      <c r="I3503" s="189">
        <f t="shared" si="163"/>
        <v>4072149.0000000005</v>
      </c>
      <c r="J3503" s="232">
        <v>2016</v>
      </c>
      <c r="K3503" s="106">
        <f t="shared" si="164"/>
        <v>4389190</v>
      </c>
    </row>
    <row r="3504" spans="2:11" s="58" customFormat="1">
      <c r="B3504" s="175" t="s">
        <v>4356</v>
      </c>
      <c r="C3504" s="174" t="s">
        <v>4350</v>
      </c>
      <c r="D3504" s="181">
        <v>23101.05</v>
      </c>
      <c r="E3504" s="97">
        <v>87.085398715642796</v>
      </c>
      <c r="F3504" s="227">
        <f t="shared" si="162"/>
        <v>2011764.15</v>
      </c>
      <c r="G3504" s="81">
        <v>11550.52527</v>
      </c>
      <c r="H3504" s="106">
        <v>1300.6111539375906</v>
      </c>
      <c r="I3504" s="189">
        <f t="shared" si="163"/>
        <v>15022742</v>
      </c>
      <c r="J3504" s="232">
        <v>2016</v>
      </c>
      <c r="K3504" s="106">
        <f t="shared" si="164"/>
        <v>17034506</v>
      </c>
    </row>
    <row r="3505" spans="2:11" s="58" customFormat="1">
      <c r="B3505" s="175" t="s">
        <v>4357</v>
      </c>
      <c r="C3505" s="174" t="s">
        <v>4358</v>
      </c>
      <c r="D3505" s="181">
        <v>6558.5636359999999</v>
      </c>
      <c r="E3505" s="97">
        <v>261.74078430486395</v>
      </c>
      <c r="F3505" s="227">
        <f t="shared" si="162"/>
        <v>1716643.5900000003</v>
      </c>
      <c r="G3505" s="81">
        <v>3279.281876</v>
      </c>
      <c r="H3505" s="106">
        <v>1300.6112805412279</v>
      </c>
      <c r="I3505" s="189">
        <f t="shared" si="163"/>
        <v>4265071</v>
      </c>
      <c r="J3505" s="232">
        <v>2016</v>
      </c>
      <c r="K3505" s="106">
        <f t="shared" si="164"/>
        <v>5981715</v>
      </c>
    </row>
    <row r="3506" spans="2:11" s="58" customFormat="1">
      <c r="B3506" s="175" t="s">
        <v>4359</v>
      </c>
      <c r="C3506" s="174" t="s">
        <v>4350</v>
      </c>
      <c r="D3506" s="181">
        <v>7605.8</v>
      </c>
      <c r="E3506" s="97">
        <v>166.35269925583108</v>
      </c>
      <c r="F3506" s="227">
        <f t="shared" si="162"/>
        <v>1265245.3600000001</v>
      </c>
      <c r="G3506" s="81">
        <v>3802.9001239999998</v>
      </c>
      <c r="H3506" s="106">
        <v>1300.6110701633563</v>
      </c>
      <c r="I3506" s="189">
        <f t="shared" si="163"/>
        <v>4946094</v>
      </c>
      <c r="J3506" s="232">
        <v>2016</v>
      </c>
      <c r="K3506" s="106">
        <f t="shared" si="164"/>
        <v>6211339</v>
      </c>
    </row>
    <row r="3507" spans="2:11" s="58" customFormat="1">
      <c r="B3507" s="175" t="s">
        <v>4360</v>
      </c>
      <c r="C3507" s="174" t="s">
        <v>1187</v>
      </c>
      <c r="D3507" s="104">
        <v>2478.36</v>
      </c>
      <c r="E3507" s="97">
        <v>350.99763553317513</v>
      </c>
      <c r="F3507" s="227">
        <f t="shared" si="162"/>
        <v>869898.5</v>
      </c>
      <c r="G3507" s="81">
        <v>1239.1800350000001</v>
      </c>
      <c r="H3507" s="106">
        <v>1300.6108511101052</v>
      </c>
      <c r="I3507" s="189">
        <f t="shared" si="163"/>
        <v>1611691</v>
      </c>
      <c r="J3507" s="232">
        <v>2016</v>
      </c>
      <c r="K3507" s="106">
        <f t="shared" si="164"/>
        <v>2481590</v>
      </c>
    </row>
    <row r="3508" spans="2:11" s="58" customFormat="1">
      <c r="B3508" s="175" t="s">
        <v>4361</v>
      </c>
      <c r="C3508" s="174" t="s">
        <v>1688</v>
      </c>
      <c r="D3508" s="181">
        <v>4474.12</v>
      </c>
      <c r="E3508" s="97">
        <v>137.13759130287073</v>
      </c>
      <c r="F3508" s="227">
        <f t="shared" si="162"/>
        <v>613570.04</v>
      </c>
      <c r="G3508" s="81">
        <v>2237.0599940000002</v>
      </c>
      <c r="H3508" s="106">
        <v>1300.6110733747266</v>
      </c>
      <c r="I3508" s="189">
        <f t="shared" si="163"/>
        <v>2909544.9999999995</v>
      </c>
      <c r="J3508" s="232">
        <v>2016</v>
      </c>
      <c r="K3508" s="106">
        <f t="shared" si="164"/>
        <v>3523115</v>
      </c>
    </row>
    <row r="3509" spans="2:11" s="58" customFormat="1">
      <c r="B3509" s="175" t="s">
        <v>4362</v>
      </c>
      <c r="C3509" s="174" t="s">
        <v>1688</v>
      </c>
      <c r="D3509" s="181">
        <v>5783.74</v>
      </c>
      <c r="E3509" s="97">
        <v>140.79360240951357</v>
      </c>
      <c r="F3509" s="227">
        <f t="shared" si="162"/>
        <v>814313.59</v>
      </c>
      <c r="G3509" s="81">
        <v>2891.8699740000002</v>
      </c>
      <c r="H3509" s="106">
        <v>1300.6110350105248</v>
      </c>
      <c r="I3509" s="189">
        <f t="shared" si="163"/>
        <v>3761197.9999999995</v>
      </c>
      <c r="J3509" s="232">
        <v>2016</v>
      </c>
      <c r="K3509" s="106">
        <f t="shared" si="164"/>
        <v>4575512</v>
      </c>
    </row>
    <row r="3510" spans="2:11" s="58" customFormat="1">
      <c r="B3510" s="175" t="s">
        <v>4363</v>
      </c>
      <c r="C3510" s="174" t="s">
        <v>1187</v>
      </c>
      <c r="D3510" s="181">
        <v>10289.54571</v>
      </c>
      <c r="E3510" s="97">
        <v>772.78832070031206</v>
      </c>
      <c r="F3510" s="227">
        <f t="shared" si="162"/>
        <v>7951640.75</v>
      </c>
      <c r="G3510" s="81">
        <v>5144.7728159999997</v>
      </c>
      <c r="H3510" s="106">
        <v>1300.6111716323453</v>
      </c>
      <c r="I3510" s="189">
        <f t="shared" si="163"/>
        <v>6691349</v>
      </c>
      <c r="J3510" s="232">
        <v>2016</v>
      </c>
      <c r="K3510" s="106">
        <f t="shared" si="164"/>
        <v>14642990</v>
      </c>
    </row>
    <row r="3511" spans="2:11" s="58" customFormat="1">
      <c r="B3511" s="175" t="s">
        <v>4364</v>
      </c>
      <c r="C3511" s="174" t="s">
        <v>1187</v>
      </c>
      <c r="D3511" s="181">
        <v>8808.5830160000005</v>
      </c>
      <c r="E3511" s="97">
        <v>705.15726067603418</v>
      </c>
      <c r="F3511" s="227">
        <f t="shared" si="162"/>
        <v>6211436.2699999996</v>
      </c>
      <c r="G3511" s="81">
        <v>4404.2913950000002</v>
      </c>
      <c r="H3511" s="106">
        <v>1300.611037340321</v>
      </c>
      <c r="I3511" s="189">
        <f t="shared" si="163"/>
        <v>5728270</v>
      </c>
      <c r="J3511" s="232">
        <v>2016</v>
      </c>
      <c r="K3511" s="106">
        <f t="shared" si="164"/>
        <v>11939706</v>
      </c>
    </row>
    <row r="3512" spans="2:11" s="58" customFormat="1">
      <c r="B3512" s="175" t="s">
        <v>4365</v>
      </c>
      <c r="C3512" s="174" t="s">
        <v>4366</v>
      </c>
      <c r="D3512" s="104">
        <v>9583.7250000000004</v>
      </c>
      <c r="E3512" s="97">
        <v>201.40160532569539</v>
      </c>
      <c r="F3512" s="227">
        <f t="shared" si="162"/>
        <v>1930177.6</v>
      </c>
      <c r="G3512" s="81">
        <v>4791.8624010000003</v>
      </c>
      <c r="H3512" s="106">
        <v>1300.6112192827966</v>
      </c>
      <c r="I3512" s="189">
        <f t="shared" si="163"/>
        <v>6232350</v>
      </c>
      <c r="J3512" s="232">
        <v>2016</v>
      </c>
      <c r="K3512" s="106">
        <f t="shared" si="164"/>
        <v>8162528</v>
      </c>
    </row>
    <row r="3513" spans="2:11" s="58" customFormat="1">
      <c r="B3513" s="175" t="s">
        <v>4367</v>
      </c>
      <c r="C3513" s="174" t="s">
        <v>4368</v>
      </c>
      <c r="D3513" s="181">
        <v>6159.2958330000001</v>
      </c>
      <c r="E3513" s="97">
        <v>459.00269067332516</v>
      </c>
      <c r="F3513" s="227">
        <f t="shared" si="162"/>
        <v>2827133.36</v>
      </c>
      <c r="G3513" s="81"/>
      <c r="H3513" s="106" t="s">
        <v>11235</v>
      </c>
      <c r="I3513" s="189" t="str">
        <f t="shared" si="163"/>
        <v/>
      </c>
      <c r="J3513" s="232">
        <v>2016</v>
      </c>
      <c r="K3513" s="106">
        <f t="shared" si="164"/>
        <v>0</v>
      </c>
    </row>
    <row r="3514" spans="2:11" s="58" customFormat="1">
      <c r="B3514" s="175" t="s">
        <v>4369</v>
      </c>
      <c r="C3514" s="174" t="s">
        <v>1155</v>
      </c>
      <c r="D3514" s="181">
        <v>8269.85</v>
      </c>
      <c r="E3514" s="97">
        <v>352.61279466979448</v>
      </c>
      <c r="F3514" s="227">
        <f t="shared" si="162"/>
        <v>2916054.92</v>
      </c>
      <c r="G3514" s="81"/>
      <c r="H3514" s="106" t="s">
        <v>11235</v>
      </c>
      <c r="I3514" s="189" t="str">
        <f t="shared" si="163"/>
        <v/>
      </c>
      <c r="J3514" s="232">
        <v>2016</v>
      </c>
      <c r="K3514" s="106">
        <f t="shared" si="164"/>
        <v>0</v>
      </c>
    </row>
    <row r="3515" spans="2:11" s="58" customFormat="1">
      <c r="B3515" s="175" t="s">
        <v>4370</v>
      </c>
      <c r="C3515" s="174" t="s">
        <v>4368</v>
      </c>
      <c r="D3515" s="181">
        <v>6159.2958330000001</v>
      </c>
      <c r="E3515" s="97">
        <v>459.00269067332516</v>
      </c>
      <c r="F3515" s="227">
        <f t="shared" si="162"/>
        <v>2827133.36</v>
      </c>
      <c r="G3515" s="81"/>
      <c r="H3515" s="106" t="s">
        <v>11235</v>
      </c>
      <c r="I3515" s="189" t="str">
        <f t="shared" si="163"/>
        <v/>
      </c>
      <c r="J3515" s="232">
        <v>2016</v>
      </c>
      <c r="K3515" s="106">
        <f t="shared" si="164"/>
        <v>0</v>
      </c>
    </row>
    <row r="3516" spans="2:11" s="58" customFormat="1">
      <c r="B3516" s="175" t="s">
        <v>4371</v>
      </c>
      <c r="C3516" s="174" t="s">
        <v>4368</v>
      </c>
      <c r="D3516" s="181">
        <v>2892.4625000000001</v>
      </c>
      <c r="E3516" s="97">
        <v>338.68498554432426</v>
      </c>
      <c r="F3516" s="227">
        <f t="shared" si="162"/>
        <v>979633.62</v>
      </c>
      <c r="G3516" s="81"/>
      <c r="H3516" s="106" t="s">
        <v>11235</v>
      </c>
      <c r="I3516" s="189" t="str">
        <f t="shared" si="163"/>
        <v/>
      </c>
      <c r="J3516" s="232">
        <v>2016</v>
      </c>
      <c r="K3516" s="106">
        <f t="shared" si="164"/>
        <v>0</v>
      </c>
    </row>
    <row r="3517" spans="2:11" s="58" customFormat="1">
      <c r="B3517" s="175" t="s">
        <v>4372</v>
      </c>
      <c r="C3517" s="174" t="s">
        <v>1152</v>
      </c>
      <c r="D3517" s="104">
        <v>4636.7</v>
      </c>
      <c r="E3517" s="97">
        <v>111.02826579248173</v>
      </c>
      <c r="F3517" s="227">
        <f t="shared" si="162"/>
        <v>514804.76</v>
      </c>
      <c r="G3517" s="81">
        <v>2318.3500340000001</v>
      </c>
      <c r="H3517" s="106">
        <v>1300.6111914849869</v>
      </c>
      <c r="I3517" s="189">
        <f t="shared" si="163"/>
        <v>3015272</v>
      </c>
      <c r="J3517" s="232">
        <v>2016</v>
      </c>
      <c r="K3517" s="106">
        <f t="shared" si="164"/>
        <v>3530077</v>
      </c>
    </row>
    <row r="3518" spans="2:11" s="58" customFormat="1">
      <c r="B3518" s="175" t="s">
        <v>4373</v>
      </c>
      <c r="C3518" s="174" t="s">
        <v>4368</v>
      </c>
      <c r="D3518" s="181">
        <v>2892.4625000000001</v>
      </c>
      <c r="E3518" s="97">
        <v>338.68498554432426</v>
      </c>
      <c r="F3518" s="227">
        <f t="shared" si="162"/>
        <v>979633.62</v>
      </c>
      <c r="G3518" s="81"/>
      <c r="H3518" s="106" t="s">
        <v>11235</v>
      </c>
      <c r="I3518" s="189" t="str">
        <f t="shared" si="163"/>
        <v/>
      </c>
      <c r="J3518" s="232">
        <v>2016</v>
      </c>
      <c r="K3518" s="106">
        <f t="shared" si="164"/>
        <v>0</v>
      </c>
    </row>
    <row r="3519" spans="2:11" s="58" customFormat="1">
      <c r="B3519" s="175" t="s">
        <v>4374</v>
      </c>
      <c r="C3519" s="174" t="s">
        <v>1152</v>
      </c>
      <c r="D3519" s="181">
        <v>5558.8</v>
      </c>
      <c r="E3519" s="97">
        <v>122.24563574872275</v>
      </c>
      <c r="F3519" s="227">
        <f t="shared" si="162"/>
        <v>679539.04</v>
      </c>
      <c r="G3519" s="81">
        <v>2779.4000740000001</v>
      </c>
      <c r="H3519" s="106">
        <v>1300.6112483826607</v>
      </c>
      <c r="I3519" s="189">
        <f t="shared" si="163"/>
        <v>3614919</v>
      </c>
      <c r="J3519" s="232">
        <v>2016</v>
      </c>
      <c r="K3519" s="106">
        <f t="shared" si="164"/>
        <v>4294458</v>
      </c>
    </row>
    <row r="3520" spans="2:11" s="58" customFormat="1">
      <c r="B3520" s="175" t="s">
        <v>4375</v>
      </c>
      <c r="C3520" s="174" t="s">
        <v>1142</v>
      </c>
      <c r="D3520" s="181">
        <v>6587.6409089999997</v>
      </c>
      <c r="E3520" s="97">
        <v>885.09523978973164</v>
      </c>
      <c r="F3520" s="227">
        <f t="shared" si="162"/>
        <v>5830689.6100000003</v>
      </c>
      <c r="G3520" s="81">
        <v>3293.820369</v>
      </c>
      <c r="H3520" s="106">
        <v>1217.8390290354052</v>
      </c>
      <c r="I3520" s="189">
        <f t="shared" si="163"/>
        <v>4011343.0000000005</v>
      </c>
      <c r="J3520" s="232">
        <v>2016</v>
      </c>
      <c r="K3520" s="106">
        <f t="shared" si="164"/>
        <v>9842033</v>
      </c>
    </row>
    <row r="3521" spans="2:11" s="58" customFormat="1">
      <c r="B3521" s="175" t="s">
        <v>4376</v>
      </c>
      <c r="C3521" s="174" t="s">
        <v>1142</v>
      </c>
      <c r="D3521" s="181">
        <v>2681.590909</v>
      </c>
      <c r="E3521" s="97">
        <v>368.67235665289166</v>
      </c>
      <c r="F3521" s="227">
        <f t="shared" si="162"/>
        <v>988628.44</v>
      </c>
      <c r="G3521" s="81">
        <v>1340.7954119999999</v>
      </c>
      <c r="H3521" s="106">
        <v>1217.8390419492277</v>
      </c>
      <c r="I3521" s="189">
        <f t="shared" si="163"/>
        <v>1632873</v>
      </c>
      <c r="J3521" s="232">
        <v>2016</v>
      </c>
      <c r="K3521" s="106">
        <f t="shared" si="164"/>
        <v>2621501</v>
      </c>
    </row>
    <row r="3522" spans="2:11" s="58" customFormat="1">
      <c r="B3522" s="175" t="s">
        <v>4377</v>
      </c>
      <c r="C3522" s="174" t="s">
        <v>1162</v>
      </c>
      <c r="D3522" s="104">
        <v>3277</v>
      </c>
      <c r="E3522" s="97">
        <v>182.22714983216358</v>
      </c>
      <c r="F3522" s="227">
        <f t="shared" si="162"/>
        <v>597158.37</v>
      </c>
      <c r="G3522" s="81">
        <v>1638.4999479999999</v>
      </c>
      <c r="H3522" s="106">
        <v>1217.8389156714213</v>
      </c>
      <c r="I3522" s="189">
        <f t="shared" si="163"/>
        <v>1995429</v>
      </c>
      <c r="J3522" s="232">
        <v>2016</v>
      </c>
      <c r="K3522" s="106">
        <f t="shared" si="164"/>
        <v>2592587</v>
      </c>
    </row>
    <row r="3523" spans="2:11" s="58" customFormat="1">
      <c r="B3523" s="175" t="s">
        <v>4378</v>
      </c>
      <c r="C3523" s="174" t="s">
        <v>1162</v>
      </c>
      <c r="D3523" s="181">
        <v>4476.3999999999996</v>
      </c>
      <c r="E3523" s="97">
        <v>72.960463765525873</v>
      </c>
      <c r="F3523" s="227">
        <f t="shared" si="162"/>
        <v>326600.21999999997</v>
      </c>
      <c r="G3523" s="81">
        <v>2238.1999930000002</v>
      </c>
      <c r="H3523" s="106">
        <v>1217.8388922012653</v>
      </c>
      <c r="I3523" s="189">
        <f t="shared" si="163"/>
        <v>2725767</v>
      </c>
      <c r="J3523" s="232">
        <v>2016</v>
      </c>
      <c r="K3523" s="106">
        <f t="shared" si="164"/>
        <v>3052367</v>
      </c>
    </row>
    <row r="3524" spans="2:11" s="58" customFormat="1">
      <c r="B3524" s="175" t="s">
        <v>4379</v>
      </c>
      <c r="C3524" s="174" t="s">
        <v>4380</v>
      </c>
      <c r="D3524" s="181">
        <v>8158.9628570000004</v>
      </c>
      <c r="E3524" s="97">
        <v>853.74492470250493</v>
      </c>
      <c r="F3524" s="227">
        <f t="shared" si="162"/>
        <v>6965673.1299999999</v>
      </c>
      <c r="G3524" s="81">
        <v>8158.9630470000002</v>
      </c>
      <c r="H3524" s="106">
        <v>1217.838951195338</v>
      </c>
      <c r="I3524" s="189">
        <f t="shared" si="163"/>
        <v>9936303</v>
      </c>
      <c r="J3524" s="232">
        <v>2016</v>
      </c>
      <c r="K3524" s="106">
        <f t="shared" si="164"/>
        <v>16901976</v>
      </c>
    </row>
    <row r="3525" spans="2:11" s="58" customFormat="1">
      <c r="B3525" s="175" t="s">
        <v>4381</v>
      </c>
      <c r="C3525" s="174" t="s">
        <v>1175</v>
      </c>
      <c r="D3525" s="181">
        <v>3079.7</v>
      </c>
      <c r="E3525" s="97">
        <v>292.15058934311787</v>
      </c>
      <c r="F3525" s="227">
        <f t="shared" si="162"/>
        <v>899736.17</v>
      </c>
      <c r="G3525" s="81"/>
      <c r="H3525" s="106" t="s">
        <v>11235</v>
      </c>
      <c r="I3525" s="189" t="str">
        <f t="shared" si="163"/>
        <v/>
      </c>
      <c r="J3525" s="232">
        <v>2016</v>
      </c>
      <c r="K3525" s="106">
        <f t="shared" si="164"/>
        <v>0</v>
      </c>
    </row>
    <row r="3526" spans="2:11" s="58" customFormat="1">
      <c r="B3526" s="175" t="s">
        <v>4382</v>
      </c>
      <c r="C3526" s="174" t="s">
        <v>4383</v>
      </c>
      <c r="D3526" s="181">
        <v>3772</v>
      </c>
      <c r="E3526" s="97">
        <v>818.63872746553545</v>
      </c>
      <c r="F3526" s="227">
        <f t="shared" si="162"/>
        <v>3087905.28</v>
      </c>
      <c r="G3526" s="81">
        <v>3772.000184</v>
      </c>
      <c r="H3526" s="106">
        <v>1217.839018005732</v>
      </c>
      <c r="I3526" s="189">
        <f t="shared" si="163"/>
        <v>4593689</v>
      </c>
      <c r="J3526" s="232">
        <v>2016</v>
      </c>
      <c r="K3526" s="106">
        <f t="shared" si="164"/>
        <v>7681594</v>
      </c>
    </row>
    <row r="3527" spans="2:11" s="58" customFormat="1">
      <c r="B3527" s="175" t="s">
        <v>4384</v>
      </c>
      <c r="C3527" s="174" t="s">
        <v>4385</v>
      </c>
      <c r="D3527" s="104">
        <v>2285.6799999999998</v>
      </c>
      <c r="E3527" s="97">
        <v>604.34497829967449</v>
      </c>
      <c r="F3527" s="227">
        <f t="shared" si="162"/>
        <v>1381339.23</v>
      </c>
      <c r="G3527" s="81">
        <v>1142.8400369999999</v>
      </c>
      <c r="H3527" s="106">
        <v>1300.610717053484</v>
      </c>
      <c r="I3527" s="189">
        <f t="shared" si="163"/>
        <v>1486390</v>
      </c>
      <c r="J3527" s="232">
        <v>2016</v>
      </c>
      <c r="K3527" s="106">
        <f t="shared" si="164"/>
        <v>2867729</v>
      </c>
    </row>
    <row r="3528" spans="2:11" s="58" customFormat="1">
      <c r="B3528" s="175" t="s">
        <v>4386</v>
      </c>
      <c r="C3528" s="174" t="s">
        <v>861</v>
      </c>
      <c r="D3528" s="181">
        <v>36140.875</v>
      </c>
      <c r="E3528" s="97">
        <v>47.894451642357851</v>
      </c>
      <c r="F3528" s="227">
        <f t="shared" si="162"/>
        <v>1730947.39</v>
      </c>
      <c r="G3528" s="81">
        <v>18070.436949999999</v>
      </c>
      <c r="H3528" s="106">
        <v>1300.6111066949049</v>
      </c>
      <c r="I3528" s="189">
        <f t="shared" si="163"/>
        <v>23502611.000000004</v>
      </c>
      <c r="J3528" s="232">
        <v>2016</v>
      </c>
      <c r="K3528" s="106">
        <f t="shared" si="164"/>
        <v>25233558</v>
      </c>
    </row>
    <row r="3529" spans="2:11" s="58" customFormat="1">
      <c r="B3529" s="175" t="s">
        <v>4387</v>
      </c>
      <c r="C3529" s="174" t="s">
        <v>4388</v>
      </c>
      <c r="D3529" s="181">
        <v>7418.2333330000001</v>
      </c>
      <c r="E3529" s="97">
        <v>202.59397117025142</v>
      </c>
      <c r="F3529" s="227">
        <f t="shared" si="162"/>
        <v>1502889.35</v>
      </c>
      <c r="G3529" s="81"/>
      <c r="H3529" s="106" t="s">
        <v>11235</v>
      </c>
      <c r="I3529" s="189" t="str">
        <f t="shared" si="163"/>
        <v/>
      </c>
      <c r="J3529" s="232">
        <v>2016</v>
      </c>
      <c r="K3529" s="106">
        <f t="shared" si="164"/>
        <v>0</v>
      </c>
    </row>
    <row r="3530" spans="2:11" s="58" customFormat="1">
      <c r="B3530" s="175" t="s">
        <v>4389</v>
      </c>
      <c r="C3530" s="174" t="s">
        <v>4388</v>
      </c>
      <c r="D3530" s="181">
        <v>7418.2333330000001</v>
      </c>
      <c r="E3530" s="97">
        <v>202.59397117025142</v>
      </c>
      <c r="F3530" s="227">
        <f t="shared" si="162"/>
        <v>1502889.35</v>
      </c>
      <c r="G3530" s="81"/>
      <c r="H3530" s="106" t="s">
        <v>11235</v>
      </c>
      <c r="I3530" s="189" t="str">
        <f t="shared" si="163"/>
        <v/>
      </c>
      <c r="J3530" s="232">
        <v>2016</v>
      </c>
      <c r="K3530" s="106">
        <f t="shared" si="164"/>
        <v>0</v>
      </c>
    </row>
    <row r="3531" spans="2:11" s="58" customFormat="1">
      <c r="B3531" s="175" t="s">
        <v>4390</v>
      </c>
      <c r="C3531" s="174" t="s">
        <v>4391</v>
      </c>
      <c r="D3531" s="181">
        <v>7017.9916670000002</v>
      </c>
      <c r="E3531" s="97">
        <v>361.58913980084094</v>
      </c>
      <c r="F3531" s="227">
        <f t="shared" si="162"/>
        <v>2537629.5699999998</v>
      </c>
      <c r="G3531" s="81"/>
      <c r="H3531" s="106" t="s">
        <v>11235</v>
      </c>
      <c r="I3531" s="189" t="str">
        <f t="shared" si="163"/>
        <v/>
      </c>
      <c r="J3531" s="232">
        <v>2016</v>
      </c>
      <c r="K3531" s="106">
        <f t="shared" si="164"/>
        <v>0</v>
      </c>
    </row>
    <row r="3532" spans="2:11" s="58" customFormat="1">
      <c r="B3532" s="175" t="s">
        <v>4392</v>
      </c>
      <c r="C3532" s="174" t="s">
        <v>4393</v>
      </c>
      <c r="D3532" s="104">
        <v>2763.5989549999999</v>
      </c>
      <c r="E3532" s="97">
        <v>153.12850630311519</v>
      </c>
      <c r="F3532" s="227">
        <f t="shared" si="162"/>
        <v>423185.78</v>
      </c>
      <c r="G3532" s="81"/>
      <c r="H3532" s="106" t="s">
        <v>11235</v>
      </c>
      <c r="I3532" s="189" t="str">
        <f t="shared" si="163"/>
        <v/>
      </c>
      <c r="J3532" s="232">
        <v>2016</v>
      </c>
      <c r="K3532" s="106">
        <f t="shared" si="164"/>
        <v>0</v>
      </c>
    </row>
    <row r="3533" spans="2:11" s="58" customFormat="1">
      <c r="B3533" s="175" t="s">
        <v>4394</v>
      </c>
      <c r="C3533" s="174" t="s">
        <v>4391</v>
      </c>
      <c r="D3533" s="181">
        <v>7017.9916670000002</v>
      </c>
      <c r="E3533" s="97">
        <v>361.58913980084094</v>
      </c>
      <c r="F3533" s="227">
        <f t="shared" si="162"/>
        <v>2537629.5699999998</v>
      </c>
      <c r="G3533" s="81"/>
      <c r="H3533" s="106" t="s">
        <v>11235</v>
      </c>
      <c r="I3533" s="189" t="str">
        <f t="shared" si="163"/>
        <v/>
      </c>
      <c r="J3533" s="232">
        <v>2016</v>
      </c>
      <c r="K3533" s="106">
        <f t="shared" si="164"/>
        <v>0</v>
      </c>
    </row>
    <row r="3534" spans="2:11" s="58" customFormat="1">
      <c r="B3534" s="175" t="s">
        <v>4395</v>
      </c>
      <c r="C3534" s="174" t="s">
        <v>359</v>
      </c>
      <c r="D3534" s="181">
        <v>12890.371429999999</v>
      </c>
      <c r="E3534" s="97">
        <v>354.12546991285575</v>
      </c>
      <c r="F3534" s="227">
        <f t="shared" ref="F3534:F3597" si="165">IFERROR(D3534*E3534,0)</f>
        <v>4564808.84</v>
      </c>
      <c r="G3534" s="81">
        <v>6445.1855050000004</v>
      </c>
      <c r="H3534" s="106">
        <v>623.65171597958522</v>
      </c>
      <c r="I3534" s="189">
        <f t="shared" ref="I3534:I3597" si="166">IFERROR(G3534*H3534,"")</f>
        <v>4019550.9999999995</v>
      </c>
      <c r="J3534" s="232">
        <v>2016</v>
      </c>
      <c r="K3534" s="106">
        <f t="shared" ref="K3534:K3597" si="167">IFERROR(ROUND((F3534+I3534),0),0)</f>
        <v>8584360</v>
      </c>
    </row>
    <row r="3535" spans="2:11" s="58" customFormat="1">
      <c r="B3535" s="175" t="s">
        <v>4396</v>
      </c>
      <c r="C3535" s="174" t="s">
        <v>362</v>
      </c>
      <c r="D3535" s="181">
        <v>10171.459999999999</v>
      </c>
      <c r="E3535" s="97">
        <v>586.93921226647899</v>
      </c>
      <c r="F3535" s="227">
        <f t="shared" si="165"/>
        <v>5970028.7199999997</v>
      </c>
      <c r="G3535" s="81">
        <v>5085.7298959999998</v>
      </c>
      <c r="H3535" s="106">
        <v>623.65168124532272</v>
      </c>
      <c r="I3535" s="189">
        <f t="shared" si="166"/>
        <v>3171724</v>
      </c>
      <c r="J3535" s="232">
        <v>2016</v>
      </c>
      <c r="K3535" s="106">
        <f t="shared" si="167"/>
        <v>9141753</v>
      </c>
    </row>
    <row r="3536" spans="2:11" s="58" customFormat="1">
      <c r="B3536" s="175" t="s">
        <v>4397</v>
      </c>
      <c r="C3536" s="174" t="s">
        <v>362</v>
      </c>
      <c r="D3536" s="181">
        <v>2445.5500000000002</v>
      </c>
      <c r="E3536" s="97">
        <v>213.80475557645516</v>
      </c>
      <c r="F3536" s="227">
        <f t="shared" si="165"/>
        <v>522870.22</v>
      </c>
      <c r="G3536" s="81">
        <v>1222.7750249999999</v>
      </c>
      <c r="H3536" s="106">
        <v>623.65192648582274</v>
      </c>
      <c r="I3536" s="189">
        <f t="shared" si="166"/>
        <v>762586</v>
      </c>
      <c r="J3536" s="232">
        <v>2016</v>
      </c>
      <c r="K3536" s="106">
        <f t="shared" si="167"/>
        <v>1285456</v>
      </c>
    </row>
    <row r="3537" spans="2:11" s="58" customFormat="1">
      <c r="B3537" s="175" t="s">
        <v>4398</v>
      </c>
      <c r="C3537" s="174" t="s">
        <v>330</v>
      </c>
      <c r="D3537" s="104">
        <v>30560.911899999999</v>
      </c>
      <c r="E3537" s="97">
        <v>74.379197434877597</v>
      </c>
      <c r="F3537" s="227">
        <f t="shared" si="165"/>
        <v>2273096.1</v>
      </c>
      <c r="G3537" s="81">
        <v>15280.455679999999</v>
      </c>
      <c r="H3537" s="106">
        <v>623.6516239808891</v>
      </c>
      <c r="I3537" s="189">
        <f t="shared" si="166"/>
        <v>9529681</v>
      </c>
      <c r="J3537" s="232">
        <v>2016</v>
      </c>
      <c r="K3537" s="106">
        <f t="shared" si="167"/>
        <v>11802777</v>
      </c>
    </row>
    <row r="3538" spans="2:11" s="58" customFormat="1">
      <c r="B3538" s="175" t="s">
        <v>4399</v>
      </c>
      <c r="C3538" s="174" t="s">
        <v>330</v>
      </c>
      <c r="D3538" s="181">
        <v>8634.6857139999993</v>
      </c>
      <c r="E3538" s="97">
        <v>44.931463964109263</v>
      </c>
      <c r="F3538" s="227">
        <f t="shared" si="165"/>
        <v>387969.07</v>
      </c>
      <c r="G3538" s="81">
        <v>4317.3429859999997</v>
      </c>
      <c r="H3538" s="106">
        <v>582.60532187423485</v>
      </c>
      <c r="I3538" s="189">
        <f t="shared" si="166"/>
        <v>2515307</v>
      </c>
      <c r="J3538" s="232">
        <v>2016</v>
      </c>
      <c r="K3538" s="106">
        <f t="shared" si="167"/>
        <v>2903276</v>
      </c>
    </row>
    <row r="3539" spans="2:11" s="58" customFormat="1">
      <c r="B3539" s="175" t="s">
        <v>4400</v>
      </c>
      <c r="C3539" s="174" t="s">
        <v>330</v>
      </c>
      <c r="D3539" s="181">
        <v>4218.34</v>
      </c>
      <c r="E3539" s="97">
        <v>114.00703594304868</v>
      </c>
      <c r="F3539" s="227">
        <f t="shared" si="165"/>
        <v>480920.44</v>
      </c>
      <c r="G3539" s="81">
        <v>2109.1699440000002</v>
      </c>
      <c r="H3539" s="106">
        <v>576.16125407863285</v>
      </c>
      <c r="I3539" s="189">
        <f t="shared" si="166"/>
        <v>1215222</v>
      </c>
      <c r="J3539" s="232">
        <v>2016</v>
      </c>
      <c r="K3539" s="106">
        <f t="shared" si="167"/>
        <v>1696142</v>
      </c>
    </row>
    <row r="3540" spans="2:11" s="58" customFormat="1">
      <c r="B3540" s="175" t="s">
        <v>4401</v>
      </c>
      <c r="C3540" s="174" t="s">
        <v>330</v>
      </c>
      <c r="D3540" s="181">
        <v>12560.66857</v>
      </c>
      <c r="E3540" s="97">
        <v>107.69303659765302</v>
      </c>
      <c r="F3540" s="227">
        <f t="shared" si="165"/>
        <v>1352696.54</v>
      </c>
      <c r="G3540" s="81">
        <v>6280.3340799999996</v>
      </c>
      <c r="H3540" s="106">
        <v>576.16106944425485</v>
      </c>
      <c r="I3540" s="189">
        <f t="shared" si="166"/>
        <v>3618484</v>
      </c>
      <c r="J3540" s="232">
        <v>2016</v>
      </c>
      <c r="K3540" s="106">
        <f t="shared" si="167"/>
        <v>4971181</v>
      </c>
    </row>
    <row r="3541" spans="2:11" s="58" customFormat="1">
      <c r="B3541" s="175" t="s">
        <v>4402</v>
      </c>
      <c r="C3541" s="174" t="s">
        <v>618</v>
      </c>
      <c r="D3541" s="181">
        <v>12107.52932</v>
      </c>
      <c r="E3541" s="97">
        <v>127.13856801958998</v>
      </c>
      <c r="F3541" s="227">
        <f t="shared" si="165"/>
        <v>1539333.94</v>
      </c>
      <c r="G3541" s="81"/>
      <c r="H3541" s="106" t="s">
        <v>11235</v>
      </c>
      <c r="I3541" s="189" t="str">
        <f t="shared" si="166"/>
        <v/>
      </c>
      <c r="J3541" s="232">
        <v>2016</v>
      </c>
      <c r="K3541" s="106">
        <f t="shared" si="167"/>
        <v>0</v>
      </c>
    </row>
    <row r="3542" spans="2:11" s="58" customFormat="1">
      <c r="B3542" s="175" t="s">
        <v>4403</v>
      </c>
      <c r="C3542" s="174" t="s">
        <v>620</v>
      </c>
      <c r="D3542" s="104">
        <v>5343.06</v>
      </c>
      <c r="E3542" s="97">
        <v>355.19830022496473</v>
      </c>
      <c r="F3542" s="227">
        <f t="shared" si="165"/>
        <v>1897845.83</v>
      </c>
      <c r="G3542" s="81">
        <v>2671.5300619999998</v>
      </c>
      <c r="H3542" s="106">
        <v>162.69440729205616</v>
      </c>
      <c r="I3542" s="189">
        <f t="shared" si="166"/>
        <v>434643</v>
      </c>
      <c r="J3542" s="232">
        <v>2016</v>
      </c>
      <c r="K3542" s="106">
        <f t="shared" si="167"/>
        <v>2332489</v>
      </c>
    </row>
    <row r="3543" spans="2:11" s="58" customFormat="1">
      <c r="B3543" s="175" t="s">
        <v>4404</v>
      </c>
      <c r="C3543" s="174" t="s">
        <v>620</v>
      </c>
      <c r="D3543" s="181">
        <v>6296.5044440000001</v>
      </c>
      <c r="E3543" s="97">
        <v>168.10993455403013</v>
      </c>
      <c r="F3543" s="227">
        <f t="shared" si="165"/>
        <v>1058504.95</v>
      </c>
      <c r="G3543" s="81">
        <v>3148.252176</v>
      </c>
      <c r="H3543" s="106">
        <v>162.69440037385365</v>
      </c>
      <c r="I3543" s="189">
        <f t="shared" si="166"/>
        <v>512203</v>
      </c>
      <c r="J3543" s="232">
        <v>2016</v>
      </c>
      <c r="K3543" s="106">
        <f t="shared" si="167"/>
        <v>1570708</v>
      </c>
    </row>
    <row r="3544" spans="2:11" s="58" customFormat="1">
      <c r="B3544" s="175" t="s">
        <v>4405</v>
      </c>
      <c r="C3544" s="174" t="s">
        <v>166</v>
      </c>
      <c r="D3544" s="181">
        <v>6153.1</v>
      </c>
      <c r="E3544" s="97">
        <v>162.74944824559978</v>
      </c>
      <c r="F3544" s="227">
        <f t="shared" si="165"/>
        <v>1001413.6300000001</v>
      </c>
      <c r="G3544" s="81">
        <v>3076.5499960000002</v>
      </c>
      <c r="H3544" s="106">
        <v>576.16128530485287</v>
      </c>
      <c r="I3544" s="189">
        <f t="shared" si="166"/>
        <v>1772589</v>
      </c>
      <c r="J3544" s="232">
        <v>2016</v>
      </c>
      <c r="K3544" s="106">
        <f t="shared" si="167"/>
        <v>2774003</v>
      </c>
    </row>
    <row r="3545" spans="2:11" s="58" customFormat="1">
      <c r="B3545" s="175" t="s">
        <v>4406</v>
      </c>
      <c r="C3545" s="174" t="s">
        <v>166</v>
      </c>
      <c r="D3545" s="181">
        <v>6391.7</v>
      </c>
      <c r="E3545" s="97">
        <v>112.76305051864136</v>
      </c>
      <c r="F3545" s="227">
        <f t="shared" si="165"/>
        <v>720747.59</v>
      </c>
      <c r="G3545" s="81">
        <v>3195.8499029999998</v>
      </c>
      <c r="H3545" s="106">
        <v>576.16128913673833</v>
      </c>
      <c r="I3545" s="189">
        <f t="shared" si="166"/>
        <v>1841325</v>
      </c>
      <c r="J3545" s="232">
        <v>2016</v>
      </c>
      <c r="K3545" s="106">
        <f t="shared" si="167"/>
        <v>2562073</v>
      </c>
    </row>
    <row r="3546" spans="2:11" s="58" customFormat="1">
      <c r="B3546" s="175" t="s">
        <v>4407</v>
      </c>
      <c r="C3546" s="174" t="s">
        <v>166</v>
      </c>
      <c r="D3546" s="181">
        <v>5784.04</v>
      </c>
      <c r="E3546" s="97">
        <v>130.45728936867658</v>
      </c>
      <c r="F3546" s="227">
        <f t="shared" si="165"/>
        <v>754570.18</v>
      </c>
      <c r="G3546" s="81">
        <v>2892.019918</v>
      </c>
      <c r="H3546" s="106">
        <v>576.16131535923955</v>
      </c>
      <c r="I3546" s="189">
        <f t="shared" si="166"/>
        <v>1666270</v>
      </c>
      <c r="J3546" s="232">
        <v>2016</v>
      </c>
      <c r="K3546" s="106">
        <f t="shared" si="167"/>
        <v>2420840</v>
      </c>
    </row>
    <row r="3547" spans="2:11" s="58" customFormat="1">
      <c r="B3547" s="175" t="s">
        <v>4408</v>
      </c>
      <c r="C3547" s="174" t="s">
        <v>166</v>
      </c>
      <c r="D3547" s="104">
        <v>6225.8</v>
      </c>
      <c r="E3547" s="97">
        <v>178.89847248546371</v>
      </c>
      <c r="F3547" s="227">
        <f t="shared" si="165"/>
        <v>1113786.1100000001</v>
      </c>
      <c r="G3547" s="81">
        <v>3112.8998369999999</v>
      </c>
      <c r="H3547" s="106">
        <v>576.16116608765788</v>
      </c>
      <c r="I3547" s="189">
        <f t="shared" si="166"/>
        <v>1793532</v>
      </c>
      <c r="J3547" s="232">
        <v>2016</v>
      </c>
      <c r="K3547" s="106">
        <f t="shared" si="167"/>
        <v>2907318</v>
      </c>
    </row>
    <row r="3548" spans="2:11" s="58" customFormat="1">
      <c r="B3548" s="175" t="s">
        <v>4409</v>
      </c>
      <c r="C3548" s="174" t="s">
        <v>330</v>
      </c>
      <c r="D3548" s="181">
        <v>8289.5071430000007</v>
      </c>
      <c r="E3548" s="97">
        <v>453.57212981896095</v>
      </c>
      <c r="F3548" s="227">
        <f t="shared" si="165"/>
        <v>3759889.4100000006</v>
      </c>
      <c r="G3548" s="81">
        <v>4144.7534519999999</v>
      </c>
      <c r="H3548" s="106">
        <v>576.16117041839425</v>
      </c>
      <c r="I3548" s="189">
        <f t="shared" si="166"/>
        <v>2388046</v>
      </c>
      <c r="J3548" s="232">
        <v>2016</v>
      </c>
      <c r="K3548" s="106">
        <f t="shared" si="167"/>
        <v>6147935</v>
      </c>
    </row>
    <row r="3549" spans="2:11" s="58" customFormat="1">
      <c r="B3549" s="175" t="s">
        <v>4410</v>
      </c>
      <c r="C3549" s="174" t="s">
        <v>387</v>
      </c>
      <c r="D3549" s="181">
        <v>14473.691070000001</v>
      </c>
      <c r="E3549" s="97">
        <v>400.96824520657668</v>
      </c>
      <c r="F3549" s="227">
        <f t="shared" si="165"/>
        <v>5803490.5099999998</v>
      </c>
      <c r="G3549" s="81"/>
      <c r="H3549" s="106" t="s">
        <v>11235</v>
      </c>
      <c r="I3549" s="189" t="str">
        <f t="shared" si="166"/>
        <v/>
      </c>
      <c r="J3549" s="232">
        <v>2016</v>
      </c>
      <c r="K3549" s="106">
        <f t="shared" si="167"/>
        <v>0</v>
      </c>
    </row>
    <row r="3550" spans="2:11" s="58" customFormat="1">
      <c r="B3550" s="175" t="s">
        <v>4411</v>
      </c>
      <c r="C3550" s="174" t="s">
        <v>330</v>
      </c>
      <c r="D3550" s="181">
        <v>6950.11</v>
      </c>
      <c r="E3550" s="97">
        <v>194.80550523660776</v>
      </c>
      <c r="F3550" s="227">
        <f t="shared" si="165"/>
        <v>1353919.69</v>
      </c>
      <c r="G3550" s="81">
        <v>3475.0549000000001</v>
      </c>
      <c r="H3550" s="106">
        <v>596.0959062833798</v>
      </c>
      <c r="I3550" s="189">
        <f t="shared" si="166"/>
        <v>2071465.9999999998</v>
      </c>
      <c r="J3550" s="232">
        <v>2016</v>
      </c>
      <c r="K3550" s="106">
        <f t="shared" si="167"/>
        <v>3425386</v>
      </c>
    </row>
    <row r="3551" spans="2:11" s="58" customFormat="1">
      <c r="B3551" s="175" t="s">
        <v>4412</v>
      </c>
      <c r="C3551" s="174" t="s">
        <v>387</v>
      </c>
      <c r="D3551" s="181">
        <v>4474.6285710000002</v>
      </c>
      <c r="E3551" s="97">
        <v>186.53966619925737</v>
      </c>
      <c r="F3551" s="227">
        <f t="shared" si="165"/>
        <v>834695.72000000009</v>
      </c>
      <c r="G3551" s="81"/>
      <c r="H3551" s="106" t="s">
        <v>11235</v>
      </c>
      <c r="I3551" s="189" t="str">
        <f t="shared" si="166"/>
        <v/>
      </c>
      <c r="J3551" s="232">
        <v>2016</v>
      </c>
      <c r="K3551" s="106">
        <f t="shared" si="167"/>
        <v>0</v>
      </c>
    </row>
    <row r="3552" spans="2:11" s="58" customFormat="1">
      <c r="B3552" s="175" t="s">
        <v>4413</v>
      </c>
      <c r="C3552" s="174" t="s">
        <v>387</v>
      </c>
      <c r="D3552" s="104">
        <v>14473.691070000001</v>
      </c>
      <c r="E3552" s="97">
        <v>400.96824520657668</v>
      </c>
      <c r="F3552" s="227">
        <f t="shared" si="165"/>
        <v>5803490.5099999998</v>
      </c>
      <c r="G3552" s="81"/>
      <c r="H3552" s="106" t="s">
        <v>11235</v>
      </c>
      <c r="I3552" s="189" t="str">
        <f t="shared" si="166"/>
        <v/>
      </c>
      <c r="J3552" s="232">
        <v>2016</v>
      </c>
      <c r="K3552" s="106">
        <f t="shared" si="167"/>
        <v>0</v>
      </c>
    </row>
    <row r="3553" spans="2:11" s="58" customFormat="1">
      <c r="B3553" s="175" t="s">
        <v>4414</v>
      </c>
      <c r="C3553" s="174" t="s">
        <v>270</v>
      </c>
      <c r="D3553" s="181">
        <v>10919.005709999999</v>
      </c>
      <c r="E3553" s="97">
        <v>652.73850287234632</v>
      </c>
      <c r="F3553" s="227">
        <f t="shared" si="165"/>
        <v>7127255.4400000004</v>
      </c>
      <c r="G3553" s="81">
        <v>5459.5028400000001</v>
      </c>
      <c r="H3553" s="106">
        <v>617.46135111452747</v>
      </c>
      <c r="I3553" s="189">
        <f t="shared" si="166"/>
        <v>3371032</v>
      </c>
      <c r="J3553" s="232">
        <v>2016</v>
      </c>
      <c r="K3553" s="106">
        <f t="shared" si="167"/>
        <v>10498287</v>
      </c>
    </row>
    <row r="3554" spans="2:11" s="58" customFormat="1">
      <c r="B3554" s="175" t="s">
        <v>4415</v>
      </c>
      <c r="C3554" s="174" t="s">
        <v>270</v>
      </c>
      <c r="D3554" s="181">
        <v>11285.787689999999</v>
      </c>
      <c r="E3554" s="97">
        <v>779.88731418356156</v>
      </c>
      <c r="F3554" s="227">
        <f t="shared" si="165"/>
        <v>8801642.6500000004</v>
      </c>
      <c r="G3554" s="81">
        <v>5642.8938390000003</v>
      </c>
      <c r="H3554" s="106">
        <v>623.65164052486432</v>
      </c>
      <c r="I3554" s="189">
        <f t="shared" si="166"/>
        <v>3519200</v>
      </c>
      <c r="J3554" s="232">
        <v>2016</v>
      </c>
      <c r="K3554" s="106">
        <f t="shared" si="167"/>
        <v>12320843</v>
      </c>
    </row>
    <row r="3555" spans="2:11" s="58" customFormat="1">
      <c r="B3555" s="175" t="s">
        <v>4416</v>
      </c>
      <c r="C3555" s="174" t="s">
        <v>283</v>
      </c>
      <c r="D3555" s="181">
        <v>7006.539683</v>
      </c>
      <c r="E3555" s="97">
        <v>134.7650912890719</v>
      </c>
      <c r="F3555" s="227">
        <f t="shared" si="165"/>
        <v>944236.96</v>
      </c>
      <c r="G3555" s="81">
        <v>3503.2699269999998</v>
      </c>
      <c r="H3555" s="106">
        <v>623.65162991335785</v>
      </c>
      <c r="I3555" s="189">
        <f t="shared" si="166"/>
        <v>2184820</v>
      </c>
      <c r="J3555" s="232">
        <v>2016</v>
      </c>
      <c r="K3555" s="106">
        <f t="shared" si="167"/>
        <v>3129057</v>
      </c>
    </row>
    <row r="3556" spans="2:11" s="58" customFormat="1">
      <c r="B3556" s="175" t="s">
        <v>4417</v>
      </c>
      <c r="C3556" s="174" t="s">
        <v>270</v>
      </c>
      <c r="D3556" s="181">
        <v>11285.787689999999</v>
      </c>
      <c r="E3556" s="97">
        <v>779.88731418356156</v>
      </c>
      <c r="F3556" s="227">
        <f t="shared" si="165"/>
        <v>8801642.6500000004</v>
      </c>
      <c r="G3556" s="81">
        <v>5642.8938390000003</v>
      </c>
      <c r="H3556" s="106">
        <v>623.65164052486432</v>
      </c>
      <c r="I3556" s="189">
        <f t="shared" si="166"/>
        <v>3519200</v>
      </c>
      <c r="J3556" s="232">
        <v>2016</v>
      </c>
      <c r="K3556" s="106">
        <f t="shared" si="167"/>
        <v>12320843</v>
      </c>
    </row>
    <row r="3557" spans="2:11" s="58" customFormat="1">
      <c r="B3557" s="175" t="s">
        <v>4418</v>
      </c>
      <c r="C3557" s="174" t="s">
        <v>283</v>
      </c>
      <c r="D3557" s="104">
        <v>3447.4222220000001</v>
      </c>
      <c r="E3557" s="97">
        <v>565.64922264401412</v>
      </c>
      <c r="F3557" s="227">
        <f t="shared" si="165"/>
        <v>1950031.7</v>
      </c>
      <c r="G3557" s="81">
        <v>1723.7110740000001</v>
      </c>
      <c r="H3557" s="106">
        <v>623.65150181775766</v>
      </c>
      <c r="I3557" s="189">
        <f t="shared" si="166"/>
        <v>1074995</v>
      </c>
      <c r="J3557" s="232">
        <v>2016</v>
      </c>
      <c r="K3557" s="106">
        <f t="shared" si="167"/>
        <v>3025027</v>
      </c>
    </row>
    <row r="3558" spans="2:11" s="58" customFormat="1">
      <c r="B3558" s="175" t="s">
        <v>4419</v>
      </c>
      <c r="C3558" s="174" t="s">
        <v>274</v>
      </c>
      <c r="D3558" s="181">
        <v>6625.438889</v>
      </c>
      <c r="E3558" s="97">
        <v>412.68895778958563</v>
      </c>
      <c r="F3558" s="227">
        <f t="shared" si="165"/>
        <v>2734245.47</v>
      </c>
      <c r="G3558" s="81">
        <v>3312.7193710000001</v>
      </c>
      <c r="H3558" s="106">
        <v>623.65167967015213</v>
      </c>
      <c r="I3558" s="189">
        <f t="shared" si="166"/>
        <v>2065983</v>
      </c>
      <c r="J3558" s="232">
        <v>2016</v>
      </c>
      <c r="K3558" s="106">
        <f t="shared" si="167"/>
        <v>4800228</v>
      </c>
    </row>
    <row r="3559" spans="2:11" s="58" customFormat="1">
      <c r="B3559" s="175" t="s">
        <v>4420</v>
      </c>
      <c r="C3559" s="174" t="s">
        <v>274</v>
      </c>
      <c r="D3559" s="181">
        <v>2391.6</v>
      </c>
      <c r="E3559" s="97">
        <v>104.03590901488543</v>
      </c>
      <c r="F3559" s="227">
        <f t="shared" si="165"/>
        <v>248812.28</v>
      </c>
      <c r="G3559" s="81">
        <v>1195.799996</v>
      </c>
      <c r="H3559" s="106">
        <v>623.65195057251026</v>
      </c>
      <c r="I3559" s="189">
        <f t="shared" si="166"/>
        <v>745763</v>
      </c>
      <c r="J3559" s="232">
        <v>2016</v>
      </c>
      <c r="K3559" s="106">
        <f t="shared" si="167"/>
        <v>994575</v>
      </c>
    </row>
    <row r="3560" spans="2:11" s="58" customFormat="1">
      <c r="B3560" s="175" t="s">
        <v>4421</v>
      </c>
      <c r="C3560" s="174" t="s">
        <v>274</v>
      </c>
      <c r="D3560" s="181">
        <v>8609.7999999999993</v>
      </c>
      <c r="E3560" s="97">
        <v>212.47668354665615</v>
      </c>
      <c r="F3560" s="227">
        <f t="shared" si="165"/>
        <v>1829381.75</v>
      </c>
      <c r="G3560" s="81">
        <v>4304.9001779999999</v>
      </c>
      <c r="H3560" s="106">
        <v>576.16109490193151</v>
      </c>
      <c r="I3560" s="189">
        <f t="shared" si="166"/>
        <v>2480315.9999999995</v>
      </c>
      <c r="J3560" s="232">
        <v>2016</v>
      </c>
      <c r="K3560" s="106">
        <f t="shared" si="167"/>
        <v>4309698</v>
      </c>
    </row>
    <row r="3561" spans="2:11" s="58" customFormat="1">
      <c r="B3561" s="175" t="s">
        <v>4422</v>
      </c>
      <c r="C3561" s="174" t="s">
        <v>274</v>
      </c>
      <c r="D3561" s="181">
        <v>5166</v>
      </c>
      <c r="E3561" s="97">
        <v>116.13595238095238</v>
      </c>
      <c r="F3561" s="227">
        <f t="shared" si="165"/>
        <v>599958.32999999996</v>
      </c>
      <c r="G3561" s="81">
        <v>2582.9999299999999</v>
      </c>
      <c r="H3561" s="106">
        <v>576.16106865322297</v>
      </c>
      <c r="I3561" s="189">
        <f t="shared" si="166"/>
        <v>1488224</v>
      </c>
      <c r="J3561" s="232">
        <v>2016</v>
      </c>
      <c r="K3561" s="106">
        <f t="shared" si="167"/>
        <v>2088182</v>
      </c>
    </row>
    <row r="3562" spans="2:11" s="58" customFormat="1">
      <c r="B3562" s="175" t="s">
        <v>4423</v>
      </c>
      <c r="C3562" s="174" t="s">
        <v>274</v>
      </c>
      <c r="D3562" s="104">
        <v>5098.6000000000004</v>
      </c>
      <c r="E3562" s="97">
        <v>170.1766700662927</v>
      </c>
      <c r="F3562" s="227">
        <f t="shared" si="165"/>
        <v>867662.77</v>
      </c>
      <c r="G3562" s="81">
        <v>2549.2999620000001</v>
      </c>
      <c r="H3562" s="106">
        <v>576.16130776845785</v>
      </c>
      <c r="I3562" s="189">
        <f t="shared" si="166"/>
        <v>1468808</v>
      </c>
      <c r="J3562" s="232">
        <v>2016</v>
      </c>
      <c r="K3562" s="106">
        <f t="shared" si="167"/>
        <v>2336471</v>
      </c>
    </row>
    <row r="3563" spans="2:11" s="58" customFormat="1">
      <c r="B3563" s="175" t="s">
        <v>4424</v>
      </c>
      <c r="C3563" s="174" t="s">
        <v>274</v>
      </c>
      <c r="D3563" s="181">
        <v>8609.7999999999993</v>
      </c>
      <c r="E3563" s="97">
        <v>212.47668354665615</v>
      </c>
      <c r="F3563" s="227">
        <f t="shared" si="165"/>
        <v>1829381.75</v>
      </c>
      <c r="G3563" s="81">
        <v>4304.9001779999999</v>
      </c>
      <c r="H3563" s="106">
        <v>576.16109490193151</v>
      </c>
      <c r="I3563" s="189">
        <f t="shared" si="166"/>
        <v>2480315.9999999995</v>
      </c>
      <c r="J3563" s="232">
        <v>2016</v>
      </c>
      <c r="K3563" s="106">
        <f t="shared" si="167"/>
        <v>4309698</v>
      </c>
    </row>
    <row r="3564" spans="2:11" s="58" customFormat="1">
      <c r="B3564" s="175" t="s">
        <v>4425</v>
      </c>
      <c r="C3564" s="174" t="s">
        <v>270</v>
      </c>
      <c r="D3564" s="181">
        <v>17458.599999999999</v>
      </c>
      <c r="E3564" s="97">
        <v>563.71502583254107</v>
      </c>
      <c r="F3564" s="227">
        <f t="shared" si="165"/>
        <v>9841675.1500000004</v>
      </c>
      <c r="G3564" s="81">
        <v>8729.2999970000001</v>
      </c>
      <c r="H3564" s="106">
        <v>576.16120441827911</v>
      </c>
      <c r="I3564" s="189">
        <f t="shared" si="166"/>
        <v>5029484</v>
      </c>
      <c r="J3564" s="232">
        <v>2016</v>
      </c>
      <c r="K3564" s="106">
        <f t="shared" si="167"/>
        <v>14871159</v>
      </c>
    </row>
    <row r="3565" spans="2:11" s="58" customFormat="1">
      <c r="B3565" s="175" t="s">
        <v>4426</v>
      </c>
      <c r="C3565" s="174" t="s">
        <v>270</v>
      </c>
      <c r="D3565" s="181">
        <v>6143.8</v>
      </c>
      <c r="E3565" s="97">
        <v>256.177128161724</v>
      </c>
      <c r="F3565" s="227">
        <f t="shared" si="165"/>
        <v>1573901.04</v>
      </c>
      <c r="G3565" s="81">
        <v>3071.8999309999999</v>
      </c>
      <c r="H3565" s="106">
        <v>576.16102078684548</v>
      </c>
      <c r="I3565" s="189">
        <f t="shared" si="166"/>
        <v>1769909.0000000002</v>
      </c>
      <c r="J3565" s="232">
        <v>2016</v>
      </c>
      <c r="K3565" s="106">
        <f t="shared" si="167"/>
        <v>3343810</v>
      </c>
    </row>
    <row r="3566" spans="2:11" s="58" customFormat="1">
      <c r="B3566" s="175" t="s">
        <v>4427</v>
      </c>
      <c r="C3566" s="174" t="s">
        <v>270</v>
      </c>
      <c r="D3566" s="181">
        <v>6488.7</v>
      </c>
      <c r="E3566" s="97">
        <v>135.7272273336724</v>
      </c>
      <c r="F3566" s="227">
        <f t="shared" si="165"/>
        <v>880693.26000000013</v>
      </c>
      <c r="G3566" s="81">
        <v>3244.3499710000001</v>
      </c>
      <c r="H3566" s="106">
        <v>576.16102353589156</v>
      </c>
      <c r="I3566" s="189">
        <f t="shared" si="166"/>
        <v>1869268.0000000002</v>
      </c>
      <c r="J3566" s="232">
        <v>2016</v>
      </c>
      <c r="K3566" s="106">
        <f t="shared" si="167"/>
        <v>2749961</v>
      </c>
    </row>
    <row r="3567" spans="2:11" s="58" customFormat="1">
      <c r="B3567" s="175" t="s">
        <v>4428</v>
      </c>
      <c r="C3567" s="174" t="s">
        <v>270</v>
      </c>
      <c r="D3567" s="104">
        <v>6143.8</v>
      </c>
      <c r="E3567" s="97">
        <v>256.177128161724</v>
      </c>
      <c r="F3567" s="227">
        <f t="shared" si="165"/>
        <v>1573901.04</v>
      </c>
      <c r="G3567" s="81">
        <v>3071.8999309999999</v>
      </c>
      <c r="H3567" s="106">
        <v>576.16102078684548</v>
      </c>
      <c r="I3567" s="189">
        <f t="shared" si="166"/>
        <v>1769909.0000000002</v>
      </c>
      <c r="J3567" s="232">
        <v>2016</v>
      </c>
      <c r="K3567" s="106">
        <f t="shared" si="167"/>
        <v>3343810</v>
      </c>
    </row>
    <row r="3568" spans="2:11" s="58" customFormat="1">
      <c r="B3568" s="175" t="s">
        <v>4429</v>
      </c>
      <c r="C3568" s="174" t="s">
        <v>289</v>
      </c>
      <c r="D3568" s="181">
        <v>7356.0228569999999</v>
      </c>
      <c r="E3568" s="97">
        <v>159.03532965327219</v>
      </c>
      <c r="F3568" s="227">
        <f t="shared" si="165"/>
        <v>1169867.52</v>
      </c>
      <c r="G3568" s="81">
        <v>3678.011274</v>
      </c>
      <c r="H3568" s="106">
        <v>623.65170444553678</v>
      </c>
      <c r="I3568" s="189">
        <f t="shared" si="166"/>
        <v>2293798</v>
      </c>
      <c r="J3568" s="232">
        <v>2016</v>
      </c>
      <c r="K3568" s="106">
        <f t="shared" si="167"/>
        <v>3463666</v>
      </c>
    </row>
    <row r="3569" spans="2:11" s="58" customFormat="1">
      <c r="B3569" s="175" t="s">
        <v>4430</v>
      </c>
      <c r="C3569" s="174" t="s">
        <v>289</v>
      </c>
      <c r="D3569" s="181">
        <v>2768.7428570000002</v>
      </c>
      <c r="E3569" s="97">
        <v>90.902154154072093</v>
      </c>
      <c r="F3569" s="227">
        <f t="shared" si="165"/>
        <v>251684.69</v>
      </c>
      <c r="G3569" s="81">
        <v>1384.371459</v>
      </c>
      <c r="H3569" s="106">
        <v>623.65197894476387</v>
      </c>
      <c r="I3569" s="189">
        <f t="shared" si="166"/>
        <v>863366</v>
      </c>
      <c r="J3569" s="232">
        <v>2016</v>
      </c>
      <c r="K3569" s="106">
        <f t="shared" si="167"/>
        <v>1115051</v>
      </c>
    </row>
    <row r="3570" spans="2:11" s="58" customFormat="1">
      <c r="B3570" s="175" t="s">
        <v>4431</v>
      </c>
      <c r="C3570" s="174" t="s">
        <v>320</v>
      </c>
      <c r="D3570" s="181">
        <v>6034.7235289999999</v>
      </c>
      <c r="E3570" s="97">
        <v>726.06070335190009</v>
      </c>
      <c r="F3570" s="227">
        <f t="shared" si="165"/>
        <v>4381575.6100000003</v>
      </c>
      <c r="G3570" s="81"/>
      <c r="H3570" s="106" t="s">
        <v>11235</v>
      </c>
      <c r="I3570" s="189" t="str">
        <f t="shared" si="166"/>
        <v/>
      </c>
      <c r="J3570" s="232">
        <v>2016</v>
      </c>
      <c r="K3570" s="106">
        <f t="shared" si="167"/>
        <v>0</v>
      </c>
    </row>
    <row r="3571" spans="2:11" s="58" customFormat="1">
      <c r="B3571" s="175" t="s">
        <v>4432</v>
      </c>
      <c r="C3571" s="174" t="s">
        <v>297</v>
      </c>
      <c r="D3571" s="181">
        <v>8589.5545450000009</v>
      </c>
      <c r="E3571" s="97">
        <v>328.38699320466333</v>
      </c>
      <c r="F3571" s="227">
        <f t="shared" si="165"/>
        <v>2820697.99</v>
      </c>
      <c r="G3571" s="81">
        <v>4294.7771570000004</v>
      </c>
      <c r="H3571" s="106">
        <v>576.161209194957</v>
      </c>
      <c r="I3571" s="189">
        <f t="shared" si="166"/>
        <v>2474484</v>
      </c>
      <c r="J3571" s="232">
        <v>2016</v>
      </c>
      <c r="K3571" s="106">
        <f t="shared" si="167"/>
        <v>5295182</v>
      </c>
    </row>
    <row r="3572" spans="2:11" s="58" customFormat="1">
      <c r="B3572" s="175" t="s">
        <v>4433</v>
      </c>
      <c r="C3572" s="174" t="s">
        <v>297</v>
      </c>
      <c r="D3572" s="104">
        <v>7121.3</v>
      </c>
      <c r="E3572" s="97">
        <v>190.36365410809822</v>
      </c>
      <c r="F3572" s="227">
        <f t="shared" si="165"/>
        <v>1355636.69</v>
      </c>
      <c r="G3572" s="81">
        <v>3560.6500850000002</v>
      </c>
      <c r="H3572" s="106">
        <v>330.02905984792943</v>
      </c>
      <c r="I3572" s="189">
        <f t="shared" si="166"/>
        <v>1175118</v>
      </c>
      <c r="J3572" s="232">
        <v>2016</v>
      </c>
      <c r="K3572" s="106">
        <f t="shared" si="167"/>
        <v>2530755</v>
      </c>
    </row>
    <row r="3573" spans="2:11" s="58" customFormat="1">
      <c r="B3573" s="175" t="s">
        <v>4434</v>
      </c>
      <c r="C3573" s="174" t="s">
        <v>299</v>
      </c>
      <c r="D3573" s="181">
        <v>6188.6530190000003</v>
      </c>
      <c r="E3573" s="97">
        <v>155.76655001345779</v>
      </c>
      <c r="F3573" s="227">
        <f t="shared" si="165"/>
        <v>963985.13000000012</v>
      </c>
      <c r="G3573" s="81">
        <v>3094.3264330000002</v>
      </c>
      <c r="H3573" s="106">
        <v>162.69453494986189</v>
      </c>
      <c r="I3573" s="189">
        <f t="shared" si="166"/>
        <v>503430</v>
      </c>
      <c r="J3573" s="232">
        <v>2016</v>
      </c>
      <c r="K3573" s="106">
        <f t="shared" si="167"/>
        <v>1467415</v>
      </c>
    </row>
    <row r="3574" spans="2:11" s="58" customFormat="1">
      <c r="B3574" s="175" t="s">
        <v>4435</v>
      </c>
      <c r="C3574" s="174" t="s">
        <v>299</v>
      </c>
      <c r="D3574" s="181">
        <v>14293.488439999999</v>
      </c>
      <c r="E3574" s="97">
        <v>240.58483794457109</v>
      </c>
      <c r="F3574" s="227">
        <f t="shared" si="165"/>
        <v>3438796.6</v>
      </c>
      <c r="G3574" s="81">
        <v>7146.74413</v>
      </c>
      <c r="H3574" s="106">
        <v>400.76557211234592</v>
      </c>
      <c r="I3574" s="189">
        <f t="shared" si="166"/>
        <v>2864169</v>
      </c>
      <c r="J3574" s="232">
        <v>2016</v>
      </c>
      <c r="K3574" s="106">
        <f t="shared" si="167"/>
        <v>6302966</v>
      </c>
    </row>
    <row r="3575" spans="2:11" s="58" customFormat="1">
      <c r="B3575" s="175" t="s">
        <v>4436</v>
      </c>
      <c r="C3575" s="174" t="s">
        <v>1282</v>
      </c>
      <c r="D3575" s="181">
        <v>3143.5130429999999</v>
      </c>
      <c r="E3575" s="97">
        <v>273.80200693507987</v>
      </c>
      <c r="F3575" s="227">
        <f t="shared" si="165"/>
        <v>860700.18</v>
      </c>
      <c r="G3575" s="81">
        <v>1571.7565669999999</v>
      </c>
      <c r="H3575" s="106">
        <v>1300.6110761171071</v>
      </c>
      <c r="I3575" s="189">
        <f t="shared" si="166"/>
        <v>2044243.9999999998</v>
      </c>
      <c r="J3575" s="232">
        <v>2016</v>
      </c>
      <c r="K3575" s="106">
        <f t="shared" si="167"/>
        <v>2904944</v>
      </c>
    </row>
    <row r="3576" spans="2:11" s="58" customFormat="1">
      <c r="B3576" s="175" t="s">
        <v>4437</v>
      </c>
      <c r="C3576" s="174" t="s">
        <v>1282</v>
      </c>
      <c r="D3576" s="181">
        <v>10238.110909999999</v>
      </c>
      <c r="E3576" s="97">
        <v>415.52123603630702</v>
      </c>
      <c r="F3576" s="227">
        <f t="shared" si="165"/>
        <v>4254152.5</v>
      </c>
      <c r="G3576" s="81">
        <v>5119.0556139999999</v>
      </c>
      <c r="H3576" s="106">
        <v>1300.6111873040495</v>
      </c>
      <c r="I3576" s="189">
        <f t="shared" si="166"/>
        <v>6657901</v>
      </c>
      <c r="J3576" s="232">
        <v>2016</v>
      </c>
      <c r="K3576" s="106">
        <f t="shared" si="167"/>
        <v>10912054</v>
      </c>
    </row>
    <row r="3577" spans="2:11" s="58" customFormat="1">
      <c r="B3577" s="175" t="s">
        <v>4438</v>
      </c>
      <c r="C3577" s="174" t="s">
        <v>292</v>
      </c>
      <c r="D3577" s="104">
        <v>5102.9181820000003</v>
      </c>
      <c r="E3577" s="97">
        <v>520.48275423436917</v>
      </c>
      <c r="F3577" s="227">
        <f t="shared" si="165"/>
        <v>2655980.91</v>
      </c>
      <c r="G3577" s="81">
        <v>2551.4590490000001</v>
      </c>
      <c r="H3577" s="106">
        <v>1300.6111155499873</v>
      </c>
      <c r="I3577" s="189">
        <f t="shared" si="166"/>
        <v>3318455.9999999995</v>
      </c>
      <c r="J3577" s="232">
        <v>2016</v>
      </c>
      <c r="K3577" s="106">
        <f t="shared" si="167"/>
        <v>5974437</v>
      </c>
    </row>
    <row r="3578" spans="2:11" s="58" customFormat="1">
      <c r="B3578" s="175" t="s">
        <v>4439</v>
      </c>
      <c r="C3578" s="174" t="s">
        <v>292</v>
      </c>
      <c r="D3578" s="181">
        <v>7637.5642859999998</v>
      </c>
      <c r="E3578" s="97">
        <v>300.8428687417794</v>
      </c>
      <c r="F3578" s="227">
        <f t="shared" si="165"/>
        <v>2297706.75</v>
      </c>
      <c r="G3578" s="81">
        <v>3818.7819479999998</v>
      </c>
      <c r="H3578" s="106">
        <v>1300.6110502332353</v>
      </c>
      <c r="I3578" s="189">
        <f t="shared" si="166"/>
        <v>4966750</v>
      </c>
      <c r="J3578" s="232">
        <v>2016</v>
      </c>
      <c r="K3578" s="106">
        <f t="shared" si="167"/>
        <v>7264457</v>
      </c>
    </row>
    <row r="3579" spans="2:11" s="58" customFormat="1">
      <c r="B3579" s="175" t="s">
        <v>4440</v>
      </c>
      <c r="C3579" s="174" t="s">
        <v>1256</v>
      </c>
      <c r="D3579" s="181">
        <v>2925.6</v>
      </c>
      <c r="E3579" s="97">
        <v>131.18008955427945</v>
      </c>
      <c r="F3579" s="227">
        <f t="shared" si="165"/>
        <v>383780.46999999991</v>
      </c>
      <c r="G3579" s="81">
        <v>1462.7999870000001</v>
      </c>
      <c r="H3579" s="106">
        <v>1300.611168244425</v>
      </c>
      <c r="I3579" s="189">
        <f t="shared" si="166"/>
        <v>1902533.9999999998</v>
      </c>
      <c r="J3579" s="232">
        <v>2016</v>
      </c>
      <c r="K3579" s="106">
        <f t="shared" si="167"/>
        <v>2286314</v>
      </c>
    </row>
    <row r="3580" spans="2:11" s="58" customFormat="1">
      <c r="B3580" s="175" t="s">
        <v>4441</v>
      </c>
      <c r="C3580" s="174" t="s">
        <v>1256</v>
      </c>
      <c r="D3580" s="181">
        <v>2925.6</v>
      </c>
      <c r="E3580" s="97">
        <v>180.31808176100628</v>
      </c>
      <c r="F3580" s="227">
        <f t="shared" si="165"/>
        <v>527538.57999999996</v>
      </c>
      <c r="G3580" s="81">
        <v>1462.8000440000001</v>
      </c>
      <c r="H3580" s="106">
        <v>1300.6111175643359</v>
      </c>
      <c r="I3580" s="189">
        <f t="shared" si="166"/>
        <v>1902533.9999999998</v>
      </c>
      <c r="J3580" s="232">
        <v>2016</v>
      </c>
      <c r="K3580" s="106">
        <f t="shared" si="167"/>
        <v>2430073</v>
      </c>
    </row>
    <row r="3581" spans="2:11" s="58" customFormat="1">
      <c r="B3581" s="175" t="s">
        <v>4442</v>
      </c>
      <c r="C3581" s="174" t="s">
        <v>292</v>
      </c>
      <c r="D3581" s="181">
        <v>2950.3249999999998</v>
      </c>
      <c r="E3581" s="97">
        <v>100.69793327853712</v>
      </c>
      <c r="F3581" s="227">
        <f t="shared" si="165"/>
        <v>297091.63</v>
      </c>
      <c r="G3581" s="81">
        <v>1475.16246</v>
      </c>
      <c r="H3581" s="106">
        <v>1300.6113238537807</v>
      </c>
      <c r="I3581" s="189">
        <f t="shared" si="166"/>
        <v>1918612.9999999998</v>
      </c>
      <c r="J3581" s="232">
        <v>2016</v>
      </c>
      <c r="K3581" s="106">
        <f t="shared" si="167"/>
        <v>2215705</v>
      </c>
    </row>
    <row r="3582" spans="2:11" s="58" customFormat="1">
      <c r="B3582" s="175" t="s">
        <v>4443</v>
      </c>
      <c r="C3582" s="174" t="s">
        <v>292</v>
      </c>
      <c r="D3582" s="104">
        <v>7134.8916669999999</v>
      </c>
      <c r="E3582" s="97">
        <v>185.34151487068399</v>
      </c>
      <c r="F3582" s="227">
        <f t="shared" si="165"/>
        <v>1322391.6299999999</v>
      </c>
      <c r="G3582" s="81">
        <v>3567.4458549999999</v>
      </c>
      <c r="H3582" s="106">
        <v>1300.6111903554036</v>
      </c>
      <c r="I3582" s="189">
        <f t="shared" si="166"/>
        <v>4639860</v>
      </c>
      <c r="J3582" s="232">
        <v>2016</v>
      </c>
      <c r="K3582" s="106">
        <f t="shared" si="167"/>
        <v>5962252</v>
      </c>
    </row>
    <row r="3583" spans="2:11" s="58" customFormat="1">
      <c r="B3583" s="175" t="s">
        <v>4444</v>
      </c>
      <c r="C3583" s="174" t="s">
        <v>1500</v>
      </c>
      <c r="D3583" s="181">
        <v>3320.8</v>
      </c>
      <c r="E3583" s="97">
        <v>415.95731149120695</v>
      </c>
      <c r="F3583" s="227">
        <f t="shared" si="165"/>
        <v>1381311.04</v>
      </c>
      <c r="G3583" s="81">
        <v>1660.3999699999999</v>
      </c>
      <c r="H3583" s="106">
        <v>1300.6113219816548</v>
      </c>
      <c r="I3583" s="189">
        <f t="shared" si="166"/>
        <v>2159535</v>
      </c>
      <c r="J3583" s="232">
        <v>2016</v>
      </c>
      <c r="K3583" s="106">
        <f t="shared" si="167"/>
        <v>3540846</v>
      </c>
    </row>
    <row r="3584" spans="2:11" s="58" customFormat="1">
      <c r="B3584" s="175" t="s">
        <v>4445</v>
      </c>
      <c r="C3584" s="174" t="s">
        <v>1500</v>
      </c>
      <c r="D3584" s="181">
        <v>2465.1</v>
      </c>
      <c r="E3584" s="97">
        <v>372.5162995416008</v>
      </c>
      <c r="F3584" s="227">
        <f t="shared" si="165"/>
        <v>918289.93</v>
      </c>
      <c r="G3584" s="81">
        <v>1232.549986</v>
      </c>
      <c r="H3584" s="106">
        <v>1300.6109433358106</v>
      </c>
      <c r="I3584" s="189">
        <f t="shared" si="166"/>
        <v>1603068.0000000002</v>
      </c>
      <c r="J3584" s="232">
        <v>2016</v>
      </c>
      <c r="K3584" s="106">
        <f t="shared" si="167"/>
        <v>2521358</v>
      </c>
    </row>
    <row r="3585" spans="2:11" s="58" customFormat="1">
      <c r="B3585" s="175" t="s">
        <v>4446</v>
      </c>
      <c r="C3585" s="174" t="s">
        <v>217</v>
      </c>
      <c r="D3585" s="181">
        <v>1969.5</v>
      </c>
      <c r="E3585" s="97">
        <v>128.85236354404671</v>
      </c>
      <c r="F3585" s="227">
        <f t="shared" si="165"/>
        <v>253774.73</v>
      </c>
      <c r="G3585" s="81">
        <v>984.75000230000001</v>
      </c>
      <c r="H3585" s="106">
        <v>623.6516867891354</v>
      </c>
      <c r="I3585" s="189">
        <f t="shared" si="166"/>
        <v>614141</v>
      </c>
      <c r="J3585" s="232">
        <v>2016</v>
      </c>
      <c r="K3585" s="106">
        <f t="shared" si="167"/>
        <v>867916</v>
      </c>
    </row>
    <row r="3586" spans="2:11" s="58" customFormat="1">
      <c r="B3586" s="175" t="s">
        <v>4447</v>
      </c>
      <c r="C3586" s="174" t="s">
        <v>217</v>
      </c>
      <c r="D3586" s="181">
        <v>8830.9454549999991</v>
      </c>
      <c r="E3586" s="97">
        <v>455.0221389630359</v>
      </c>
      <c r="F3586" s="227">
        <f t="shared" si="165"/>
        <v>4018275.69</v>
      </c>
      <c r="G3586" s="81">
        <v>4415.4728240000004</v>
      </c>
      <c r="H3586" s="106">
        <v>623.65166988059798</v>
      </c>
      <c r="I3586" s="189">
        <f t="shared" si="166"/>
        <v>2753717</v>
      </c>
      <c r="J3586" s="232">
        <v>2016</v>
      </c>
      <c r="K3586" s="106">
        <f t="shared" si="167"/>
        <v>6771993</v>
      </c>
    </row>
    <row r="3587" spans="2:11" s="58" customFormat="1">
      <c r="B3587" s="175" t="s">
        <v>4448</v>
      </c>
      <c r="C3587" s="174" t="s">
        <v>1521</v>
      </c>
      <c r="D3587" s="104">
        <v>6444.48</v>
      </c>
      <c r="E3587" s="97">
        <v>51.760984594567759</v>
      </c>
      <c r="F3587" s="227">
        <f t="shared" si="165"/>
        <v>333572.63</v>
      </c>
      <c r="G3587" s="81">
        <v>3222.2399359999999</v>
      </c>
      <c r="H3587" s="106">
        <v>1300.6110914268056</v>
      </c>
      <c r="I3587" s="189">
        <f t="shared" si="166"/>
        <v>4190881</v>
      </c>
      <c r="J3587" s="232">
        <v>2016</v>
      </c>
      <c r="K3587" s="106">
        <f t="shared" si="167"/>
        <v>4524454</v>
      </c>
    </row>
    <row r="3588" spans="2:11" s="58" customFormat="1">
      <c r="B3588" s="175" t="s">
        <v>4449</v>
      </c>
      <c r="C3588" s="174" t="s">
        <v>1521</v>
      </c>
      <c r="D3588" s="181">
        <v>6761.4</v>
      </c>
      <c r="E3588" s="97">
        <v>113.76283462004912</v>
      </c>
      <c r="F3588" s="227">
        <f t="shared" si="165"/>
        <v>769196.03</v>
      </c>
      <c r="G3588" s="81">
        <v>3380.6998739999999</v>
      </c>
      <c r="H3588" s="106">
        <v>1300.6111645153392</v>
      </c>
      <c r="I3588" s="189">
        <f t="shared" si="166"/>
        <v>4396976</v>
      </c>
      <c r="J3588" s="232">
        <v>2016</v>
      </c>
      <c r="K3588" s="106">
        <f t="shared" si="167"/>
        <v>5166172</v>
      </c>
    </row>
    <row r="3589" spans="2:11" s="58" customFormat="1">
      <c r="B3589" s="175" t="s">
        <v>4450</v>
      </c>
      <c r="C3589" s="174" t="s">
        <v>1258</v>
      </c>
      <c r="D3589" s="181">
        <v>6705.1</v>
      </c>
      <c r="E3589" s="97">
        <v>302.25558604644226</v>
      </c>
      <c r="F3589" s="227">
        <f t="shared" si="165"/>
        <v>2026653.9300000002</v>
      </c>
      <c r="G3589" s="81">
        <v>3352.5499110000001</v>
      </c>
      <c r="H3589" s="106">
        <v>1217.8389907347155</v>
      </c>
      <c r="I3589" s="189">
        <f t="shared" si="166"/>
        <v>4082866.0000000005</v>
      </c>
      <c r="J3589" s="232">
        <v>2016</v>
      </c>
      <c r="K3589" s="106">
        <f t="shared" si="167"/>
        <v>6109520</v>
      </c>
    </row>
    <row r="3590" spans="2:11" s="58" customFormat="1">
      <c r="B3590" s="175" t="s">
        <v>4451</v>
      </c>
      <c r="C3590" s="174" t="s">
        <v>1530</v>
      </c>
      <c r="D3590" s="181">
        <v>3306.0749999999998</v>
      </c>
      <c r="E3590" s="97">
        <v>348.35161634264199</v>
      </c>
      <c r="F3590" s="227">
        <f t="shared" si="165"/>
        <v>1151676.57</v>
      </c>
      <c r="G3590" s="81"/>
      <c r="H3590" s="106" t="s">
        <v>11235</v>
      </c>
      <c r="I3590" s="189" t="str">
        <f t="shared" si="166"/>
        <v/>
      </c>
      <c r="J3590" s="232">
        <v>2016</v>
      </c>
      <c r="K3590" s="106">
        <f t="shared" si="167"/>
        <v>0</v>
      </c>
    </row>
    <row r="3591" spans="2:11" s="58" customFormat="1">
      <c r="B3591" s="175" t="s">
        <v>4452</v>
      </c>
      <c r="C3591" s="174" t="s">
        <v>1258</v>
      </c>
      <c r="D3591" s="181">
        <v>5821.2</v>
      </c>
      <c r="E3591" s="97">
        <v>351.50462104033534</v>
      </c>
      <c r="F3591" s="227">
        <f t="shared" si="165"/>
        <v>2046178.7</v>
      </c>
      <c r="G3591" s="81">
        <v>2910.5998970000001</v>
      </c>
      <c r="H3591" s="106">
        <v>1236.4561009259185</v>
      </c>
      <c r="I3591" s="189">
        <f t="shared" si="166"/>
        <v>3598829</v>
      </c>
      <c r="J3591" s="232">
        <v>2016</v>
      </c>
      <c r="K3591" s="106">
        <f t="shared" si="167"/>
        <v>5645008</v>
      </c>
    </row>
    <row r="3592" spans="2:11" s="58" customFormat="1">
      <c r="B3592" s="175" t="s">
        <v>4453</v>
      </c>
      <c r="C3592" s="174" t="s">
        <v>1530</v>
      </c>
      <c r="D3592" s="104">
        <v>3237.1571429999999</v>
      </c>
      <c r="E3592" s="97">
        <v>370.20971397433334</v>
      </c>
      <c r="F3592" s="227">
        <f t="shared" si="165"/>
        <v>1198427.02</v>
      </c>
      <c r="G3592" s="81">
        <v>1618.578526</v>
      </c>
      <c r="H3592" s="106">
        <v>1217.8389669306659</v>
      </c>
      <c r="I3592" s="189">
        <f t="shared" si="166"/>
        <v>1971168</v>
      </c>
      <c r="J3592" s="232">
        <v>2016</v>
      </c>
      <c r="K3592" s="106">
        <f t="shared" si="167"/>
        <v>3169595</v>
      </c>
    </row>
    <row r="3593" spans="2:11" s="58" customFormat="1">
      <c r="B3593" s="175" t="s">
        <v>4454</v>
      </c>
      <c r="C3593" s="174" t="s">
        <v>1530</v>
      </c>
      <c r="D3593" s="181">
        <v>3109.114286</v>
      </c>
      <c r="E3593" s="97">
        <v>906.51841030458661</v>
      </c>
      <c r="F3593" s="227">
        <f t="shared" si="165"/>
        <v>2818469.34</v>
      </c>
      <c r="G3593" s="81"/>
      <c r="H3593" s="106" t="s">
        <v>11235</v>
      </c>
      <c r="I3593" s="189" t="str">
        <f t="shared" si="166"/>
        <v/>
      </c>
      <c r="J3593" s="232">
        <v>2016</v>
      </c>
      <c r="K3593" s="106">
        <f t="shared" si="167"/>
        <v>0</v>
      </c>
    </row>
    <row r="3594" spans="2:11" s="58" customFormat="1">
      <c r="B3594" s="175" t="s">
        <v>4455</v>
      </c>
      <c r="C3594" s="174" t="s">
        <v>1256</v>
      </c>
      <c r="D3594" s="181">
        <v>3078.2071430000001</v>
      </c>
      <c r="E3594" s="97">
        <v>271.05065748981661</v>
      </c>
      <c r="F3594" s="227">
        <f t="shared" si="165"/>
        <v>834350.07</v>
      </c>
      <c r="G3594" s="81"/>
      <c r="H3594" s="106" t="s">
        <v>11235</v>
      </c>
      <c r="I3594" s="189" t="str">
        <f t="shared" si="166"/>
        <v/>
      </c>
      <c r="J3594" s="232">
        <v>2016</v>
      </c>
      <c r="K3594" s="106">
        <f t="shared" si="167"/>
        <v>0</v>
      </c>
    </row>
    <row r="3595" spans="2:11" s="58" customFormat="1">
      <c r="B3595" s="175" t="s">
        <v>4456</v>
      </c>
      <c r="C3595" s="174" t="s">
        <v>1256</v>
      </c>
      <c r="D3595" s="181">
        <v>3188</v>
      </c>
      <c r="E3595" s="97">
        <v>86.924030740276038</v>
      </c>
      <c r="F3595" s="227">
        <f t="shared" si="165"/>
        <v>277113.81</v>
      </c>
      <c r="G3595" s="81">
        <v>1594.0000500000001</v>
      </c>
      <c r="H3595" s="106">
        <v>1300.6110006081869</v>
      </c>
      <c r="I3595" s="189">
        <f t="shared" si="166"/>
        <v>2073174.0000000002</v>
      </c>
      <c r="J3595" s="232">
        <v>2016</v>
      </c>
      <c r="K3595" s="106">
        <f t="shared" si="167"/>
        <v>2350288</v>
      </c>
    </row>
    <row r="3596" spans="2:11" s="58" customFormat="1">
      <c r="B3596" s="175" t="s">
        <v>4457</v>
      </c>
      <c r="C3596" s="174" t="s">
        <v>4458</v>
      </c>
      <c r="D3596" s="181">
        <v>3577.1</v>
      </c>
      <c r="E3596" s="97">
        <v>78.03759190405637</v>
      </c>
      <c r="F3596" s="227">
        <f t="shared" si="165"/>
        <v>279148.27</v>
      </c>
      <c r="G3596" s="81"/>
      <c r="H3596" s="106" t="s">
        <v>11235</v>
      </c>
      <c r="I3596" s="189" t="str">
        <f t="shared" si="166"/>
        <v/>
      </c>
      <c r="J3596" s="232">
        <v>2016</v>
      </c>
      <c r="K3596" s="106">
        <f t="shared" si="167"/>
        <v>0</v>
      </c>
    </row>
    <row r="3597" spans="2:11" s="58" customFormat="1">
      <c r="B3597" s="175" t="s">
        <v>4459</v>
      </c>
      <c r="C3597" s="174" t="s">
        <v>4458</v>
      </c>
      <c r="D3597" s="104">
        <v>6856.5666670000001</v>
      </c>
      <c r="E3597" s="97">
        <v>241.28159038579651</v>
      </c>
      <c r="F3597" s="227">
        <f t="shared" si="165"/>
        <v>1654363.31</v>
      </c>
      <c r="G3597" s="81"/>
      <c r="H3597" s="106" t="s">
        <v>11235</v>
      </c>
      <c r="I3597" s="189" t="str">
        <f t="shared" si="166"/>
        <v/>
      </c>
      <c r="J3597" s="232">
        <v>2016</v>
      </c>
      <c r="K3597" s="106">
        <f t="shared" si="167"/>
        <v>0</v>
      </c>
    </row>
    <row r="3598" spans="2:11" s="58" customFormat="1">
      <c r="B3598" s="175" t="s">
        <v>4460</v>
      </c>
      <c r="C3598" s="174" t="s">
        <v>4458</v>
      </c>
      <c r="D3598" s="181">
        <v>3577.1</v>
      </c>
      <c r="E3598" s="97">
        <v>78.03759190405637</v>
      </c>
      <c r="F3598" s="227">
        <f t="shared" ref="F3598:F3661" si="168">IFERROR(D3598*E3598,0)</f>
        <v>279148.27</v>
      </c>
      <c r="G3598" s="81"/>
      <c r="H3598" s="106" t="s">
        <v>11235</v>
      </c>
      <c r="I3598" s="189" t="str">
        <f t="shared" ref="I3598:I3661" si="169">IFERROR(G3598*H3598,"")</f>
        <v/>
      </c>
      <c r="J3598" s="232">
        <v>2016</v>
      </c>
      <c r="K3598" s="106">
        <f t="shared" ref="K3598:K3661" si="170">IFERROR(ROUND((F3598+I3598),0),0)</f>
        <v>0</v>
      </c>
    </row>
    <row r="3599" spans="2:11" s="58" customFormat="1">
      <c r="B3599" s="175" t="s">
        <v>4461</v>
      </c>
      <c r="C3599" s="174" t="s">
        <v>4458</v>
      </c>
      <c r="D3599" s="181">
        <v>3319.4</v>
      </c>
      <c r="E3599" s="97">
        <v>107.84708079773452</v>
      </c>
      <c r="F3599" s="227">
        <f t="shared" si="168"/>
        <v>357987.6</v>
      </c>
      <c r="G3599" s="81"/>
      <c r="H3599" s="106" t="s">
        <v>11235</v>
      </c>
      <c r="I3599" s="189" t="str">
        <f t="shared" si="169"/>
        <v/>
      </c>
      <c r="J3599" s="232">
        <v>2016</v>
      </c>
      <c r="K3599" s="106">
        <f t="shared" si="170"/>
        <v>0</v>
      </c>
    </row>
    <row r="3600" spans="2:11" s="58" customFormat="1">
      <c r="B3600" s="175" t="s">
        <v>4462</v>
      </c>
      <c r="C3600" s="174" t="s">
        <v>1524</v>
      </c>
      <c r="D3600" s="181">
        <v>4800.6195959999995</v>
      </c>
      <c r="E3600" s="97">
        <v>308.31072331439111</v>
      </c>
      <c r="F3600" s="227">
        <f t="shared" si="168"/>
        <v>1480082.5</v>
      </c>
      <c r="G3600" s="81"/>
      <c r="H3600" s="106" t="s">
        <v>11235</v>
      </c>
      <c r="I3600" s="189" t="str">
        <f t="shared" si="169"/>
        <v/>
      </c>
      <c r="J3600" s="232">
        <v>2016</v>
      </c>
      <c r="K3600" s="106">
        <f t="shared" si="170"/>
        <v>0</v>
      </c>
    </row>
    <row r="3601" spans="2:11" s="58" customFormat="1">
      <c r="B3601" s="175" t="s">
        <v>4463</v>
      </c>
      <c r="C3601" s="174" t="s">
        <v>4458</v>
      </c>
      <c r="D3601" s="181">
        <v>3319.4</v>
      </c>
      <c r="E3601" s="97">
        <v>107.84708079773452</v>
      </c>
      <c r="F3601" s="227">
        <f t="shared" si="168"/>
        <v>357987.6</v>
      </c>
      <c r="G3601" s="81"/>
      <c r="H3601" s="106" t="s">
        <v>11235</v>
      </c>
      <c r="I3601" s="189" t="str">
        <f t="shared" si="169"/>
        <v/>
      </c>
      <c r="J3601" s="232">
        <v>2016</v>
      </c>
      <c r="K3601" s="106">
        <f t="shared" si="170"/>
        <v>0</v>
      </c>
    </row>
    <row r="3602" spans="2:11" s="58" customFormat="1">
      <c r="B3602" s="175" t="s">
        <v>4464</v>
      </c>
      <c r="C3602" s="174" t="s">
        <v>1524</v>
      </c>
      <c r="D3602" s="104">
        <v>2558.2166269999998</v>
      </c>
      <c r="E3602" s="97">
        <v>128.57807526086415</v>
      </c>
      <c r="F3602" s="227">
        <f t="shared" si="168"/>
        <v>328930.57</v>
      </c>
      <c r="G3602" s="81">
        <v>1279.108301</v>
      </c>
      <c r="H3602" s="106">
        <v>1300.6107447660133</v>
      </c>
      <c r="I3602" s="189">
        <f t="shared" si="169"/>
        <v>1663622</v>
      </c>
      <c r="J3602" s="232">
        <v>2016</v>
      </c>
      <c r="K3602" s="106">
        <f t="shared" si="170"/>
        <v>1992553</v>
      </c>
    </row>
    <row r="3603" spans="2:11" s="58" customFormat="1">
      <c r="B3603" s="175" t="s">
        <v>4465</v>
      </c>
      <c r="C3603" s="174" t="s">
        <v>4458</v>
      </c>
      <c r="D3603" s="181">
        <v>6856.5666670000001</v>
      </c>
      <c r="E3603" s="97">
        <v>241.28159038579651</v>
      </c>
      <c r="F3603" s="227">
        <f t="shared" si="168"/>
        <v>1654363.31</v>
      </c>
      <c r="G3603" s="81"/>
      <c r="H3603" s="106" t="s">
        <v>11235</v>
      </c>
      <c r="I3603" s="189" t="str">
        <f t="shared" si="169"/>
        <v/>
      </c>
      <c r="J3603" s="232">
        <v>2016</v>
      </c>
      <c r="K3603" s="106">
        <f t="shared" si="170"/>
        <v>0</v>
      </c>
    </row>
    <row r="3604" spans="2:11" s="58" customFormat="1">
      <c r="B3604" s="175" t="s">
        <v>4466</v>
      </c>
      <c r="C3604" s="174" t="s">
        <v>4467</v>
      </c>
      <c r="D3604" s="181">
        <v>1595.3246750000001</v>
      </c>
      <c r="E3604" s="97">
        <v>362.03224901539238</v>
      </c>
      <c r="F3604" s="227">
        <f t="shared" si="168"/>
        <v>577558.98</v>
      </c>
      <c r="G3604" s="81"/>
      <c r="H3604" s="106" t="s">
        <v>11235</v>
      </c>
      <c r="I3604" s="189" t="str">
        <f t="shared" si="169"/>
        <v/>
      </c>
      <c r="J3604" s="232">
        <v>2016</v>
      </c>
      <c r="K3604" s="106">
        <f t="shared" si="170"/>
        <v>0</v>
      </c>
    </row>
    <row r="3605" spans="2:11" s="58" customFormat="1">
      <c r="B3605" s="175" t="s">
        <v>4468</v>
      </c>
      <c r="C3605" s="174" t="s">
        <v>4467</v>
      </c>
      <c r="D3605" s="181">
        <v>1303.7787209999999</v>
      </c>
      <c r="E3605" s="97">
        <v>303.66611574725954</v>
      </c>
      <c r="F3605" s="227">
        <f t="shared" si="168"/>
        <v>395913.42</v>
      </c>
      <c r="G3605" s="81"/>
      <c r="H3605" s="106" t="s">
        <v>11235</v>
      </c>
      <c r="I3605" s="189" t="str">
        <f t="shared" si="169"/>
        <v/>
      </c>
      <c r="J3605" s="232">
        <v>2016</v>
      </c>
      <c r="K3605" s="106">
        <f t="shared" si="170"/>
        <v>0</v>
      </c>
    </row>
    <row r="3606" spans="2:11" s="58" customFormat="1">
      <c r="B3606" s="175" t="s">
        <v>4469</v>
      </c>
      <c r="C3606" s="174" t="s">
        <v>4467</v>
      </c>
      <c r="D3606" s="181">
        <v>1595.3246750000001</v>
      </c>
      <c r="E3606" s="97">
        <v>362.03224901539238</v>
      </c>
      <c r="F3606" s="227">
        <f t="shared" si="168"/>
        <v>577558.98</v>
      </c>
      <c r="G3606" s="81"/>
      <c r="H3606" s="106" t="s">
        <v>11235</v>
      </c>
      <c r="I3606" s="189" t="str">
        <f t="shared" si="169"/>
        <v/>
      </c>
      <c r="J3606" s="232">
        <v>2016</v>
      </c>
      <c r="K3606" s="106">
        <f t="shared" si="170"/>
        <v>0</v>
      </c>
    </row>
    <row r="3607" spans="2:11" s="58" customFormat="1">
      <c r="B3607" s="175" t="s">
        <v>4470</v>
      </c>
      <c r="C3607" s="174" t="s">
        <v>1524</v>
      </c>
      <c r="D3607" s="104">
        <v>2558.2166269999998</v>
      </c>
      <c r="E3607" s="97">
        <v>128.57807526086415</v>
      </c>
      <c r="F3607" s="227">
        <f t="shared" si="168"/>
        <v>328930.57</v>
      </c>
      <c r="G3607" s="81">
        <v>1279.108301</v>
      </c>
      <c r="H3607" s="106">
        <v>1300.6107447660133</v>
      </c>
      <c r="I3607" s="189">
        <f t="shared" si="169"/>
        <v>1663622</v>
      </c>
      <c r="J3607" s="232">
        <v>2016</v>
      </c>
      <c r="K3607" s="106">
        <f t="shared" si="170"/>
        <v>1992553</v>
      </c>
    </row>
    <row r="3608" spans="2:11" s="58" customFormat="1">
      <c r="B3608" s="175" t="s">
        <v>4471</v>
      </c>
      <c r="C3608" s="174" t="s">
        <v>1524</v>
      </c>
      <c r="D3608" s="181">
        <v>5404.6081709999999</v>
      </c>
      <c r="E3608" s="97">
        <v>275.19114669228816</v>
      </c>
      <c r="F3608" s="227">
        <f t="shared" si="168"/>
        <v>1487300.32</v>
      </c>
      <c r="G3608" s="81">
        <v>2702.3041490000001</v>
      </c>
      <c r="H3608" s="106">
        <v>1300.6111844592367</v>
      </c>
      <c r="I3608" s="189">
        <f t="shared" si="169"/>
        <v>3514646.9999999995</v>
      </c>
      <c r="J3608" s="232">
        <v>2016</v>
      </c>
      <c r="K3608" s="106">
        <f t="shared" si="170"/>
        <v>5001947</v>
      </c>
    </row>
    <row r="3609" spans="2:11" s="58" customFormat="1">
      <c r="B3609" s="175" t="s">
        <v>4472</v>
      </c>
      <c r="C3609" s="174" t="s">
        <v>1524</v>
      </c>
      <c r="D3609" s="181">
        <v>5404.6081709999999</v>
      </c>
      <c r="E3609" s="97">
        <v>275.19114669228816</v>
      </c>
      <c r="F3609" s="227">
        <f t="shared" si="168"/>
        <v>1487300.32</v>
      </c>
      <c r="G3609" s="81">
        <v>2702.3041490000001</v>
      </c>
      <c r="H3609" s="106">
        <v>1300.6111844592367</v>
      </c>
      <c r="I3609" s="189">
        <f t="shared" si="169"/>
        <v>3514646.9999999995</v>
      </c>
      <c r="J3609" s="232">
        <v>2016</v>
      </c>
      <c r="K3609" s="106">
        <f t="shared" si="170"/>
        <v>5001947</v>
      </c>
    </row>
    <row r="3610" spans="2:11" s="58" customFormat="1">
      <c r="B3610" s="175" t="s">
        <v>4473</v>
      </c>
      <c r="C3610" s="174" t="s">
        <v>4474</v>
      </c>
      <c r="D3610" s="181">
        <v>6074.9944439999999</v>
      </c>
      <c r="E3610" s="97">
        <v>332.14615891424842</v>
      </c>
      <c r="F3610" s="227">
        <f t="shared" si="168"/>
        <v>2017786.0700000003</v>
      </c>
      <c r="G3610" s="81">
        <v>3037.4973110000001</v>
      </c>
      <c r="H3610" s="106">
        <v>1300.6111925410689</v>
      </c>
      <c r="I3610" s="189">
        <f t="shared" si="169"/>
        <v>3950603.0000000005</v>
      </c>
      <c r="J3610" s="232">
        <v>2016</v>
      </c>
      <c r="K3610" s="106">
        <f t="shared" si="170"/>
        <v>5968389</v>
      </c>
    </row>
    <row r="3611" spans="2:11" s="58" customFormat="1">
      <c r="B3611" s="175" t="s">
        <v>4475</v>
      </c>
      <c r="C3611" s="174" t="s">
        <v>4474</v>
      </c>
      <c r="D3611" s="181">
        <v>8707.6444439999996</v>
      </c>
      <c r="E3611" s="97">
        <v>120.45349195702644</v>
      </c>
      <c r="F3611" s="227">
        <f t="shared" si="168"/>
        <v>1048866.18</v>
      </c>
      <c r="G3611" s="81">
        <v>4353.8220719999999</v>
      </c>
      <c r="H3611" s="106">
        <v>1300.6110278178589</v>
      </c>
      <c r="I3611" s="189">
        <f t="shared" si="169"/>
        <v>5662629</v>
      </c>
      <c r="J3611" s="232">
        <v>2016</v>
      </c>
      <c r="K3611" s="106">
        <f t="shared" si="170"/>
        <v>6711495</v>
      </c>
    </row>
    <row r="3612" spans="2:11" s="58" customFormat="1">
      <c r="B3612" s="175" t="s">
        <v>4476</v>
      </c>
      <c r="C3612" s="174" t="s">
        <v>4474</v>
      </c>
      <c r="D3612" s="104">
        <v>6074.9944439999999</v>
      </c>
      <c r="E3612" s="97">
        <v>332.14615891424842</v>
      </c>
      <c r="F3612" s="227">
        <f t="shared" si="168"/>
        <v>2017786.0700000003</v>
      </c>
      <c r="G3612" s="81">
        <v>3037.4973110000001</v>
      </c>
      <c r="H3612" s="106">
        <v>1300.6111925410689</v>
      </c>
      <c r="I3612" s="189">
        <f t="shared" si="169"/>
        <v>3950603.0000000005</v>
      </c>
      <c r="J3612" s="232">
        <v>2016</v>
      </c>
      <c r="K3612" s="106">
        <f t="shared" si="170"/>
        <v>5968389</v>
      </c>
    </row>
    <row r="3613" spans="2:11" s="58" customFormat="1">
      <c r="B3613" s="175" t="s">
        <v>4477</v>
      </c>
      <c r="C3613" s="174" t="s">
        <v>4474</v>
      </c>
      <c r="D3613" s="181">
        <v>4543.1499999999996</v>
      </c>
      <c r="E3613" s="97">
        <v>185.28902853746851</v>
      </c>
      <c r="F3613" s="227">
        <f t="shared" si="168"/>
        <v>841795.85</v>
      </c>
      <c r="G3613" s="81">
        <v>2271.5749860000001</v>
      </c>
      <c r="H3613" s="106">
        <v>1300.6112579195305</v>
      </c>
      <c r="I3613" s="189">
        <f t="shared" si="169"/>
        <v>2954436</v>
      </c>
      <c r="J3613" s="232">
        <v>2016</v>
      </c>
      <c r="K3613" s="106">
        <f t="shared" si="170"/>
        <v>3796232</v>
      </c>
    </row>
    <row r="3614" spans="2:11" s="58" customFormat="1">
      <c r="B3614" s="175" t="s">
        <v>4478</v>
      </c>
      <c r="C3614" s="174" t="s">
        <v>1144</v>
      </c>
      <c r="D3614" s="181">
        <v>9100.4500000000007</v>
      </c>
      <c r="E3614" s="97">
        <v>256.6207165579724</v>
      </c>
      <c r="F3614" s="227">
        <f t="shared" si="168"/>
        <v>2335364</v>
      </c>
      <c r="G3614" s="81">
        <v>4550.2248609999997</v>
      </c>
      <c r="H3614" s="106">
        <v>1300.6111084144068</v>
      </c>
      <c r="I3614" s="189">
        <f t="shared" si="169"/>
        <v>5918073</v>
      </c>
      <c r="J3614" s="232">
        <v>2016</v>
      </c>
      <c r="K3614" s="106">
        <f t="shared" si="170"/>
        <v>8253437</v>
      </c>
    </row>
    <row r="3615" spans="2:11" s="58" customFormat="1">
      <c r="B3615" s="175" t="s">
        <v>4479</v>
      </c>
      <c r="C3615" s="174" t="s">
        <v>4474</v>
      </c>
      <c r="D3615" s="181">
        <v>8707.6444439999996</v>
      </c>
      <c r="E3615" s="97">
        <v>120.45349195702644</v>
      </c>
      <c r="F3615" s="227">
        <f t="shared" si="168"/>
        <v>1048866.18</v>
      </c>
      <c r="G3615" s="81">
        <v>4353.8220719999999</v>
      </c>
      <c r="H3615" s="106">
        <v>1300.6110278178589</v>
      </c>
      <c r="I3615" s="189">
        <f t="shared" si="169"/>
        <v>5662629</v>
      </c>
      <c r="J3615" s="232">
        <v>2016</v>
      </c>
      <c r="K3615" s="106">
        <f t="shared" si="170"/>
        <v>6711495</v>
      </c>
    </row>
    <row r="3616" spans="2:11" s="58" customFormat="1">
      <c r="B3616" s="175" t="s">
        <v>4480</v>
      </c>
      <c r="C3616" s="174" t="s">
        <v>1144</v>
      </c>
      <c r="D3616" s="181">
        <v>11631.280559999999</v>
      </c>
      <c r="E3616" s="97">
        <v>314.92773053700637</v>
      </c>
      <c r="F3616" s="227">
        <f t="shared" si="168"/>
        <v>3663012.7900000005</v>
      </c>
      <c r="G3616" s="81">
        <v>5815.6400299999996</v>
      </c>
      <c r="H3616" s="106">
        <v>1300.6111040197927</v>
      </c>
      <c r="I3616" s="189">
        <f t="shared" si="169"/>
        <v>7563886</v>
      </c>
      <c r="J3616" s="232">
        <v>2016</v>
      </c>
      <c r="K3616" s="106">
        <f t="shared" si="170"/>
        <v>11226899</v>
      </c>
    </row>
    <row r="3617" spans="2:11" s="58" customFormat="1">
      <c r="B3617" s="175" t="s">
        <v>4481</v>
      </c>
      <c r="C3617" s="174" t="s">
        <v>4358</v>
      </c>
      <c r="D3617" s="104">
        <v>7271.7124999999996</v>
      </c>
      <c r="E3617" s="97">
        <v>313.05660392926706</v>
      </c>
      <c r="F3617" s="227">
        <f t="shared" si="168"/>
        <v>2276457.62</v>
      </c>
      <c r="G3617" s="81">
        <v>3635.8563450000001</v>
      </c>
      <c r="H3617" s="106">
        <v>1217.8388197567799</v>
      </c>
      <c r="I3617" s="189">
        <f t="shared" si="169"/>
        <v>4427887</v>
      </c>
      <c r="J3617" s="232">
        <v>2016</v>
      </c>
      <c r="K3617" s="106">
        <f t="shared" si="170"/>
        <v>6704345</v>
      </c>
    </row>
    <row r="3618" spans="2:11" s="58" customFormat="1">
      <c r="B3618" s="175" t="s">
        <v>4482</v>
      </c>
      <c r="C3618" s="174" t="s">
        <v>4358</v>
      </c>
      <c r="D3618" s="181">
        <v>10303.12614</v>
      </c>
      <c r="E3618" s="97">
        <v>446.56621276695341</v>
      </c>
      <c r="F3618" s="227">
        <f t="shared" si="168"/>
        <v>4601028.0199999996</v>
      </c>
      <c r="G3618" s="81">
        <v>5151.5628690000003</v>
      </c>
      <c r="H3618" s="106">
        <v>1282.0761714361211</v>
      </c>
      <c r="I3618" s="189">
        <f t="shared" si="169"/>
        <v>6604696</v>
      </c>
      <c r="J3618" s="232">
        <v>2016</v>
      </c>
      <c r="K3618" s="106">
        <f t="shared" si="170"/>
        <v>11205724</v>
      </c>
    </row>
    <row r="3619" spans="2:11" s="58" customFormat="1">
      <c r="B3619" s="175" t="s">
        <v>4483</v>
      </c>
      <c r="C3619" s="174" t="s">
        <v>1175</v>
      </c>
      <c r="D3619" s="181">
        <v>5169</v>
      </c>
      <c r="E3619" s="97">
        <v>214.1005745792223</v>
      </c>
      <c r="F3619" s="227">
        <f t="shared" si="168"/>
        <v>1106685.8700000001</v>
      </c>
      <c r="G3619" s="81">
        <v>2584.499926</v>
      </c>
      <c r="H3619" s="106">
        <v>1217.839075302802</v>
      </c>
      <c r="I3619" s="189">
        <f t="shared" si="169"/>
        <v>3147505</v>
      </c>
      <c r="J3619" s="232">
        <v>2016</v>
      </c>
      <c r="K3619" s="106">
        <f t="shared" si="170"/>
        <v>4254191</v>
      </c>
    </row>
    <row r="3620" spans="2:11" s="58" customFormat="1">
      <c r="B3620" s="175" t="s">
        <v>4484</v>
      </c>
      <c r="C3620" s="174" t="s">
        <v>1175</v>
      </c>
      <c r="D3620" s="181">
        <v>1417.8</v>
      </c>
      <c r="E3620" s="97">
        <v>130.83607702073635</v>
      </c>
      <c r="F3620" s="227">
        <f t="shared" si="168"/>
        <v>185499.38999999998</v>
      </c>
      <c r="G3620" s="81"/>
      <c r="H3620" s="106" t="s">
        <v>11235</v>
      </c>
      <c r="I3620" s="189" t="str">
        <f t="shared" si="169"/>
        <v/>
      </c>
      <c r="J3620" s="232">
        <v>2016</v>
      </c>
      <c r="K3620" s="106">
        <f t="shared" si="170"/>
        <v>0</v>
      </c>
    </row>
    <row r="3621" spans="2:11" s="58" customFormat="1">
      <c r="B3621" s="175" t="s">
        <v>4485</v>
      </c>
      <c r="C3621" s="174" t="s">
        <v>2793</v>
      </c>
      <c r="D3621" s="181">
        <v>8052</v>
      </c>
      <c r="E3621" s="97">
        <v>38.679328117237958</v>
      </c>
      <c r="F3621" s="227">
        <f t="shared" si="168"/>
        <v>311445.95</v>
      </c>
      <c r="G3621" s="81"/>
      <c r="H3621" s="106" t="s">
        <v>11235</v>
      </c>
      <c r="I3621" s="189" t="str">
        <f t="shared" si="169"/>
        <v/>
      </c>
      <c r="J3621" s="232">
        <v>2016</v>
      </c>
      <c r="K3621" s="106">
        <f t="shared" si="170"/>
        <v>0</v>
      </c>
    </row>
    <row r="3622" spans="2:11" s="58" customFormat="1">
      <c r="B3622" s="175" t="s">
        <v>4486</v>
      </c>
      <c r="C3622" s="174" t="s">
        <v>2793</v>
      </c>
      <c r="D3622" s="104">
        <v>9821.4</v>
      </c>
      <c r="E3622" s="97">
        <v>21.912084835155884</v>
      </c>
      <c r="F3622" s="227">
        <f t="shared" si="168"/>
        <v>215207.35</v>
      </c>
      <c r="G3622" s="81"/>
      <c r="H3622" s="106" t="s">
        <v>11235</v>
      </c>
      <c r="I3622" s="189" t="str">
        <f t="shared" si="169"/>
        <v/>
      </c>
      <c r="J3622" s="232">
        <v>2016</v>
      </c>
      <c r="K3622" s="106">
        <f t="shared" si="170"/>
        <v>0</v>
      </c>
    </row>
    <row r="3623" spans="2:11" s="58" customFormat="1">
      <c r="B3623" s="175" t="s">
        <v>4487</v>
      </c>
      <c r="C3623" s="174" t="s">
        <v>2793</v>
      </c>
      <c r="D3623" s="181">
        <v>8052</v>
      </c>
      <c r="E3623" s="97">
        <v>38.679328117237958</v>
      </c>
      <c r="F3623" s="227">
        <f t="shared" si="168"/>
        <v>311445.95</v>
      </c>
      <c r="G3623" s="81"/>
      <c r="H3623" s="106" t="s">
        <v>11235</v>
      </c>
      <c r="I3623" s="189" t="str">
        <f t="shared" si="169"/>
        <v/>
      </c>
      <c r="J3623" s="232">
        <v>2016</v>
      </c>
      <c r="K3623" s="106">
        <f t="shared" si="170"/>
        <v>0</v>
      </c>
    </row>
    <row r="3624" spans="2:11" s="58" customFormat="1">
      <c r="B3624" s="175" t="s">
        <v>4488</v>
      </c>
      <c r="C3624" s="174" t="s">
        <v>2793</v>
      </c>
      <c r="D3624" s="181">
        <v>61444.881430000001</v>
      </c>
      <c r="E3624" s="97">
        <v>110.80991860577832</v>
      </c>
      <c r="F3624" s="227">
        <f t="shared" si="168"/>
        <v>6808702.3099999996</v>
      </c>
      <c r="G3624" s="81"/>
      <c r="H3624" s="106" t="s">
        <v>11235</v>
      </c>
      <c r="I3624" s="189" t="str">
        <f t="shared" si="169"/>
        <v/>
      </c>
      <c r="J3624" s="232">
        <v>2016</v>
      </c>
      <c r="K3624" s="106">
        <f t="shared" si="170"/>
        <v>0</v>
      </c>
    </row>
    <row r="3625" spans="2:11" s="58" customFormat="1">
      <c r="B3625" s="175" t="s">
        <v>4489</v>
      </c>
      <c r="C3625" s="174" t="s">
        <v>2793</v>
      </c>
      <c r="D3625" s="181">
        <v>4719.55</v>
      </c>
      <c r="E3625" s="97">
        <v>305.76550094818361</v>
      </c>
      <c r="F3625" s="227">
        <f t="shared" si="168"/>
        <v>1443075.57</v>
      </c>
      <c r="G3625" s="81"/>
      <c r="H3625" s="106" t="s">
        <v>11235</v>
      </c>
      <c r="I3625" s="189" t="str">
        <f t="shared" si="169"/>
        <v/>
      </c>
      <c r="J3625" s="232">
        <v>2016</v>
      </c>
      <c r="K3625" s="106">
        <f t="shared" si="170"/>
        <v>0</v>
      </c>
    </row>
    <row r="3626" spans="2:11" s="58" customFormat="1">
      <c r="B3626" s="175" t="s">
        <v>4490</v>
      </c>
      <c r="C3626" s="174" t="s">
        <v>2793</v>
      </c>
      <c r="D3626" s="181">
        <v>11548.15</v>
      </c>
      <c r="E3626" s="97">
        <v>129.53956001610649</v>
      </c>
      <c r="F3626" s="227">
        <f t="shared" si="168"/>
        <v>1495942.2700000003</v>
      </c>
      <c r="G3626" s="81"/>
      <c r="H3626" s="106" t="s">
        <v>11235</v>
      </c>
      <c r="I3626" s="189" t="str">
        <f t="shared" si="169"/>
        <v/>
      </c>
      <c r="J3626" s="232">
        <v>2016</v>
      </c>
      <c r="K3626" s="106">
        <f t="shared" si="170"/>
        <v>0</v>
      </c>
    </row>
    <row r="3627" spans="2:11" s="58" customFormat="1">
      <c r="B3627" s="175" t="s">
        <v>4491</v>
      </c>
      <c r="C3627" s="174" t="s">
        <v>2768</v>
      </c>
      <c r="D3627" s="104">
        <v>8132.4</v>
      </c>
      <c r="E3627" s="97">
        <v>234.1190853868477</v>
      </c>
      <c r="F3627" s="227">
        <f t="shared" si="168"/>
        <v>1903950.05</v>
      </c>
      <c r="G3627" s="81">
        <v>4066.1998119999998</v>
      </c>
      <c r="H3627" s="106">
        <v>576.16106151155373</v>
      </c>
      <c r="I3627" s="189">
        <f t="shared" si="169"/>
        <v>2342786</v>
      </c>
      <c r="J3627" s="232">
        <v>2016</v>
      </c>
      <c r="K3627" s="106">
        <f t="shared" si="170"/>
        <v>4246736</v>
      </c>
    </row>
    <row r="3628" spans="2:11" s="58" customFormat="1">
      <c r="B3628" s="175" t="s">
        <v>4492</v>
      </c>
      <c r="C3628" s="174" t="s">
        <v>2768</v>
      </c>
      <c r="D3628" s="181">
        <v>3486.8</v>
      </c>
      <c r="E3628" s="97">
        <v>216.05180107835264</v>
      </c>
      <c r="F3628" s="227">
        <f t="shared" si="168"/>
        <v>753329.42</v>
      </c>
      <c r="G3628" s="81">
        <v>1743.3999100000001</v>
      </c>
      <c r="H3628" s="106">
        <v>576.16097961138473</v>
      </c>
      <c r="I3628" s="189">
        <f t="shared" si="169"/>
        <v>1004479</v>
      </c>
      <c r="J3628" s="232">
        <v>2016</v>
      </c>
      <c r="K3628" s="106">
        <f t="shared" si="170"/>
        <v>1757808</v>
      </c>
    </row>
    <row r="3629" spans="2:11" s="58" customFormat="1">
      <c r="B3629" s="175" t="s">
        <v>4493</v>
      </c>
      <c r="C3629" s="174" t="s">
        <v>2793</v>
      </c>
      <c r="D3629" s="181">
        <v>5207.8214289999996</v>
      </c>
      <c r="E3629" s="97">
        <v>309.85817620667888</v>
      </c>
      <c r="F3629" s="227">
        <f t="shared" si="168"/>
        <v>1613686.05</v>
      </c>
      <c r="G3629" s="81"/>
      <c r="H3629" s="106" t="s">
        <v>11235</v>
      </c>
      <c r="I3629" s="189" t="str">
        <f t="shared" si="169"/>
        <v/>
      </c>
      <c r="J3629" s="232">
        <v>2016</v>
      </c>
      <c r="K3629" s="106">
        <f t="shared" si="170"/>
        <v>0</v>
      </c>
    </row>
    <row r="3630" spans="2:11" s="58" customFormat="1">
      <c r="B3630" s="175" t="s">
        <v>4494</v>
      </c>
      <c r="C3630" s="174" t="s">
        <v>2793</v>
      </c>
      <c r="D3630" s="181">
        <v>3651</v>
      </c>
      <c r="E3630" s="97">
        <v>61.126715968227884</v>
      </c>
      <c r="F3630" s="227">
        <f t="shared" si="168"/>
        <v>223173.64</v>
      </c>
      <c r="G3630" s="81"/>
      <c r="H3630" s="106" t="s">
        <v>11235</v>
      </c>
      <c r="I3630" s="189" t="str">
        <f t="shared" si="169"/>
        <v/>
      </c>
      <c r="J3630" s="232">
        <v>2016</v>
      </c>
      <c r="K3630" s="106">
        <f t="shared" si="170"/>
        <v>0</v>
      </c>
    </row>
    <row r="3631" spans="2:11" s="58" customFormat="1">
      <c r="B3631" s="175" t="s">
        <v>4495</v>
      </c>
      <c r="C3631" s="174" t="s">
        <v>4496</v>
      </c>
      <c r="D3631" s="181">
        <v>4285.1333329999998</v>
      </c>
      <c r="E3631" s="97">
        <v>107.37914884852896</v>
      </c>
      <c r="F3631" s="227">
        <f t="shared" si="168"/>
        <v>460133.97</v>
      </c>
      <c r="G3631" s="81">
        <v>2142.5666980000001</v>
      </c>
      <c r="H3631" s="106">
        <v>623.65153031049306</v>
      </c>
      <c r="I3631" s="189">
        <f t="shared" si="169"/>
        <v>1336215</v>
      </c>
      <c r="J3631" s="232">
        <v>2016</v>
      </c>
      <c r="K3631" s="106">
        <f t="shared" si="170"/>
        <v>1796349</v>
      </c>
    </row>
    <row r="3632" spans="2:11" s="58" customFormat="1">
      <c r="B3632" s="175" t="s">
        <v>4497</v>
      </c>
      <c r="C3632" s="174" t="s">
        <v>4496</v>
      </c>
      <c r="D3632" s="104">
        <v>9716.8187880000005</v>
      </c>
      <c r="E3632" s="97">
        <v>354.49387553197209</v>
      </c>
      <c r="F3632" s="227">
        <f t="shared" si="168"/>
        <v>3444552.75</v>
      </c>
      <c r="G3632" s="81">
        <v>4858.4091680000001</v>
      </c>
      <c r="H3632" s="106">
        <v>623.6516718181856</v>
      </c>
      <c r="I3632" s="189">
        <f t="shared" si="169"/>
        <v>3029955.0000000005</v>
      </c>
      <c r="J3632" s="232">
        <v>2016</v>
      </c>
      <c r="K3632" s="106">
        <f t="shared" si="170"/>
        <v>6474508</v>
      </c>
    </row>
    <row r="3633" spans="2:11" s="58" customFormat="1">
      <c r="B3633" s="175" t="s">
        <v>4498</v>
      </c>
      <c r="C3633" s="174" t="s">
        <v>2902</v>
      </c>
      <c r="D3633" s="181">
        <v>9605.4</v>
      </c>
      <c r="E3633" s="97">
        <v>64.550779769712875</v>
      </c>
      <c r="F3633" s="227">
        <f t="shared" si="168"/>
        <v>620036.06000000006</v>
      </c>
      <c r="G3633" s="81"/>
      <c r="H3633" s="106" t="s">
        <v>11235</v>
      </c>
      <c r="I3633" s="189" t="str">
        <f t="shared" si="169"/>
        <v/>
      </c>
      <c r="J3633" s="232">
        <v>2016</v>
      </c>
      <c r="K3633" s="106">
        <f t="shared" si="170"/>
        <v>0</v>
      </c>
    </row>
    <row r="3634" spans="2:11" s="58" customFormat="1">
      <c r="B3634" s="175" t="s">
        <v>4499</v>
      </c>
      <c r="C3634" s="174" t="s">
        <v>2902</v>
      </c>
      <c r="D3634" s="181">
        <v>6245.8</v>
      </c>
      <c r="E3634" s="97">
        <v>114.69253578404688</v>
      </c>
      <c r="F3634" s="227">
        <f t="shared" si="168"/>
        <v>716346.64</v>
      </c>
      <c r="G3634" s="81"/>
      <c r="H3634" s="106" t="s">
        <v>11235</v>
      </c>
      <c r="I3634" s="189" t="str">
        <f t="shared" si="169"/>
        <v/>
      </c>
      <c r="J3634" s="232">
        <v>2016</v>
      </c>
      <c r="K3634" s="106">
        <f t="shared" si="170"/>
        <v>0</v>
      </c>
    </row>
    <row r="3635" spans="2:11" s="58" customFormat="1">
      <c r="B3635" s="175" t="s">
        <v>4500</v>
      </c>
      <c r="C3635" s="174" t="s">
        <v>1572</v>
      </c>
      <c r="D3635" s="181">
        <v>8636.5333329999994</v>
      </c>
      <c r="E3635" s="97">
        <v>265.32128594286758</v>
      </c>
      <c r="F3635" s="227">
        <f t="shared" si="168"/>
        <v>2291456.13</v>
      </c>
      <c r="G3635" s="81"/>
      <c r="H3635" s="106" t="s">
        <v>11235</v>
      </c>
      <c r="I3635" s="189" t="str">
        <f t="shared" si="169"/>
        <v/>
      </c>
      <c r="J3635" s="232">
        <v>2016</v>
      </c>
      <c r="K3635" s="106">
        <f t="shared" si="170"/>
        <v>0</v>
      </c>
    </row>
    <row r="3636" spans="2:11" s="58" customFormat="1">
      <c r="B3636" s="175" t="s">
        <v>4501</v>
      </c>
      <c r="C3636" s="174" t="s">
        <v>1572</v>
      </c>
      <c r="D3636" s="181">
        <v>7150.8</v>
      </c>
      <c r="E3636" s="97">
        <v>118.0988714549421</v>
      </c>
      <c r="F3636" s="227">
        <f t="shared" si="168"/>
        <v>844501.41</v>
      </c>
      <c r="G3636" s="81">
        <v>3575.400091</v>
      </c>
      <c r="H3636" s="106">
        <v>623.65160352623593</v>
      </c>
      <c r="I3636" s="189">
        <f t="shared" si="169"/>
        <v>2229804</v>
      </c>
      <c r="J3636" s="232">
        <v>2016</v>
      </c>
      <c r="K3636" s="106">
        <f t="shared" si="170"/>
        <v>3074305</v>
      </c>
    </row>
    <row r="3637" spans="2:11" s="58" customFormat="1">
      <c r="B3637" s="175" t="s">
        <v>4502</v>
      </c>
      <c r="C3637" s="174" t="s">
        <v>1572</v>
      </c>
      <c r="D3637" s="104">
        <v>9287.65</v>
      </c>
      <c r="E3637" s="97">
        <v>80.586501429317423</v>
      </c>
      <c r="F3637" s="227">
        <f t="shared" si="168"/>
        <v>748459.22</v>
      </c>
      <c r="G3637" s="81">
        <v>4643.8248100000001</v>
      </c>
      <c r="H3637" s="106">
        <v>623.65164890877952</v>
      </c>
      <c r="I3637" s="189">
        <f t="shared" si="169"/>
        <v>2896129</v>
      </c>
      <c r="J3637" s="232">
        <v>2016</v>
      </c>
      <c r="K3637" s="106">
        <f t="shared" si="170"/>
        <v>3644588</v>
      </c>
    </row>
    <row r="3638" spans="2:11" s="58" customFormat="1">
      <c r="B3638" s="175" t="s">
        <v>4503</v>
      </c>
      <c r="C3638" s="174" t="s">
        <v>1572</v>
      </c>
      <c r="D3638" s="181">
        <v>3664.2</v>
      </c>
      <c r="E3638" s="97">
        <v>190.25309480923531</v>
      </c>
      <c r="F3638" s="227">
        <f t="shared" si="168"/>
        <v>697125.39</v>
      </c>
      <c r="G3638" s="81">
        <v>1832.100005</v>
      </c>
      <c r="H3638" s="106">
        <v>623.65154570260484</v>
      </c>
      <c r="I3638" s="189">
        <f t="shared" si="169"/>
        <v>1142592</v>
      </c>
      <c r="J3638" s="232">
        <v>2016</v>
      </c>
      <c r="K3638" s="106">
        <f t="shared" si="170"/>
        <v>1839717</v>
      </c>
    </row>
    <row r="3639" spans="2:11" s="58" customFormat="1">
      <c r="B3639" s="175" t="s">
        <v>4504</v>
      </c>
      <c r="C3639" s="174" t="s">
        <v>1612</v>
      </c>
      <c r="D3639" s="181">
        <v>3918.35</v>
      </c>
      <c r="E3639" s="97">
        <v>226.59594982581953</v>
      </c>
      <c r="F3639" s="227">
        <f t="shared" si="168"/>
        <v>887882.23999999999</v>
      </c>
      <c r="G3639" s="81">
        <v>1959.1750010000001</v>
      </c>
      <c r="H3639" s="106">
        <v>623.65179189013134</v>
      </c>
      <c r="I3639" s="189">
        <f t="shared" si="169"/>
        <v>1221843</v>
      </c>
      <c r="J3639" s="232">
        <v>2016</v>
      </c>
      <c r="K3639" s="106">
        <f t="shared" si="170"/>
        <v>2109725</v>
      </c>
    </row>
    <row r="3640" spans="2:11" s="58" customFormat="1">
      <c r="B3640" s="175" t="s">
        <v>4505</v>
      </c>
      <c r="C3640" s="174" t="s">
        <v>1572</v>
      </c>
      <c r="D3640" s="181">
        <v>7150.8</v>
      </c>
      <c r="E3640" s="97">
        <v>118.0988714549421</v>
      </c>
      <c r="F3640" s="227">
        <f t="shared" si="168"/>
        <v>844501.41</v>
      </c>
      <c r="G3640" s="81">
        <v>3575.400091</v>
      </c>
      <c r="H3640" s="106">
        <v>623.65160352623593</v>
      </c>
      <c r="I3640" s="189">
        <f t="shared" si="169"/>
        <v>2229804</v>
      </c>
      <c r="J3640" s="232">
        <v>2016</v>
      </c>
      <c r="K3640" s="106">
        <f t="shared" si="170"/>
        <v>3074305</v>
      </c>
    </row>
    <row r="3641" spans="2:11" s="58" customFormat="1">
      <c r="B3641" s="175" t="s">
        <v>4506</v>
      </c>
      <c r="C3641" s="174" t="s">
        <v>1599</v>
      </c>
      <c r="D3641" s="181">
        <v>6892.25</v>
      </c>
      <c r="E3641" s="97">
        <v>131.02208277413035</v>
      </c>
      <c r="F3641" s="227">
        <f t="shared" si="168"/>
        <v>903036.95</v>
      </c>
      <c r="G3641" s="81">
        <v>3446.125137</v>
      </c>
      <c r="H3641" s="106">
        <v>576.1610275500567</v>
      </c>
      <c r="I3641" s="189">
        <f t="shared" si="169"/>
        <v>1985523</v>
      </c>
      <c r="J3641" s="232">
        <v>2016</v>
      </c>
      <c r="K3641" s="106">
        <f t="shared" si="170"/>
        <v>2888560</v>
      </c>
    </row>
    <row r="3642" spans="2:11" s="58" customFormat="1">
      <c r="B3642" s="175" t="s">
        <v>4507</v>
      </c>
      <c r="C3642" s="174" t="s">
        <v>1599</v>
      </c>
      <c r="D3642" s="104">
        <v>7563.6</v>
      </c>
      <c r="E3642" s="97">
        <v>265.77881035485746</v>
      </c>
      <c r="F3642" s="227">
        <f t="shared" si="168"/>
        <v>2010244.6099999999</v>
      </c>
      <c r="G3642" s="81">
        <v>3781.8001530000001</v>
      </c>
      <c r="H3642" s="106">
        <v>579.24848256782013</v>
      </c>
      <c r="I3642" s="189">
        <f t="shared" si="169"/>
        <v>2190602</v>
      </c>
      <c r="J3642" s="232">
        <v>2016</v>
      </c>
      <c r="K3642" s="106">
        <f t="shared" si="170"/>
        <v>4200847</v>
      </c>
    </row>
    <row r="3643" spans="2:11" s="58" customFormat="1">
      <c r="B3643" s="175" t="s">
        <v>4508</v>
      </c>
      <c r="C3643" s="174" t="s">
        <v>2761</v>
      </c>
      <c r="D3643" s="181">
        <v>15813.485000000001</v>
      </c>
      <c r="E3643" s="97">
        <v>194.34274671269489</v>
      </c>
      <c r="F3643" s="227">
        <f t="shared" si="168"/>
        <v>3073236.11</v>
      </c>
      <c r="G3643" s="81"/>
      <c r="H3643" s="106" t="s">
        <v>11235</v>
      </c>
      <c r="I3643" s="189" t="str">
        <f t="shared" si="169"/>
        <v/>
      </c>
      <c r="J3643" s="232">
        <v>2016</v>
      </c>
      <c r="K3643" s="106">
        <f t="shared" si="170"/>
        <v>0</v>
      </c>
    </row>
    <row r="3644" spans="2:11" s="58" customFormat="1">
      <c r="B3644" s="175" t="s">
        <v>4509</v>
      </c>
      <c r="C3644" s="174" t="s">
        <v>2761</v>
      </c>
      <c r="D3644" s="181">
        <v>4833.186111</v>
      </c>
      <c r="E3644" s="97">
        <v>179.58901024409568</v>
      </c>
      <c r="F3644" s="227">
        <f t="shared" si="168"/>
        <v>867987.11</v>
      </c>
      <c r="G3644" s="81"/>
      <c r="H3644" s="106" t="s">
        <v>11235</v>
      </c>
      <c r="I3644" s="189" t="str">
        <f t="shared" si="169"/>
        <v/>
      </c>
      <c r="J3644" s="232">
        <v>2016</v>
      </c>
      <c r="K3644" s="106">
        <f t="shared" si="170"/>
        <v>0</v>
      </c>
    </row>
    <row r="3645" spans="2:11" s="58" customFormat="1">
      <c r="B3645" s="175" t="s">
        <v>4510</v>
      </c>
      <c r="C3645" s="174" t="s">
        <v>2104</v>
      </c>
      <c r="D3645" s="181">
        <v>2522.3424770000001</v>
      </c>
      <c r="E3645" s="97">
        <v>129.48916849248303</v>
      </c>
      <c r="F3645" s="227">
        <f t="shared" si="168"/>
        <v>326616.03000000003</v>
      </c>
      <c r="G3645" s="81">
        <v>1261.1712500000001</v>
      </c>
      <c r="H3645" s="106">
        <v>162.6947966027611</v>
      </c>
      <c r="I3645" s="189">
        <f t="shared" si="169"/>
        <v>205186</v>
      </c>
      <c r="J3645" s="232">
        <v>2016</v>
      </c>
      <c r="K3645" s="106">
        <f t="shared" si="170"/>
        <v>531802</v>
      </c>
    </row>
    <row r="3646" spans="2:11" s="58" customFormat="1">
      <c r="B3646" s="175" t="s">
        <v>4511</v>
      </c>
      <c r="C3646" s="174" t="s">
        <v>2104</v>
      </c>
      <c r="D3646" s="181">
        <v>7957.0071150000003</v>
      </c>
      <c r="E3646" s="97">
        <v>215.69859435773546</v>
      </c>
      <c r="F3646" s="227">
        <f t="shared" si="168"/>
        <v>1716315.25</v>
      </c>
      <c r="G3646" s="81">
        <v>3978.5036369999998</v>
      </c>
      <c r="H3646" s="106">
        <v>162.69458546683239</v>
      </c>
      <c r="I3646" s="189">
        <f t="shared" si="169"/>
        <v>647281</v>
      </c>
      <c r="J3646" s="232">
        <v>2016</v>
      </c>
      <c r="K3646" s="106">
        <f t="shared" si="170"/>
        <v>2363596</v>
      </c>
    </row>
    <row r="3647" spans="2:11" s="58" customFormat="1">
      <c r="B3647" s="175" t="s">
        <v>4512</v>
      </c>
      <c r="C3647" s="174" t="s">
        <v>2079</v>
      </c>
      <c r="D3647" s="104">
        <v>8843.2437300000001</v>
      </c>
      <c r="E3647" s="97">
        <v>1040.2395513303352</v>
      </c>
      <c r="F3647" s="227">
        <f t="shared" si="168"/>
        <v>9199091.8900000006</v>
      </c>
      <c r="G3647" s="81">
        <v>8843.2439109999996</v>
      </c>
      <c r="H3647" s="106">
        <v>162.69448343614732</v>
      </c>
      <c r="I3647" s="189">
        <f t="shared" si="169"/>
        <v>1438747</v>
      </c>
      <c r="J3647" s="232">
        <v>2016</v>
      </c>
      <c r="K3647" s="106">
        <f t="shared" si="170"/>
        <v>10637839</v>
      </c>
    </row>
    <row r="3648" spans="2:11" s="58" customFormat="1">
      <c r="B3648" s="175" t="s">
        <v>4513</v>
      </c>
      <c r="C3648" s="174" t="s">
        <v>2737</v>
      </c>
      <c r="D3648" s="181">
        <v>14691</v>
      </c>
      <c r="E3648" s="97">
        <v>579.02223402082916</v>
      </c>
      <c r="F3648" s="227">
        <f t="shared" si="168"/>
        <v>8506415.6400000006</v>
      </c>
      <c r="G3648" s="81">
        <v>7345.5001759999996</v>
      </c>
      <c r="H3648" s="106">
        <v>162.69457101160651</v>
      </c>
      <c r="I3648" s="189">
        <f t="shared" si="169"/>
        <v>1195073</v>
      </c>
      <c r="J3648" s="232">
        <v>2016</v>
      </c>
      <c r="K3648" s="106">
        <f t="shared" si="170"/>
        <v>9701489</v>
      </c>
    </row>
    <row r="3649" spans="2:11" s="58" customFormat="1">
      <c r="B3649" s="175" t="s">
        <v>4514</v>
      </c>
      <c r="C3649" s="174" t="s">
        <v>2737</v>
      </c>
      <c r="D3649" s="181">
        <v>12039.545</v>
      </c>
      <c r="E3649" s="97">
        <v>268.1967674027548</v>
      </c>
      <c r="F3649" s="227">
        <f t="shared" si="168"/>
        <v>3228967.0499999993</v>
      </c>
      <c r="G3649" s="81">
        <v>6019.7723260000002</v>
      </c>
      <c r="H3649" s="106">
        <v>162.69452513510225</v>
      </c>
      <c r="I3649" s="189">
        <f t="shared" si="169"/>
        <v>979384</v>
      </c>
      <c r="J3649" s="232">
        <v>2016</v>
      </c>
      <c r="K3649" s="106">
        <f t="shared" si="170"/>
        <v>4208351</v>
      </c>
    </row>
    <row r="3650" spans="2:11" s="58" customFormat="1">
      <c r="B3650" s="175" t="s">
        <v>4515</v>
      </c>
      <c r="C3650" s="174" t="s">
        <v>2123</v>
      </c>
      <c r="D3650" s="181">
        <v>1341.5666670000001</v>
      </c>
      <c r="E3650" s="97">
        <v>124.97653238130133</v>
      </c>
      <c r="F3650" s="227">
        <f t="shared" si="168"/>
        <v>167664.35</v>
      </c>
      <c r="G3650" s="81">
        <v>670.78333220000002</v>
      </c>
      <c r="H3650" s="106">
        <v>162.69485951905111</v>
      </c>
      <c r="I3650" s="189">
        <f t="shared" si="169"/>
        <v>109133</v>
      </c>
      <c r="J3650" s="232">
        <v>2016</v>
      </c>
      <c r="K3650" s="106">
        <f t="shared" si="170"/>
        <v>276797</v>
      </c>
    </row>
    <row r="3651" spans="2:11" s="58" customFormat="1">
      <c r="B3651" s="175" t="s">
        <v>4516</v>
      </c>
      <c r="C3651" s="174" t="s">
        <v>2123</v>
      </c>
      <c r="D3651" s="181">
        <v>5710.3666670000002</v>
      </c>
      <c r="E3651" s="97">
        <v>269.52182928886515</v>
      </c>
      <c r="F3651" s="227">
        <f t="shared" si="168"/>
        <v>1539068.47</v>
      </c>
      <c r="G3651" s="81">
        <v>2855.1834199999998</v>
      </c>
      <c r="H3651" s="106">
        <v>162.69462646291214</v>
      </c>
      <c r="I3651" s="189">
        <f t="shared" si="169"/>
        <v>464522.99999999994</v>
      </c>
      <c r="J3651" s="232">
        <v>2016</v>
      </c>
      <c r="K3651" s="106">
        <f t="shared" si="170"/>
        <v>2003591</v>
      </c>
    </row>
    <row r="3652" spans="2:11" s="58" customFormat="1">
      <c r="B3652" s="175" t="s">
        <v>4517</v>
      </c>
      <c r="C3652" s="174" t="s">
        <v>4518</v>
      </c>
      <c r="D3652" s="104">
        <v>6677.9333329999999</v>
      </c>
      <c r="E3652" s="97">
        <v>63.926891556465918</v>
      </c>
      <c r="F3652" s="227">
        <f t="shared" si="168"/>
        <v>426899.52</v>
      </c>
      <c r="G3652" s="81">
        <v>3338.9667319999999</v>
      </c>
      <c r="H3652" s="106">
        <v>162.6946428647436</v>
      </c>
      <c r="I3652" s="189">
        <f t="shared" si="169"/>
        <v>543232</v>
      </c>
      <c r="J3652" s="232">
        <v>2016</v>
      </c>
      <c r="K3652" s="106">
        <f t="shared" si="170"/>
        <v>970132</v>
      </c>
    </row>
    <row r="3653" spans="2:11" s="58" customFormat="1">
      <c r="B3653" s="175" t="s">
        <v>4519</v>
      </c>
      <c r="C3653" s="174" t="s">
        <v>4520</v>
      </c>
      <c r="D3653" s="181">
        <v>153</v>
      </c>
      <c r="E3653" s="97">
        <v>133.16751633986928</v>
      </c>
      <c r="F3653" s="227">
        <f t="shared" si="168"/>
        <v>20374.63</v>
      </c>
      <c r="G3653" s="81"/>
      <c r="H3653" s="106" t="s">
        <v>11235</v>
      </c>
      <c r="I3653" s="189" t="str">
        <f t="shared" si="169"/>
        <v/>
      </c>
      <c r="J3653" s="232">
        <v>2016</v>
      </c>
      <c r="K3653" s="106">
        <f t="shared" si="170"/>
        <v>0</v>
      </c>
    </row>
    <row r="3654" spans="2:11" s="58" customFormat="1">
      <c r="B3654" s="175" t="s">
        <v>4521</v>
      </c>
      <c r="C3654" s="174" t="s">
        <v>263</v>
      </c>
      <c r="D3654" s="181">
        <v>7106.464242</v>
      </c>
      <c r="E3654" s="97">
        <v>567.16496175117175</v>
      </c>
      <c r="F3654" s="227">
        <f t="shared" si="168"/>
        <v>4030537.5199999996</v>
      </c>
      <c r="G3654" s="81">
        <v>3553.2321139999999</v>
      </c>
      <c r="H3654" s="106">
        <v>576.16106528299827</v>
      </c>
      <c r="I3654" s="189">
        <f t="shared" si="169"/>
        <v>2047234</v>
      </c>
      <c r="J3654" s="232">
        <v>2016</v>
      </c>
      <c r="K3654" s="106">
        <f t="shared" si="170"/>
        <v>6077772</v>
      </c>
    </row>
    <row r="3655" spans="2:11" s="58" customFormat="1">
      <c r="B3655" s="175" t="s">
        <v>4522</v>
      </c>
      <c r="C3655" s="174" t="s">
        <v>263</v>
      </c>
      <c r="D3655" s="181">
        <v>2592.9</v>
      </c>
      <c r="E3655" s="97">
        <v>147.41716996413282</v>
      </c>
      <c r="F3655" s="227">
        <f t="shared" si="168"/>
        <v>382237.98000000004</v>
      </c>
      <c r="G3655" s="81">
        <v>1296.4500049999999</v>
      </c>
      <c r="H3655" s="106">
        <v>576.1610529670985</v>
      </c>
      <c r="I3655" s="189">
        <f t="shared" si="169"/>
        <v>746964.00000000012</v>
      </c>
      <c r="J3655" s="232">
        <v>2016</v>
      </c>
      <c r="K3655" s="106">
        <f t="shared" si="170"/>
        <v>1129202</v>
      </c>
    </row>
    <row r="3656" spans="2:11" s="58" customFormat="1">
      <c r="B3656" s="175" t="s">
        <v>4523</v>
      </c>
      <c r="C3656" s="174" t="s">
        <v>263</v>
      </c>
      <c r="D3656" s="181">
        <v>7106.464242</v>
      </c>
      <c r="E3656" s="97">
        <v>567.16496175117175</v>
      </c>
      <c r="F3656" s="227">
        <f t="shared" si="168"/>
        <v>4030537.5199999996</v>
      </c>
      <c r="G3656" s="81">
        <v>3553.2321139999999</v>
      </c>
      <c r="H3656" s="106">
        <v>576.16106528299827</v>
      </c>
      <c r="I3656" s="189">
        <f t="shared" si="169"/>
        <v>2047234</v>
      </c>
      <c r="J3656" s="232">
        <v>2016</v>
      </c>
      <c r="K3656" s="106">
        <f t="shared" si="170"/>
        <v>6077772</v>
      </c>
    </row>
    <row r="3657" spans="2:11" s="58" customFormat="1">
      <c r="B3657" s="175" t="s">
        <v>4524</v>
      </c>
      <c r="C3657" s="174" t="s">
        <v>263</v>
      </c>
      <c r="D3657" s="104">
        <v>2542.4333329999999</v>
      </c>
      <c r="E3657" s="97">
        <v>111.67849568152276</v>
      </c>
      <c r="F3657" s="227">
        <f t="shared" si="168"/>
        <v>283935.13</v>
      </c>
      <c r="G3657" s="81">
        <v>1271.2166999999999</v>
      </c>
      <c r="H3657" s="106">
        <v>576.16140505391411</v>
      </c>
      <c r="I3657" s="189">
        <f t="shared" si="169"/>
        <v>732426</v>
      </c>
      <c r="J3657" s="232">
        <v>2016</v>
      </c>
      <c r="K3657" s="106">
        <f t="shared" si="170"/>
        <v>1016361</v>
      </c>
    </row>
    <row r="3658" spans="2:11" s="58" customFormat="1">
      <c r="B3658" s="175" t="s">
        <v>4525</v>
      </c>
      <c r="C3658" s="174" t="s">
        <v>4526</v>
      </c>
      <c r="D3658" s="181">
        <v>6398.5</v>
      </c>
      <c r="E3658" s="97">
        <v>187.09880909588185</v>
      </c>
      <c r="F3658" s="227">
        <f t="shared" si="168"/>
        <v>1197151.73</v>
      </c>
      <c r="G3658" s="81">
        <v>3199.2500730000002</v>
      </c>
      <c r="H3658" s="106">
        <v>162.69437778332747</v>
      </c>
      <c r="I3658" s="189">
        <f t="shared" si="169"/>
        <v>520500</v>
      </c>
      <c r="J3658" s="232">
        <v>2016</v>
      </c>
      <c r="K3658" s="106">
        <f t="shared" si="170"/>
        <v>1717652</v>
      </c>
    </row>
    <row r="3659" spans="2:11" s="58" customFormat="1">
      <c r="B3659" s="175" t="s">
        <v>4527</v>
      </c>
      <c r="C3659" s="174" t="s">
        <v>4528</v>
      </c>
      <c r="D3659" s="181">
        <v>6359.4</v>
      </c>
      <c r="E3659" s="97">
        <v>634.05058338837</v>
      </c>
      <c r="F3659" s="227">
        <f t="shared" si="168"/>
        <v>4032181.28</v>
      </c>
      <c r="G3659" s="81"/>
      <c r="H3659" s="106" t="s">
        <v>11235</v>
      </c>
      <c r="I3659" s="189" t="str">
        <f t="shared" si="169"/>
        <v/>
      </c>
      <c r="J3659" s="232">
        <v>2016</v>
      </c>
      <c r="K3659" s="106">
        <f t="shared" si="170"/>
        <v>0</v>
      </c>
    </row>
    <row r="3660" spans="2:11" s="58" customFormat="1">
      <c r="B3660" s="175" t="s">
        <v>4529</v>
      </c>
      <c r="C3660" s="174" t="s">
        <v>4528</v>
      </c>
      <c r="D3660" s="181">
        <v>5809.6</v>
      </c>
      <c r="E3660" s="97">
        <v>684.83987021481676</v>
      </c>
      <c r="F3660" s="227">
        <f t="shared" si="168"/>
        <v>3978645.7099999995</v>
      </c>
      <c r="G3660" s="81">
        <v>2904.7999589999999</v>
      </c>
      <c r="H3660" s="106">
        <v>162.69450794219046</v>
      </c>
      <c r="I3660" s="189">
        <f t="shared" si="169"/>
        <v>472595</v>
      </c>
      <c r="J3660" s="232">
        <v>2016</v>
      </c>
      <c r="K3660" s="106">
        <f t="shared" si="170"/>
        <v>4451241</v>
      </c>
    </row>
    <row r="3661" spans="2:11" s="58" customFormat="1">
      <c r="B3661" s="175" t="s">
        <v>4530</v>
      </c>
      <c r="C3661" s="174" t="s">
        <v>1632</v>
      </c>
      <c r="D3661" s="181">
        <v>8879.8666670000002</v>
      </c>
      <c r="E3661" s="97">
        <v>425.92604166631907</v>
      </c>
      <c r="F3661" s="227">
        <f t="shared" si="168"/>
        <v>3782166.46</v>
      </c>
      <c r="G3661" s="81">
        <v>4439.9333489999999</v>
      </c>
      <c r="H3661" s="106">
        <v>576.16112651244214</v>
      </c>
      <c r="I3661" s="189">
        <f t="shared" si="169"/>
        <v>2558117</v>
      </c>
      <c r="J3661" s="232">
        <v>2016</v>
      </c>
      <c r="K3661" s="106">
        <f t="shared" si="170"/>
        <v>6340283</v>
      </c>
    </row>
    <row r="3662" spans="2:11" s="58" customFormat="1">
      <c r="B3662" s="175" t="s">
        <v>4531</v>
      </c>
      <c r="C3662" s="174" t="s">
        <v>1632</v>
      </c>
      <c r="D3662" s="104">
        <v>10628.366669999999</v>
      </c>
      <c r="E3662" s="97">
        <v>109.64322140760318</v>
      </c>
      <c r="F3662" s="227">
        <f t="shared" ref="F3662:F3725" si="171">IFERROR(D3662*E3662,0)</f>
        <v>1165328.3600000001</v>
      </c>
      <c r="G3662" s="81">
        <v>5314.183274</v>
      </c>
      <c r="H3662" s="106">
        <v>576.16116007518792</v>
      </c>
      <c r="I3662" s="189">
        <f t="shared" ref="I3662:I3725" si="172">IFERROR(G3662*H3662,"")</f>
        <v>3061826</v>
      </c>
      <c r="J3662" s="232">
        <v>2016</v>
      </c>
      <c r="K3662" s="106">
        <f t="shared" ref="K3662:K3725" si="173">IFERROR(ROUND((F3662+I3662),0),0)</f>
        <v>4227154</v>
      </c>
    </row>
    <row r="3663" spans="2:11" s="58" customFormat="1">
      <c r="B3663" s="175" t="s">
        <v>4532</v>
      </c>
      <c r="C3663" s="174" t="s">
        <v>1635</v>
      </c>
      <c r="D3663" s="181">
        <v>4627.6083330000001</v>
      </c>
      <c r="E3663" s="97">
        <v>326.42578872285901</v>
      </c>
      <c r="F3663" s="227">
        <f t="shared" si="171"/>
        <v>1510570.6999999997</v>
      </c>
      <c r="G3663" s="81">
        <v>2313.8042620000001</v>
      </c>
      <c r="H3663" s="106">
        <v>576.1610962059849</v>
      </c>
      <c r="I3663" s="189">
        <f t="shared" si="172"/>
        <v>1333124</v>
      </c>
      <c r="J3663" s="232">
        <v>2016</v>
      </c>
      <c r="K3663" s="106">
        <f t="shared" si="173"/>
        <v>2843695</v>
      </c>
    </row>
    <row r="3664" spans="2:11" s="58" customFormat="1">
      <c r="B3664" s="175" t="s">
        <v>4533</v>
      </c>
      <c r="C3664" s="174" t="s">
        <v>1635</v>
      </c>
      <c r="D3664" s="181">
        <v>7502.0583329999999</v>
      </c>
      <c r="E3664" s="97">
        <v>566.898177969686</v>
      </c>
      <c r="F3664" s="227">
        <f t="shared" si="171"/>
        <v>4252903.2</v>
      </c>
      <c r="G3664" s="81">
        <v>3751.029153</v>
      </c>
      <c r="H3664" s="106">
        <v>576.16107789285422</v>
      </c>
      <c r="I3664" s="189">
        <f t="shared" si="172"/>
        <v>2161197</v>
      </c>
      <c r="J3664" s="232">
        <v>2016</v>
      </c>
      <c r="K3664" s="106">
        <f t="shared" si="173"/>
        <v>6414100</v>
      </c>
    </row>
    <row r="3665" spans="2:11" s="58" customFormat="1">
      <c r="B3665" s="175" t="s">
        <v>4534</v>
      </c>
      <c r="C3665" s="174" t="s">
        <v>1635</v>
      </c>
      <c r="D3665" s="181">
        <v>3399.05</v>
      </c>
      <c r="E3665" s="97">
        <v>472.08196407819827</v>
      </c>
      <c r="F3665" s="227">
        <f t="shared" si="171"/>
        <v>1604630.2</v>
      </c>
      <c r="G3665" s="81">
        <v>1699.5250619999999</v>
      </c>
      <c r="H3665" s="106">
        <v>232.22899669131212</v>
      </c>
      <c r="I3665" s="189">
        <f t="shared" si="172"/>
        <v>394679</v>
      </c>
      <c r="J3665" s="232">
        <v>2016</v>
      </c>
      <c r="K3665" s="106">
        <f t="shared" si="173"/>
        <v>1999309</v>
      </c>
    </row>
    <row r="3666" spans="2:11" s="58" customFormat="1">
      <c r="B3666" s="175" t="s">
        <v>4535</v>
      </c>
      <c r="C3666" s="174" t="s">
        <v>1635</v>
      </c>
      <c r="D3666" s="181">
        <v>7502.0583329999999</v>
      </c>
      <c r="E3666" s="97">
        <v>566.898177969686</v>
      </c>
      <c r="F3666" s="227">
        <f t="shared" si="171"/>
        <v>4252903.2</v>
      </c>
      <c r="G3666" s="81">
        <v>3751.029153</v>
      </c>
      <c r="H3666" s="106">
        <v>576.16107789285422</v>
      </c>
      <c r="I3666" s="189">
        <f t="shared" si="172"/>
        <v>2161197</v>
      </c>
      <c r="J3666" s="232">
        <v>2016</v>
      </c>
      <c r="K3666" s="106">
        <f t="shared" si="173"/>
        <v>6414100</v>
      </c>
    </row>
    <row r="3667" spans="2:11" s="58" customFormat="1">
      <c r="B3667" s="175" t="s">
        <v>4536</v>
      </c>
      <c r="C3667" s="174" t="s">
        <v>1187</v>
      </c>
      <c r="D3667" s="104">
        <v>4676.76</v>
      </c>
      <c r="E3667" s="97">
        <v>365.96210838272646</v>
      </c>
      <c r="F3667" s="227">
        <f t="shared" si="171"/>
        <v>1711516.95</v>
      </c>
      <c r="G3667" s="81">
        <v>2338.3800390000001</v>
      </c>
      <c r="H3667" s="106">
        <v>1300.6110851427773</v>
      </c>
      <c r="I3667" s="189">
        <f t="shared" si="172"/>
        <v>3041323</v>
      </c>
      <c r="J3667" s="232">
        <v>2016</v>
      </c>
      <c r="K3667" s="106">
        <f t="shared" si="173"/>
        <v>4752840</v>
      </c>
    </row>
    <row r="3668" spans="2:11" s="58" customFormat="1">
      <c r="B3668" s="175" t="s">
        <v>4537</v>
      </c>
      <c r="C3668" s="174" t="s">
        <v>1187</v>
      </c>
      <c r="D3668" s="181">
        <v>10289.54571</v>
      </c>
      <c r="E3668" s="97">
        <v>772.78832070031206</v>
      </c>
      <c r="F3668" s="227">
        <f t="shared" si="171"/>
        <v>7951640.75</v>
      </c>
      <c r="G3668" s="81">
        <v>5144.7728159999997</v>
      </c>
      <c r="H3668" s="106">
        <v>1300.6111716323453</v>
      </c>
      <c r="I3668" s="189">
        <f t="shared" si="172"/>
        <v>6691349</v>
      </c>
      <c r="J3668" s="232">
        <v>2016</v>
      </c>
      <c r="K3668" s="106">
        <f t="shared" si="173"/>
        <v>14642990</v>
      </c>
    </row>
    <row r="3669" spans="2:11" s="58" customFormat="1">
      <c r="B3669" s="175" t="s">
        <v>4538</v>
      </c>
      <c r="C3669" s="174" t="s">
        <v>1195</v>
      </c>
      <c r="D3669" s="181">
        <v>6935.13</v>
      </c>
      <c r="E3669" s="97">
        <v>526.03831218737071</v>
      </c>
      <c r="F3669" s="227">
        <f t="shared" si="171"/>
        <v>3648144.08</v>
      </c>
      <c r="G3669" s="81">
        <v>3467.565004</v>
      </c>
      <c r="H3669" s="106">
        <v>1300.6112343380889</v>
      </c>
      <c r="I3669" s="189">
        <f t="shared" si="172"/>
        <v>4509954</v>
      </c>
      <c r="J3669" s="232">
        <v>2016</v>
      </c>
      <c r="K3669" s="106">
        <f t="shared" si="173"/>
        <v>8158098</v>
      </c>
    </row>
    <row r="3670" spans="2:11" s="58" customFormat="1">
      <c r="B3670" s="175" t="s">
        <v>4539</v>
      </c>
      <c r="C3670" s="174" t="s">
        <v>1195</v>
      </c>
      <c r="D3670" s="181">
        <v>3283</v>
      </c>
      <c r="E3670" s="97">
        <v>410.07789217179408</v>
      </c>
      <c r="F3670" s="227">
        <f t="shared" si="171"/>
        <v>1346285.72</v>
      </c>
      <c r="G3670" s="81">
        <v>1641.500018</v>
      </c>
      <c r="H3670" s="106">
        <v>1300.6110122381979</v>
      </c>
      <c r="I3670" s="189">
        <f t="shared" si="172"/>
        <v>2134953</v>
      </c>
      <c r="J3670" s="232">
        <v>2016</v>
      </c>
      <c r="K3670" s="106">
        <f t="shared" si="173"/>
        <v>3481239</v>
      </c>
    </row>
    <row r="3671" spans="2:11" s="58" customFormat="1">
      <c r="B3671" s="175" t="s">
        <v>4540</v>
      </c>
      <c r="C3671" s="174" t="s">
        <v>1688</v>
      </c>
      <c r="D3671" s="181">
        <v>5139.3666670000002</v>
      </c>
      <c r="E3671" s="97">
        <v>196.67634272727011</v>
      </c>
      <c r="F3671" s="227">
        <f t="shared" si="171"/>
        <v>1010791.84</v>
      </c>
      <c r="G3671" s="81">
        <v>2569.6832439999998</v>
      </c>
      <c r="H3671" s="106">
        <v>1300.6112748735347</v>
      </c>
      <c r="I3671" s="189">
        <f t="shared" si="172"/>
        <v>3342159</v>
      </c>
      <c r="J3671" s="232">
        <v>2016</v>
      </c>
      <c r="K3671" s="106">
        <f t="shared" si="173"/>
        <v>4352951</v>
      </c>
    </row>
    <row r="3672" spans="2:11" s="58" customFormat="1">
      <c r="B3672" s="175" t="s">
        <v>4541</v>
      </c>
      <c r="C3672" s="174" t="s">
        <v>4542</v>
      </c>
      <c r="D3672" s="104">
        <v>1115.3</v>
      </c>
      <c r="E3672" s="97">
        <v>1857.273944230252</v>
      </c>
      <c r="F3672" s="227">
        <f t="shared" si="171"/>
        <v>2071417.63</v>
      </c>
      <c r="G3672" s="81">
        <v>1115.3000320000001</v>
      </c>
      <c r="H3672" s="106">
        <v>1300.6114573481873</v>
      </c>
      <c r="I3672" s="189">
        <f t="shared" si="172"/>
        <v>1450572</v>
      </c>
      <c r="J3672" s="232">
        <v>2016</v>
      </c>
      <c r="K3672" s="106">
        <f t="shared" si="173"/>
        <v>3521990</v>
      </c>
    </row>
    <row r="3673" spans="2:11" s="58" customFormat="1">
      <c r="B3673" s="175" t="s">
        <v>4543</v>
      </c>
      <c r="C3673" s="174" t="s">
        <v>1218</v>
      </c>
      <c r="D3673" s="181">
        <v>7920.2928570000004</v>
      </c>
      <c r="E3673" s="97">
        <v>133.66176593639057</v>
      </c>
      <c r="F3673" s="227">
        <f t="shared" si="171"/>
        <v>1058640.33</v>
      </c>
      <c r="G3673" s="81">
        <v>3960.1464209999999</v>
      </c>
      <c r="H3673" s="106">
        <v>623.65168795358545</v>
      </c>
      <c r="I3673" s="189">
        <f t="shared" si="172"/>
        <v>2469752</v>
      </c>
      <c r="J3673" s="232">
        <v>2016</v>
      </c>
      <c r="K3673" s="106">
        <f t="shared" si="173"/>
        <v>3528392</v>
      </c>
    </row>
    <row r="3674" spans="2:11" s="58" customFormat="1">
      <c r="B3674" s="175" t="s">
        <v>4544</v>
      </c>
      <c r="C3674" s="174" t="s">
        <v>1218</v>
      </c>
      <c r="D3674" s="181">
        <v>7825.0928569999996</v>
      </c>
      <c r="E3674" s="97">
        <v>124.10610426574776</v>
      </c>
      <c r="F3674" s="227">
        <f t="shared" si="171"/>
        <v>971141.79</v>
      </c>
      <c r="G3674" s="81">
        <v>3912.5462600000001</v>
      </c>
      <c r="H3674" s="106">
        <v>1093.1604933918404</v>
      </c>
      <c r="I3674" s="189">
        <f t="shared" si="172"/>
        <v>4277041</v>
      </c>
      <c r="J3674" s="232">
        <v>2016</v>
      </c>
      <c r="K3674" s="106">
        <f t="shared" si="173"/>
        <v>5248183</v>
      </c>
    </row>
    <row r="3675" spans="2:11" s="58" customFormat="1">
      <c r="B3675" s="175" t="s">
        <v>4545</v>
      </c>
      <c r="C3675" s="174" t="s">
        <v>4546</v>
      </c>
      <c r="D3675" s="181">
        <v>7356.0497230000001</v>
      </c>
      <c r="E3675" s="97">
        <v>217.97675252065449</v>
      </c>
      <c r="F3675" s="227">
        <f t="shared" si="171"/>
        <v>1603447.83</v>
      </c>
      <c r="G3675" s="81"/>
      <c r="H3675" s="106" t="s">
        <v>11235</v>
      </c>
      <c r="I3675" s="189" t="str">
        <f t="shared" si="172"/>
        <v/>
      </c>
      <c r="J3675" s="232">
        <v>2016</v>
      </c>
      <c r="K3675" s="106">
        <f t="shared" si="173"/>
        <v>0</v>
      </c>
    </row>
    <row r="3676" spans="2:11" s="58" customFormat="1">
      <c r="B3676" s="175" t="s">
        <v>4547</v>
      </c>
      <c r="C3676" s="174" t="s">
        <v>1702</v>
      </c>
      <c r="D3676" s="181">
        <v>4198.4833330000001</v>
      </c>
      <c r="E3676" s="97">
        <v>157.81356443460245</v>
      </c>
      <c r="F3676" s="227">
        <f t="shared" si="171"/>
        <v>662577.62</v>
      </c>
      <c r="G3676" s="81"/>
      <c r="H3676" s="106" t="s">
        <v>11235</v>
      </c>
      <c r="I3676" s="189" t="str">
        <f t="shared" si="172"/>
        <v/>
      </c>
      <c r="J3676" s="232">
        <v>2016</v>
      </c>
      <c r="K3676" s="106">
        <f t="shared" si="173"/>
        <v>0</v>
      </c>
    </row>
    <row r="3677" spans="2:11" s="58" customFormat="1">
      <c r="B3677" s="175" t="s">
        <v>4548</v>
      </c>
      <c r="C3677" s="174" t="s">
        <v>1702</v>
      </c>
      <c r="D3677" s="104">
        <v>6272.8378789999997</v>
      </c>
      <c r="E3677" s="97">
        <v>184.38167577581041</v>
      </c>
      <c r="F3677" s="227">
        <f t="shared" si="171"/>
        <v>1156596.3600000001</v>
      </c>
      <c r="G3677" s="81"/>
      <c r="H3677" s="106" t="s">
        <v>11235</v>
      </c>
      <c r="I3677" s="189" t="str">
        <f t="shared" si="172"/>
        <v/>
      </c>
      <c r="J3677" s="232">
        <v>2016</v>
      </c>
      <c r="K3677" s="106">
        <f t="shared" si="173"/>
        <v>0</v>
      </c>
    </row>
    <row r="3678" spans="2:11" s="58" customFormat="1">
      <c r="B3678" s="175" t="s">
        <v>4549</v>
      </c>
      <c r="C3678" s="174" t="s">
        <v>1702</v>
      </c>
      <c r="D3678" s="181">
        <v>2688</v>
      </c>
      <c r="E3678" s="97">
        <v>71.450219494047616</v>
      </c>
      <c r="F3678" s="227">
        <f t="shared" si="171"/>
        <v>192058.19</v>
      </c>
      <c r="G3678" s="81"/>
      <c r="H3678" s="106" t="s">
        <v>11235</v>
      </c>
      <c r="I3678" s="189" t="str">
        <f t="shared" si="172"/>
        <v/>
      </c>
      <c r="J3678" s="232">
        <v>2016</v>
      </c>
      <c r="K3678" s="106">
        <f t="shared" si="173"/>
        <v>0</v>
      </c>
    </row>
    <row r="3679" spans="2:11" s="58" customFormat="1">
      <c r="B3679" s="175" t="s">
        <v>4550</v>
      </c>
      <c r="C3679" s="174" t="s">
        <v>1702</v>
      </c>
      <c r="D3679" s="181">
        <v>4198.4833330000001</v>
      </c>
      <c r="E3679" s="97">
        <v>157.81356443460245</v>
      </c>
      <c r="F3679" s="227">
        <f t="shared" si="171"/>
        <v>662577.62</v>
      </c>
      <c r="G3679" s="81"/>
      <c r="H3679" s="106" t="s">
        <v>11235</v>
      </c>
      <c r="I3679" s="189" t="str">
        <f t="shared" si="172"/>
        <v/>
      </c>
      <c r="J3679" s="232">
        <v>2016</v>
      </c>
      <c r="K3679" s="106">
        <f t="shared" si="173"/>
        <v>0</v>
      </c>
    </row>
    <row r="3680" spans="2:11" s="58" customFormat="1">
      <c r="B3680" s="175" t="s">
        <v>4551</v>
      </c>
      <c r="C3680" s="174" t="s">
        <v>201</v>
      </c>
      <c r="D3680" s="181">
        <v>7685.4344440000004</v>
      </c>
      <c r="E3680" s="97">
        <v>368.64520029988302</v>
      </c>
      <c r="F3680" s="227">
        <f t="shared" si="171"/>
        <v>2833198.52</v>
      </c>
      <c r="G3680" s="81">
        <v>3842.717095</v>
      </c>
      <c r="H3680" s="106">
        <v>623.65168727051457</v>
      </c>
      <c r="I3680" s="189">
        <f t="shared" si="172"/>
        <v>2396517</v>
      </c>
      <c r="J3680" s="232">
        <v>2016</v>
      </c>
      <c r="K3680" s="106">
        <f t="shared" si="173"/>
        <v>5229716</v>
      </c>
    </row>
    <row r="3681" spans="2:11" s="58" customFormat="1">
      <c r="B3681" s="175" t="s">
        <v>4552</v>
      </c>
      <c r="C3681" s="174" t="s">
        <v>201</v>
      </c>
      <c r="D3681" s="181">
        <v>4367.8900000000003</v>
      </c>
      <c r="E3681" s="97">
        <v>473.82911886517286</v>
      </c>
      <c r="F3681" s="227">
        <f t="shared" si="171"/>
        <v>2069633.47</v>
      </c>
      <c r="G3681" s="81">
        <v>2183.9451130000002</v>
      </c>
      <c r="H3681" s="106">
        <v>623.65166225677024</v>
      </c>
      <c r="I3681" s="189">
        <f t="shared" si="172"/>
        <v>1362021</v>
      </c>
      <c r="J3681" s="232">
        <v>2016</v>
      </c>
      <c r="K3681" s="106">
        <f t="shared" si="173"/>
        <v>3431654</v>
      </c>
    </row>
    <row r="3682" spans="2:11" s="58" customFormat="1">
      <c r="B3682" s="175" t="s">
        <v>4553</v>
      </c>
      <c r="C3682" s="174" t="s">
        <v>1203</v>
      </c>
      <c r="D3682" s="104">
        <v>7013.5230769999998</v>
      </c>
      <c r="E3682" s="97">
        <v>191.41275579494325</v>
      </c>
      <c r="F3682" s="227">
        <f t="shared" si="171"/>
        <v>1342477.78</v>
      </c>
      <c r="G3682" s="81"/>
      <c r="H3682" s="106" t="s">
        <v>11235</v>
      </c>
      <c r="I3682" s="189" t="str">
        <f t="shared" si="172"/>
        <v/>
      </c>
      <c r="J3682" s="232">
        <v>2016</v>
      </c>
      <c r="K3682" s="106">
        <f t="shared" si="173"/>
        <v>0</v>
      </c>
    </row>
    <row r="3683" spans="2:11" s="58" customFormat="1">
      <c r="B3683" s="175" t="s">
        <v>4554</v>
      </c>
      <c r="C3683" s="174" t="s">
        <v>204</v>
      </c>
      <c r="D3683" s="181">
        <v>12321.825000000001</v>
      </c>
      <c r="E3683" s="97">
        <v>155.71797846504069</v>
      </c>
      <c r="F3683" s="227">
        <f t="shared" si="171"/>
        <v>1918729.6800000002</v>
      </c>
      <c r="G3683" s="81">
        <v>6160.9127490000001</v>
      </c>
      <c r="H3683" s="106">
        <v>623.65158484408846</v>
      </c>
      <c r="I3683" s="189">
        <f t="shared" si="172"/>
        <v>3842263</v>
      </c>
      <c r="J3683" s="232">
        <v>2016</v>
      </c>
      <c r="K3683" s="106">
        <f t="shared" si="173"/>
        <v>5760993</v>
      </c>
    </row>
    <row r="3684" spans="2:11" s="58" customFormat="1">
      <c r="B3684" s="175" t="s">
        <v>4555</v>
      </c>
      <c r="C3684" s="174" t="s">
        <v>204</v>
      </c>
      <c r="D3684" s="181">
        <v>8476.6749999999993</v>
      </c>
      <c r="E3684" s="97">
        <v>462.55501832971072</v>
      </c>
      <c r="F3684" s="227">
        <f t="shared" si="171"/>
        <v>3920928.56</v>
      </c>
      <c r="G3684" s="81">
        <v>4238.3375699999997</v>
      </c>
      <c r="H3684" s="106">
        <v>623.65159837893714</v>
      </c>
      <c r="I3684" s="189">
        <f t="shared" si="172"/>
        <v>2643246</v>
      </c>
      <c r="J3684" s="232">
        <v>2016</v>
      </c>
      <c r="K3684" s="106">
        <f t="shared" si="173"/>
        <v>6564175</v>
      </c>
    </row>
    <row r="3685" spans="2:11" s="58" customFormat="1">
      <c r="B3685" s="175" t="s">
        <v>4556</v>
      </c>
      <c r="C3685" s="174" t="s">
        <v>208</v>
      </c>
      <c r="D3685" s="181">
        <v>13260.9067</v>
      </c>
      <c r="E3685" s="97">
        <v>351.09458541021183</v>
      </c>
      <c r="F3685" s="227">
        <f t="shared" si="171"/>
        <v>4655832.54</v>
      </c>
      <c r="G3685" s="81"/>
      <c r="H3685" s="106" t="s">
        <v>11235</v>
      </c>
      <c r="I3685" s="189" t="str">
        <f t="shared" si="172"/>
        <v/>
      </c>
      <c r="J3685" s="232">
        <v>2016</v>
      </c>
      <c r="K3685" s="106">
        <f t="shared" si="173"/>
        <v>0</v>
      </c>
    </row>
    <row r="3686" spans="2:11" s="58" customFormat="1">
      <c r="B3686" s="175" t="s">
        <v>4557</v>
      </c>
      <c r="C3686" s="174" t="s">
        <v>208</v>
      </c>
      <c r="D3686" s="181">
        <v>6070.3666670000002</v>
      </c>
      <c r="E3686" s="97">
        <v>250.92222489300906</v>
      </c>
      <c r="F3686" s="227">
        <f t="shared" si="171"/>
        <v>1523189.91</v>
      </c>
      <c r="G3686" s="81"/>
      <c r="H3686" s="106" t="s">
        <v>11235</v>
      </c>
      <c r="I3686" s="189" t="str">
        <f t="shared" si="172"/>
        <v/>
      </c>
      <c r="J3686" s="232">
        <v>2016</v>
      </c>
      <c r="K3686" s="106">
        <f t="shared" si="173"/>
        <v>0</v>
      </c>
    </row>
    <row r="3687" spans="2:11" s="58" customFormat="1">
      <c r="B3687" s="175" t="s">
        <v>4558</v>
      </c>
      <c r="C3687" s="174" t="s">
        <v>4559</v>
      </c>
      <c r="D3687" s="104">
        <v>5800.0111109999998</v>
      </c>
      <c r="E3687" s="97">
        <v>188.2319514749633</v>
      </c>
      <c r="F3687" s="227">
        <f t="shared" si="171"/>
        <v>1091747.4099999999</v>
      </c>
      <c r="G3687" s="81">
        <v>2900.0055320000001</v>
      </c>
      <c r="H3687" s="106">
        <v>623.65156895155883</v>
      </c>
      <c r="I3687" s="189">
        <f t="shared" si="172"/>
        <v>1808593.0000000002</v>
      </c>
      <c r="J3687" s="232">
        <v>2016</v>
      </c>
      <c r="K3687" s="106">
        <f t="shared" si="173"/>
        <v>2900340</v>
      </c>
    </row>
    <row r="3688" spans="2:11" s="58" customFormat="1">
      <c r="B3688" s="175" t="s">
        <v>4560</v>
      </c>
      <c r="C3688" s="174" t="s">
        <v>4559</v>
      </c>
      <c r="D3688" s="181">
        <v>7987.1777780000002</v>
      </c>
      <c r="E3688" s="97">
        <v>171.2043637949935</v>
      </c>
      <c r="F3688" s="227">
        <f t="shared" si="171"/>
        <v>1367439.69</v>
      </c>
      <c r="G3688" s="81">
        <v>3993.5889400000001</v>
      </c>
      <c r="H3688" s="106">
        <v>623.65156690362824</v>
      </c>
      <c r="I3688" s="189">
        <f t="shared" si="172"/>
        <v>2490608</v>
      </c>
      <c r="J3688" s="232">
        <v>2016</v>
      </c>
      <c r="K3688" s="106">
        <f t="shared" si="173"/>
        <v>3858048</v>
      </c>
    </row>
    <row r="3689" spans="2:11" s="58" customFormat="1">
      <c r="B3689" s="175" t="s">
        <v>4561</v>
      </c>
      <c r="C3689" s="174" t="s">
        <v>4559</v>
      </c>
      <c r="D3689" s="181">
        <v>5800.0111109999998</v>
      </c>
      <c r="E3689" s="97">
        <v>188.2319514749633</v>
      </c>
      <c r="F3689" s="227">
        <f t="shared" si="171"/>
        <v>1091747.4099999999</v>
      </c>
      <c r="G3689" s="81">
        <v>2900.0055320000001</v>
      </c>
      <c r="H3689" s="106">
        <v>623.65156895155883</v>
      </c>
      <c r="I3689" s="189">
        <f t="shared" si="172"/>
        <v>1808593.0000000002</v>
      </c>
      <c r="J3689" s="232">
        <v>2016</v>
      </c>
      <c r="K3689" s="106">
        <f t="shared" si="173"/>
        <v>2900340</v>
      </c>
    </row>
    <row r="3690" spans="2:11" s="58" customFormat="1">
      <c r="B3690" s="175" t="s">
        <v>4562</v>
      </c>
      <c r="C3690" s="174" t="s">
        <v>4559</v>
      </c>
      <c r="D3690" s="181">
        <v>6678.3583330000001</v>
      </c>
      <c r="E3690" s="97">
        <v>93.486921316415689</v>
      </c>
      <c r="F3690" s="227">
        <f t="shared" si="171"/>
        <v>624339.16</v>
      </c>
      <c r="G3690" s="81">
        <v>3339.1792660000001</v>
      </c>
      <c r="H3690" s="106">
        <v>623.65175215483623</v>
      </c>
      <c r="I3690" s="189">
        <f t="shared" si="172"/>
        <v>2082485</v>
      </c>
      <c r="J3690" s="232">
        <v>2016</v>
      </c>
      <c r="K3690" s="106">
        <f t="shared" si="173"/>
        <v>2706824</v>
      </c>
    </row>
    <row r="3691" spans="2:11" s="58" customFormat="1">
      <c r="B3691" s="175" t="s">
        <v>4563</v>
      </c>
      <c r="C3691" s="174" t="s">
        <v>193</v>
      </c>
      <c r="D3691" s="181">
        <v>7841.4250000000002</v>
      </c>
      <c r="E3691" s="97">
        <v>289.98944197005005</v>
      </c>
      <c r="F3691" s="227">
        <f t="shared" si="171"/>
        <v>2273930.46</v>
      </c>
      <c r="G3691" s="81">
        <v>3920.7125390000001</v>
      </c>
      <c r="H3691" s="106">
        <v>623.6516897573041</v>
      </c>
      <c r="I3691" s="189">
        <f t="shared" si="172"/>
        <v>2445159</v>
      </c>
      <c r="J3691" s="232">
        <v>2016</v>
      </c>
      <c r="K3691" s="106">
        <f t="shared" si="173"/>
        <v>4719089</v>
      </c>
    </row>
    <row r="3692" spans="2:11" s="58" customFormat="1">
      <c r="B3692" s="175" t="s">
        <v>4564</v>
      </c>
      <c r="C3692" s="174" t="s">
        <v>193</v>
      </c>
      <c r="D3692" s="104">
        <v>4283.7</v>
      </c>
      <c r="E3692" s="97">
        <v>128.47594135910546</v>
      </c>
      <c r="F3692" s="227">
        <f t="shared" si="171"/>
        <v>550352.39</v>
      </c>
      <c r="G3692" s="81">
        <v>2141.8499689999999</v>
      </c>
      <c r="H3692" s="106">
        <v>623.65152523902111</v>
      </c>
      <c r="I3692" s="189">
        <f t="shared" si="172"/>
        <v>1335768</v>
      </c>
      <c r="J3692" s="232">
        <v>2016</v>
      </c>
      <c r="K3692" s="106">
        <f t="shared" si="173"/>
        <v>1886120</v>
      </c>
    </row>
    <row r="3693" spans="2:11" s="58" customFormat="1">
      <c r="B3693" s="175" t="s">
        <v>4565</v>
      </c>
      <c r="C3693" s="174" t="s">
        <v>193</v>
      </c>
      <c r="D3693" s="181">
        <v>4800.55</v>
      </c>
      <c r="E3693" s="97">
        <v>296.1649915113893</v>
      </c>
      <c r="F3693" s="227">
        <f t="shared" si="171"/>
        <v>1421754.8499999999</v>
      </c>
      <c r="G3693" s="81">
        <v>2400.2750860000001</v>
      </c>
      <c r="H3693" s="106">
        <v>576.16104423457739</v>
      </c>
      <c r="I3693" s="189">
        <f t="shared" si="172"/>
        <v>1382945</v>
      </c>
      <c r="J3693" s="232">
        <v>2016</v>
      </c>
      <c r="K3693" s="106">
        <f t="shared" si="173"/>
        <v>2804700</v>
      </c>
    </row>
    <row r="3694" spans="2:11" s="58" customFormat="1">
      <c r="B3694" s="175" t="s">
        <v>4566</v>
      </c>
      <c r="C3694" s="174" t="s">
        <v>193</v>
      </c>
      <c r="D3694" s="181">
        <v>2171.8249999999998</v>
      </c>
      <c r="E3694" s="97">
        <v>271.15408469835279</v>
      </c>
      <c r="F3694" s="227">
        <f t="shared" si="171"/>
        <v>588899.22</v>
      </c>
      <c r="G3694" s="81">
        <v>1085.912468</v>
      </c>
      <c r="H3694" s="106">
        <v>623.38265739481312</v>
      </c>
      <c r="I3694" s="189">
        <f t="shared" si="172"/>
        <v>676939</v>
      </c>
      <c r="J3694" s="232">
        <v>2016</v>
      </c>
      <c r="K3694" s="106">
        <f t="shared" si="173"/>
        <v>1265838</v>
      </c>
    </row>
    <row r="3695" spans="2:11" s="58" customFormat="1">
      <c r="B3695" s="175" t="s">
        <v>4567</v>
      </c>
      <c r="C3695" s="174" t="s">
        <v>4568</v>
      </c>
      <c r="D3695" s="181">
        <v>2408.25</v>
      </c>
      <c r="E3695" s="97">
        <v>231.32902730198276</v>
      </c>
      <c r="F3695" s="227">
        <f t="shared" si="171"/>
        <v>557098.13</v>
      </c>
      <c r="G3695" s="81">
        <v>1204.1249660000001</v>
      </c>
      <c r="H3695" s="106">
        <v>576.1611291099166</v>
      </c>
      <c r="I3695" s="189">
        <f t="shared" si="172"/>
        <v>693770</v>
      </c>
      <c r="J3695" s="232">
        <v>2016</v>
      </c>
      <c r="K3695" s="106">
        <f t="shared" si="173"/>
        <v>1250868</v>
      </c>
    </row>
    <row r="3696" spans="2:11" s="58" customFormat="1">
      <c r="B3696" s="175" t="s">
        <v>4569</v>
      </c>
      <c r="C3696" s="174" t="s">
        <v>4568</v>
      </c>
      <c r="D3696" s="181">
        <v>10259.269050000001</v>
      </c>
      <c r="E3696" s="97">
        <v>385.28121357729668</v>
      </c>
      <c r="F3696" s="227">
        <f t="shared" si="171"/>
        <v>3952703.63</v>
      </c>
      <c r="G3696" s="81">
        <v>5129.634384</v>
      </c>
      <c r="H3696" s="106">
        <v>576.16114107831515</v>
      </c>
      <c r="I3696" s="189">
        <f t="shared" si="172"/>
        <v>2955496</v>
      </c>
      <c r="J3696" s="232">
        <v>2016</v>
      </c>
      <c r="K3696" s="106">
        <f t="shared" si="173"/>
        <v>6908200</v>
      </c>
    </row>
    <row r="3697" spans="2:11" s="58" customFormat="1">
      <c r="B3697" s="175" t="s">
        <v>4570</v>
      </c>
      <c r="C3697" s="174" t="s">
        <v>173</v>
      </c>
      <c r="D3697" s="104">
        <v>6444.6111110000002</v>
      </c>
      <c r="E3697" s="97">
        <v>298.70927924792818</v>
      </c>
      <c r="F3697" s="227">
        <f t="shared" si="171"/>
        <v>1925065.1399999997</v>
      </c>
      <c r="G3697" s="81">
        <v>3222.3056139999999</v>
      </c>
      <c r="H3697" s="106">
        <v>576.16105434994904</v>
      </c>
      <c r="I3697" s="189">
        <f t="shared" si="172"/>
        <v>1856566.9999999998</v>
      </c>
      <c r="J3697" s="232">
        <v>2016</v>
      </c>
      <c r="K3697" s="106">
        <f t="shared" si="173"/>
        <v>3781632</v>
      </c>
    </row>
    <row r="3698" spans="2:11" s="58" customFormat="1">
      <c r="B3698" s="175" t="s">
        <v>4571</v>
      </c>
      <c r="C3698" s="174" t="s">
        <v>173</v>
      </c>
      <c r="D3698" s="181">
        <v>4829.0666670000001</v>
      </c>
      <c r="E3698" s="97">
        <v>188.93135939388347</v>
      </c>
      <c r="F3698" s="227">
        <f t="shared" si="171"/>
        <v>912362.13</v>
      </c>
      <c r="G3698" s="81">
        <v>2414.5332600000002</v>
      </c>
      <c r="H3698" s="106">
        <v>576.16104240369827</v>
      </c>
      <c r="I3698" s="189">
        <f t="shared" si="172"/>
        <v>1391160</v>
      </c>
      <c r="J3698" s="232">
        <v>2016</v>
      </c>
      <c r="K3698" s="106">
        <f t="shared" si="173"/>
        <v>2303522</v>
      </c>
    </row>
    <row r="3699" spans="2:11" s="58" customFormat="1">
      <c r="B3699" s="175" t="s">
        <v>4572</v>
      </c>
      <c r="C3699" s="174" t="s">
        <v>4573</v>
      </c>
      <c r="D3699" s="181">
        <v>6022.28449</v>
      </c>
      <c r="E3699" s="97">
        <v>40.319626281886265</v>
      </c>
      <c r="F3699" s="227">
        <f t="shared" si="171"/>
        <v>242816.26</v>
      </c>
      <c r="G3699" s="81"/>
      <c r="H3699" s="106" t="s">
        <v>11235</v>
      </c>
      <c r="I3699" s="189" t="str">
        <f t="shared" si="172"/>
        <v/>
      </c>
      <c r="J3699" s="232">
        <v>2016</v>
      </c>
      <c r="K3699" s="106">
        <f t="shared" si="173"/>
        <v>0</v>
      </c>
    </row>
    <row r="3700" spans="2:11" s="58" customFormat="1">
      <c r="B3700" s="175" t="s">
        <v>4574</v>
      </c>
      <c r="C3700" s="174" t="s">
        <v>4573</v>
      </c>
      <c r="D3700" s="181">
        <v>3137.1900599999999</v>
      </c>
      <c r="E3700" s="97">
        <v>30.732266186002136</v>
      </c>
      <c r="F3700" s="227">
        <f t="shared" si="171"/>
        <v>96412.96</v>
      </c>
      <c r="G3700" s="81"/>
      <c r="H3700" s="106" t="s">
        <v>11235</v>
      </c>
      <c r="I3700" s="189" t="str">
        <f t="shared" si="172"/>
        <v/>
      </c>
      <c r="J3700" s="232">
        <v>2016</v>
      </c>
      <c r="K3700" s="106">
        <f t="shared" si="173"/>
        <v>0</v>
      </c>
    </row>
    <row r="3701" spans="2:11" s="58" customFormat="1">
      <c r="B3701" s="175" t="s">
        <v>4575</v>
      </c>
      <c r="C3701" s="174" t="s">
        <v>4576</v>
      </c>
      <c r="D3701" s="181">
        <v>3204.15</v>
      </c>
      <c r="E3701" s="97">
        <v>235.3274097654604</v>
      </c>
      <c r="F3701" s="227">
        <f t="shared" si="171"/>
        <v>754024.32</v>
      </c>
      <c r="G3701" s="81"/>
      <c r="H3701" s="106" t="s">
        <v>11235</v>
      </c>
      <c r="I3701" s="189" t="str">
        <f t="shared" si="172"/>
        <v/>
      </c>
      <c r="J3701" s="232">
        <v>2016</v>
      </c>
      <c r="K3701" s="106">
        <f t="shared" si="173"/>
        <v>0</v>
      </c>
    </row>
    <row r="3702" spans="2:11" s="58" customFormat="1">
      <c r="B3702" s="175" t="s">
        <v>4577</v>
      </c>
      <c r="C3702" s="174" t="s">
        <v>4573</v>
      </c>
      <c r="D3702" s="104">
        <v>1190.451585</v>
      </c>
      <c r="E3702" s="97">
        <v>71.34731984921504</v>
      </c>
      <c r="F3702" s="227">
        <f t="shared" si="171"/>
        <v>84935.530000000013</v>
      </c>
      <c r="G3702" s="81"/>
      <c r="H3702" s="106" t="s">
        <v>11235</v>
      </c>
      <c r="I3702" s="189" t="str">
        <f t="shared" si="172"/>
        <v/>
      </c>
      <c r="J3702" s="232">
        <v>2016</v>
      </c>
      <c r="K3702" s="106">
        <f t="shared" si="173"/>
        <v>0</v>
      </c>
    </row>
    <row r="3703" spans="2:11" s="58" customFormat="1">
      <c r="B3703" s="175" t="s">
        <v>4578</v>
      </c>
      <c r="C3703" s="174" t="s">
        <v>4573</v>
      </c>
      <c r="D3703" s="181">
        <v>6502.0157669999999</v>
      </c>
      <c r="E3703" s="97">
        <v>165.95465908841746</v>
      </c>
      <c r="F3703" s="227">
        <f t="shared" si="171"/>
        <v>1079039.81</v>
      </c>
      <c r="G3703" s="81"/>
      <c r="H3703" s="106" t="s">
        <v>11235</v>
      </c>
      <c r="I3703" s="189" t="str">
        <f t="shared" si="172"/>
        <v/>
      </c>
      <c r="J3703" s="232">
        <v>2016</v>
      </c>
      <c r="K3703" s="106">
        <f t="shared" si="173"/>
        <v>0</v>
      </c>
    </row>
    <row r="3704" spans="2:11" s="58" customFormat="1">
      <c r="B3704" s="175" t="s">
        <v>4579</v>
      </c>
      <c r="C3704" s="174" t="s">
        <v>4526</v>
      </c>
      <c r="D3704" s="181">
        <v>6398.5</v>
      </c>
      <c r="E3704" s="97">
        <v>187.09880909588185</v>
      </c>
      <c r="F3704" s="227">
        <f t="shared" si="171"/>
        <v>1197151.73</v>
      </c>
      <c r="G3704" s="81">
        <v>3199.2500730000002</v>
      </c>
      <c r="H3704" s="106">
        <v>162.69437778332747</v>
      </c>
      <c r="I3704" s="189">
        <f t="shared" si="172"/>
        <v>520500</v>
      </c>
      <c r="J3704" s="232">
        <v>2016</v>
      </c>
      <c r="K3704" s="106">
        <f t="shared" si="173"/>
        <v>1717652</v>
      </c>
    </row>
    <row r="3705" spans="2:11" s="58" customFormat="1">
      <c r="B3705" s="175" t="s">
        <v>4580</v>
      </c>
      <c r="C3705" s="174" t="s">
        <v>4576</v>
      </c>
      <c r="D3705" s="181">
        <v>3940.22</v>
      </c>
      <c r="E3705" s="97">
        <v>448.4971092984656</v>
      </c>
      <c r="F3705" s="227">
        <f t="shared" si="171"/>
        <v>1767177.28</v>
      </c>
      <c r="G3705" s="81"/>
      <c r="H3705" s="106" t="s">
        <v>11235</v>
      </c>
      <c r="I3705" s="189" t="str">
        <f t="shared" si="172"/>
        <v/>
      </c>
      <c r="J3705" s="232">
        <v>2016</v>
      </c>
      <c r="K3705" s="106">
        <f t="shared" si="173"/>
        <v>0</v>
      </c>
    </row>
    <row r="3706" spans="2:11" s="58" customFormat="1">
      <c r="B3706" s="175" t="s">
        <v>4581</v>
      </c>
      <c r="C3706" s="174" t="s">
        <v>4576</v>
      </c>
      <c r="D3706" s="181">
        <v>4049.7</v>
      </c>
      <c r="E3706" s="97">
        <v>185.85447317085217</v>
      </c>
      <c r="F3706" s="227">
        <f t="shared" si="171"/>
        <v>752654.86</v>
      </c>
      <c r="G3706" s="81">
        <v>2024.85</v>
      </c>
      <c r="H3706" s="106">
        <v>162.69452058177149</v>
      </c>
      <c r="I3706" s="189">
        <f t="shared" si="172"/>
        <v>329432</v>
      </c>
      <c r="J3706" s="232">
        <v>2016</v>
      </c>
      <c r="K3706" s="106">
        <f t="shared" si="173"/>
        <v>1082087</v>
      </c>
    </row>
    <row r="3707" spans="2:11" s="58" customFormat="1">
      <c r="B3707" s="175" t="s">
        <v>4582</v>
      </c>
      <c r="C3707" s="174" t="s">
        <v>4528</v>
      </c>
      <c r="D3707" s="104">
        <v>7149.7</v>
      </c>
      <c r="E3707" s="97">
        <v>645.89862511713784</v>
      </c>
      <c r="F3707" s="227">
        <f t="shared" si="171"/>
        <v>4617981.4000000004</v>
      </c>
      <c r="G3707" s="81">
        <v>3574.8499809999998</v>
      </c>
      <c r="H3707" s="106">
        <v>162.69437964982956</v>
      </c>
      <c r="I3707" s="189">
        <f t="shared" si="172"/>
        <v>581608</v>
      </c>
      <c r="J3707" s="232">
        <v>2016</v>
      </c>
      <c r="K3707" s="106">
        <f t="shared" si="173"/>
        <v>5199589</v>
      </c>
    </row>
    <row r="3708" spans="2:11" s="58" customFormat="1">
      <c r="B3708" s="175" t="s">
        <v>4583</v>
      </c>
      <c r="C3708" s="174" t="s">
        <v>4528</v>
      </c>
      <c r="D3708" s="181">
        <v>2185.5</v>
      </c>
      <c r="E3708" s="97">
        <v>130.11696179363989</v>
      </c>
      <c r="F3708" s="227">
        <f t="shared" si="171"/>
        <v>284370.62</v>
      </c>
      <c r="G3708" s="81">
        <v>1092.7500439999999</v>
      </c>
      <c r="H3708" s="106">
        <v>162.69411378765409</v>
      </c>
      <c r="I3708" s="189">
        <f t="shared" si="172"/>
        <v>177784</v>
      </c>
      <c r="J3708" s="232">
        <v>2016</v>
      </c>
      <c r="K3708" s="106">
        <f t="shared" si="173"/>
        <v>462155</v>
      </c>
    </row>
    <row r="3709" spans="2:11" s="58" customFormat="1">
      <c r="B3709" s="175" t="s">
        <v>4584</v>
      </c>
      <c r="C3709" s="174" t="s">
        <v>4573</v>
      </c>
      <c r="D3709" s="181">
        <v>1536.639246</v>
      </c>
      <c r="E3709" s="97">
        <v>135.23407041759236</v>
      </c>
      <c r="F3709" s="227">
        <f t="shared" si="171"/>
        <v>207805.98000000004</v>
      </c>
      <c r="G3709" s="81">
        <v>768.31959370000004</v>
      </c>
      <c r="H3709" s="106">
        <v>576.16127927729042</v>
      </c>
      <c r="I3709" s="189">
        <f t="shared" si="172"/>
        <v>442676</v>
      </c>
      <c r="J3709" s="232">
        <v>2016</v>
      </c>
      <c r="K3709" s="106">
        <f t="shared" si="173"/>
        <v>650482</v>
      </c>
    </row>
    <row r="3710" spans="2:11" s="58" customFormat="1">
      <c r="B3710" s="175" t="s">
        <v>4585</v>
      </c>
      <c r="C3710" s="174" t="s">
        <v>4573</v>
      </c>
      <c r="D3710" s="181">
        <v>4931.9413020000002</v>
      </c>
      <c r="E3710" s="97">
        <v>112.25195031731138</v>
      </c>
      <c r="F3710" s="227">
        <f t="shared" si="171"/>
        <v>553620.03</v>
      </c>
      <c r="G3710" s="81">
        <v>2465.97057</v>
      </c>
      <c r="H3710" s="106">
        <v>179.12663085837232</v>
      </c>
      <c r="I3710" s="189">
        <f t="shared" si="172"/>
        <v>441721</v>
      </c>
      <c r="J3710" s="232">
        <v>2016</v>
      </c>
      <c r="K3710" s="106">
        <f t="shared" si="173"/>
        <v>995341</v>
      </c>
    </row>
    <row r="3711" spans="2:11" s="58" customFormat="1">
      <c r="B3711" s="175" t="s">
        <v>4586</v>
      </c>
      <c r="C3711" s="174" t="s">
        <v>4528</v>
      </c>
      <c r="D3711" s="181">
        <v>7149.7</v>
      </c>
      <c r="E3711" s="97">
        <v>645.89862511713784</v>
      </c>
      <c r="F3711" s="227">
        <f t="shared" si="171"/>
        <v>4617981.4000000004</v>
      </c>
      <c r="G3711" s="81">
        <v>3574.8499809999998</v>
      </c>
      <c r="H3711" s="106">
        <v>162.69437964982956</v>
      </c>
      <c r="I3711" s="189">
        <f t="shared" si="172"/>
        <v>581608</v>
      </c>
      <c r="J3711" s="232">
        <v>2016</v>
      </c>
      <c r="K3711" s="106">
        <f t="shared" si="173"/>
        <v>5199589</v>
      </c>
    </row>
    <row r="3712" spans="2:11" s="58" customFormat="1">
      <c r="B3712" s="175" t="s">
        <v>4587</v>
      </c>
      <c r="C3712" s="174" t="s">
        <v>4528</v>
      </c>
      <c r="D3712" s="104">
        <v>1363.6</v>
      </c>
      <c r="E3712" s="97">
        <v>173.98875770020535</v>
      </c>
      <c r="F3712" s="227">
        <f t="shared" si="171"/>
        <v>237251.07</v>
      </c>
      <c r="G3712" s="81">
        <v>681.80000940000002</v>
      </c>
      <c r="H3712" s="106">
        <v>162.69433627262134</v>
      </c>
      <c r="I3712" s="189">
        <f t="shared" si="172"/>
        <v>110925</v>
      </c>
      <c r="J3712" s="232">
        <v>2016</v>
      </c>
      <c r="K3712" s="106">
        <f t="shared" si="173"/>
        <v>348176</v>
      </c>
    </row>
    <row r="3713" spans="2:11" s="58" customFormat="1">
      <c r="B3713" s="175" t="s">
        <v>4588</v>
      </c>
      <c r="C3713" s="174" t="s">
        <v>263</v>
      </c>
      <c r="D3713" s="181">
        <v>5717.0833329999996</v>
      </c>
      <c r="E3713" s="97">
        <v>313.53057767297025</v>
      </c>
      <c r="F3713" s="227">
        <f t="shared" si="171"/>
        <v>1792480.44</v>
      </c>
      <c r="G3713" s="81">
        <v>2858.5417579999998</v>
      </c>
      <c r="H3713" s="106">
        <v>162.69449228735039</v>
      </c>
      <c r="I3713" s="189">
        <f t="shared" si="172"/>
        <v>465069</v>
      </c>
      <c r="J3713" s="232">
        <v>2016</v>
      </c>
      <c r="K3713" s="106">
        <f t="shared" si="173"/>
        <v>2257549</v>
      </c>
    </row>
    <row r="3714" spans="2:11" s="58" customFormat="1">
      <c r="B3714" s="175" t="s">
        <v>4589</v>
      </c>
      <c r="C3714" s="174" t="s">
        <v>263</v>
      </c>
      <c r="D3714" s="181">
        <v>4769.7378790000002</v>
      </c>
      <c r="E3714" s="97">
        <v>235.24049087478167</v>
      </c>
      <c r="F3714" s="227">
        <f t="shared" si="171"/>
        <v>1122035.48</v>
      </c>
      <c r="G3714" s="81">
        <v>2384.8689939999999</v>
      </c>
      <c r="H3714" s="106">
        <v>355.80696555443581</v>
      </c>
      <c r="I3714" s="189">
        <f t="shared" si="172"/>
        <v>848553</v>
      </c>
      <c r="J3714" s="232">
        <v>2016</v>
      </c>
      <c r="K3714" s="106">
        <f t="shared" si="173"/>
        <v>1970588</v>
      </c>
    </row>
    <row r="3715" spans="2:11" s="58" customFormat="1">
      <c r="B3715" s="175" t="s">
        <v>4590</v>
      </c>
      <c r="C3715" s="174" t="s">
        <v>4591</v>
      </c>
      <c r="D3715" s="181">
        <v>3603.7057460000001</v>
      </c>
      <c r="E3715" s="97">
        <v>115.04537806955562</v>
      </c>
      <c r="F3715" s="227">
        <f t="shared" si="171"/>
        <v>414589.69</v>
      </c>
      <c r="G3715" s="81">
        <v>1801.8528920000001</v>
      </c>
      <c r="H3715" s="106">
        <v>162.69474678069335</v>
      </c>
      <c r="I3715" s="189">
        <f t="shared" si="172"/>
        <v>293152</v>
      </c>
      <c r="J3715" s="232">
        <v>2016</v>
      </c>
      <c r="K3715" s="106">
        <f t="shared" si="173"/>
        <v>707742</v>
      </c>
    </row>
    <row r="3716" spans="2:11" s="58" customFormat="1">
      <c r="B3716" s="175" t="s">
        <v>4592</v>
      </c>
      <c r="C3716" s="174" t="s">
        <v>4591</v>
      </c>
      <c r="D3716" s="181">
        <v>3603.7057460000001</v>
      </c>
      <c r="E3716" s="97">
        <v>198.36531070647519</v>
      </c>
      <c r="F3716" s="227">
        <f t="shared" si="171"/>
        <v>714850.21</v>
      </c>
      <c r="G3716" s="81">
        <v>1801.852817</v>
      </c>
      <c r="H3716" s="106">
        <v>162.69475355267045</v>
      </c>
      <c r="I3716" s="189">
        <f t="shared" si="172"/>
        <v>293152</v>
      </c>
      <c r="J3716" s="232">
        <v>2016</v>
      </c>
      <c r="K3716" s="106">
        <f t="shared" si="173"/>
        <v>1008002</v>
      </c>
    </row>
    <row r="3717" spans="2:11" s="58" customFormat="1">
      <c r="B3717" s="175" t="s">
        <v>4593</v>
      </c>
      <c r="C3717" s="174" t="s">
        <v>1710</v>
      </c>
      <c r="D3717" s="104">
        <v>10067.26</v>
      </c>
      <c r="E3717" s="97">
        <v>320.98473467457876</v>
      </c>
      <c r="F3717" s="227">
        <f t="shared" si="171"/>
        <v>3231436.78</v>
      </c>
      <c r="G3717" s="81">
        <v>5033.6300549999996</v>
      </c>
      <c r="H3717" s="106">
        <v>402.28462915914469</v>
      </c>
      <c r="I3717" s="189">
        <f t="shared" si="172"/>
        <v>2024952</v>
      </c>
      <c r="J3717" s="232">
        <v>2016</v>
      </c>
      <c r="K3717" s="106">
        <f t="shared" si="173"/>
        <v>5256389</v>
      </c>
    </row>
    <row r="3718" spans="2:11" s="58" customFormat="1">
      <c r="B3718" s="175" t="s">
        <v>4594</v>
      </c>
      <c r="C3718" s="174" t="s">
        <v>1710</v>
      </c>
      <c r="D3718" s="181">
        <v>4204.1499999999996</v>
      </c>
      <c r="E3718" s="97">
        <v>94.031081193582537</v>
      </c>
      <c r="F3718" s="227">
        <f t="shared" si="171"/>
        <v>395320.76999999996</v>
      </c>
      <c r="G3718" s="81">
        <v>2102.0750750000002</v>
      </c>
      <c r="H3718" s="106">
        <v>576.1611535211224</v>
      </c>
      <c r="I3718" s="189">
        <f t="shared" si="172"/>
        <v>1211134</v>
      </c>
      <c r="J3718" s="232">
        <v>2016</v>
      </c>
      <c r="K3718" s="106">
        <f t="shared" si="173"/>
        <v>1606455</v>
      </c>
    </row>
    <row r="3719" spans="2:11" s="58" customFormat="1">
      <c r="B3719" s="175" t="s">
        <v>4595</v>
      </c>
      <c r="C3719" s="174" t="s">
        <v>1717</v>
      </c>
      <c r="D3719" s="181">
        <v>5011.5004170000002</v>
      </c>
      <c r="E3719" s="97">
        <v>563.39937644666463</v>
      </c>
      <c r="F3719" s="227">
        <f t="shared" si="171"/>
        <v>2823476.21</v>
      </c>
      <c r="G3719" s="81"/>
      <c r="H3719" s="106" t="s">
        <v>11235</v>
      </c>
      <c r="I3719" s="189" t="str">
        <f t="shared" si="172"/>
        <v/>
      </c>
      <c r="J3719" s="232">
        <v>2016</v>
      </c>
      <c r="K3719" s="106">
        <f t="shared" si="173"/>
        <v>0</v>
      </c>
    </row>
    <row r="3720" spans="2:11" s="58" customFormat="1">
      <c r="B3720" s="175" t="s">
        <v>4596</v>
      </c>
      <c r="C3720" s="174" t="s">
        <v>4597</v>
      </c>
      <c r="D3720" s="181">
        <v>4085.207249</v>
      </c>
      <c r="E3720" s="97">
        <v>32.727681082208903</v>
      </c>
      <c r="F3720" s="227">
        <f t="shared" si="171"/>
        <v>133699.35999999999</v>
      </c>
      <c r="G3720" s="81"/>
      <c r="H3720" s="106" t="s">
        <v>11235</v>
      </c>
      <c r="I3720" s="189" t="str">
        <f t="shared" si="172"/>
        <v/>
      </c>
      <c r="J3720" s="232">
        <v>2016</v>
      </c>
      <c r="K3720" s="106">
        <f t="shared" si="173"/>
        <v>0</v>
      </c>
    </row>
    <row r="3721" spans="2:11" s="58" customFormat="1">
      <c r="B3721" s="175" t="s">
        <v>4598</v>
      </c>
      <c r="C3721" s="174" t="s">
        <v>1710</v>
      </c>
      <c r="D3721" s="181">
        <v>5339.2</v>
      </c>
      <c r="E3721" s="97">
        <v>326.5839489062032</v>
      </c>
      <c r="F3721" s="227">
        <f t="shared" si="171"/>
        <v>1743697.02</v>
      </c>
      <c r="G3721" s="81">
        <v>2669.6000920000001</v>
      </c>
      <c r="H3721" s="106">
        <v>576.16120279935922</v>
      </c>
      <c r="I3721" s="189">
        <f t="shared" si="172"/>
        <v>1538120</v>
      </c>
      <c r="J3721" s="232">
        <v>2016</v>
      </c>
      <c r="K3721" s="106">
        <f t="shared" si="173"/>
        <v>3281817</v>
      </c>
    </row>
    <row r="3722" spans="2:11" s="58" customFormat="1">
      <c r="B3722" s="175" t="s">
        <v>4599</v>
      </c>
      <c r="C3722" s="174" t="s">
        <v>4597</v>
      </c>
      <c r="D3722" s="104">
        <v>4085.207249</v>
      </c>
      <c r="E3722" s="97">
        <v>32.727681082208903</v>
      </c>
      <c r="F3722" s="227">
        <f t="shared" si="171"/>
        <v>133699.35999999999</v>
      </c>
      <c r="G3722" s="81"/>
      <c r="H3722" s="106" t="s">
        <v>11235</v>
      </c>
      <c r="I3722" s="189" t="str">
        <f t="shared" si="172"/>
        <v/>
      </c>
      <c r="J3722" s="232">
        <v>2016</v>
      </c>
      <c r="K3722" s="106">
        <f t="shared" si="173"/>
        <v>0</v>
      </c>
    </row>
    <row r="3723" spans="2:11" s="58" customFormat="1">
      <c r="B3723" s="175" t="s">
        <v>4600</v>
      </c>
      <c r="C3723" s="174" t="s">
        <v>4597</v>
      </c>
      <c r="D3723" s="181">
        <v>9169.7656229999993</v>
      </c>
      <c r="E3723" s="97">
        <v>81.066114507384953</v>
      </c>
      <c r="F3723" s="227">
        <f t="shared" si="171"/>
        <v>743357.27</v>
      </c>
      <c r="G3723" s="81">
        <v>4584.8828460000004</v>
      </c>
      <c r="H3723" s="106">
        <v>576.16106860934167</v>
      </c>
      <c r="I3723" s="189">
        <f t="shared" si="172"/>
        <v>2641631</v>
      </c>
      <c r="J3723" s="232">
        <v>2016</v>
      </c>
      <c r="K3723" s="106">
        <f t="shared" si="173"/>
        <v>3384988</v>
      </c>
    </row>
    <row r="3724" spans="2:11" s="58" customFormat="1">
      <c r="B3724" s="175" t="s">
        <v>4601</v>
      </c>
      <c r="C3724" s="174" t="s">
        <v>4602</v>
      </c>
      <c r="D3724" s="181">
        <v>4973.3333329999996</v>
      </c>
      <c r="E3724" s="97">
        <v>249.29522655826378</v>
      </c>
      <c r="F3724" s="227">
        <f t="shared" si="171"/>
        <v>1239828.26</v>
      </c>
      <c r="G3724" s="81">
        <v>2486.6666129999999</v>
      </c>
      <c r="H3724" s="106">
        <v>607.13164849171528</v>
      </c>
      <c r="I3724" s="189">
        <f t="shared" si="172"/>
        <v>1509734.0000000002</v>
      </c>
      <c r="J3724" s="232">
        <v>2016</v>
      </c>
      <c r="K3724" s="106">
        <f t="shared" si="173"/>
        <v>2749562</v>
      </c>
    </row>
    <row r="3725" spans="2:11" s="58" customFormat="1">
      <c r="B3725" s="175" t="s">
        <v>4603</v>
      </c>
      <c r="C3725" s="174" t="s">
        <v>1880</v>
      </c>
      <c r="D3725" s="181">
        <v>19224.55</v>
      </c>
      <c r="E3725" s="97">
        <v>520.15814986566659</v>
      </c>
      <c r="F3725" s="227">
        <f t="shared" si="171"/>
        <v>9999806.3599999994</v>
      </c>
      <c r="G3725" s="81">
        <v>9612.2747159999999</v>
      </c>
      <c r="H3725" s="106">
        <v>576.16112352484288</v>
      </c>
      <c r="I3725" s="189">
        <f t="shared" si="172"/>
        <v>5538219</v>
      </c>
      <c r="J3725" s="232">
        <v>2016</v>
      </c>
      <c r="K3725" s="106">
        <f t="shared" si="173"/>
        <v>15538025</v>
      </c>
    </row>
    <row r="3726" spans="2:11" s="58" customFormat="1">
      <c r="B3726" s="175" t="s">
        <v>4604</v>
      </c>
      <c r="C3726" s="174" t="s">
        <v>1218</v>
      </c>
      <c r="D3726" s="181">
        <v>6363.1</v>
      </c>
      <c r="E3726" s="97">
        <v>147.12309094623689</v>
      </c>
      <c r="F3726" s="227">
        <f t="shared" ref="F3726:F3789" si="174">IFERROR(D3726*E3726,0)</f>
        <v>936158.94</v>
      </c>
      <c r="G3726" s="81">
        <v>3181.5500710000001</v>
      </c>
      <c r="H3726" s="106">
        <v>610.50775774510828</v>
      </c>
      <c r="I3726" s="189">
        <f t="shared" ref="I3726:I3789" si="175">IFERROR(G3726*H3726,"")</f>
        <v>1942361</v>
      </c>
      <c r="J3726" s="232">
        <v>2016</v>
      </c>
      <c r="K3726" s="106">
        <f t="shared" ref="K3726:K3789" si="176">IFERROR(ROUND((F3726+I3726),0),0)</f>
        <v>2878520</v>
      </c>
    </row>
    <row r="3727" spans="2:11" s="58" customFormat="1">
      <c r="B3727" s="175" t="s">
        <v>4605</v>
      </c>
      <c r="C3727" s="174" t="s">
        <v>2019</v>
      </c>
      <c r="D3727" s="104">
        <v>8909.2333330000001</v>
      </c>
      <c r="E3727" s="97">
        <v>450.84079963673793</v>
      </c>
      <c r="F3727" s="227">
        <f t="shared" si="174"/>
        <v>4016645.88</v>
      </c>
      <c r="G3727" s="81">
        <v>4454.6167230000001</v>
      </c>
      <c r="H3727" s="106">
        <v>162.69458071623191</v>
      </c>
      <c r="I3727" s="189">
        <f t="shared" si="175"/>
        <v>724742</v>
      </c>
      <c r="J3727" s="232">
        <v>2016</v>
      </c>
      <c r="K3727" s="106">
        <f t="shared" si="176"/>
        <v>4741388</v>
      </c>
    </row>
    <row r="3728" spans="2:11" s="58" customFormat="1">
      <c r="B3728" s="175" t="s">
        <v>4606</v>
      </c>
      <c r="C3728" s="174" t="s">
        <v>2019</v>
      </c>
      <c r="D3728" s="181">
        <v>7224.1</v>
      </c>
      <c r="E3728" s="97">
        <v>343.59199208205865</v>
      </c>
      <c r="F3728" s="227">
        <f t="shared" si="174"/>
        <v>2482142.91</v>
      </c>
      <c r="G3728" s="81">
        <v>3612.0499679999998</v>
      </c>
      <c r="H3728" s="106">
        <v>162.69459315519637</v>
      </c>
      <c r="I3728" s="189">
        <f t="shared" si="175"/>
        <v>587661</v>
      </c>
      <c r="J3728" s="232">
        <v>2016</v>
      </c>
      <c r="K3728" s="106">
        <f t="shared" si="176"/>
        <v>3069804</v>
      </c>
    </row>
    <row r="3729" spans="2:11" s="58" customFormat="1">
      <c r="B3729" s="175" t="s">
        <v>4607</v>
      </c>
      <c r="C3729" s="174" t="s">
        <v>1952</v>
      </c>
      <c r="D3729" s="181">
        <v>10659.590480000001</v>
      </c>
      <c r="E3729" s="97">
        <v>288.97631440715531</v>
      </c>
      <c r="F3729" s="227">
        <f t="shared" si="174"/>
        <v>3080369.17</v>
      </c>
      <c r="G3729" s="81">
        <v>5329.7952059999998</v>
      </c>
      <c r="H3729" s="106">
        <v>162.69443130269497</v>
      </c>
      <c r="I3729" s="189">
        <f t="shared" si="175"/>
        <v>867127.99999999988</v>
      </c>
      <c r="J3729" s="232">
        <v>2016</v>
      </c>
      <c r="K3729" s="106">
        <f t="shared" si="176"/>
        <v>3947497</v>
      </c>
    </row>
    <row r="3730" spans="2:11" s="58" customFormat="1">
      <c r="B3730" s="175" t="s">
        <v>4608</v>
      </c>
      <c r="C3730" s="174" t="s">
        <v>1952</v>
      </c>
      <c r="D3730" s="181">
        <v>19067.187089999999</v>
      </c>
      <c r="E3730" s="97">
        <v>521.63472110767441</v>
      </c>
      <c r="F3730" s="227">
        <f t="shared" si="174"/>
        <v>9946106.8200000003</v>
      </c>
      <c r="G3730" s="81">
        <v>9533.5936409999995</v>
      </c>
      <c r="H3730" s="106">
        <v>162.69447371131142</v>
      </c>
      <c r="I3730" s="189">
        <f t="shared" si="175"/>
        <v>1551063</v>
      </c>
      <c r="J3730" s="232">
        <v>2016</v>
      </c>
      <c r="K3730" s="106">
        <f t="shared" si="176"/>
        <v>11497170</v>
      </c>
    </row>
    <row r="3731" spans="2:11" s="58" customFormat="1">
      <c r="B3731" s="175" t="s">
        <v>4609</v>
      </c>
      <c r="C3731" s="174" t="s">
        <v>1935</v>
      </c>
      <c r="D3731" s="181">
        <v>1800.3024399999999</v>
      </c>
      <c r="E3731" s="97">
        <v>293.60499005933696</v>
      </c>
      <c r="F3731" s="227">
        <f t="shared" si="174"/>
        <v>528577.78</v>
      </c>
      <c r="G3731" s="81">
        <v>900.15124979999996</v>
      </c>
      <c r="H3731" s="106">
        <v>162.69488047985155</v>
      </c>
      <c r="I3731" s="189">
        <f t="shared" si="175"/>
        <v>146450</v>
      </c>
      <c r="J3731" s="232">
        <v>2016</v>
      </c>
      <c r="K3731" s="106">
        <f t="shared" si="176"/>
        <v>675028</v>
      </c>
    </row>
    <row r="3732" spans="2:11" s="58" customFormat="1">
      <c r="B3732" s="175" t="s">
        <v>4610</v>
      </c>
      <c r="C3732" s="174" t="s">
        <v>1935</v>
      </c>
      <c r="D3732" s="104">
        <v>6753.8889550000004</v>
      </c>
      <c r="E3732" s="97">
        <v>218.97971522097669</v>
      </c>
      <c r="F3732" s="227">
        <f t="shared" si="174"/>
        <v>1478964.68</v>
      </c>
      <c r="G3732" s="81">
        <v>3376.9445559999999</v>
      </c>
      <c r="H3732" s="106">
        <v>162.69440936595583</v>
      </c>
      <c r="I3732" s="189">
        <f t="shared" si="175"/>
        <v>549410</v>
      </c>
      <c r="J3732" s="232">
        <v>2016</v>
      </c>
      <c r="K3732" s="106">
        <f t="shared" si="176"/>
        <v>2028375</v>
      </c>
    </row>
    <row r="3733" spans="2:11" s="58" customFormat="1">
      <c r="B3733" s="175" t="s">
        <v>4611</v>
      </c>
      <c r="C3733" s="174" t="s">
        <v>1935</v>
      </c>
      <c r="D3733" s="181">
        <v>3832.901969</v>
      </c>
      <c r="E3733" s="97">
        <v>218.56929730414402</v>
      </c>
      <c r="F3733" s="227">
        <f t="shared" si="174"/>
        <v>837754.69</v>
      </c>
      <c r="G3733" s="81">
        <v>1916.4509660000001</v>
      </c>
      <c r="H3733" s="106">
        <v>162.69448346532857</v>
      </c>
      <c r="I3733" s="189">
        <f t="shared" si="175"/>
        <v>311796</v>
      </c>
      <c r="J3733" s="232">
        <v>2016</v>
      </c>
      <c r="K3733" s="106">
        <f t="shared" si="176"/>
        <v>1149551</v>
      </c>
    </row>
    <row r="3734" spans="2:11" s="58" customFormat="1">
      <c r="B3734" s="175" t="s">
        <v>4612</v>
      </c>
      <c r="C3734" s="174" t="s">
        <v>1935</v>
      </c>
      <c r="D3734" s="181">
        <v>6753.8889550000004</v>
      </c>
      <c r="E3734" s="97">
        <v>218.97971522097669</v>
      </c>
      <c r="F3734" s="227">
        <f t="shared" si="174"/>
        <v>1478964.68</v>
      </c>
      <c r="G3734" s="81">
        <v>3376.9445559999999</v>
      </c>
      <c r="H3734" s="106">
        <v>162.69440936595583</v>
      </c>
      <c r="I3734" s="189">
        <f t="shared" si="175"/>
        <v>549410</v>
      </c>
      <c r="J3734" s="232">
        <v>2016</v>
      </c>
      <c r="K3734" s="106">
        <f t="shared" si="176"/>
        <v>2028375</v>
      </c>
    </row>
    <row r="3735" spans="2:11" s="58" customFormat="1">
      <c r="B3735" s="175" t="s">
        <v>4613</v>
      </c>
      <c r="C3735" s="174" t="s">
        <v>1933</v>
      </c>
      <c r="D3735" s="181">
        <v>6182.0666670000001</v>
      </c>
      <c r="E3735" s="97">
        <v>132.76437220925231</v>
      </c>
      <c r="F3735" s="227">
        <f t="shared" si="174"/>
        <v>820758.19999999984</v>
      </c>
      <c r="G3735" s="81"/>
      <c r="H3735" s="106" t="s">
        <v>11235</v>
      </c>
      <c r="I3735" s="189" t="str">
        <f t="shared" si="175"/>
        <v/>
      </c>
      <c r="J3735" s="232">
        <v>2016</v>
      </c>
      <c r="K3735" s="106">
        <f t="shared" si="176"/>
        <v>0</v>
      </c>
    </row>
    <row r="3736" spans="2:11" s="58" customFormat="1">
      <c r="B3736" s="175" t="s">
        <v>4614</v>
      </c>
      <c r="C3736" s="174" t="s">
        <v>1933</v>
      </c>
      <c r="D3736" s="181">
        <v>7463.2</v>
      </c>
      <c r="E3736" s="97">
        <v>124.12311072998178</v>
      </c>
      <c r="F3736" s="227">
        <f t="shared" si="174"/>
        <v>926355.6</v>
      </c>
      <c r="G3736" s="81"/>
      <c r="H3736" s="106" t="s">
        <v>11235</v>
      </c>
      <c r="I3736" s="189" t="str">
        <f t="shared" si="175"/>
        <v/>
      </c>
      <c r="J3736" s="232">
        <v>2016</v>
      </c>
      <c r="K3736" s="106">
        <f t="shared" si="176"/>
        <v>0</v>
      </c>
    </row>
    <row r="3737" spans="2:11" s="58" customFormat="1">
      <c r="B3737" s="175" t="s">
        <v>4615</v>
      </c>
      <c r="C3737" s="174" t="s">
        <v>1723</v>
      </c>
      <c r="D3737" s="104">
        <v>6394.9022219999997</v>
      </c>
      <c r="E3737" s="97">
        <v>268.73341301261257</v>
      </c>
      <c r="F3737" s="227">
        <f t="shared" si="174"/>
        <v>1718523.8999999997</v>
      </c>
      <c r="G3737" s="81">
        <v>3197.4510930000001</v>
      </c>
      <c r="H3737" s="106">
        <v>162.6945916823754</v>
      </c>
      <c r="I3737" s="189">
        <f t="shared" si="175"/>
        <v>520207.99999999994</v>
      </c>
      <c r="J3737" s="232">
        <v>2016</v>
      </c>
      <c r="K3737" s="106">
        <f t="shared" si="176"/>
        <v>2238732</v>
      </c>
    </row>
    <row r="3738" spans="2:11" s="58" customFormat="1">
      <c r="B3738" s="175" t="s">
        <v>4616</v>
      </c>
      <c r="C3738" s="174" t="s">
        <v>1723</v>
      </c>
      <c r="D3738" s="181">
        <v>6602.6022220000004</v>
      </c>
      <c r="E3738" s="97">
        <v>230.37162149975114</v>
      </c>
      <c r="F3738" s="227">
        <f t="shared" si="174"/>
        <v>1521052.18</v>
      </c>
      <c r="G3738" s="81">
        <v>3301.3011940000001</v>
      </c>
      <c r="H3738" s="106">
        <v>162.69463718613974</v>
      </c>
      <c r="I3738" s="189">
        <f t="shared" si="175"/>
        <v>537104</v>
      </c>
      <c r="J3738" s="232">
        <v>2016</v>
      </c>
      <c r="K3738" s="106">
        <f t="shared" si="176"/>
        <v>2058156</v>
      </c>
    </row>
    <row r="3739" spans="2:11" s="58" customFormat="1">
      <c r="B3739" s="175" t="s">
        <v>4617</v>
      </c>
      <c r="C3739" s="174" t="s">
        <v>1796</v>
      </c>
      <c r="D3739" s="181">
        <v>8711.2392049999999</v>
      </c>
      <c r="E3739" s="97">
        <v>219.41998779035939</v>
      </c>
      <c r="F3739" s="227">
        <f t="shared" si="174"/>
        <v>1911420</v>
      </c>
      <c r="G3739" s="81">
        <v>4355.6194230000001</v>
      </c>
      <c r="H3739" s="106">
        <v>162.69442556391135</v>
      </c>
      <c r="I3739" s="189">
        <f t="shared" si="175"/>
        <v>708635</v>
      </c>
      <c r="J3739" s="232">
        <v>2016</v>
      </c>
      <c r="K3739" s="106">
        <f t="shared" si="176"/>
        <v>2620055</v>
      </c>
    </row>
    <row r="3740" spans="2:11" s="58" customFormat="1">
      <c r="B3740" s="175" t="s">
        <v>4618</v>
      </c>
      <c r="C3740" s="174" t="s">
        <v>1796</v>
      </c>
      <c r="D3740" s="181">
        <v>10200.07329</v>
      </c>
      <c r="E3740" s="97">
        <v>542.75398544709867</v>
      </c>
      <c r="F3740" s="227">
        <f t="shared" si="174"/>
        <v>5536130.4299999997</v>
      </c>
      <c r="G3740" s="81">
        <v>5100.0364399999999</v>
      </c>
      <c r="H3740" s="106">
        <v>162.69452380618677</v>
      </c>
      <c r="I3740" s="189">
        <f t="shared" si="175"/>
        <v>829748</v>
      </c>
      <c r="J3740" s="232">
        <v>2016</v>
      </c>
      <c r="K3740" s="106">
        <f t="shared" si="176"/>
        <v>6365878</v>
      </c>
    </row>
    <row r="3741" spans="2:11" s="58" customFormat="1">
      <c r="B3741" s="175" t="s">
        <v>4619</v>
      </c>
      <c r="C3741" s="174" t="s">
        <v>4620</v>
      </c>
      <c r="D3741" s="181">
        <v>8104.6344849999996</v>
      </c>
      <c r="E3741" s="97">
        <v>105.76316076763825</v>
      </c>
      <c r="F3741" s="227">
        <f t="shared" si="174"/>
        <v>857171.76</v>
      </c>
      <c r="G3741" s="81">
        <v>4052.3173459999998</v>
      </c>
      <c r="H3741" s="106">
        <v>576.16119386716957</v>
      </c>
      <c r="I3741" s="189">
        <f t="shared" si="175"/>
        <v>2334788</v>
      </c>
      <c r="J3741" s="232">
        <v>2016</v>
      </c>
      <c r="K3741" s="106">
        <f t="shared" si="176"/>
        <v>3191960</v>
      </c>
    </row>
    <row r="3742" spans="2:11" s="58" customFormat="1">
      <c r="B3742" s="175" t="s">
        <v>4621</v>
      </c>
      <c r="C3742" s="174" t="s">
        <v>2327</v>
      </c>
      <c r="D3742" s="104">
        <v>7722.2333330000001</v>
      </c>
      <c r="E3742" s="97">
        <v>276.76586135603111</v>
      </c>
      <c r="F3742" s="227">
        <f t="shared" si="174"/>
        <v>2137250.56</v>
      </c>
      <c r="G3742" s="81">
        <v>3861.1165959999998</v>
      </c>
      <c r="H3742" s="106">
        <v>162.69438759005038</v>
      </c>
      <c r="I3742" s="189">
        <f t="shared" si="175"/>
        <v>628182</v>
      </c>
      <c r="J3742" s="232">
        <v>2016</v>
      </c>
      <c r="K3742" s="106">
        <f t="shared" si="176"/>
        <v>2765433</v>
      </c>
    </row>
    <row r="3743" spans="2:11" s="58" customFormat="1">
      <c r="B3743" s="175" t="s">
        <v>4622</v>
      </c>
      <c r="C3743" s="174" t="s">
        <v>2327</v>
      </c>
      <c r="D3743" s="181">
        <v>5597.13</v>
      </c>
      <c r="E3743" s="97">
        <v>172.09704259147099</v>
      </c>
      <c r="F3743" s="227">
        <f t="shared" si="174"/>
        <v>963249.52</v>
      </c>
      <c r="G3743" s="81">
        <v>2798.564914</v>
      </c>
      <c r="H3743" s="106">
        <v>162.69445733499967</v>
      </c>
      <c r="I3743" s="189">
        <f t="shared" si="175"/>
        <v>455311</v>
      </c>
      <c r="J3743" s="232">
        <v>2016</v>
      </c>
      <c r="K3743" s="106">
        <f t="shared" si="176"/>
        <v>1418561</v>
      </c>
    </row>
    <row r="3744" spans="2:11" s="58" customFormat="1">
      <c r="B3744" s="175" t="s">
        <v>4623</v>
      </c>
      <c r="C3744" s="174" t="s">
        <v>2327</v>
      </c>
      <c r="D3744" s="181">
        <v>5597.13</v>
      </c>
      <c r="E3744" s="97">
        <v>172.09704259147099</v>
      </c>
      <c r="F3744" s="227">
        <f t="shared" si="174"/>
        <v>963249.52</v>
      </c>
      <c r="G3744" s="81">
        <v>2798.564914</v>
      </c>
      <c r="H3744" s="106">
        <v>162.69445733499967</v>
      </c>
      <c r="I3744" s="189">
        <f t="shared" si="175"/>
        <v>455311</v>
      </c>
      <c r="J3744" s="232">
        <v>2016</v>
      </c>
      <c r="K3744" s="106">
        <f t="shared" si="176"/>
        <v>1418561</v>
      </c>
    </row>
    <row r="3745" spans="2:11" s="58" customFormat="1">
      <c r="B3745" s="175" t="s">
        <v>4624</v>
      </c>
      <c r="C3745" s="174" t="s">
        <v>2327</v>
      </c>
      <c r="D3745" s="181">
        <v>3631.0166669999999</v>
      </c>
      <c r="E3745" s="97">
        <v>184.20481130774166</v>
      </c>
      <c r="F3745" s="227">
        <f t="shared" si="174"/>
        <v>668850.74</v>
      </c>
      <c r="G3745" s="81">
        <v>1815.508378</v>
      </c>
      <c r="H3745" s="106">
        <v>162.69437452301307</v>
      </c>
      <c r="I3745" s="189">
        <f t="shared" si="175"/>
        <v>295373</v>
      </c>
      <c r="J3745" s="232">
        <v>2016</v>
      </c>
      <c r="K3745" s="106">
        <f t="shared" si="176"/>
        <v>964224</v>
      </c>
    </row>
    <row r="3746" spans="2:11" s="58" customFormat="1">
      <c r="B3746" s="175" t="s">
        <v>4625</v>
      </c>
      <c r="C3746" s="174" t="s">
        <v>1859</v>
      </c>
      <c r="D3746" s="181">
        <v>3182.9</v>
      </c>
      <c r="E3746" s="97">
        <v>238.91631216814852</v>
      </c>
      <c r="F3746" s="227">
        <f t="shared" si="174"/>
        <v>760446.73</v>
      </c>
      <c r="G3746" s="81">
        <v>1591.449969</v>
      </c>
      <c r="H3746" s="106">
        <v>162.69440135946869</v>
      </c>
      <c r="I3746" s="189">
        <f t="shared" si="175"/>
        <v>258920</v>
      </c>
      <c r="J3746" s="232">
        <v>2016</v>
      </c>
      <c r="K3746" s="106">
        <f t="shared" si="176"/>
        <v>1019367</v>
      </c>
    </row>
    <row r="3747" spans="2:11" s="58" customFormat="1">
      <c r="B3747" s="175" t="s">
        <v>4626</v>
      </c>
      <c r="C3747" s="174" t="s">
        <v>1859</v>
      </c>
      <c r="D3747" s="104">
        <v>3132.7</v>
      </c>
      <c r="E3747" s="97">
        <v>315.66066651770041</v>
      </c>
      <c r="F3747" s="227">
        <f t="shared" si="174"/>
        <v>988870.17</v>
      </c>
      <c r="G3747" s="81">
        <v>1566.349974</v>
      </c>
      <c r="H3747" s="106">
        <v>162.69480271335581</v>
      </c>
      <c r="I3747" s="189">
        <f t="shared" si="175"/>
        <v>254837</v>
      </c>
      <c r="J3747" s="232">
        <v>2016</v>
      </c>
      <c r="K3747" s="106">
        <f t="shared" si="176"/>
        <v>1243707</v>
      </c>
    </row>
    <row r="3748" spans="2:11" s="58" customFormat="1">
      <c r="B3748" s="175" t="s">
        <v>4627</v>
      </c>
      <c r="C3748" s="174" t="s">
        <v>1970</v>
      </c>
      <c r="D3748" s="181">
        <v>12527.812120000001</v>
      </c>
      <c r="E3748" s="97">
        <v>101.92636413835363</v>
      </c>
      <c r="F3748" s="227">
        <f t="shared" si="174"/>
        <v>1276914.3400000001</v>
      </c>
      <c r="G3748" s="81">
        <v>6263.9058670000004</v>
      </c>
      <c r="H3748" s="106">
        <v>162.69449471916849</v>
      </c>
      <c r="I3748" s="189">
        <f t="shared" si="175"/>
        <v>1019103.0000000001</v>
      </c>
      <c r="J3748" s="232">
        <v>2016</v>
      </c>
      <c r="K3748" s="106">
        <f t="shared" si="176"/>
        <v>2296017</v>
      </c>
    </row>
    <row r="3749" spans="2:11" s="58" customFormat="1">
      <c r="B3749" s="175" t="s">
        <v>4628</v>
      </c>
      <c r="C3749" s="174" t="s">
        <v>1970</v>
      </c>
      <c r="D3749" s="181">
        <v>8955.2454550000002</v>
      </c>
      <c r="E3749" s="97">
        <v>132.70264181720299</v>
      </c>
      <c r="F3749" s="227">
        <f t="shared" si="174"/>
        <v>1188384.73</v>
      </c>
      <c r="G3749" s="81">
        <v>4477.6225759999998</v>
      </c>
      <c r="H3749" s="106">
        <v>162.69459688377273</v>
      </c>
      <c r="I3749" s="189">
        <f t="shared" si="175"/>
        <v>728485</v>
      </c>
      <c r="J3749" s="232">
        <v>2016</v>
      </c>
      <c r="K3749" s="106">
        <f t="shared" si="176"/>
        <v>1916870</v>
      </c>
    </row>
    <row r="3750" spans="2:11" s="58" customFormat="1">
      <c r="B3750" s="175" t="s">
        <v>4629</v>
      </c>
      <c r="C3750" s="174" t="s">
        <v>2322</v>
      </c>
      <c r="D3750" s="181">
        <v>9826.385714</v>
      </c>
      <c r="E3750" s="97">
        <v>225.54396850536654</v>
      </c>
      <c r="F3750" s="227">
        <f t="shared" si="174"/>
        <v>2216282.0299999998</v>
      </c>
      <c r="G3750" s="81">
        <v>4913.1926629999998</v>
      </c>
      <c r="H3750" s="106">
        <v>162.69441376066794</v>
      </c>
      <c r="I3750" s="189">
        <f t="shared" si="175"/>
        <v>799348.99999999988</v>
      </c>
      <c r="J3750" s="232">
        <v>2016</v>
      </c>
      <c r="K3750" s="106">
        <f t="shared" si="176"/>
        <v>3015631</v>
      </c>
    </row>
    <row r="3751" spans="2:11" s="58" customFormat="1">
      <c r="B3751" s="175" t="s">
        <v>4630</v>
      </c>
      <c r="C3751" s="174" t="s">
        <v>2322</v>
      </c>
      <c r="D3751" s="181">
        <v>4290</v>
      </c>
      <c r="E3751" s="97">
        <v>197.88491841491842</v>
      </c>
      <c r="F3751" s="227">
        <f t="shared" si="174"/>
        <v>848926.3</v>
      </c>
      <c r="G3751" s="81">
        <v>2145.0000249999998</v>
      </c>
      <c r="H3751" s="106">
        <v>162.69463679843082</v>
      </c>
      <c r="I3751" s="189">
        <f t="shared" si="175"/>
        <v>348980</v>
      </c>
      <c r="J3751" s="232">
        <v>2016</v>
      </c>
      <c r="K3751" s="106">
        <f t="shared" si="176"/>
        <v>1197906</v>
      </c>
    </row>
    <row r="3752" spans="2:11" s="58" customFormat="1">
      <c r="B3752" s="175" t="s">
        <v>4631</v>
      </c>
      <c r="C3752" s="174" t="s">
        <v>1897</v>
      </c>
      <c r="D3752" s="104">
        <v>9040.8125</v>
      </c>
      <c r="E3752" s="97">
        <v>158.81713065059139</v>
      </c>
      <c r="F3752" s="227">
        <f t="shared" si="174"/>
        <v>1435835.9</v>
      </c>
      <c r="G3752" s="81">
        <v>4520.4063260000003</v>
      </c>
      <c r="H3752" s="106">
        <v>162.69444535769813</v>
      </c>
      <c r="I3752" s="189">
        <f t="shared" si="175"/>
        <v>735445</v>
      </c>
      <c r="J3752" s="232">
        <v>2016</v>
      </c>
      <c r="K3752" s="106">
        <f t="shared" si="176"/>
        <v>2171281</v>
      </c>
    </row>
    <row r="3753" spans="2:11" s="58" customFormat="1">
      <c r="B3753" s="175" t="s">
        <v>4632</v>
      </c>
      <c r="C3753" s="174" t="s">
        <v>1897</v>
      </c>
      <c r="D3753" s="181">
        <v>10997.23846</v>
      </c>
      <c r="E3753" s="97">
        <v>145.55299549265206</v>
      </c>
      <c r="F3753" s="227">
        <f t="shared" si="174"/>
        <v>1600681</v>
      </c>
      <c r="G3753" s="81">
        <v>5498.6189809999996</v>
      </c>
      <c r="H3753" s="106">
        <v>162.69448803257606</v>
      </c>
      <c r="I3753" s="189">
        <f t="shared" si="175"/>
        <v>894595</v>
      </c>
      <c r="J3753" s="232">
        <v>2016</v>
      </c>
      <c r="K3753" s="106">
        <f t="shared" si="176"/>
        <v>2495276</v>
      </c>
    </row>
    <row r="3754" spans="2:11" s="58" customFormat="1">
      <c r="B3754" s="175" t="s">
        <v>4633</v>
      </c>
      <c r="C3754" s="174" t="s">
        <v>4634</v>
      </c>
      <c r="D3754" s="181">
        <v>4858.8999999999996</v>
      </c>
      <c r="E3754" s="97">
        <v>112.04792031118156</v>
      </c>
      <c r="F3754" s="227">
        <f t="shared" si="174"/>
        <v>544429.64</v>
      </c>
      <c r="G3754" s="81">
        <v>2429.4499959999998</v>
      </c>
      <c r="H3754" s="106">
        <v>576.161272018212</v>
      </c>
      <c r="I3754" s="189">
        <f t="shared" si="175"/>
        <v>1399755</v>
      </c>
      <c r="J3754" s="232">
        <v>2016</v>
      </c>
      <c r="K3754" s="106">
        <f t="shared" si="176"/>
        <v>1944185</v>
      </c>
    </row>
    <row r="3755" spans="2:11" s="58" customFormat="1">
      <c r="B3755" s="175" t="s">
        <v>4635</v>
      </c>
      <c r="C3755" s="174" t="s">
        <v>4634</v>
      </c>
      <c r="D3755" s="181">
        <v>9908.2000000000007</v>
      </c>
      <c r="E3755" s="97">
        <v>256.71398437657695</v>
      </c>
      <c r="F3755" s="227">
        <f t="shared" si="174"/>
        <v>2543573.5</v>
      </c>
      <c r="G3755" s="81">
        <v>4954.0998509999999</v>
      </c>
      <c r="H3755" s="106">
        <v>576.16117677237344</v>
      </c>
      <c r="I3755" s="189">
        <f t="shared" si="175"/>
        <v>2854360</v>
      </c>
      <c r="J3755" s="232">
        <v>2016</v>
      </c>
      <c r="K3755" s="106">
        <f t="shared" si="176"/>
        <v>5397934</v>
      </c>
    </row>
    <row r="3756" spans="2:11" s="58" customFormat="1">
      <c r="B3756" s="175" t="s">
        <v>4636</v>
      </c>
      <c r="C3756" s="174" t="s">
        <v>4637</v>
      </c>
      <c r="D3756" s="181">
        <v>5338.8333329999996</v>
      </c>
      <c r="E3756" s="97">
        <v>270.68127807390391</v>
      </c>
      <c r="F3756" s="227">
        <f t="shared" si="174"/>
        <v>1445122.2300000002</v>
      </c>
      <c r="G3756" s="81">
        <v>2669.4167349999998</v>
      </c>
      <c r="H3756" s="106">
        <v>416.3152891899436</v>
      </c>
      <c r="I3756" s="189">
        <f t="shared" si="175"/>
        <v>1111319</v>
      </c>
      <c r="J3756" s="232">
        <v>2016</v>
      </c>
      <c r="K3756" s="106">
        <f t="shared" si="176"/>
        <v>2556441</v>
      </c>
    </row>
    <row r="3757" spans="2:11" s="58" customFormat="1">
      <c r="B3757" s="175" t="s">
        <v>4638</v>
      </c>
      <c r="C3757" s="174" t="s">
        <v>4637</v>
      </c>
      <c r="D3757" s="104">
        <v>7277.7333330000001</v>
      </c>
      <c r="E3757" s="97">
        <v>232.87279877584928</v>
      </c>
      <c r="F3757" s="227">
        <f t="shared" si="174"/>
        <v>1694786.13</v>
      </c>
      <c r="G3757" s="81">
        <v>3638.8665350000001</v>
      </c>
      <c r="H3757" s="106">
        <v>576.16127984754462</v>
      </c>
      <c r="I3757" s="189">
        <f t="shared" si="175"/>
        <v>2096574</v>
      </c>
      <c r="J3757" s="232">
        <v>2016</v>
      </c>
      <c r="K3757" s="106">
        <f t="shared" si="176"/>
        <v>3791360</v>
      </c>
    </row>
    <row r="3758" spans="2:11" s="58" customFormat="1">
      <c r="B3758" s="175" t="s">
        <v>4639</v>
      </c>
      <c r="C3758" s="174" t="s">
        <v>4637</v>
      </c>
      <c r="D3758" s="181">
        <v>5338.8333329999996</v>
      </c>
      <c r="E3758" s="97">
        <v>270.68127807390391</v>
      </c>
      <c r="F3758" s="227">
        <f t="shared" si="174"/>
        <v>1445122.2300000002</v>
      </c>
      <c r="G3758" s="81">
        <v>2669.4167349999998</v>
      </c>
      <c r="H3758" s="106">
        <v>416.3152891899436</v>
      </c>
      <c r="I3758" s="189">
        <f t="shared" si="175"/>
        <v>1111319</v>
      </c>
      <c r="J3758" s="232">
        <v>2016</v>
      </c>
      <c r="K3758" s="106">
        <f t="shared" si="176"/>
        <v>2556441</v>
      </c>
    </row>
    <row r="3759" spans="2:11" s="58" customFormat="1">
      <c r="B3759" s="175" t="s">
        <v>4640</v>
      </c>
      <c r="C3759" s="174" t="s">
        <v>4637</v>
      </c>
      <c r="D3759" s="181">
        <v>5624.8909089999997</v>
      </c>
      <c r="E3759" s="97">
        <v>454.08750344174899</v>
      </c>
      <c r="F3759" s="227">
        <f t="shared" si="174"/>
        <v>2554192.67</v>
      </c>
      <c r="G3759" s="81">
        <v>2812.4453579999999</v>
      </c>
      <c r="H3759" s="106">
        <v>162.69436086942812</v>
      </c>
      <c r="I3759" s="189">
        <f t="shared" si="175"/>
        <v>457568.99999999994</v>
      </c>
      <c r="J3759" s="232">
        <v>2016</v>
      </c>
      <c r="K3759" s="106">
        <f t="shared" si="176"/>
        <v>3011762</v>
      </c>
    </row>
    <row r="3760" spans="2:11" s="58" customFormat="1">
      <c r="B3760" s="175" t="s">
        <v>4641</v>
      </c>
      <c r="C3760" s="174" t="s">
        <v>4642</v>
      </c>
      <c r="D3760" s="181">
        <v>6382.2150000000001</v>
      </c>
      <c r="E3760" s="97">
        <v>309.96041969755015</v>
      </c>
      <c r="F3760" s="227">
        <f t="shared" si="174"/>
        <v>1978234.04</v>
      </c>
      <c r="G3760" s="81">
        <v>3191.107661</v>
      </c>
      <c r="H3760" s="106">
        <v>162.69460486873871</v>
      </c>
      <c r="I3760" s="189">
        <f t="shared" si="175"/>
        <v>519176</v>
      </c>
      <c r="J3760" s="232">
        <v>2016</v>
      </c>
      <c r="K3760" s="106">
        <f t="shared" si="176"/>
        <v>2497410</v>
      </c>
    </row>
    <row r="3761" spans="2:11" s="58" customFormat="1">
      <c r="B3761" s="175" t="s">
        <v>4643</v>
      </c>
      <c r="C3761" s="174" t="s">
        <v>4644</v>
      </c>
      <c r="D3761" s="181">
        <v>6597.2166669999997</v>
      </c>
      <c r="E3761" s="97">
        <v>101.45172332264103</v>
      </c>
      <c r="F3761" s="227">
        <f t="shared" si="174"/>
        <v>669299</v>
      </c>
      <c r="G3761" s="81"/>
      <c r="H3761" s="106" t="s">
        <v>11235</v>
      </c>
      <c r="I3761" s="189" t="str">
        <f t="shared" si="175"/>
        <v/>
      </c>
      <c r="J3761" s="232">
        <v>2016</v>
      </c>
      <c r="K3761" s="106">
        <f t="shared" si="176"/>
        <v>0</v>
      </c>
    </row>
    <row r="3762" spans="2:11" s="58" customFormat="1">
      <c r="B3762" s="175" t="s">
        <v>4645</v>
      </c>
      <c r="C3762" s="174" t="s">
        <v>4642</v>
      </c>
      <c r="D3762" s="104">
        <v>7428.2749999999996</v>
      </c>
      <c r="E3762" s="97">
        <v>371.78287287425411</v>
      </c>
      <c r="F3762" s="227">
        <f t="shared" si="174"/>
        <v>2761705.42</v>
      </c>
      <c r="G3762" s="81">
        <v>3714.1374900000001</v>
      </c>
      <c r="H3762" s="106">
        <v>162.69456950017215</v>
      </c>
      <c r="I3762" s="189">
        <f t="shared" si="175"/>
        <v>604270</v>
      </c>
      <c r="J3762" s="232">
        <v>2016</v>
      </c>
      <c r="K3762" s="106">
        <f t="shared" si="176"/>
        <v>3365975</v>
      </c>
    </row>
    <row r="3763" spans="2:11" s="58" customFormat="1">
      <c r="B3763" s="175" t="s">
        <v>4646</v>
      </c>
      <c r="C3763" s="174" t="s">
        <v>4647</v>
      </c>
      <c r="D3763" s="181">
        <v>10373.946669999999</v>
      </c>
      <c r="E3763" s="97">
        <v>267.93292643753301</v>
      </c>
      <c r="F3763" s="227">
        <f t="shared" si="174"/>
        <v>2779521.8900000006</v>
      </c>
      <c r="G3763" s="81"/>
      <c r="H3763" s="106" t="s">
        <v>11235</v>
      </c>
      <c r="I3763" s="189" t="str">
        <f t="shared" si="175"/>
        <v/>
      </c>
      <c r="J3763" s="232">
        <v>2016</v>
      </c>
      <c r="K3763" s="106">
        <f t="shared" si="176"/>
        <v>0</v>
      </c>
    </row>
    <row r="3764" spans="2:11" s="58" customFormat="1">
      <c r="B3764" s="175" t="s">
        <v>4648</v>
      </c>
      <c r="C3764" s="174" t="s">
        <v>4647</v>
      </c>
      <c r="D3764" s="181">
        <v>3984.2</v>
      </c>
      <c r="E3764" s="97">
        <v>62.333994277395718</v>
      </c>
      <c r="F3764" s="227">
        <f t="shared" si="174"/>
        <v>248351.1</v>
      </c>
      <c r="G3764" s="81">
        <v>1992.0999300000001</v>
      </c>
      <c r="H3764" s="106">
        <v>162.69464956007502</v>
      </c>
      <c r="I3764" s="189">
        <f t="shared" si="175"/>
        <v>324104</v>
      </c>
      <c r="J3764" s="232">
        <v>2016</v>
      </c>
      <c r="K3764" s="106">
        <f t="shared" si="176"/>
        <v>572455</v>
      </c>
    </row>
    <row r="3765" spans="2:11" s="58" customFormat="1">
      <c r="B3765" s="175" t="s">
        <v>4649</v>
      </c>
      <c r="C3765" s="174" t="s">
        <v>4634</v>
      </c>
      <c r="D3765" s="181">
        <v>7766.7971429999998</v>
      </c>
      <c r="E3765" s="97">
        <v>127.7500959187856</v>
      </c>
      <c r="F3765" s="227">
        <f t="shared" si="174"/>
        <v>992209.08</v>
      </c>
      <c r="G3765" s="81"/>
      <c r="H3765" s="106" t="s">
        <v>11235</v>
      </c>
      <c r="I3765" s="189" t="str">
        <f t="shared" si="175"/>
        <v/>
      </c>
      <c r="J3765" s="232">
        <v>2016</v>
      </c>
      <c r="K3765" s="106">
        <f t="shared" si="176"/>
        <v>0</v>
      </c>
    </row>
    <row r="3766" spans="2:11" s="58" customFormat="1">
      <c r="B3766" s="175" t="s">
        <v>4650</v>
      </c>
      <c r="C3766" s="174" t="s">
        <v>4634</v>
      </c>
      <c r="D3766" s="181">
        <v>16107.5219</v>
      </c>
      <c r="E3766" s="97">
        <v>74.91843608792486</v>
      </c>
      <c r="F3766" s="227">
        <f t="shared" si="174"/>
        <v>1206750.3500000001</v>
      </c>
      <c r="G3766" s="81"/>
      <c r="H3766" s="106" t="s">
        <v>11235</v>
      </c>
      <c r="I3766" s="189" t="str">
        <f t="shared" si="175"/>
        <v/>
      </c>
      <c r="J3766" s="232">
        <v>2016</v>
      </c>
      <c r="K3766" s="106">
        <f t="shared" si="176"/>
        <v>0</v>
      </c>
    </row>
    <row r="3767" spans="2:11" s="58" customFormat="1">
      <c r="B3767" s="175" t="s">
        <v>4651</v>
      </c>
      <c r="C3767" s="174" t="s">
        <v>1859</v>
      </c>
      <c r="D3767" s="104">
        <v>3182.9</v>
      </c>
      <c r="E3767" s="97">
        <v>238.91631216814852</v>
      </c>
      <c r="F3767" s="227">
        <f t="shared" si="174"/>
        <v>760446.73</v>
      </c>
      <c r="G3767" s="81">
        <v>1591.449969</v>
      </c>
      <c r="H3767" s="106">
        <v>162.69440135946869</v>
      </c>
      <c r="I3767" s="189">
        <f t="shared" si="175"/>
        <v>258920</v>
      </c>
      <c r="J3767" s="232">
        <v>2016</v>
      </c>
      <c r="K3767" s="106">
        <f t="shared" si="176"/>
        <v>1019367</v>
      </c>
    </row>
    <row r="3768" spans="2:11" s="58" customFormat="1">
      <c r="B3768" s="175" t="s">
        <v>4652</v>
      </c>
      <c r="C3768" s="174" t="s">
        <v>1859</v>
      </c>
      <c r="D3768" s="181">
        <v>10420</v>
      </c>
      <c r="E3768" s="97">
        <v>186.46485988483687</v>
      </c>
      <c r="F3768" s="227">
        <f t="shared" si="174"/>
        <v>1942963.84</v>
      </c>
      <c r="G3768" s="81">
        <v>5210.0000319999999</v>
      </c>
      <c r="H3768" s="106">
        <v>162.6944327819152</v>
      </c>
      <c r="I3768" s="189">
        <f t="shared" si="175"/>
        <v>847638</v>
      </c>
      <c r="J3768" s="232">
        <v>2016</v>
      </c>
      <c r="K3768" s="106">
        <f t="shared" si="176"/>
        <v>2790602</v>
      </c>
    </row>
    <row r="3769" spans="2:11" s="58" customFormat="1">
      <c r="B3769" s="175" t="s">
        <v>4653</v>
      </c>
      <c r="C3769" s="174" t="s">
        <v>1811</v>
      </c>
      <c r="D3769" s="181">
        <v>20432.75</v>
      </c>
      <c r="E3769" s="97">
        <v>120.13291505059279</v>
      </c>
      <c r="F3769" s="227">
        <f t="shared" si="174"/>
        <v>2454645.8199999998</v>
      </c>
      <c r="G3769" s="81">
        <v>20432.74985</v>
      </c>
      <c r="H3769" s="106">
        <v>162.69449899813657</v>
      </c>
      <c r="I3769" s="189">
        <f t="shared" si="175"/>
        <v>3324296</v>
      </c>
      <c r="J3769" s="232">
        <v>2016</v>
      </c>
      <c r="K3769" s="106">
        <f t="shared" si="176"/>
        <v>5778942</v>
      </c>
    </row>
    <row r="3770" spans="2:11" s="58" customFormat="1">
      <c r="B3770" s="175" t="s">
        <v>4654</v>
      </c>
      <c r="C3770" s="174" t="s">
        <v>1811</v>
      </c>
      <c r="D3770" s="181">
        <v>11661.366669999999</v>
      </c>
      <c r="E3770" s="97">
        <v>59.235599869873575</v>
      </c>
      <c r="F3770" s="227">
        <f t="shared" si="174"/>
        <v>690768.05</v>
      </c>
      <c r="G3770" s="81">
        <v>11661.366669999999</v>
      </c>
      <c r="H3770" s="106">
        <v>162.69448116067173</v>
      </c>
      <c r="I3770" s="189">
        <f t="shared" si="175"/>
        <v>1897240</v>
      </c>
      <c r="J3770" s="232">
        <v>2016</v>
      </c>
      <c r="K3770" s="106">
        <f t="shared" si="176"/>
        <v>2588008</v>
      </c>
    </row>
    <row r="3771" spans="2:11" s="58" customFormat="1">
      <c r="B3771" s="175" t="s">
        <v>4655</v>
      </c>
      <c r="C3771" s="174" t="s">
        <v>1702</v>
      </c>
      <c r="D3771" s="181">
        <v>4958.32</v>
      </c>
      <c r="E3771" s="97">
        <v>144.68151510995662</v>
      </c>
      <c r="F3771" s="227">
        <f t="shared" si="174"/>
        <v>717377.25000000012</v>
      </c>
      <c r="G3771" s="81"/>
      <c r="H3771" s="106" t="s">
        <v>11235</v>
      </c>
      <c r="I3771" s="189" t="str">
        <f t="shared" si="175"/>
        <v/>
      </c>
      <c r="J3771" s="232">
        <v>2016</v>
      </c>
      <c r="K3771" s="106">
        <f t="shared" si="176"/>
        <v>0</v>
      </c>
    </row>
    <row r="3772" spans="2:11" s="58" customFormat="1">
      <c r="B3772" s="175" t="s">
        <v>4656</v>
      </c>
      <c r="C3772" s="174" t="s">
        <v>1702</v>
      </c>
      <c r="D3772" s="104">
        <v>8082.9309089999997</v>
      </c>
      <c r="E3772" s="97">
        <v>424.53786239582467</v>
      </c>
      <c r="F3772" s="227">
        <f t="shared" si="174"/>
        <v>3431510.21</v>
      </c>
      <c r="G3772" s="81"/>
      <c r="H3772" s="106" t="s">
        <v>11235</v>
      </c>
      <c r="I3772" s="189" t="str">
        <f t="shared" si="175"/>
        <v/>
      </c>
      <c r="J3772" s="232">
        <v>2016</v>
      </c>
      <c r="K3772" s="106">
        <f t="shared" si="176"/>
        <v>0</v>
      </c>
    </row>
    <row r="3773" spans="2:11" s="58" customFormat="1">
      <c r="B3773" s="175" t="s">
        <v>4657</v>
      </c>
      <c r="C3773" s="174" t="s">
        <v>4658</v>
      </c>
      <c r="D3773" s="181">
        <v>3318.66</v>
      </c>
      <c r="E3773" s="97">
        <v>168.44545087475066</v>
      </c>
      <c r="F3773" s="227">
        <f t="shared" si="174"/>
        <v>559013.18000000005</v>
      </c>
      <c r="G3773" s="81"/>
      <c r="H3773" s="106" t="s">
        <v>11235</v>
      </c>
      <c r="I3773" s="189" t="str">
        <f t="shared" si="175"/>
        <v/>
      </c>
      <c r="J3773" s="232">
        <v>2016</v>
      </c>
      <c r="K3773" s="106">
        <f t="shared" si="176"/>
        <v>0</v>
      </c>
    </row>
    <row r="3774" spans="2:11" s="58" customFormat="1">
      <c r="B3774" s="175" t="s">
        <v>4659</v>
      </c>
      <c r="C3774" s="174" t="s">
        <v>4658</v>
      </c>
      <c r="D3774" s="181">
        <v>1102.5</v>
      </c>
      <c r="E3774" s="97">
        <v>93.059011337868483</v>
      </c>
      <c r="F3774" s="227">
        <f t="shared" si="174"/>
        <v>102597.56</v>
      </c>
      <c r="G3774" s="81"/>
      <c r="H3774" s="106" t="s">
        <v>11235</v>
      </c>
      <c r="I3774" s="189" t="str">
        <f t="shared" si="175"/>
        <v/>
      </c>
      <c r="J3774" s="232">
        <v>2016</v>
      </c>
      <c r="K3774" s="106">
        <f t="shared" si="176"/>
        <v>0</v>
      </c>
    </row>
    <row r="3775" spans="2:11" s="58" customFormat="1">
      <c r="B3775" s="175" t="s">
        <v>4660</v>
      </c>
      <c r="C3775" s="174" t="s">
        <v>4658</v>
      </c>
      <c r="D3775" s="181">
        <v>3318.66</v>
      </c>
      <c r="E3775" s="97">
        <v>168.44545087475066</v>
      </c>
      <c r="F3775" s="227">
        <f t="shared" si="174"/>
        <v>559013.18000000005</v>
      </c>
      <c r="G3775" s="81"/>
      <c r="H3775" s="106" t="s">
        <v>11235</v>
      </c>
      <c r="I3775" s="189" t="str">
        <f t="shared" si="175"/>
        <v/>
      </c>
      <c r="J3775" s="232">
        <v>2016</v>
      </c>
      <c r="K3775" s="106">
        <f t="shared" si="176"/>
        <v>0</v>
      </c>
    </row>
    <row r="3776" spans="2:11" s="58" customFormat="1">
      <c r="B3776" s="175" t="s">
        <v>4661</v>
      </c>
      <c r="C3776" s="174" t="s">
        <v>4662</v>
      </c>
      <c r="D3776" s="181">
        <v>5166.84</v>
      </c>
      <c r="E3776" s="97">
        <v>164.72438860115662</v>
      </c>
      <c r="F3776" s="227">
        <f t="shared" si="174"/>
        <v>851104.56</v>
      </c>
      <c r="G3776" s="81"/>
      <c r="H3776" s="106" t="s">
        <v>11235</v>
      </c>
      <c r="I3776" s="189" t="str">
        <f t="shared" si="175"/>
        <v/>
      </c>
      <c r="J3776" s="232">
        <v>2016</v>
      </c>
      <c r="K3776" s="106">
        <f t="shared" si="176"/>
        <v>0</v>
      </c>
    </row>
    <row r="3777" spans="2:11" s="58" customFormat="1">
      <c r="B3777" s="175" t="s">
        <v>4663</v>
      </c>
      <c r="C3777" s="174" t="s">
        <v>129</v>
      </c>
      <c r="D3777" s="104">
        <v>8526.2000000000007</v>
      </c>
      <c r="E3777" s="97">
        <v>47.632932607726765</v>
      </c>
      <c r="F3777" s="227">
        <f t="shared" si="174"/>
        <v>406127.91</v>
      </c>
      <c r="G3777" s="81">
        <v>4263.1001399999996</v>
      </c>
      <c r="H3777" s="106">
        <v>162.69451273082225</v>
      </c>
      <c r="I3777" s="189">
        <f t="shared" si="175"/>
        <v>693583.00000000012</v>
      </c>
      <c r="J3777" s="232">
        <v>2016</v>
      </c>
      <c r="K3777" s="106">
        <f t="shared" si="176"/>
        <v>1099711</v>
      </c>
    </row>
    <row r="3778" spans="2:11" s="58" customFormat="1">
      <c r="B3778" s="175" t="s">
        <v>4664</v>
      </c>
      <c r="C3778" s="174" t="s">
        <v>129</v>
      </c>
      <c r="D3778" s="181">
        <v>10920.22</v>
      </c>
      <c r="E3778" s="97">
        <v>148.20250324627159</v>
      </c>
      <c r="F3778" s="227">
        <f t="shared" si="174"/>
        <v>1618403.94</v>
      </c>
      <c r="G3778" s="81">
        <v>5460.1100980000001</v>
      </c>
      <c r="H3778" s="106">
        <v>162.69452154918798</v>
      </c>
      <c r="I3778" s="189">
        <f t="shared" si="175"/>
        <v>888329.99999999988</v>
      </c>
      <c r="J3778" s="232">
        <v>2016</v>
      </c>
      <c r="K3778" s="106">
        <f t="shared" si="176"/>
        <v>2506734</v>
      </c>
    </row>
    <row r="3779" spans="2:11" s="58" customFormat="1">
      <c r="B3779" s="175" t="s">
        <v>4665</v>
      </c>
      <c r="C3779" s="174" t="s">
        <v>1935</v>
      </c>
      <c r="D3779" s="181">
        <v>5087.5865480000002</v>
      </c>
      <c r="E3779" s="97">
        <v>636.89454703700108</v>
      </c>
      <c r="F3779" s="227">
        <f t="shared" si="174"/>
        <v>3240256.13</v>
      </c>
      <c r="G3779" s="81">
        <v>5087.5865050000002</v>
      </c>
      <c r="H3779" s="106">
        <v>162.69443265220704</v>
      </c>
      <c r="I3779" s="189">
        <f t="shared" si="175"/>
        <v>827721.99999999988</v>
      </c>
      <c r="J3779" s="232">
        <v>2016</v>
      </c>
      <c r="K3779" s="106">
        <f t="shared" si="176"/>
        <v>4067978</v>
      </c>
    </row>
    <row r="3780" spans="2:11" s="58" customFormat="1">
      <c r="B3780" s="175" t="s">
        <v>4666</v>
      </c>
      <c r="C3780" s="174" t="s">
        <v>1935</v>
      </c>
      <c r="D3780" s="181">
        <v>6029.0846650000003</v>
      </c>
      <c r="E3780" s="97">
        <v>673.5731517547033</v>
      </c>
      <c r="F3780" s="227">
        <f t="shared" si="174"/>
        <v>4061029.5599999996</v>
      </c>
      <c r="G3780" s="81">
        <v>3014.542359</v>
      </c>
      <c r="H3780" s="106">
        <v>162.69434680051879</v>
      </c>
      <c r="I3780" s="189">
        <f t="shared" si="175"/>
        <v>490449</v>
      </c>
      <c r="J3780" s="232">
        <v>2016</v>
      </c>
      <c r="K3780" s="106">
        <f t="shared" si="176"/>
        <v>4551479</v>
      </c>
    </row>
    <row r="3781" spans="2:11" s="58" customFormat="1">
      <c r="B3781" s="175" t="s">
        <v>4667</v>
      </c>
      <c r="C3781" s="174" t="s">
        <v>1931</v>
      </c>
      <c r="D3781" s="181">
        <v>7589.56</v>
      </c>
      <c r="E3781" s="97">
        <v>253.38347545839284</v>
      </c>
      <c r="F3781" s="227">
        <f t="shared" si="174"/>
        <v>1923069.09</v>
      </c>
      <c r="G3781" s="81"/>
      <c r="H3781" s="106" t="s">
        <v>11235</v>
      </c>
      <c r="I3781" s="189" t="str">
        <f t="shared" si="175"/>
        <v/>
      </c>
      <c r="J3781" s="232">
        <v>2016</v>
      </c>
      <c r="K3781" s="106">
        <f t="shared" si="176"/>
        <v>0</v>
      </c>
    </row>
    <row r="3782" spans="2:11" s="58" customFormat="1">
      <c r="B3782" s="175" t="s">
        <v>4668</v>
      </c>
      <c r="C3782" s="174" t="s">
        <v>1931</v>
      </c>
      <c r="D3782" s="104">
        <v>5609.3714289999998</v>
      </c>
      <c r="E3782" s="97">
        <v>172.6142745681247</v>
      </c>
      <c r="F3782" s="227">
        <f t="shared" si="174"/>
        <v>968257.58</v>
      </c>
      <c r="G3782" s="81"/>
      <c r="H3782" s="106" t="s">
        <v>11235</v>
      </c>
      <c r="I3782" s="189" t="str">
        <f t="shared" si="175"/>
        <v/>
      </c>
      <c r="J3782" s="232">
        <v>2016</v>
      </c>
      <c r="K3782" s="106">
        <f t="shared" si="176"/>
        <v>0</v>
      </c>
    </row>
    <row r="3783" spans="2:11" s="58" customFormat="1">
      <c r="B3783" s="175" t="s">
        <v>4669</v>
      </c>
      <c r="C3783" s="174" t="s">
        <v>1931</v>
      </c>
      <c r="D3783" s="181">
        <v>3467.8666669999998</v>
      </c>
      <c r="E3783" s="97">
        <v>157.29550827047413</v>
      </c>
      <c r="F3783" s="227">
        <f t="shared" si="174"/>
        <v>545479.85</v>
      </c>
      <c r="G3783" s="81"/>
      <c r="H3783" s="106" t="s">
        <v>11235</v>
      </c>
      <c r="I3783" s="189" t="str">
        <f t="shared" si="175"/>
        <v/>
      </c>
      <c r="J3783" s="232">
        <v>2016</v>
      </c>
      <c r="K3783" s="106">
        <f t="shared" si="176"/>
        <v>0</v>
      </c>
    </row>
    <row r="3784" spans="2:11" s="58" customFormat="1">
      <c r="B3784" s="175" t="s">
        <v>4670</v>
      </c>
      <c r="C3784" s="174" t="s">
        <v>1931</v>
      </c>
      <c r="D3784" s="181">
        <v>7589.56</v>
      </c>
      <c r="E3784" s="97">
        <v>253.38347545839284</v>
      </c>
      <c r="F3784" s="227">
        <f t="shared" si="174"/>
        <v>1923069.09</v>
      </c>
      <c r="G3784" s="81"/>
      <c r="H3784" s="106" t="s">
        <v>11235</v>
      </c>
      <c r="I3784" s="189" t="str">
        <f t="shared" si="175"/>
        <v/>
      </c>
      <c r="J3784" s="232">
        <v>2016</v>
      </c>
      <c r="K3784" s="106">
        <f t="shared" si="176"/>
        <v>0</v>
      </c>
    </row>
    <row r="3785" spans="2:11" s="58" customFormat="1">
      <c r="B3785" s="175" t="s">
        <v>4671</v>
      </c>
      <c r="C3785" s="174" t="s">
        <v>1931</v>
      </c>
      <c r="D3785" s="181">
        <v>6788.171429</v>
      </c>
      <c r="E3785" s="97">
        <v>169.80881553396611</v>
      </c>
      <c r="F3785" s="227">
        <f t="shared" si="174"/>
        <v>1152691.3500000001</v>
      </c>
      <c r="G3785" s="81"/>
      <c r="H3785" s="106" t="s">
        <v>11235</v>
      </c>
      <c r="I3785" s="189" t="str">
        <f t="shared" si="175"/>
        <v/>
      </c>
      <c r="J3785" s="232">
        <v>2016</v>
      </c>
      <c r="K3785" s="106">
        <f t="shared" si="176"/>
        <v>0</v>
      </c>
    </row>
    <row r="3786" spans="2:11" s="58" customFormat="1">
      <c r="B3786" s="175" t="s">
        <v>4672</v>
      </c>
      <c r="C3786" s="174" t="s">
        <v>1931</v>
      </c>
      <c r="D3786" s="181">
        <v>5609.3714289999998</v>
      </c>
      <c r="E3786" s="97">
        <v>172.6142745681247</v>
      </c>
      <c r="F3786" s="227">
        <f t="shared" si="174"/>
        <v>968257.58</v>
      </c>
      <c r="G3786" s="81"/>
      <c r="H3786" s="106" t="s">
        <v>11235</v>
      </c>
      <c r="I3786" s="189" t="str">
        <f t="shared" si="175"/>
        <v/>
      </c>
      <c r="J3786" s="232">
        <v>2016</v>
      </c>
      <c r="K3786" s="106">
        <f t="shared" si="176"/>
        <v>0</v>
      </c>
    </row>
    <row r="3787" spans="2:11" s="58" customFormat="1">
      <c r="B3787" s="175" t="s">
        <v>4673</v>
      </c>
      <c r="C3787" s="174" t="s">
        <v>2165</v>
      </c>
      <c r="D3787" s="104">
        <v>8655.9666670000006</v>
      </c>
      <c r="E3787" s="97">
        <v>125.6940387892092</v>
      </c>
      <c r="F3787" s="227">
        <f t="shared" si="174"/>
        <v>1088003.4099999999</v>
      </c>
      <c r="G3787" s="81">
        <v>4327.9831510000004</v>
      </c>
      <c r="H3787" s="106">
        <v>162.69448734736997</v>
      </c>
      <c r="I3787" s="189">
        <f t="shared" si="175"/>
        <v>704139</v>
      </c>
      <c r="J3787" s="232">
        <v>2016</v>
      </c>
      <c r="K3787" s="106">
        <f t="shared" si="176"/>
        <v>1792142</v>
      </c>
    </row>
    <row r="3788" spans="2:11" s="58" customFormat="1">
      <c r="B3788" s="175" t="s">
        <v>4674</v>
      </c>
      <c r="C3788" s="174" t="s">
        <v>2165</v>
      </c>
      <c r="D3788" s="181">
        <v>4025.2</v>
      </c>
      <c r="E3788" s="97">
        <v>222.33641061313725</v>
      </c>
      <c r="F3788" s="227">
        <f t="shared" si="174"/>
        <v>894948.52</v>
      </c>
      <c r="G3788" s="81">
        <v>2012.600052</v>
      </c>
      <c r="H3788" s="106">
        <v>162.69452029210223</v>
      </c>
      <c r="I3788" s="189">
        <f t="shared" si="175"/>
        <v>327439</v>
      </c>
      <c r="J3788" s="232">
        <v>2016</v>
      </c>
      <c r="K3788" s="106">
        <f t="shared" si="176"/>
        <v>1222388</v>
      </c>
    </row>
    <row r="3789" spans="2:11" s="58" customFormat="1">
      <c r="B3789" s="175" t="s">
        <v>4675</v>
      </c>
      <c r="C3789" s="174" t="s">
        <v>2171</v>
      </c>
      <c r="D3789" s="181">
        <v>4185.3400869999996</v>
      </c>
      <c r="E3789" s="97">
        <v>344.27177960413138</v>
      </c>
      <c r="F3789" s="227">
        <f t="shared" si="174"/>
        <v>1440894.48</v>
      </c>
      <c r="G3789" s="81"/>
      <c r="H3789" s="106" t="s">
        <v>11235</v>
      </c>
      <c r="I3789" s="189" t="str">
        <f t="shared" si="175"/>
        <v/>
      </c>
      <c r="J3789" s="232">
        <v>2016</v>
      </c>
      <c r="K3789" s="106">
        <f t="shared" si="176"/>
        <v>0</v>
      </c>
    </row>
    <row r="3790" spans="2:11" s="58" customFormat="1">
      <c r="B3790" s="175" t="s">
        <v>4676</v>
      </c>
      <c r="C3790" s="174" t="s">
        <v>2171</v>
      </c>
      <c r="D3790" s="181">
        <v>3290.7756869999998</v>
      </c>
      <c r="E3790" s="97">
        <v>536.9810032876909</v>
      </c>
      <c r="F3790" s="227">
        <f t="shared" ref="F3790:F3853" si="177">IFERROR(D3790*E3790,0)</f>
        <v>1767084.0300000003</v>
      </c>
      <c r="G3790" s="81"/>
      <c r="H3790" s="106" t="s">
        <v>11235</v>
      </c>
      <c r="I3790" s="189" t="str">
        <f t="shared" ref="I3790:I3853" si="178">IFERROR(G3790*H3790,"")</f>
        <v/>
      </c>
      <c r="J3790" s="232">
        <v>2016</v>
      </c>
      <c r="K3790" s="106">
        <f t="shared" ref="K3790:K3853" si="179">IFERROR(ROUND((F3790+I3790),0),0)</f>
        <v>0</v>
      </c>
    </row>
    <row r="3791" spans="2:11" s="58" customFormat="1">
      <c r="B3791" s="175" t="s">
        <v>4677</v>
      </c>
      <c r="C3791" s="174" t="s">
        <v>4678</v>
      </c>
      <c r="D3791" s="181">
        <v>3010.52</v>
      </c>
      <c r="E3791" s="97">
        <v>189.052220214448</v>
      </c>
      <c r="F3791" s="227">
        <f t="shared" si="177"/>
        <v>569145.49</v>
      </c>
      <c r="G3791" s="81"/>
      <c r="H3791" s="106" t="s">
        <v>11235</v>
      </c>
      <c r="I3791" s="189" t="str">
        <f t="shared" si="178"/>
        <v/>
      </c>
      <c r="J3791" s="232">
        <v>2016</v>
      </c>
      <c r="K3791" s="106">
        <f t="shared" si="179"/>
        <v>0</v>
      </c>
    </row>
    <row r="3792" spans="2:11" s="58" customFormat="1">
      <c r="B3792" s="175" t="s">
        <v>4679</v>
      </c>
      <c r="C3792" s="174" t="s">
        <v>2156</v>
      </c>
      <c r="D3792" s="104">
        <v>10274.66734</v>
      </c>
      <c r="E3792" s="97">
        <v>584.47658705415563</v>
      </c>
      <c r="F3792" s="227">
        <f t="shared" si="177"/>
        <v>6005302.5</v>
      </c>
      <c r="G3792" s="81"/>
      <c r="H3792" s="106" t="s">
        <v>11235</v>
      </c>
      <c r="I3792" s="189" t="str">
        <f t="shared" si="178"/>
        <v/>
      </c>
      <c r="J3792" s="232">
        <v>2016</v>
      </c>
      <c r="K3792" s="106">
        <f t="shared" si="179"/>
        <v>0</v>
      </c>
    </row>
    <row r="3793" spans="2:11" s="58" customFormat="1">
      <c r="B3793" s="175" t="s">
        <v>4680</v>
      </c>
      <c r="C3793" s="174" t="s">
        <v>4678</v>
      </c>
      <c r="D3793" s="181">
        <v>3010.52</v>
      </c>
      <c r="E3793" s="97">
        <v>189.052220214448</v>
      </c>
      <c r="F3793" s="227">
        <f t="shared" si="177"/>
        <v>569145.49</v>
      </c>
      <c r="G3793" s="81"/>
      <c r="H3793" s="106" t="s">
        <v>11235</v>
      </c>
      <c r="I3793" s="189" t="str">
        <f t="shared" si="178"/>
        <v/>
      </c>
      <c r="J3793" s="232">
        <v>2016</v>
      </c>
      <c r="K3793" s="106">
        <f t="shared" si="179"/>
        <v>0</v>
      </c>
    </row>
    <row r="3794" spans="2:11" s="58" customFormat="1">
      <c r="B3794" s="175" t="s">
        <v>4681</v>
      </c>
      <c r="C3794" s="174" t="s">
        <v>2156</v>
      </c>
      <c r="D3794" s="181">
        <v>4042.0434780000001</v>
      </c>
      <c r="E3794" s="97">
        <v>805.39123532901294</v>
      </c>
      <c r="F3794" s="227">
        <f t="shared" si="177"/>
        <v>3255426.39</v>
      </c>
      <c r="G3794" s="81"/>
      <c r="H3794" s="106" t="s">
        <v>11235</v>
      </c>
      <c r="I3794" s="189" t="str">
        <f t="shared" si="178"/>
        <v/>
      </c>
      <c r="J3794" s="232">
        <v>2016</v>
      </c>
      <c r="K3794" s="106">
        <f t="shared" si="179"/>
        <v>0</v>
      </c>
    </row>
    <row r="3795" spans="2:11" s="58" customFormat="1">
      <c r="B3795" s="175" t="s">
        <v>4682</v>
      </c>
      <c r="C3795" s="174" t="s">
        <v>4683</v>
      </c>
      <c r="D3795" s="181">
        <v>10953.32366</v>
      </c>
      <c r="E3795" s="97">
        <v>251.40552543482494</v>
      </c>
      <c r="F3795" s="227">
        <f t="shared" si="177"/>
        <v>2753726.09</v>
      </c>
      <c r="G3795" s="81">
        <v>5476.6619220000002</v>
      </c>
      <c r="H3795" s="106">
        <v>162.69454143603789</v>
      </c>
      <c r="I3795" s="189">
        <f t="shared" si="178"/>
        <v>891023</v>
      </c>
      <c r="J3795" s="232">
        <v>2016</v>
      </c>
      <c r="K3795" s="106">
        <f t="shared" si="179"/>
        <v>3644749</v>
      </c>
    </row>
    <row r="3796" spans="2:11" s="58" customFormat="1">
      <c r="B3796" s="175" t="s">
        <v>4684</v>
      </c>
      <c r="C3796" s="174" t="s">
        <v>4685</v>
      </c>
      <c r="D3796" s="181">
        <v>7506.5666670000001</v>
      </c>
      <c r="E3796" s="97">
        <v>229.31128522008234</v>
      </c>
      <c r="F3796" s="227">
        <f t="shared" si="177"/>
        <v>1721340.45</v>
      </c>
      <c r="G3796" s="81">
        <v>3753.2833959999998</v>
      </c>
      <c r="H3796" s="106">
        <v>162.69461577315971</v>
      </c>
      <c r="I3796" s="189">
        <f t="shared" si="178"/>
        <v>610639</v>
      </c>
      <c r="J3796" s="232">
        <v>2016</v>
      </c>
      <c r="K3796" s="106">
        <f t="shared" si="179"/>
        <v>2331979</v>
      </c>
    </row>
    <row r="3797" spans="2:11" s="58" customFormat="1">
      <c r="B3797" s="175" t="s">
        <v>4686</v>
      </c>
      <c r="C3797" s="174" t="s">
        <v>4683</v>
      </c>
      <c r="D3797" s="104">
        <v>10953.32366</v>
      </c>
      <c r="E3797" s="97">
        <v>251.40552543482494</v>
      </c>
      <c r="F3797" s="227">
        <f t="shared" si="177"/>
        <v>2753726.09</v>
      </c>
      <c r="G3797" s="81">
        <v>5476.6619220000002</v>
      </c>
      <c r="H3797" s="106">
        <v>162.69454143603789</v>
      </c>
      <c r="I3797" s="189">
        <f t="shared" si="178"/>
        <v>891023</v>
      </c>
      <c r="J3797" s="232">
        <v>2016</v>
      </c>
      <c r="K3797" s="106">
        <f t="shared" si="179"/>
        <v>3644749</v>
      </c>
    </row>
    <row r="3798" spans="2:11" s="58" customFormat="1">
      <c r="B3798" s="175" t="s">
        <v>4687</v>
      </c>
      <c r="C3798" s="174" t="s">
        <v>2159</v>
      </c>
      <c r="D3798" s="181">
        <v>782.4</v>
      </c>
      <c r="E3798" s="97">
        <v>49.794056748466261</v>
      </c>
      <c r="F3798" s="227">
        <f t="shared" si="177"/>
        <v>38958.870000000003</v>
      </c>
      <c r="G3798" s="81">
        <v>391.20000659999999</v>
      </c>
      <c r="H3798" s="106">
        <v>162.69427128378786</v>
      </c>
      <c r="I3798" s="189">
        <f t="shared" si="178"/>
        <v>63646</v>
      </c>
      <c r="J3798" s="232">
        <v>2016</v>
      </c>
      <c r="K3798" s="106">
        <f t="shared" si="179"/>
        <v>102605</v>
      </c>
    </row>
    <row r="3799" spans="2:11" s="58" customFormat="1">
      <c r="B3799" s="175" t="s">
        <v>4688</v>
      </c>
      <c r="C3799" s="174" t="s">
        <v>2171</v>
      </c>
      <c r="D3799" s="181">
        <v>5781.0431259999996</v>
      </c>
      <c r="E3799" s="97">
        <v>350.51531978486753</v>
      </c>
      <c r="F3799" s="227">
        <f t="shared" si="177"/>
        <v>2026344.1800000002</v>
      </c>
      <c r="G3799" s="81"/>
      <c r="H3799" s="106" t="s">
        <v>11235</v>
      </c>
      <c r="I3799" s="189" t="str">
        <f t="shared" si="178"/>
        <v/>
      </c>
      <c r="J3799" s="232">
        <v>2016</v>
      </c>
      <c r="K3799" s="106">
        <f t="shared" si="179"/>
        <v>0</v>
      </c>
    </row>
    <row r="3800" spans="2:11" s="58" customFormat="1">
      <c r="B3800" s="175" t="s">
        <v>4689</v>
      </c>
      <c r="C3800" s="174" t="s">
        <v>2171</v>
      </c>
      <c r="D3800" s="181">
        <v>2844.365847</v>
      </c>
      <c r="E3800" s="97">
        <v>222.96459531353668</v>
      </c>
      <c r="F3800" s="227">
        <f t="shared" si="177"/>
        <v>634192.88</v>
      </c>
      <c r="G3800" s="81"/>
      <c r="H3800" s="106" t="s">
        <v>11235</v>
      </c>
      <c r="I3800" s="189" t="str">
        <f t="shared" si="178"/>
        <v/>
      </c>
      <c r="J3800" s="232">
        <v>2016</v>
      </c>
      <c r="K3800" s="106">
        <f t="shared" si="179"/>
        <v>0</v>
      </c>
    </row>
    <row r="3801" spans="2:11" s="58" customFormat="1">
      <c r="B3801" s="175" t="s">
        <v>4690</v>
      </c>
      <c r="C3801" s="174" t="s">
        <v>2165</v>
      </c>
      <c r="D3801" s="181">
        <v>7712.46</v>
      </c>
      <c r="E3801" s="97">
        <v>170.48164398907744</v>
      </c>
      <c r="F3801" s="227">
        <f t="shared" si="177"/>
        <v>1314832.8600000001</v>
      </c>
      <c r="G3801" s="81">
        <v>3856.2299269999999</v>
      </c>
      <c r="H3801" s="106">
        <v>162.69439630849067</v>
      </c>
      <c r="I3801" s="189">
        <f t="shared" si="178"/>
        <v>627387</v>
      </c>
      <c r="J3801" s="232">
        <v>2016</v>
      </c>
      <c r="K3801" s="106">
        <f t="shared" si="179"/>
        <v>1942220</v>
      </c>
    </row>
    <row r="3802" spans="2:11" s="58" customFormat="1">
      <c r="B3802" s="175" t="s">
        <v>4691</v>
      </c>
      <c r="C3802" s="174" t="s">
        <v>2178</v>
      </c>
      <c r="D3802" s="104">
        <v>5500.5749999999998</v>
      </c>
      <c r="E3802" s="97">
        <v>308.76203851415534</v>
      </c>
      <c r="F3802" s="227">
        <f t="shared" si="177"/>
        <v>1698368.75</v>
      </c>
      <c r="G3802" s="81">
        <v>2750.2874630000001</v>
      </c>
      <c r="H3802" s="106">
        <v>162.6946295686183</v>
      </c>
      <c r="I3802" s="189">
        <f t="shared" si="178"/>
        <v>447457</v>
      </c>
      <c r="J3802" s="232">
        <v>2016</v>
      </c>
      <c r="K3802" s="106">
        <f t="shared" si="179"/>
        <v>2145826</v>
      </c>
    </row>
    <row r="3803" spans="2:11" s="58" customFormat="1">
      <c r="B3803" s="175" t="s">
        <v>4692</v>
      </c>
      <c r="C3803" s="174" t="s">
        <v>2178</v>
      </c>
      <c r="D3803" s="181">
        <v>5500.5749999999998</v>
      </c>
      <c r="E3803" s="97">
        <v>206.42858246637851</v>
      </c>
      <c r="F3803" s="227">
        <f t="shared" si="177"/>
        <v>1135475.8999999999</v>
      </c>
      <c r="G3803" s="81">
        <v>2750.2875720000002</v>
      </c>
      <c r="H3803" s="106">
        <v>162.69462312066906</v>
      </c>
      <c r="I3803" s="189">
        <f t="shared" si="178"/>
        <v>447457</v>
      </c>
      <c r="J3803" s="232">
        <v>2016</v>
      </c>
      <c r="K3803" s="106">
        <f t="shared" si="179"/>
        <v>1582933</v>
      </c>
    </row>
    <row r="3804" spans="2:11" s="58" customFormat="1">
      <c r="B3804" s="175" t="s">
        <v>4693</v>
      </c>
      <c r="C3804" s="174" t="s">
        <v>2175</v>
      </c>
      <c r="D3804" s="181">
        <v>12086.33</v>
      </c>
      <c r="E3804" s="97">
        <v>149.20898651617159</v>
      </c>
      <c r="F3804" s="227">
        <f t="shared" si="177"/>
        <v>1803389.0500000003</v>
      </c>
      <c r="G3804" s="81">
        <v>6043.1649960000004</v>
      </c>
      <c r="H3804" s="106">
        <v>162.69454841143309</v>
      </c>
      <c r="I3804" s="189">
        <f t="shared" si="178"/>
        <v>983189.99999999988</v>
      </c>
      <c r="J3804" s="232">
        <v>2016</v>
      </c>
      <c r="K3804" s="106">
        <f t="shared" si="179"/>
        <v>2786579</v>
      </c>
    </row>
    <row r="3805" spans="2:11" s="58" customFormat="1">
      <c r="B3805" s="175" t="s">
        <v>4694</v>
      </c>
      <c r="C3805" s="174" t="s">
        <v>2175</v>
      </c>
      <c r="D3805" s="181">
        <v>15354.77917</v>
      </c>
      <c r="E3805" s="97">
        <v>110.52418346176709</v>
      </c>
      <c r="F3805" s="227">
        <f t="shared" si="177"/>
        <v>1697074.43</v>
      </c>
      <c r="G3805" s="81">
        <v>7677.3897619999998</v>
      </c>
      <c r="H3805" s="106">
        <v>162.69448845522871</v>
      </c>
      <c r="I3805" s="189">
        <f t="shared" si="178"/>
        <v>1249069</v>
      </c>
      <c r="J3805" s="232">
        <v>2016</v>
      </c>
      <c r="K3805" s="106">
        <f t="shared" si="179"/>
        <v>2946143</v>
      </c>
    </row>
    <row r="3806" spans="2:11" s="58" customFormat="1">
      <c r="B3806" s="175" t="s">
        <v>4695</v>
      </c>
      <c r="C3806" s="174" t="s">
        <v>2175</v>
      </c>
      <c r="D3806" s="181">
        <v>5262.6</v>
      </c>
      <c r="E3806" s="97">
        <v>24.30682742370691</v>
      </c>
      <c r="F3806" s="227">
        <f t="shared" si="177"/>
        <v>127917.10999999999</v>
      </c>
      <c r="G3806" s="81">
        <v>2631.3000499999998</v>
      </c>
      <c r="H3806" s="106">
        <v>162.69448252395239</v>
      </c>
      <c r="I3806" s="189">
        <f t="shared" si="178"/>
        <v>428098</v>
      </c>
      <c r="J3806" s="232">
        <v>2016</v>
      </c>
      <c r="K3806" s="106">
        <f t="shared" si="179"/>
        <v>556015</v>
      </c>
    </row>
    <row r="3807" spans="2:11" s="58" customFormat="1">
      <c r="B3807" s="175" t="s">
        <v>4696</v>
      </c>
      <c r="C3807" s="174" t="s">
        <v>2175</v>
      </c>
      <c r="D3807" s="104">
        <v>5262.6</v>
      </c>
      <c r="E3807" s="97">
        <v>66.667128415612055</v>
      </c>
      <c r="F3807" s="227">
        <f t="shared" si="177"/>
        <v>350842.43000000005</v>
      </c>
      <c r="G3807" s="81">
        <v>2631.2999089999998</v>
      </c>
      <c r="H3807" s="106">
        <v>162.69449124204718</v>
      </c>
      <c r="I3807" s="189">
        <f t="shared" si="178"/>
        <v>428098</v>
      </c>
      <c r="J3807" s="232">
        <v>2016</v>
      </c>
      <c r="K3807" s="106">
        <f t="shared" si="179"/>
        <v>778940</v>
      </c>
    </row>
    <row r="3808" spans="2:11" s="58" customFormat="1">
      <c r="B3808" s="175" t="s">
        <v>4697</v>
      </c>
      <c r="C3808" s="174" t="s">
        <v>4698</v>
      </c>
      <c r="D3808" s="181">
        <v>7798.4203470000002</v>
      </c>
      <c r="E3808" s="97">
        <v>145.96242435660542</v>
      </c>
      <c r="F3808" s="227">
        <f t="shared" si="177"/>
        <v>1138276.3400000001</v>
      </c>
      <c r="G3808" s="81">
        <v>3899.2101870000001</v>
      </c>
      <c r="H3808" s="106">
        <v>162.69448672324162</v>
      </c>
      <c r="I3808" s="189">
        <f t="shared" si="178"/>
        <v>634380</v>
      </c>
      <c r="J3808" s="232">
        <v>2016</v>
      </c>
      <c r="K3808" s="106">
        <f t="shared" si="179"/>
        <v>1772656</v>
      </c>
    </row>
    <row r="3809" spans="2:11" s="58" customFormat="1">
      <c r="B3809" s="175" t="s">
        <v>4699</v>
      </c>
      <c r="C3809" s="174" t="s">
        <v>4698</v>
      </c>
      <c r="D3809" s="181">
        <v>11117.050869999999</v>
      </c>
      <c r="E3809" s="97">
        <v>124.53813841368166</v>
      </c>
      <c r="F3809" s="227">
        <f t="shared" si="177"/>
        <v>1384496.82</v>
      </c>
      <c r="G3809" s="81">
        <v>5558.5255280000001</v>
      </c>
      <c r="H3809" s="106">
        <v>162.69458428220787</v>
      </c>
      <c r="I3809" s="189">
        <f t="shared" si="178"/>
        <v>904342</v>
      </c>
      <c r="J3809" s="232">
        <v>2016</v>
      </c>
      <c r="K3809" s="106">
        <f t="shared" si="179"/>
        <v>2288839</v>
      </c>
    </row>
    <row r="3810" spans="2:11" s="58" customFormat="1">
      <c r="B3810" s="175" t="s">
        <v>4700</v>
      </c>
      <c r="C3810" s="174" t="s">
        <v>4701</v>
      </c>
      <c r="D3810" s="181">
        <v>2585.4181819999999</v>
      </c>
      <c r="E3810" s="97">
        <v>233.18588234481598</v>
      </c>
      <c r="F3810" s="227">
        <f t="shared" si="177"/>
        <v>602883.02</v>
      </c>
      <c r="G3810" s="81"/>
      <c r="H3810" s="106" t="s">
        <v>11235</v>
      </c>
      <c r="I3810" s="189" t="str">
        <f t="shared" si="178"/>
        <v/>
      </c>
      <c r="J3810" s="232">
        <v>2016</v>
      </c>
      <c r="K3810" s="106">
        <f t="shared" si="179"/>
        <v>0</v>
      </c>
    </row>
    <row r="3811" spans="2:11" s="58" customFormat="1">
      <c r="B3811" s="175" t="s">
        <v>4702</v>
      </c>
      <c r="C3811" s="174" t="s">
        <v>4703</v>
      </c>
      <c r="D3811" s="181">
        <v>7583.0277779999997</v>
      </c>
      <c r="E3811" s="97">
        <v>382.33005797648025</v>
      </c>
      <c r="F3811" s="227">
        <f t="shared" si="177"/>
        <v>2899219.45</v>
      </c>
      <c r="G3811" s="81">
        <v>3791.5139340000001</v>
      </c>
      <c r="H3811" s="106">
        <v>162.69437769129402</v>
      </c>
      <c r="I3811" s="189">
        <f t="shared" si="178"/>
        <v>616858</v>
      </c>
      <c r="J3811" s="232">
        <v>2016</v>
      </c>
      <c r="K3811" s="106">
        <f t="shared" si="179"/>
        <v>3516077</v>
      </c>
    </row>
    <row r="3812" spans="2:11" s="58" customFormat="1">
      <c r="B3812" s="175" t="s">
        <v>4704</v>
      </c>
      <c r="C3812" s="174" t="s">
        <v>4701</v>
      </c>
      <c r="D3812" s="104">
        <v>5787.74</v>
      </c>
      <c r="E3812" s="97">
        <v>463.5748133122774</v>
      </c>
      <c r="F3812" s="227">
        <f t="shared" si="177"/>
        <v>2683050.4900000002</v>
      </c>
      <c r="G3812" s="81">
        <v>2893.8698490000002</v>
      </c>
      <c r="H3812" s="106">
        <v>162.6946008517607</v>
      </c>
      <c r="I3812" s="189">
        <f t="shared" si="178"/>
        <v>470817</v>
      </c>
      <c r="J3812" s="232">
        <v>2016</v>
      </c>
      <c r="K3812" s="106">
        <f t="shared" si="179"/>
        <v>3153867</v>
      </c>
    </row>
    <row r="3813" spans="2:11" s="58" customFormat="1">
      <c r="B3813" s="175" t="s">
        <v>4705</v>
      </c>
      <c r="C3813" s="174" t="s">
        <v>2188</v>
      </c>
      <c r="D3813" s="181">
        <v>5361.9642860000004</v>
      </c>
      <c r="E3813" s="97">
        <v>132.60801677782752</v>
      </c>
      <c r="F3813" s="227">
        <f t="shared" si="177"/>
        <v>711039.45</v>
      </c>
      <c r="G3813" s="81">
        <v>2680.9821790000001</v>
      </c>
      <c r="H3813" s="106">
        <v>162.69447943987993</v>
      </c>
      <c r="I3813" s="189">
        <f t="shared" si="178"/>
        <v>436181</v>
      </c>
      <c r="J3813" s="232">
        <v>2016</v>
      </c>
      <c r="K3813" s="106">
        <f t="shared" si="179"/>
        <v>1147220</v>
      </c>
    </row>
    <row r="3814" spans="2:11" s="58" customFormat="1">
      <c r="B3814" s="175" t="s">
        <v>4706</v>
      </c>
      <c r="C3814" s="174" t="s">
        <v>4703</v>
      </c>
      <c r="D3814" s="181">
        <v>7583.0277779999997</v>
      </c>
      <c r="E3814" s="97">
        <v>382.33005797648025</v>
      </c>
      <c r="F3814" s="227">
        <f t="shared" si="177"/>
        <v>2899219.45</v>
      </c>
      <c r="G3814" s="81">
        <v>3791.5139340000001</v>
      </c>
      <c r="H3814" s="106">
        <v>162.69437769129402</v>
      </c>
      <c r="I3814" s="189">
        <f t="shared" si="178"/>
        <v>616858</v>
      </c>
      <c r="J3814" s="232">
        <v>2016</v>
      </c>
      <c r="K3814" s="106">
        <f t="shared" si="179"/>
        <v>3516077</v>
      </c>
    </row>
    <row r="3815" spans="2:11" s="58" customFormat="1">
      <c r="B3815" s="175" t="s">
        <v>4707</v>
      </c>
      <c r="C3815" s="174" t="s">
        <v>2188</v>
      </c>
      <c r="D3815" s="181">
        <v>5096.9571429999996</v>
      </c>
      <c r="E3815" s="97">
        <v>168.12911820867552</v>
      </c>
      <c r="F3815" s="227">
        <f t="shared" si="177"/>
        <v>856946.91</v>
      </c>
      <c r="G3815" s="81">
        <v>2548.4785400000001</v>
      </c>
      <c r="H3815" s="106">
        <v>162.69432663144968</v>
      </c>
      <c r="I3815" s="189">
        <f t="shared" si="178"/>
        <v>414623</v>
      </c>
      <c r="J3815" s="232">
        <v>2016</v>
      </c>
      <c r="K3815" s="106">
        <f t="shared" si="179"/>
        <v>1271570</v>
      </c>
    </row>
    <row r="3816" spans="2:11" s="58" customFormat="1">
      <c r="B3816" s="175" t="s">
        <v>4708</v>
      </c>
      <c r="C3816" s="174" t="s">
        <v>4709</v>
      </c>
      <c r="D3816" s="181">
        <v>51089.19167</v>
      </c>
      <c r="E3816" s="97">
        <v>120.06203033354824</v>
      </c>
      <c r="F3816" s="227">
        <f t="shared" si="177"/>
        <v>6133872.0800000001</v>
      </c>
      <c r="G3816" s="81">
        <v>25544.594939999999</v>
      </c>
      <c r="H3816" s="106">
        <v>162.69449602789436</v>
      </c>
      <c r="I3816" s="189">
        <f t="shared" si="178"/>
        <v>4155965</v>
      </c>
      <c r="J3816" s="232">
        <v>2016</v>
      </c>
      <c r="K3816" s="106">
        <f t="shared" si="179"/>
        <v>10289837</v>
      </c>
    </row>
    <row r="3817" spans="2:11" s="58" customFormat="1">
      <c r="B3817" s="175" t="s">
        <v>4710</v>
      </c>
      <c r="C3817" s="174" t="s">
        <v>4709</v>
      </c>
      <c r="D3817" s="104">
        <v>21038.37917</v>
      </c>
      <c r="E3817" s="97">
        <v>156.29122630743041</v>
      </c>
      <c r="F3817" s="227">
        <f t="shared" si="177"/>
        <v>3288114.08</v>
      </c>
      <c r="G3817" s="81">
        <v>10519.190070000001</v>
      </c>
      <c r="H3817" s="106">
        <v>162.69446493612031</v>
      </c>
      <c r="I3817" s="189">
        <f t="shared" si="178"/>
        <v>1711414</v>
      </c>
      <c r="J3817" s="232">
        <v>2016</v>
      </c>
      <c r="K3817" s="106">
        <f t="shared" si="179"/>
        <v>4999528</v>
      </c>
    </row>
    <row r="3818" spans="2:11" s="58" customFormat="1">
      <c r="B3818" s="175" t="s">
        <v>4711</v>
      </c>
      <c r="C3818" s="174" t="s">
        <v>4712</v>
      </c>
      <c r="D3818" s="181">
        <v>6291.7142700000004</v>
      </c>
      <c r="E3818" s="97">
        <v>188.58154059179802</v>
      </c>
      <c r="F3818" s="227">
        <f t="shared" si="177"/>
        <v>1186501.17</v>
      </c>
      <c r="G3818" s="81">
        <v>3145.8569739999998</v>
      </c>
      <c r="H3818" s="106">
        <v>162.69461842355201</v>
      </c>
      <c r="I3818" s="189">
        <f t="shared" si="178"/>
        <v>511813.99999999994</v>
      </c>
      <c r="J3818" s="232">
        <v>2016</v>
      </c>
      <c r="K3818" s="106">
        <f t="shared" si="179"/>
        <v>1698315</v>
      </c>
    </row>
    <row r="3819" spans="2:11" s="58" customFormat="1">
      <c r="B3819" s="175" t="s">
        <v>4713</v>
      </c>
      <c r="C3819" s="174" t="s">
        <v>4712</v>
      </c>
      <c r="D3819" s="181">
        <v>21133.197970000001</v>
      </c>
      <c r="E3819" s="97">
        <v>209.8972884414805</v>
      </c>
      <c r="F3819" s="227">
        <f t="shared" si="177"/>
        <v>4435800.95</v>
      </c>
      <c r="G3819" s="81"/>
      <c r="H3819" s="106" t="s">
        <v>11235</v>
      </c>
      <c r="I3819" s="189" t="str">
        <f t="shared" si="178"/>
        <v/>
      </c>
      <c r="J3819" s="232">
        <v>2016</v>
      </c>
      <c r="K3819" s="106">
        <f t="shared" si="179"/>
        <v>0</v>
      </c>
    </row>
    <row r="3820" spans="2:11" s="58" customFormat="1">
      <c r="B3820" s="175" t="s">
        <v>4714</v>
      </c>
      <c r="C3820" s="174" t="s">
        <v>2336</v>
      </c>
      <c r="D3820" s="181">
        <v>19159.27</v>
      </c>
      <c r="E3820" s="97">
        <v>123.99671855973635</v>
      </c>
      <c r="F3820" s="227">
        <f t="shared" si="177"/>
        <v>2375686.61</v>
      </c>
      <c r="G3820" s="81">
        <v>9579.6352139999999</v>
      </c>
      <c r="H3820" s="106">
        <v>162.69450403730164</v>
      </c>
      <c r="I3820" s="189">
        <f t="shared" si="178"/>
        <v>1558554</v>
      </c>
      <c r="J3820" s="232">
        <v>2016</v>
      </c>
      <c r="K3820" s="106">
        <f t="shared" si="179"/>
        <v>3934241</v>
      </c>
    </row>
    <row r="3821" spans="2:11" s="58" customFormat="1">
      <c r="B3821" s="175" t="s">
        <v>4715</v>
      </c>
      <c r="C3821" s="174" t="s">
        <v>4716</v>
      </c>
      <c r="D3821" s="181">
        <v>13122.86225</v>
      </c>
      <c r="E3821" s="97">
        <v>450.01292000912372</v>
      </c>
      <c r="F3821" s="227">
        <f t="shared" si="177"/>
        <v>5905457.5599999996</v>
      </c>
      <c r="G3821" s="81"/>
      <c r="H3821" s="106" t="s">
        <v>11235</v>
      </c>
      <c r="I3821" s="189" t="str">
        <f t="shared" si="178"/>
        <v/>
      </c>
      <c r="J3821" s="232">
        <v>2016</v>
      </c>
      <c r="K3821" s="106">
        <f t="shared" si="179"/>
        <v>0</v>
      </c>
    </row>
    <row r="3822" spans="2:11" s="58" customFormat="1">
      <c r="B3822" s="175" t="s">
        <v>4717</v>
      </c>
      <c r="C3822" s="174" t="s">
        <v>2336</v>
      </c>
      <c r="D3822" s="104">
        <v>3026.5</v>
      </c>
      <c r="E3822" s="97">
        <v>85.986165537749883</v>
      </c>
      <c r="F3822" s="227">
        <f t="shared" si="177"/>
        <v>260237.13000000003</v>
      </c>
      <c r="G3822" s="81">
        <v>1513.2499749999999</v>
      </c>
      <c r="H3822" s="106">
        <v>162.69420391036186</v>
      </c>
      <c r="I3822" s="189">
        <f t="shared" si="178"/>
        <v>246196.99999999997</v>
      </c>
      <c r="J3822" s="232">
        <v>2016</v>
      </c>
      <c r="K3822" s="106">
        <f t="shared" si="179"/>
        <v>506434</v>
      </c>
    </row>
    <row r="3823" spans="2:11" s="58" customFormat="1">
      <c r="B3823" s="175" t="s">
        <v>4718</v>
      </c>
      <c r="C3823" s="174" t="s">
        <v>2338</v>
      </c>
      <c r="D3823" s="181">
        <v>7964.6</v>
      </c>
      <c r="E3823" s="97">
        <v>199.49388544308565</v>
      </c>
      <c r="F3823" s="227">
        <f t="shared" si="177"/>
        <v>1588889</v>
      </c>
      <c r="G3823" s="81">
        <v>3982.3001450000002</v>
      </c>
      <c r="H3823" s="106">
        <v>162.69441689709703</v>
      </c>
      <c r="I3823" s="189">
        <f t="shared" si="178"/>
        <v>647898</v>
      </c>
      <c r="J3823" s="232">
        <v>2016</v>
      </c>
      <c r="K3823" s="106">
        <f t="shared" si="179"/>
        <v>2236787</v>
      </c>
    </row>
    <row r="3824" spans="2:11" s="58" customFormat="1">
      <c r="B3824" s="175" t="s">
        <v>4719</v>
      </c>
      <c r="C3824" s="174" t="s">
        <v>4716</v>
      </c>
      <c r="D3824" s="181">
        <v>13122.86225</v>
      </c>
      <c r="E3824" s="97">
        <v>450.01292000912372</v>
      </c>
      <c r="F3824" s="227">
        <f t="shared" si="177"/>
        <v>5905457.5599999996</v>
      </c>
      <c r="G3824" s="81"/>
      <c r="H3824" s="106" t="s">
        <v>11235</v>
      </c>
      <c r="I3824" s="189" t="str">
        <f t="shared" si="178"/>
        <v/>
      </c>
      <c r="J3824" s="232">
        <v>2016</v>
      </c>
      <c r="K3824" s="106">
        <f t="shared" si="179"/>
        <v>0</v>
      </c>
    </row>
    <row r="3825" spans="2:11" s="58" customFormat="1">
      <c r="B3825" s="175" t="s">
        <v>4720</v>
      </c>
      <c r="C3825" s="174" t="s">
        <v>2338</v>
      </c>
      <c r="D3825" s="181">
        <v>11786.362499999999</v>
      </c>
      <c r="E3825" s="97">
        <v>165.04301560383877</v>
      </c>
      <c r="F3825" s="227">
        <f t="shared" si="177"/>
        <v>1945256.81</v>
      </c>
      <c r="G3825" s="81">
        <v>5893.1810889999997</v>
      </c>
      <c r="H3825" s="106">
        <v>162.69447443073474</v>
      </c>
      <c r="I3825" s="189">
        <f t="shared" si="178"/>
        <v>958788</v>
      </c>
      <c r="J3825" s="232">
        <v>2016</v>
      </c>
      <c r="K3825" s="106">
        <f t="shared" si="179"/>
        <v>2904045</v>
      </c>
    </row>
    <row r="3826" spans="2:11" s="58" customFormat="1">
      <c r="B3826" s="175" t="s">
        <v>4721</v>
      </c>
      <c r="C3826" s="174" t="s">
        <v>4722</v>
      </c>
      <c r="D3826" s="181">
        <v>29415.657139999999</v>
      </c>
      <c r="E3826" s="97">
        <v>196.34629416951381</v>
      </c>
      <c r="F3826" s="227">
        <f t="shared" si="177"/>
        <v>5775655.2699999996</v>
      </c>
      <c r="G3826" s="81">
        <v>14707.827869999999</v>
      </c>
      <c r="H3826" s="106">
        <v>162.69452030240549</v>
      </c>
      <c r="I3826" s="189">
        <f t="shared" si="178"/>
        <v>2392883</v>
      </c>
      <c r="J3826" s="232">
        <v>2016</v>
      </c>
      <c r="K3826" s="106">
        <f t="shared" si="179"/>
        <v>8168538</v>
      </c>
    </row>
    <row r="3827" spans="2:11" s="58" customFormat="1">
      <c r="B3827" s="175" t="s">
        <v>4723</v>
      </c>
      <c r="C3827" s="174" t="s">
        <v>145</v>
      </c>
      <c r="D3827" s="104">
        <v>9043.57</v>
      </c>
      <c r="E3827" s="97">
        <v>45.476651366661621</v>
      </c>
      <c r="F3827" s="227">
        <f t="shared" si="177"/>
        <v>411271.28</v>
      </c>
      <c r="G3827" s="81">
        <v>4521.7851039999996</v>
      </c>
      <c r="H3827" s="106">
        <v>162.69459584649914</v>
      </c>
      <c r="I3827" s="189">
        <f t="shared" si="178"/>
        <v>735670</v>
      </c>
      <c r="J3827" s="232">
        <v>2016</v>
      </c>
      <c r="K3827" s="106">
        <f t="shared" si="179"/>
        <v>1146941</v>
      </c>
    </row>
    <row r="3828" spans="2:11" s="58" customFormat="1">
      <c r="B3828" s="175" t="s">
        <v>4724</v>
      </c>
      <c r="C3828" s="174" t="s">
        <v>145</v>
      </c>
      <c r="D3828" s="181">
        <v>7917.6583330000003</v>
      </c>
      <c r="E3828" s="97">
        <v>98.218128049148277</v>
      </c>
      <c r="F3828" s="227">
        <f t="shared" si="177"/>
        <v>777657.58</v>
      </c>
      <c r="G3828" s="81">
        <v>3958.8291949999998</v>
      </c>
      <c r="H3828" s="106">
        <v>162.69456656868977</v>
      </c>
      <c r="I3828" s="189">
        <f t="shared" si="178"/>
        <v>644080</v>
      </c>
      <c r="J3828" s="232">
        <v>2016</v>
      </c>
      <c r="K3828" s="106">
        <f t="shared" si="179"/>
        <v>1421738</v>
      </c>
    </row>
    <row r="3829" spans="2:11" s="58" customFormat="1">
      <c r="B3829" s="175" t="s">
        <v>4725</v>
      </c>
      <c r="C3829" s="174" t="s">
        <v>145</v>
      </c>
      <c r="D3829" s="181">
        <v>24026.983329999999</v>
      </c>
      <c r="E3829" s="97">
        <v>93.321337065246965</v>
      </c>
      <c r="F3829" s="227">
        <f t="shared" si="177"/>
        <v>2242230.21</v>
      </c>
      <c r="G3829" s="81">
        <v>12013.491760000001</v>
      </c>
      <c r="H3829" s="106">
        <v>162.694497074346</v>
      </c>
      <c r="I3829" s="189">
        <f t="shared" si="178"/>
        <v>1954529</v>
      </c>
      <c r="J3829" s="232">
        <v>2016</v>
      </c>
      <c r="K3829" s="106">
        <f t="shared" si="179"/>
        <v>4196759</v>
      </c>
    </row>
    <row r="3830" spans="2:11" s="58" customFormat="1">
      <c r="B3830" s="175" t="s">
        <v>4726</v>
      </c>
      <c r="C3830" s="174" t="s">
        <v>145</v>
      </c>
      <c r="D3830" s="181">
        <v>17520.666669999999</v>
      </c>
      <c r="E3830" s="97">
        <v>94.285016153440708</v>
      </c>
      <c r="F3830" s="227">
        <f t="shared" si="177"/>
        <v>1651936.34</v>
      </c>
      <c r="G3830" s="81">
        <v>8760.3336159999999</v>
      </c>
      <c r="H3830" s="106">
        <v>162.69448887162108</v>
      </c>
      <c r="I3830" s="189">
        <f t="shared" si="178"/>
        <v>1425258</v>
      </c>
      <c r="J3830" s="232">
        <v>2016</v>
      </c>
      <c r="K3830" s="106">
        <f t="shared" si="179"/>
        <v>3077194</v>
      </c>
    </row>
    <row r="3831" spans="2:11" s="58" customFormat="1">
      <c r="B3831" s="175" t="s">
        <v>4727</v>
      </c>
      <c r="C3831" s="174" t="s">
        <v>145</v>
      </c>
      <c r="D3831" s="181">
        <v>21742.966670000002</v>
      </c>
      <c r="E3831" s="97">
        <v>143.73802330811372</v>
      </c>
      <c r="F3831" s="227">
        <f t="shared" si="177"/>
        <v>3125291.0500000003</v>
      </c>
      <c r="G3831" s="81">
        <v>10871.48294</v>
      </c>
      <c r="H3831" s="106">
        <v>162.69454772285187</v>
      </c>
      <c r="I3831" s="189">
        <f t="shared" si="178"/>
        <v>1768730.9999999998</v>
      </c>
      <c r="J3831" s="232">
        <v>2016</v>
      </c>
      <c r="K3831" s="106">
        <f t="shared" si="179"/>
        <v>4894022</v>
      </c>
    </row>
    <row r="3832" spans="2:11" s="58" customFormat="1">
      <c r="B3832" s="175" t="s">
        <v>4728</v>
      </c>
      <c r="C3832" s="174" t="s">
        <v>145</v>
      </c>
      <c r="D3832" s="104">
        <v>14043.9</v>
      </c>
      <c r="E3832" s="97">
        <v>522.40971952235498</v>
      </c>
      <c r="F3832" s="227">
        <f t="shared" si="177"/>
        <v>7336669.8600000013</v>
      </c>
      <c r="G3832" s="81">
        <v>7021.9501710000004</v>
      </c>
      <c r="H3832" s="106">
        <v>162.69454669703322</v>
      </c>
      <c r="I3832" s="189">
        <f t="shared" si="178"/>
        <v>1142433</v>
      </c>
      <c r="J3832" s="232">
        <v>2016</v>
      </c>
      <c r="K3832" s="106">
        <f t="shared" si="179"/>
        <v>8479103</v>
      </c>
    </row>
    <row r="3833" spans="2:11" s="58" customFormat="1">
      <c r="B3833" s="175" t="s">
        <v>4729</v>
      </c>
      <c r="C3833" s="174" t="s">
        <v>2429</v>
      </c>
      <c r="D3833" s="181">
        <v>19932.099999999999</v>
      </c>
      <c r="E3833" s="97">
        <v>93.713541473301859</v>
      </c>
      <c r="F3833" s="227">
        <f t="shared" si="177"/>
        <v>1867907.68</v>
      </c>
      <c r="G3833" s="81">
        <v>9966.0499139999993</v>
      </c>
      <c r="H3833" s="106">
        <v>162.69454939436702</v>
      </c>
      <c r="I3833" s="189">
        <f t="shared" si="178"/>
        <v>1621422</v>
      </c>
      <c r="J3833" s="232">
        <v>2016</v>
      </c>
      <c r="K3833" s="106">
        <f t="shared" si="179"/>
        <v>3489330</v>
      </c>
    </row>
    <row r="3834" spans="2:11" s="58" customFormat="1">
      <c r="B3834" s="175" t="s">
        <v>4730</v>
      </c>
      <c r="C3834" s="174" t="s">
        <v>2429</v>
      </c>
      <c r="D3834" s="181">
        <v>13469.28333</v>
      </c>
      <c r="E3834" s="97">
        <v>133.16117614106199</v>
      </c>
      <c r="F3834" s="227">
        <f t="shared" si="177"/>
        <v>1793585.6099999999</v>
      </c>
      <c r="G3834" s="81">
        <v>13469.2834</v>
      </c>
      <c r="H3834" s="106">
        <v>162.69447563929052</v>
      </c>
      <c r="I3834" s="189">
        <f t="shared" si="178"/>
        <v>2191378</v>
      </c>
      <c r="J3834" s="232">
        <v>2016</v>
      </c>
      <c r="K3834" s="106">
        <f t="shared" si="179"/>
        <v>3984964</v>
      </c>
    </row>
    <row r="3835" spans="2:11" s="58" customFormat="1">
      <c r="B3835" s="175" t="s">
        <v>4731</v>
      </c>
      <c r="C3835" s="174" t="s">
        <v>2429</v>
      </c>
      <c r="D3835" s="181">
        <v>6218.7</v>
      </c>
      <c r="E3835" s="97">
        <v>364.95303841638929</v>
      </c>
      <c r="F3835" s="227">
        <f t="shared" si="177"/>
        <v>2269533.46</v>
      </c>
      <c r="G3835" s="81">
        <v>12437.40035</v>
      </c>
      <c r="H3835" s="106">
        <v>162.69452964903553</v>
      </c>
      <c r="I3835" s="189">
        <f t="shared" si="178"/>
        <v>2023496.9999999998</v>
      </c>
      <c r="J3835" s="232">
        <v>2016</v>
      </c>
      <c r="K3835" s="106">
        <f t="shared" si="179"/>
        <v>4293030</v>
      </c>
    </row>
    <row r="3836" spans="2:11" s="58" customFormat="1">
      <c r="B3836" s="175" t="s">
        <v>4732</v>
      </c>
      <c r="C3836" s="174" t="s">
        <v>4733</v>
      </c>
      <c r="D3836" s="181">
        <v>3028.9</v>
      </c>
      <c r="E3836" s="97">
        <v>222.97451219914819</v>
      </c>
      <c r="F3836" s="227">
        <f t="shared" si="177"/>
        <v>675367.5</v>
      </c>
      <c r="G3836" s="81">
        <v>3028.9000099999998</v>
      </c>
      <c r="H3836" s="106">
        <v>162.69437695964089</v>
      </c>
      <c r="I3836" s="189">
        <f t="shared" si="178"/>
        <v>492785.00000000006</v>
      </c>
      <c r="J3836" s="232">
        <v>2016</v>
      </c>
      <c r="K3836" s="106">
        <f t="shared" si="179"/>
        <v>1168153</v>
      </c>
    </row>
    <row r="3837" spans="2:11" s="58" customFormat="1">
      <c r="B3837" s="175" t="s">
        <v>4734</v>
      </c>
      <c r="C3837" s="174" t="s">
        <v>4735</v>
      </c>
      <c r="D3837" s="104">
        <v>25157.216670000002</v>
      </c>
      <c r="E3837" s="97">
        <v>27.659305444142362</v>
      </c>
      <c r="F3837" s="227">
        <f t="shared" si="177"/>
        <v>695831.14</v>
      </c>
      <c r="G3837" s="81">
        <v>12578.60857</v>
      </c>
      <c r="H3837" s="106">
        <v>162.69446565662548</v>
      </c>
      <c r="I3837" s="189">
        <f t="shared" si="178"/>
        <v>2046470</v>
      </c>
      <c r="J3837" s="232">
        <v>2016</v>
      </c>
      <c r="K3837" s="106">
        <f t="shared" si="179"/>
        <v>2742301</v>
      </c>
    </row>
    <row r="3838" spans="2:11" s="58" customFormat="1">
      <c r="B3838" s="175" t="s">
        <v>4736</v>
      </c>
      <c r="C3838" s="174" t="s">
        <v>4737</v>
      </c>
      <c r="D3838" s="181">
        <v>2891.55</v>
      </c>
      <c r="E3838" s="97">
        <v>71.196109353115105</v>
      </c>
      <c r="F3838" s="227">
        <f t="shared" si="177"/>
        <v>205867.11</v>
      </c>
      <c r="G3838" s="81">
        <v>1445.7750209999999</v>
      </c>
      <c r="H3838" s="106">
        <v>162.69474612813912</v>
      </c>
      <c r="I3838" s="189">
        <f t="shared" si="178"/>
        <v>235220</v>
      </c>
      <c r="J3838" s="232">
        <v>2016</v>
      </c>
      <c r="K3838" s="106">
        <f t="shared" si="179"/>
        <v>441087</v>
      </c>
    </row>
    <row r="3839" spans="2:11" s="58" customFormat="1">
      <c r="B3839" s="175" t="s">
        <v>4738</v>
      </c>
      <c r="C3839" s="174" t="s">
        <v>4737</v>
      </c>
      <c r="D3839" s="181">
        <v>12820.35556</v>
      </c>
      <c r="E3839" s="97">
        <v>114.20892994328155</v>
      </c>
      <c r="F3839" s="227">
        <f t="shared" si="177"/>
        <v>1464199.09</v>
      </c>
      <c r="G3839" s="81">
        <v>6410.1778139999997</v>
      </c>
      <c r="H3839" s="106">
        <v>162.69455080049048</v>
      </c>
      <c r="I3839" s="189">
        <f t="shared" si="178"/>
        <v>1042900.9999999999</v>
      </c>
      <c r="J3839" s="232">
        <v>2016</v>
      </c>
      <c r="K3839" s="106">
        <f t="shared" si="179"/>
        <v>2507100</v>
      </c>
    </row>
    <row r="3840" spans="2:11" s="58" customFormat="1">
      <c r="B3840" s="175" t="s">
        <v>4739</v>
      </c>
      <c r="C3840" s="174" t="s">
        <v>4737</v>
      </c>
      <c r="D3840" s="181">
        <v>2891.55</v>
      </c>
      <c r="E3840" s="97">
        <v>71.196109353115105</v>
      </c>
      <c r="F3840" s="227">
        <f t="shared" si="177"/>
        <v>205867.11</v>
      </c>
      <c r="G3840" s="81">
        <v>1445.7750209999999</v>
      </c>
      <c r="H3840" s="106">
        <v>162.69474612813912</v>
      </c>
      <c r="I3840" s="189">
        <f t="shared" si="178"/>
        <v>235220</v>
      </c>
      <c r="J3840" s="232">
        <v>2016</v>
      </c>
      <c r="K3840" s="106">
        <f t="shared" si="179"/>
        <v>441087</v>
      </c>
    </row>
    <row r="3841" spans="2:11" s="58" customFormat="1">
      <c r="B3841" s="175" t="s">
        <v>4740</v>
      </c>
      <c r="C3841" s="174" t="s">
        <v>4737</v>
      </c>
      <c r="D3841" s="181">
        <v>23413.95</v>
      </c>
      <c r="E3841" s="97">
        <v>80.318358072858274</v>
      </c>
      <c r="F3841" s="227">
        <f t="shared" si="177"/>
        <v>1880570.02</v>
      </c>
      <c r="G3841" s="81">
        <v>11706.975179999999</v>
      </c>
      <c r="H3841" s="106">
        <v>162.69454497980752</v>
      </c>
      <c r="I3841" s="189">
        <f t="shared" si="178"/>
        <v>1904661.0000000002</v>
      </c>
      <c r="J3841" s="232">
        <v>2016</v>
      </c>
      <c r="K3841" s="106">
        <f t="shared" si="179"/>
        <v>3785231</v>
      </c>
    </row>
    <row r="3842" spans="2:11" s="58" customFormat="1">
      <c r="B3842" s="175" t="s">
        <v>4741</v>
      </c>
      <c r="C3842" s="174" t="s">
        <v>2423</v>
      </c>
      <c r="D3842" s="104">
        <v>20749.741669999999</v>
      </c>
      <c r="E3842" s="97">
        <v>110.42818298373544</v>
      </c>
      <c r="F3842" s="227">
        <f t="shared" si="177"/>
        <v>2291356.27</v>
      </c>
      <c r="G3842" s="81"/>
      <c r="H3842" s="106" t="s">
        <v>11235</v>
      </c>
      <c r="I3842" s="189" t="str">
        <f t="shared" si="178"/>
        <v/>
      </c>
      <c r="J3842" s="232">
        <v>2016</v>
      </c>
      <c r="K3842" s="106">
        <f t="shared" si="179"/>
        <v>0</v>
      </c>
    </row>
    <row r="3843" spans="2:11" s="58" customFormat="1">
      <c r="B3843" s="175" t="s">
        <v>4742</v>
      </c>
      <c r="C3843" s="174" t="s">
        <v>2188</v>
      </c>
      <c r="D3843" s="181">
        <v>12639.428099999999</v>
      </c>
      <c r="E3843" s="97">
        <v>198.04195808511304</v>
      </c>
      <c r="F3843" s="227">
        <f t="shared" si="177"/>
        <v>2503137.09</v>
      </c>
      <c r="G3843" s="81">
        <v>6319.7141039999997</v>
      </c>
      <c r="H3843" s="106">
        <v>162.69454330999275</v>
      </c>
      <c r="I3843" s="189">
        <f t="shared" si="178"/>
        <v>1028183</v>
      </c>
      <c r="J3843" s="232">
        <v>2016</v>
      </c>
      <c r="K3843" s="106">
        <f t="shared" si="179"/>
        <v>3531320</v>
      </c>
    </row>
    <row r="3844" spans="2:11" s="58" customFormat="1">
      <c r="B3844" s="175" t="s">
        <v>4743</v>
      </c>
      <c r="C3844" s="174" t="s">
        <v>2188</v>
      </c>
      <c r="D3844" s="181">
        <v>7131.7250000000004</v>
      </c>
      <c r="E3844" s="97">
        <v>154.59382828137652</v>
      </c>
      <c r="F3844" s="227">
        <f t="shared" si="177"/>
        <v>1102520.67</v>
      </c>
      <c r="G3844" s="81">
        <v>3565.862564</v>
      </c>
      <c r="H3844" s="106">
        <v>162.69443636358835</v>
      </c>
      <c r="I3844" s="189">
        <f t="shared" si="178"/>
        <v>580146</v>
      </c>
      <c r="J3844" s="232">
        <v>2016</v>
      </c>
      <c r="K3844" s="106">
        <f t="shared" si="179"/>
        <v>1682667</v>
      </c>
    </row>
    <row r="3845" spans="2:11" s="58" customFormat="1">
      <c r="B3845" s="175" t="s">
        <v>4744</v>
      </c>
      <c r="C3845" s="174" t="s">
        <v>2209</v>
      </c>
      <c r="D3845" s="181">
        <v>7707.7</v>
      </c>
      <c r="E3845" s="97">
        <v>206.09079102715467</v>
      </c>
      <c r="F3845" s="227">
        <f t="shared" si="177"/>
        <v>1588485.99</v>
      </c>
      <c r="G3845" s="81">
        <v>3853.850066</v>
      </c>
      <c r="H3845" s="106">
        <v>162.69444562247276</v>
      </c>
      <c r="I3845" s="189">
        <f t="shared" si="178"/>
        <v>627000</v>
      </c>
      <c r="J3845" s="232">
        <v>2016</v>
      </c>
      <c r="K3845" s="106">
        <f t="shared" si="179"/>
        <v>2215486</v>
      </c>
    </row>
    <row r="3846" spans="2:11" s="58" customFormat="1">
      <c r="B3846" s="175" t="s">
        <v>4745</v>
      </c>
      <c r="C3846" s="174" t="s">
        <v>2209</v>
      </c>
      <c r="D3846" s="181">
        <v>3227.7</v>
      </c>
      <c r="E3846" s="97">
        <v>57.044781113486387</v>
      </c>
      <c r="F3846" s="227">
        <f t="shared" si="177"/>
        <v>184123.44</v>
      </c>
      <c r="G3846" s="81">
        <v>1613.8500409999999</v>
      </c>
      <c r="H3846" s="106">
        <v>162.69479402020849</v>
      </c>
      <c r="I3846" s="189">
        <f t="shared" si="178"/>
        <v>262565</v>
      </c>
      <c r="J3846" s="232">
        <v>2016</v>
      </c>
      <c r="K3846" s="106">
        <f t="shared" si="179"/>
        <v>446688</v>
      </c>
    </row>
    <row r="3847" spans="2:11" s="58" customFormat="1">
      <c r="B3847" s="175" t="s">
        <v>4746</v>
      </c>
      <c r="C3847" s="174" t="s">
        <v>4747</v>
      </c>
      <c r="D3847" s="104">
        <v>9218.9119050000008</v>
      </c>
      <c r="E3847" s="97">
        <v>859.29909425682922</v>
      </c>
      <c r="F3847" s="227">
        <f t="shared" si="177"/>
        <v>7921802.6500000004</v>
      </c>
      <c r="G3847" s="81">
        <v>4609.4560170000004</v>
      </c>
      <c r="H3847" s="106">
        <v>162.69446920291549</v>
      </c>
      <c r="I3847" s="189">
        <f t="shared" si="178"/>
        <v>749933</v>
      </c>
      <c r="J3847" s="232">
        <v>2016</v>
      </c>
      <c r="K3847" s="106">
        <f t="shared" si="179"/>
        <v>8671736</v>
      </c>
    </row>
    <row r="3848" spans="2:11" s="58" customFormat="1">
      <c r="B3848" s="175" t="s">
        <v>4748</v>
      </c>
      <c r="C3848" s="174" t="s">
        <v>4747</v>
      </c>
      <c r="D3848" s="181">
        <v>8705.6777779999993</v>
      </c>
      <c r="E3848" s="97">
        <v>377.1095776478669</v>
      </c>
      <c r="F3848" s="227">
        <f t="shared" si="177"/>
        <v>3282994.47</v>
      </c>
      <c r="G3848" s="81">
        <v>4352.8389930000003</v>
      </c>
      <c r="H3848" s="106">
        <v>162.69450837461747</v>
      </c>
      <c r="I3848" s="189">
        <f t="shared" si="178"/>
        <v>708183</v>
      </c>
      <c r="J3848" s="232">
        <v>2016</v>
      </c>
      <c r="K3848" s="106">
        <f t="shared" si="179"/>
        <v>3991177</v>
      </c>
    </row>
    <row r="3849" spans="2:11" s="58" customFormat="1">
      <c r="B3849" s="175" t="s">
        <v>4749</v>
      </c>
      <c r="C3849" s="174" t="s">
        <v>4747</v>
      </c>
      <c r="D3849" s="181">
        <v>1557.65</v>
      </c>
      <c r="E3849" s="97">
        <v>1136.9193657111673</v>
      </c>
      <c r="F3849" s="227">
        <f t="shared" si="177"/>
        <v>1770922.45</v>
      </c>
      <c r="G3849" s="81">
        <v>1557.649944</v>
      </c>
      <c r="H3849" s="106">
        <v>162.69444940191261</v>
      </c>
      <c r="I3849" s="189">
        <f t="shared" si="178"/>
        <v>253421</v>
      </c>
      <c r="J3849" s="232">
        <v>2016</v>
      </c>
      <c r="K3849" s="106">
        <f t="shared" si="179"/>
        <v>2024343</v>
      </c>
    </row>
    <row r="3850" spans="2:11" s="58" customFormat="1">
      <c r="B3850" s="175" t="s">
        <v>4750</v>
      </c>
      <c r="C3850" s="174" t="s">
        <v>2168</v>
      </c>
      <c r="D3850" s="181">
        <v>4588.8</v>
      </c>
      <c r="E3850" s="97">
        <v>510.73453844142256</v>
      </c>
      <c r="F3850" s="227">
        <f t="shared" si="177"/>
        <v>2343658.65</v>
      </c>
      <c r="G3850" s="81">
        <v>2294.4000150000002</v>
      </c>
      <c r="H3850" s="106">
        <v>162.69438526829856</v>
      </c>
      <c r="I3850" s="189">
        <f t="shared" si="178"/>
        <v>373286</v>
      </c>
      <c r="J3850" s="232">
        <v>2016</v>
      </c>
      <c r="K3850" s="106">
        <f t="shared" si="179"/>
        <v>2716945</v>
      </c>
    </row>
    <row r="3851" spans="2:11" s="58" customFormat="1">
      <c r="B3851" s="175" t="s">
        <v>4751</v>
      </c>
      <c r="C3851" s="174" t="s">
        <v>2168</v>
      </c>
      <c r="D3851" s="181">
        <v>5193.3999999999996</v>
      </c>
      <c r="E3851" s="97">
        <v>420.21099857511456</v>
      </c>
      <c r="F3851" s="227">
        <f t="shared" si="177"/>
        <v>2182323.7999999998</v>
      </c>
      <c r="G3851" s="81">
        <v>2596.7000739999999</v>
      </c>
      <c r="H3851" s="106">
        <v>162.69456924581272</v>
      </c>
      <c r="I3851" s="189">
        <f t="shared" si="178"/>
        <v>422469</v>
      </c>
      <c r="J3851" s="232">
        <v>2016</v>
      </c>
      <c r="K3851" s="106">
        <f t="shared" si="179"/>
        <v>2604793</v>
      </c>
    </row>
    <row r="3852" spans="2:11" s="58" customFormat="1">
      <c r="B3852" s="175" t="s">
        <v>4752</v>
      </c>
      <c r="C3852" s="174" t="s">
        <v>4634</v>
      </c>
      <c r="D3852" s="104">
        <v>11614.49524</v>
      </c>
      <c r="E3852" s="97">
        <v>103.38614939240355</v>
      </c>
      <c r="F3852" s="227">
        <f t="shared" si="177"/>
        <v>1200777.94</v>
      </c>
      <c r="G3852" s="81"/>
      <c r="H3852" s="106" t="s">
        <v>11235</v>
      </c>
      <c r="I3852" s="189" t="str">
        <f t="shared" si="178"/>
        <v/>
      </c>
      <c r="J3852" s="232">
        <v>2016</v>
      </c>
      <c r="K3852" s="106">
        <f t="shared" si="179"/>
        <v>0</v>
      </c>
    </row>
    <row r="3853" spans="2:11" s="58" customFormat="1">
      <c r="B3853" s="175" t="s">
        <v>4753</v>
      </c>
      <c r="C3853" s="174" t="s">
        <v>4634</v>
      </c>
      <c r="D3853" s="181">
        <v>8553.6</v>
      </c>
      <c r="E3853" s="97">
        <v>112.06144313505425</v>
      </c>
      <c r="F3853" s="227">
        <f t="shared" si="177"/>
        <v>958528.76</v>
      </c>
      <c r="G3853" s="81"/>
      <c r="H3853" s="106" t="s">
        <v>11235</v>
      </c>
      <c r="I3853" s="189" t="str">
        <f t="shared" si="178"/>
        <v/>
      </c>
      <c r="J3853" s="232">
        <v>2016</v>
      </c>
      <c r="K3853" s="106">
        <f t="shared" si="179"/>
        <v>0</v>
      </c>
    </row>
    <row r="3854" spans="2:11" s="58" customFormat="1">
      <c r="B3854" s="175" t="s">
        <v>4754</v>
      </c>
      <c r="C3854" s="174" t="s">
        <v>892</v>
      </c>
      <c r="D3854" s="181">
        <v>635.70000000000005</v>
      </c>
      <c r="E3854" s="97">
        <v>295.96850715746416</v>
      </c>
      <c r="F3854" s="227">
        <f t="shared" ref="F3854:F3917" si="180">IFERROR(D3854*E3854,0)</f>
        <v>188147.18</v>
      </c>
      <c r="G3854" s="81">
        <v>317.85001399999999</v>
      </c>
      <c r="H3854" s="106">
        <v>0</v>
      </c>
      <c r="I3854" s="189">
        <f t="shared" ref="I3854:I3917" si="181">IFERROR(G3854*H3854,"")</f>
        <v>0</v>
      </c>
      <c r="J3854" s="232">
        <v>2016</v>
      </c>
      <c r="K3854" s="106">
        <f t="shared" ref="K3854:K3917" si="182">IFERROR(ROUND((F3854+I3854),0),0)</f>
        <v>188147</v>
      </c>
    </row>
    <row r="3855" spans="2:11" s="58" customFormat="1">
      <c r="B3855" s="175" t="s">
        <v>4755</v>
      </c>
      <c r="C3855" s="174" t="s">
        <v>869</v>
      </c>
      <c r="D3855" s="181">
        <v>7968.114286</v>
      </c>
      <c r="E3855" s="97">
        <v>93.01570401697424</v>
      </c>
      <c r="F3855" s="227">
        <f t="shared" si="180"/>
        <v>741159.76</v>
      </c>
      <c r="G3855" s="81">
        <v>3984.057174</v>
      </c>
      <c r="H3855" s="106">
        <v>1217.8389486134417</v>
      </c>
      <c r="I3855" s="189">
        <f t="shared" si="181"/>
        <v>4851940</v>
      </c>
      <c r="J3855" s="232">
        <v>2016</v>
      </c>
      <c r="K3855" s="106">
        <f t="shared" si="182"/>
        <v>5593100</v>
      </c>
    </row>
    <row r="3856" spans="2:11" s="58" customFormat="1">
      <c r="B3856" s="175" t="s">
        <v>4756</v>
      </c>
      <c r="C3856" s="174" t="s">
        <v>869</v>
      </c>
      <c r="D3856" s="181">
        <v>8667.114286</v>
      </c>
      <c r="E3856" s="97">
        <v>151.24484883249178</v>
      </c>
      <c r="F3856" s="227">
        <f t="shared" si="180"/>
        <v>1310856.3899999999</v>
      </c>
      <c r="G3856" s="81">
        <v>4333.5570429999998</v>
      </c>
      <c r="H3856" s="106">
        <v>1217.8388210038383</v>
      </c>
      <c r="I3856" s="189">
        <f t="shared" si="181"/>
        <v>5277574</v>
      </c>
      <c r="J3856" s="232">
        <v>2016</v>
      </c>
      <c r="K3856" s="106">
        <f t="shared" si="182"/>
        <v>6588430</v>
      </c>
    </row>
    <row r="3857" spans="2:11" s="58" customFormat="1">
      <c r="B3857" s="175" t="s">
        <v>4757</v>
      </c>
      <c r="C3857" s="174" t="s">
        <v>3887</v>
      </c>
      <c r="D3857" s="104">
        <v>4467.5600000000004</v>
      </c>
      <c r="E3857" s="97">
        <v>169.60509763718895</v>
      </c>
      <c r="F3857" s="227">
        <f t="shared" si="180"/>
        <v>757720.95</v>
      </c>
      <c r="G3857" s="81">
        <v>2233.7801100000001</v>
      </c>
      <c r="H3857" s="106">
        <v>1300.6110077683518</v>
      </c>
      <c r="I3857" s="189">
        <f t="shared" si="181"/>
        <v>2905279</v>
      </c>
      <c r="J3857" s="232">
        <v>2016</v>
      </c>
      <c r="K3857" s="106">
        <f t="shared" si="182"/>
        <v>3663000</v>
      </c>
    </row>
    <row r="3858" spans="2:11" s="58" customFormat="1">
      <c r="B3858" s="175" t="s">
        <v>4758</v>
      </c>
      <c r="C3858" s="174" t="s">
        <v>3887</v>
      </c>
      <c r="D3858" s="181">
        <v>2465.6</v>
      </c>
      <c r="E3858" s="97">
        <v>9.7007543802725511</v>
      </c>
      <c r="F3858" s="227">
        <f t="shared" si="180"/>
        <v>23918.18</v>
      </c>
      <c r="G3858" s="81">
        <v>1232.7999709999999</v>
      </c>
      <c r="H3858" s="106">
        <v>1300.6108352674516</v>
      </c>
      <c r="I3858" s="189">
        <f t="shared" si="181"/>
        <v>1603393</v>
      </c>
      <c r="J3858" s="232">
        <v>2016</v>
      </c>
      <c r="K3858" s="106">
        <f t="shared" si="182"/>
        <v>1627311</v>
      </c>
    </row>
    <row r="3859" spans="2:11" s="58" customFormat="1">
      <c r="B3859" s="175" t="s">
        <v>4759</v>
      </c>
      <c r="C3859" s="174" t="s">
        <v>1574</v>
      </c>
      <c r="D3859" s="181">
        <v>7319.2182499999999</v>
      </c>
      <c r="E3859" s="97">
        <v>205.22980032737786</v>
      </c>
      <c r="F3859" s="227">
        <f t="shared" si="180"/>
        <v>1502121.7</v>
      </c>
      <c r="G3859" s="81"/>
      <c r="H3859" s="106" t="s">
        <v>11235</v>
      </c>
      <c r="I3859" s="189" t="str">
        <f t="shared" si="181"/>
        <v/>
      </c>
      <c r="J3859" s="232">
        <v>2016</v>
      </c>
      <c r="K3859" s="106">
        <f t="shared" si="182"/>
        <v>0</v>
      </c>
    </row>
    <row r="3860" spans="2:11" s="58" customFormat="1">
      <c r="B3860" s="175" t="s">
        <v>4760</v>
      </c>
      <c r="C3860" s="174" t="s">
        <v>2498</v>
      </c>
      <c r="D3860" s="181">
        <v>4350.5222219999996</v>
      </c>
      <c r="E3860" s="97">
        <v>375.40257391196474</v>
      </c>
      <c r="F3860" s="227">
        <f t="shared" si="180"/>
        <v>1633197.24</v>
      </c>
      <c r="G3860" s="81">
        <v>2175.2611040000002</v>
      </c>
      <c r="H3860" s="106">
        <v>1300.6112207851991</v>
      </c>
      <c r="I3860" s="189">
        <f t="shared" si="181"/>
        <v>2829169</v>
      </c>
      <c r="J3860" s="232">
        <v>2016</v>
      </c>
      <c r="K3860" s="106">
        <f t="shared" si="182"/>
        <v>4462366</v>
      </c>
    </row>
    <row r="3861" spans="2:11" s="58" customFormat="1">
      <c r="B3861" s="175" t="s">
        <v>4761</v>
      </c>
      <c r="C3861" s="174" t="s">
        <v>1844</v>
      </c>
      <c r="D3861" s="181">
        <v>1811.9</v>
      </c>
      <c r="E3861" s="97">
        <v>269.4095921408466</v>
      </c>
      <c r="F3861" s="227">
        <f t="shared" si="180"/>
        <v>488143.24</v>
      </c>
      <c r="G3861" s="81">
        <v>905.9500276</v>
      </c>
      <c r="H3861" s="106">
        <v>656.6212063328602</v>
      </c>
      <c r="I3861" s="189">
        <f t="shared" si="181"/>
        <v>594866</v>
      </c>
      <c r="J3861" s="232">
        <v>2016</v>
      </c>
      <c r="K3861" s="106">
        <f t="shared" si="182"/>
        <v>1083009</v>
      </c>
    </row>
    <row r="3862" spans="2:11" s="58" customFormat="1">
      <c r="B3862" s="175" t="s">
        <v>4762</v>
      </c>
      <c r="C3862" s="174" t="s">
        <v>4763</v>
      </c>
      <c r="D3862" s="104">
        <v>8509.6743889999998</v>
      </c>
      <c r="E3862" s="97">
        <v>84.036384626467054</v>
      </c>
      <c r="F3862" s="227">
        <f t="shared" si="180"/>
        <v>715122.27</v>
      </c>
      <c r="G3862" s="81">
        <v>8509.6743430000006</v>
      </c>
      <c r="H3862" s="106">
        <v>162.69447504050038</v>
      </c>
      <c r="I3862" s="189">
        <f t="shared" si="181"/>
        <v>1384477</v>
      </c>
      <c r="J3862" s="232">
        <v>2016</v>
      </c>
      <c r="K3862" s="106">
        <f t="shared" si="182"/>
        <v>2099599</v>
      </c>
    </row>
    <row r="3863" spans="2:11" s="58" customFormat="1">
      <c r="B3863" s="175" t="s">
        <v>4764</v>
      </c>
      <c r="C3863" s="174" t="s">
        <v>1316</v>
      </c>
      <c r="D3863" s="181">
        <v>37300.941899999998</v>
      </c>
      <c r="E3863" s="97">
        <v>73.373911504363377</v>
      </c>
      <c r="F3863" s="227">
        <f t="shared" si="180"/>
        <v>2736916.01</v>
      </c>
      <c r="G3863" s="81">
        <v>18650.471010000001</v>
      </c>
      <c r="H3863" s="106">
        <v>162.69449701152612</v>
      </c>
      <c r="I3863" s="189">
        <f t="shared" si="181"/>
        <v>3034329</v>
      </c>
      <c r="J3863" s="232">
        <v>2016</v>
      </c>
      <c r="K3863" s="106">
        <f t="shared" si="182"/>
        <v>5771245</v>
      </c>
    </row>
    <row r="3864" spans="2:11" s="58" customFormat="1">
      <c r="B3864" s="175" t="s">
        <v>4765</v>
      </c>
      <c r="C3864" s="174" t="s">
        <v>2967</v>
      </c>
      <c r="D3864" s="181">
        <v>5520.75</v>
      </c>
      <c r="E3864" s="97">
        <v>111.52601005298193</v>
      </c>
      <c r="F3864" s="227">
        <f t="shared" si="180"/>
        <v>615707.22</v>
      </c>
      <c r="G3864" s="81"/>
      <c r="H3864" s="106" t="s">
        <v>11235</v>
      </c>
      <c r="I3864" s="189" t="str">
        <f t="shared" si="181"/>
        <v/>
      </c>
      <c r="J3864" s="232">
        <v>2016</v>
      </c>
      <c r="K3864" s="106">
        <f t="shared" si="182"/>
        <v>0</v>
      </c>
    </row>
    <row r="3865" spans="2:11" s="58" customFormat="1">
      <c r="B3865" s="175" t="s">
        <v>4766</v>
      </c>
      <c r="C3865" s="174" t="s">
        <v>2967</v>
      </c>
      <c r="D3865" s="181">
        <v>6686.7</v>
      </c>
      <c r="E3865" s="97">
        <v>178.12002632090568</v>
      </c>
      <c r="F3865" s="227">
        <f t="shared" si="180"/>
        <v>1191035.18</v>
      </c>
      <c r="G3865" s="81"/>
      <c r="H3865" s="106" t="s">
        <v>11235</v>
      </c>
      <c r="I3865" s="189" t="str">
        <f t="shared" si="181"/>
        <v/>
      </c>
      <c r="J3865" s="232">
        <v>2016</v>
      </c>
      <c r="K3865" s="106">
        <f t="shared" si="182"/>
        <v>0</v>
      </c>
    </row>
    <row r="3866" spans="2:11" s="58" customFormat="1">
      <c r="B3866" s="175" t="s">
        <v>4767</v>
      </c>
      <c r="C3866" s="174" t="s">
        <v>2970</v>
      </c>
      <c r="D3866" s="181">
        <v>7031.7</v>
      </c>
      <c r="E3866" s="97">
        <v>388.27613806049743</v>
      </c>
      <c r="F3866" s="227">
        <f t="shared" si="180"/>
        <v>2730241.32</v>
      </c>
      <c r="G3866" s="81">
        <v>3515.8498509999999</v>
      </c>
      <c r="H3866" s="106">
        <v>1300.6110026852793</v>
      </c>
      <c r="I3866" s="189">
        <f t="shared" si="181"/>
        <v>4572753</v>
      </c>
      <c r="J3866" s="232">
        <v>2016</v>
      </c>
      <c r="K3866" s="106">
        <f t="shared" si="182"/>
        <v>7302994</v>
      </c>
    </row>
    <row r="3867" spans="2:11" s="58" customFormat="1">
      <c r="B3867" s="175" t="s">
        <v>4768</v>
      </c>
      <c r="C3867" s="174" t="s">
        <v>2970</v>
      </c>
      <c r="D3867" s="104">
        <v>14959.36154</v>
      </c>
      <c r="E3867" s="97">
        <v>363.14388521690881</v>
      </c>
      <c r="F3867" s="227">
        <f t="shared" si="180"/>
        <v>5432400.6699999999</v>
      </c>
      <c r="G3867" s="81">
        <v>7479.6805299999996</v>
      </c>
      <c r="H3867" s="106">
        <v>1300.611163936971</v>
      </c>
      <c r="I3867" s="189">
        <f t="shared" si="181"/>
        <v>9728156</v>
      </c>
      <c r="J3867" s="232">
        <v>2016</v>
      </c>
      <c r="K3867" s="106">
        <f t="shared" si="182"/>
        <v>15160557</v>
      </c>
    </row>
    <row r="3868" spans="2:11" s="58" customFormat="1">
      <c r="B3868" s="175" t="s">
        <v>4769</v>
      </c>
      <c r="C3868" s="174" t="s">
        <v>2967</v>
      </c>
      <c r="D3868" s="181">
        <v>6686.7</v>
      </c>
      <c r="E3868" s="97">
        <v>178.12002632090568</v>
      </c>
      <c r="F3868" s="227">
        <f t="shared" si="180"/>
        <v>1191035.18</v>
      </c>
      <c r="G3868" s="81"/>
      <c r="H3868" s="106" t="s">
        <v>11235</v>
      </c>
      <c r="I3868" s="189" t="str">
        <f t="shared" si="181"/>
        <v/>
      </c>
      <c r="J3868" s="232">
        <v>2016</v>
      </c>
      <c r="K3868" s="106">
        <f t="shared" si="182"/>
        <v>0</v>
      </c>
    </row>
    <row r="3869" spans="2:11" s="58" customFormat="1">
      <c r="B3869" s="175" t="s">
        <v>4770</v>
      </c>
      <c r="C3869" s="174" t="s">
        <v>652</v>
      </c>
      <c r="D3869" s="181">
        <v>12420.9</v>
      </c>
      <c r="E3869" s="97">
        <v>25.028305517313562</v>
      </c>
      <c r="F3869" s="227">
        <f t="shared" si="180"/>
        <v>310874.08</v>
      </c>
      <c r="G3869" s="81">
        <v>6210.4498460000004</v>
      </c>
      <c r="H3869" s="106">
        <v>162.6944947717077</v>
      </c>
      <c r="I3869" s="189">
        <f t="shared" si="181"/>
        <v>1010405.9999999999</v>
      </c>
      <c r="J3869" s="232">
        <v>2016</v>
      </c>
      <c r="K3869" s="106">
        <f t="shared" si="182"/>
        <v>1321280</v>
      </c>
    </row>
    <row r="3870" spans="2:11" s="58" customFormat="1">
      <c r="B3870" s="175" t="s">
        <v>4771</v>
      </c>
      <c r="C3870" s="174" t="s">
        <v>683</v>
      </c>
      <c r="D3870" s="181">
        <v>3696.0857139999998</v>
      </c>
      <c r="E3870" s="97">
        <v>22.335401932726931</v>
      </c>
      <c r="F3870" s="227">
        <f t="shared" si="180"/>
        <v>82553.56</v>
      </c>
      <c r="G3870" s="81">
        <v>1848.042833</v>
      </c>
      <c r="H3870" s="106">
        <v>162.69428101507646</v>
      </c>
      <c r="I3870" s="189">
        <f t="shared" si="181"/>
        <v>300666</v>
      </c>
      <c r="J3870" s="232">
        <v>2016</v>
      </c>
      <c r="K3870" s="106">
        <f t="shared" si="182"/>
        <v>383220</v>
      </c>
    </row>
    <row r="3871" spans="2:11" s="58" customFormat="1">
      <c r="B3871" s="175" t="s">
        <v>4772</v>
      </c>
      <c r="C3871" s="174" t="s">
        <v>3757</v>
      </c>
      <c r="D3871" s="181">
        <v>4017.833333</v>
      </c>
      <c r="E3871" s="97">
        <v>270.48487329576341</v>
      </c>
      <c r="F3871" s="227">
        <f t="shared" si="180"/>
        <v>1086763.1399999999</v>
      </c>
      <c r="G3871" s="81">
        <v>2008.9166990000001</v>
      </c>
      <c r="H3871" s="106">
        <v>162.69465038679536</v>
      </c>
      <c r="I3871" s="189">
        <f t="shared" si="181"/>
        <v>326840</v>
      </c>
      <c r="J3871" s="232">
        <v>2016</v>
      </c>
      <c r="K3871" s="106">
        <f t="shared" si="182"/>
        <v>1413603</v>
      </c>
    </row>
    <row r="3872" spans="2:11" s="58" customFormat="1">
      <c r="B3872" s="175" t="s">
        <v>4773</v>
      </c>
      <c r="C3872" s="174" t="s">
        <v>4774</v>
      </c>
      <c r="D3872" s="104">
        <v>19096.832139999999</v>
      </c>
      <c r="E3872" s="97">
        <v>43.24163997181158</v>
      </c>
      <c r="F3872" s="227">
        <f t="shared" si="180"/>
        <v>825778.34</v>
      </c>
      <c r="G3872" s="81"/>
      <c r="H3872" s="106" t="s">
        <v>11235</v>
      </c>
      <c r="I3872" s="189" t="str">
        <f t="shared" si="181"/>
        <v/>
      </c>
      <c r="J3872" s="232">
        <v>2016</v>
      </c>
      <c r="K3872" s="106">
        <f t="shared" si="182"/>
        <v>0</v>
      </c>
    </row>
    <row r="3873" spans="2:11" s="58" customFormat="1">
      <c r="B3873" s="175" t="s">
        <v>4775</v>
      </c>
      <c r="C3873" s="174" t="s">
        <v>4774</v>
      </c>
      <c r="D3873" s="181">
        <v>31132.836670000001</v>
      </c>
      <c r="E3873" s="97">
        <v>94.418786542267242</v>
      </c>
      <c r="F3873" s="227">
        <f t="shared" si="180"/>
        <v>2939524.66</v>
      </c>
      <c r="G3873" s="81">
        <v>15566.418</v>
      </c>
      <c r="H3873" s="106">
        <v>162.69452612669144</v>
      </c>
      <c r="I3873" s="189">
        <f t="shared" si="181"/>
        <v>2532571</v>
      </c>
      <c r="J3873" s="232">
        <v>2016</v>
      </c>
      <c r="K3873" s="106">
        <f t="shared" si="182"/>
        <v>5472096</v>
      </c>
    </row>
    <row r="3874" spans="2:11" s="58" customFormat="1">
      <c r="B3874" s="175" t="s">
        <v>4776</v>
      </c>
      <c r="C3874" s="174" t="s">
        <v>3765</v>
      </c>
      <c r="D3874" s="181">
        <v>8627.7666669999999</v>
      </c>
      <c r="E3874" s="97">
        <v>58.361506451713595</v>
      </c>
      <c r="F3874" s="227">
        <f t="shared" si="180"/>
        <v>503529.45999999996</v>
      </c>
      <c r="G3874" s="81">
        <v>4313.8834530000004</v>
      </c>
      <c r="H3874" s="106">
        <v>162.69447416617538</v>
      </c>
      <c r="I3874" s="189">
        <f t="shared" si="181"/>
        <v>701845</v>
      </c>
      <c r="J3874" s="232">
        <v>2016</v>
      </c>
      <c r="K3874" s="106">
        <f t="shared" si="182"/>
        <v>1205374</v>
      </c>
    </row>
    <row r="3875" spans="2:11" s="58" customFormat="1">
      <c r="B3875" s="175" t="s">
        <v>4777</v>
      </c>
      <c r="C3875" s="174" t="s">
        <v>4778</v>
      </c>
      <c r="D3875" s="181">
        <v>2677.9</v>
      </c>
      <c r="E3875" s="97">
        <v>260.94880316666047</v>
      </c>
      <c r="F3875" s="227">
        <f t="shared" si="180"/>
        <v>698794.8</v>
      </c>
      <c r="G3875" s="81">
        <v>1338.949971</v>
      </c>
      <c r="H3875" s="106">
        <v>162.69465231572869</v>
      </c>
      <c r="I3875" s="189">
        <f t="shared" si="181"/>
        <v>217840</v>
      </c>
      <c r="J3875" s="232">
        <v>2016</v>
      </c>
      <c r="K3875" s="106">
        <f t="shared" si="182"/>
        <v>916635</v>
      </c>
    </row>
    <row r="3876" spans="2:11" s="58" customFormat="1">
      <c r="B3876" s="175" t="s">
        <v>4779</v>
      </c>
      <c r="C3876" s="174" t="s">
        <v>680</v>
      </c>
      <c r="D3876" s="181">
        <v>10992.55357</v>
      </c>
      <c r="E3876" s="97">
        <v>179.05182062260351</v>
      </c>
      <c r="F3876" s="227">
        <f t="shared" si="180"/>
        <v>1968236.73</v>
      </c>
      <c r="G3876" s="81">
        <v>5496.2767889999996</v>
      </c>
      <c r="H3876" s="106">
        <v>162.69449926350862</v>
      </c>
      <c r="I3876" s="189">
        <f t="shared" si="181"/>
        <v>894213.99999999988</v>
      </c>
      <c r="J3876" s="232">
        <v>2016</v>
      </c>
      <c r="K3876" s="106">
        <f t="shared" si="182"/>
        <v>2862451</v>
      </c>
    </row>
    <row r="3877" spans="2:11" s="58" customFormat="1">
      <c r="B3877" s="175" t="s">
        <v>4780</v>
      </c>
      <c r="C3877" s="174" t="s">
        <v>680</v>
      </c>
      <c r="D3877" s="104">
        <v>4967.2666669999999</v>
      </c>
      <c r="E3877" s="97">
        <v>351.18621909090274</v>
      </c>
      <c r="F3877" s="227">
        <f t="shared" si="180"/>
        <v>1744435.6</v>
      </c>
      <c r="G3877" s="81">
        <v>2483.6333119999999</v>
      </c>
      <c r="H3877" s="106">
        <v>162.69430678340009</v>
      </c>
      <c r="I3877" s="189">
        <f t="shared" si="181"/>
        <v>404073.00000000006</v>
      </c>
      <c r="J3877" s="232">
        <v>2016</v>
      </c>
      <c r="K3877" s="106">
        <f t="shared" si="182"/>
        <v>2148509</v>
      </c>
    </row>
    <row r="3878" spans="2:11" s="58" customFormat="1">
      <c r="B3878" s="175" t="s">
        <v>4781</v>
      </c>
      <c r="C3878" s="174" t="s">
        <v>4778</v>
      </c>
      <c r="D3878" s="181">
        <v>2677.9</v>
      </c>
      <c r="E3878" s="97">
        <v>260.94880316666047</v>
      </c>
      <c r="F3878" s="227">
        <f t="shared" si="180"/>
        <v>698794.8</v>
      </c>
      <c r="G3878" s="81">
        <v>1338.949971</v>
      </c>
      <c r="H3878" s="106">
        <v>162.69465231572869</v>
      </c>
      <c r="I3878" s="189">
        <f t="shared" si="181"/>
        <v>217840</v>
      </c>
      <c r="J3878" s="232">
        <v>2016</v>
      </c>
      <c r="K3878" s="106">
        <f t="shared" si="182"/>
        <v>916635</v>
      </c>
    </row>
    <row r="3879" spans="2:11" s="58" customFormat="1">
      <c r="B3879" s="175" t="s">
        <v>4782</v>
      </c>
      <c r="C3879" s="174" t="s">
        <v>4778</v>
      </c>
      <c r="D3879" s="181">
        <v>6484.5</v>
      </c>
      <c r="E3879" s="97">
        <v>297.42680854344974</v>
      </c>
      <c r="F3879" s="227">
        <f t="shared" si="180"/>
        <v>1928664.14</v>
      </c>
      <c r="G3879" s="81">
        <v>3242.2501520000001</v>
      </c>
      <c r="H3879" s="106">
        <v>162.69441754042671</v>
      </c>
      <c r="I3879" s="189">
        <f t="shared" si="181"/>
        <v>527496</v>
      </c>
      <c r="J3879" s="232">
        <v>2016</v>
      </c>
      <c r="K3879" s="106">
        <f t="shared" si="182"/>
        <v>2456160</v>
      </c>
    </row>
    <row r="3880" spans="2:11" s="58" customFormat="1">
      <c r="B3880" s="175" t="s">
        <v>4783</v>
      </c>
      <c r="C3880" s="174" t="s">
        <v>1472</v>
      </c>
      <c r="D3880" s="181">
        <v>9492.9659819999997</v>
      </c>
      <c r="E3880" s="97">
        <v>367.61927585299969</v>
      </c>
      <c r="F3880" s="227">
        <f t="shared" si="180"/>
        <v>3489797.28</v>
      </c>
      <c r="G3880" s="81"/>
      <c r="H3880" s="106" t="s">
        <v>11235</v>
      </c>
      <c r="I3880" s="189" t="str">
        <f t="shared" si="181"/>
        <v/>
      </c>
      <c r="J3880" s="232">
        <v>2016</v>
      </c>
      <c r="K3880" s="106">
        <f t="shared" si="182"/>
        <v>0</v>
      </c>
    </row>
    <row r="3881" spans="2:11" s="58" customFormat="1">
      <c r="B3881" s="175" t="s">
        <v>4784</v>
      </c>
      <c r="C3881" s="174" t="s">
        <v>1282</v>
      </c>
      <c r="D3881" s="181">
        <v>3366.244702</v>
      </c>
      <c r="E3881" s="97">
        <v>217.61115273787962</v>
      </c>
      <c r="F3881" s="227">
        <f t="shared" si="180"/>
        <v>732532.39</v>
      </c>
      <c r="G3881" s="81">
        <v>1683.1223869999999</v>
      </c>
      <c r="H3881" s="106">
        <v>1217.8389496996217</v>
      </c>
      <c r="I3881" s="189">
        <f t="shared" si="181"/>
        <v>2049772</v>
      </c>
      <c r="J3881" s="232">
        <v>2016</v>
      </c>
      <c r="K3881" s="106">
        <f t="shared" si="182"/>
        <v>2782304</v>
      </c>
    </row>
    <row r="3882" spans="2:11" s="58" customFormat="1">
      <c r="B3882" s="175" t="s">
        <v>4785</v>
      </c>
      <c r="C3882" s="174" t="s">
        <v>1282</v>
      </c>
      <c r="D3882" s="104">
        <v>1841.794678</v>
      </c>
      <c r="E3882" s="97">
        <v>213.21148588963402</v>
      </c>
      <c r="F3882" s="227">
        <f t="shared" si="180"/>
        <v>392691.78</v>
      </c>
      <c r="G3882" s="81">
        <v>920.89736019999998</v>
      </c>
      <c r="H3882" s="106">
        <v>1217.8393037812946</v>
      </c>
      <c r="I3882" s="189">
        <f t="shared" si="181"/>
        <v>1121505</v>
      </c>
      <c r="J3882" s="232">
        <v>2016</v>
      </c>
      <c r="K3882" s="106">
        <f t="shared" si="182"/>
        <v>1514197</v>
      </c>
    </row>
    <row r="3883" spans="2:11" s="58" customFormat="1">
      <c r="B3883" s="175" t="s">
        <v>4786</v>
      </c>
      <c r="C3883" s="174" t="s">
        <v>4787</v>
      </c>
      <c r="D3883" s="181">
        <v>5162.6732410000004</v>
      </c>
      <c r="E3883" s="97">
        <v>19.77655862260681</v>
      </c>
      <c r="F3883" s="227">
        <f t="shared" si="180"/>
        <v>102099.91</v>
      </c>
      <c r="G3883" s="81">
        <v>2581.3365800000001</v>
      </c>
      <c r="H3883" s="106">
        <v>162.69439764418476</v>
      </c>
      <c r="I3883" s="189">
        <f t="shared" si="181"/>
        <v>419968.99999999994</v>
      </c>
      <c r="J3883" s="232">
        <v>2016</v>
      </c>
      <c r="K3883" s="106">
        <f t="shared" si="182"/>
        <v>522069</v>
      </c>
    </row>
    <row r="3884" spans="2:11" s="58" customFormat="1">
      <c r="B3884" s="175" t="s">
        <v>4788</v>
      </c>
      <c r="C3884" s="174" t="s">
        <v>4789</v>
      </c>
      <c r="D3884" s="181">
        <v>16614.89388</v>
      </c>
      <c r="E3884" s="97">
        <v>17.696681791867093</v>
      </c>
      <c r="F3884" s="227">
        <f t="shared" si="180"/>
        <v>294028.49</v>
      </c>
      <c r="G3884" s="81">
        <v>8307.4466539999994</v>
      </c>
      <c r="H3884" s="106">
        <v>162.69451448709839</v>
      </c>
      <c r="I3884" s="189">
        <f t="shared" si="181"/>
        <v>1351576</v>
      </c>
      <c r="J3884" s="232">
        <v>2016</v>
      </c>
      <c r="K3884" s="106">
        <f t="shared" si="182"/>
        <v>1645604</v>
      </c>
    </row>
    <row r="3885" spans="2:11" s="58" customFormat="1">
      <c r="B3885" s="175" t="s">
        <v>4790</v>
      </c>
      <c r="C3885" s="174" t="s">
        <v>4791</v>
      </c>
      <c r="D3885" s="181">
        <v>10893.6</v>
      </c>
      <c r="E3885" s="97">
        <v>22.761627928324888</v>
      </c>
      <c r="F3885" s="227">
        <f t="shared" si="180"/>
        <v>247956.07</v>
      </c>
      <c r="G3885" s="81">
        <v>5446.7999149999996</v>
      </c>
      <c r="H3885" s="106">
        <v>162.69442862396755</v>
      </c>
      <c r="I3885" s="189">
        <f t="shared" si="181"/>
        <v>886164</v>
      </c>
      <c r="J3885" s="232">
        <v>2016</v>
      </c>
      <c r="K3885" s="106">
        <f t="shared" si="182"/>
        <v>1134120</v>
      </c>
    </row>
    <row r="3886" spans="2:11" s="58" customFormat="1">
      <c r="B3886" s="175" t="s">
        <v>4792</v>
      </c>
      <c r="C3886" s="174" t="s">
        <v>4793</v>
      </c>
      <c r="D3886" s="181">
        <v>29962.983329999999</v>
      </c>
      <c r="E3886" s="97">
        <v>63.320890950814416</v>
      </c>
      <c r="F3886" s="227">
        <f t="shared" si="180"/>
        <v>1897282.8</v>
      </c>
      <c r="G3886" s="81">
        <v>14981.491239999999</v>
      </c>
      <c r="H3886" s="106">
        <v>162.69448487826236</v>
      </c>
      <c r="I3886" s="189">
        <f t="shared" si="181"/>
        <v>2437406</v>
      </c>
      <c r="J3886" s="232">
        <v>2016</v>
      </c>
      <c r="K3886" s="106">
        <f t="shared" si="182"/>
        <v>4334689</v>
      </c>
    </row>
    <row r="3887" spans="2:11" s="58" customFormat="1">
      <c r="B3887" s="175" t="s">
        <v>4794</v>
      </c>
      <c r="C3887" s="174" t="s">
        <v>4793</v>
      </c>
      <c r="D3887" s="104">
        <v>8241.6</v>
      </c>
      <c r="E3887" s="97">
        <v>40.892729567074355</v>
      </c>
      <c r="F3887" s="227">
        <f t="shared" si="180"/>
        <v>337021.52</v>
      </c>
      <c r="G3887" s="81">
        <v>4120.8000689999999</v>
      </c>
      <c r="H3887" s="106">
        <v>162.6946196792058</v>
      </c>
      <c r="I3887" s="189">
        <f t="shared" si="181"/>
        <v>670432</v>
      </c>
      <c r="J3887" s="232">
        <v>2016</v>
      </c>
      <c r="K3887" s="106">
        <f t="shared" si="182"/>
        <v>1007454</v>
      </c>
    </row>
    <row r="3888" spans="2:11" s="58" customFormat="1">
      <c r="B3888" s="175" t="s">
        <v>4795</v>
      </c>
      <c r="C3888" s="174" t="s">
        <v>153</v>
      </c>
      <c r="D3888" s="181">
        <v>7208.5</v>
      </c>
      <c r="E3888" s="97">
        <v>132.23577165845876</v>
      </c>
      <c r="F3888" s="227">
        <f t="shared" si="180"/>
        <v>953221.55999999994</v>
      </c>
      <c r="G3888" s="81"/>
      <c r="H3888" s="106" t="s">
        <v>11235</v>
      </c>
      <c r="I3888" s="189" t="str">
        <f t="shared" si="181"/>
        <v/>
      </c>
      <c r="J3888" s="232">
        <v>2016</v>
      </c>
      <c r="K3888" s="106">
        <f t="shared" si="182"/>
        <v>0</v>
      </c>
    </row>
    <row r="3889" spans="2:11" s="58" customFormat="1">
      <c r="B3889" s="175" t="s">
        <v>4796</v>
      </c>
      <c r="C3889" s="174" t="s">
        <v>2336</v>
      </c>
      <c r="D3889" s="181">
        <v>3026.5</v>
      </c>
      <c r="E3889" s="97">
        <v>85.986165537749883</v>
      </c>
      <c r="F3889" s="227">
        <f t="shared" si="180"/>
        <v>260237.13000000003</v>
      </c>
      <c r="G3889" s="81">
        <v>1513.2499749999999</v>
      </c>
      <c r="H3889" s="106">
        <v>162.69420391036186</v>
      </c>
      <c r="I3889" s="189">
        <f t="shared" si="181"/>
        <v>246196.99999999997</v>
      </c>
      <c r="J3889" s="232">
        <v>2016</v>
      </c>
      <c r="K3889" s="106">
        <f t="shared" si="182"/>
        <v>506434</v>
      </c>
    </row>
    <row r="3890" spans="2:11" s="58" customFormat="1">
      <c r="B3890" s="175" t="s">
        <v>4797</v>
      </c>
      <c r="C3890" s="174" t="s">
        <v>2336</v>
      </c>
      <c r="D3890" s="181">
        <v>11719.26</v>
      </c>
      <c r="E3890" s="97">
        <v>95.885029430185867</v>
      </c>
      <c r="F3890" s="227">
        <f t="shared" si="180"/>
        <v>1123701.5900000001</v>
      </c>
      <c r="G3890" s="81">
        <v>5859.6300819999997</v>
      </c>
      <c r="H3890" s="106">
        <v>162.69457058876503</v>
      </c>
      <c r="I3890" s="189">
        <f t="shared" si="181"/>
        <v>953330</v>
      </c>
      <c r="J3890" s="232">
        <v>2016</v>
      </c>
      <c r="K3890" s="106">
        <f t="shared" si="182"/>
        <v>2077032</v>
      </c>
    </row>
    <row r="3891" spans="2:11" s="58" customFormat="1">
      <c r="B3891" s="175" t="s">
        <v>4798</v>
      </c>
      <c r="C3891" s="174" t="s">
        <v>1241</v>
      </c>
      <c r="D3891" s="181">
        <v>43643.656329999998</v>
      </c>
      <c r="E3891" s="97">
        <v>6.1277349903465348</v>
      </c>
      <c r="F3891" s="227">
        <f t="shared" si="180"/>
        <v>267436.76</v>
      </c>
      <c r="G3891" s="81">
        <v>43643.655129999999</v>
      </c>
      <c r="H3891" s="106">
        <v>162.69450802985483</v>
      </c>
      <c r="I3891" s="189">
        <f t="shared" si="181"/>
        <v>7100583</v>
      </c>
      <c r="J3891" s="232">
        <v>2016</v>
      </c>
      <c r="K3891" s="106">
        <f t="shared" si="182"/>
        <v>7368020</v>
      </c>
    </row>
    <row r="3892" spans="2:11" s="58" customFormat="1">
      <c r="B3892" s="175" t="s">
        <v>4799</v>
      </c>
      <c r="C3892" s="174" t="s">
        <v>4800</v>
      </c>
      <c r="D3892" s="104">
        <v>29402.3</v>
      </c>
      <c r="E3892" s="97">
        <v>21.995162963441636</v>
      </c>
      <c r="F3892" s="227">
        <f t="shared" si="180"/>
        <v>646708.38</v>
      </c>
      <c r="G3892" s="81">
        <v>14701.150449999999</v>
      </c>
      <c r="H3892" s="106">
        <v>162.69447810460304</v>
      </c>
      <c r="I3892" s="189">
        <f t="shared" si="181"/>
        <v>2391796</v>
      </c>
      <c r="J3892" s="232">
        <v>2016</v>
      </c>
      <c r="K3892" s="106">
        <f t="shared" si="182"/>
        <v>3038504</v>
      </c>
    </row>
    <row r="3893" spans="2:11" s="58" customFormat="1">
      <c r="B3893" s="175" t="s">
        <v>4801</v>
      </c>
      <c r="C3893" s="174" t="s">
        <v>4802</v>
      </c>
      <c r="D3893" s="181">
        <v>23887.633330000001</v>
      </c>
      <c r="E3893" s="97">
        <v>15.138978608895115</v>
      </c>
      <c r="F3893" s="227">
        <f t="shared" si="180"/>
        <v>361634.37</v>
      </c>
      <c r="G3893" s="81">
        <v>11943.81676</v>
      </c>
      <c r="H3893" s="106">
        <v>162.69447522903894</v>
      </c>
      <c r="I3893" s="189">
        <f t="shared" si="181"/>
        <v>1943193.0000000002</v>
      </c>
      <c r="J3893" s="232">
        <v>2016</v>
      </c>
      <c r="K3893" s="106">
        <f t="shared" si="182"/>
        <v>2304827</v>
      </c>
    </row>
    <row r="3894" spans="2:11" s="58" customFormat="1">
      <c r="B3894" s="175" t="s">
        <v>4803</v>
      </c>
      <c r="C3894" s="174" t="s">
        <v>4804</v>
      </c>
      <c r="D3894" s="181">
        <v>45313.93952</v>
      </c>
      <c r="E3894" s="97">
        <v>105.09689579953785</v>
      </c>
      <c r="F3894" s="227">
        <f t="shared" si="180"/>
        <v>4762354.38</v>
      </c>
      <c r="G3894" s="81">
        <v>22656.96933</v>
      </c>
      <c r="H3894" s="106">
        <v>162.69448690647101</v>
      </c>
      <c r="I3894" s="189">
        <f t="shared" si="181"/>
        <v>3686164.0000000005</v>
      </c>
      <c r="J3894" s="232">
        <v>2016</v>
      </c>
      <c r="K3894" s="106">
        <f t="shared" si="182"/>
        <v>8448518</v>
      </c>
    </row>
    <row r="3895" spans="2:11" s="58" customFormat="1">
      <c r="B3895" s="175" t="s">
        <v>4805</v>
      </c>
      <c r="C3895" s="174" t="s">
        <v>4804</v>
      </c>
      <c r="D3895" s="181">
        <v>14711.385560000001</v>
      </c>
      <c r="E3895" s="97">
        <v>133.14585849247499</v>
      </c>
      <c r="F3895" s="227">
        <f t="shared" si="180"/>
        <v>1958760.06</v>
      </c>
      <c r="G3895" s="81">
        <v>7355.6927470000001</v>
      </c>
      <c r="H3895" s="106">
        <v>162.69453349422236</v>
      </c>
      <c r="I3895" s="189">
        <f t="shared" si="181"/>
        <v>1196731</v>
      </c>
      <c r="J3895" s="232">
        <v>2016</v>
      </c>
      <c r="K3895" s="106">
        <f t="shared" si="182"/>
        <v>3155491</v>
      </c>
    </row>
    <row r="3896" spans="2:11" s="58" customFormat="1">
      <c r="B3896" s="175" t="s">
        <v>4806</v>
      </c>
      <c r="C3896" s="174" t="s">
        <v>4807</v>
      </c>
      <c r="D3896" s="181">
        <v>10492.372219999999</v>
      </c>
      <c r="E3896" s="97">
        <v>376.97067422566147</v>
      </c>
      <c r="F3896" s="227">
        <f t="shared" si="180"/>
        <v>3955316.6300000004</v>
      </c>
      <c r="G3896" s="81">
        <v>5246.1861049999998</v>
      </c>
      <c r="H3896" s="106">
        <v>162.69457143095386</v>
      </c>
      <c r="I3896" s="189">
        <f t="shared" si="181"/>
        <v>853526</v>
      </c>
      <c r="J3896" s="232">
        <v>2016</v>
      </c>
      <c r="K3896" s="106">
        <f t="shared" si="182"/>
        <v>4808843</v>
      </c>
    </row>
    <row r="3897" spans="2:11" s="58" customFormat="1">
      <c r="B3897" s="175" t="s">
        <v>4808</v>
      </c>
      <c r="C3897" s="174" t="s">
        <v>4807</v>
      </c>
      <c r="D3897" s="104">
        <v>12271.37333</v>
      </c>
      <c r="E3897" s="97">
        <v>352.45043596110685</v>
      </c>
      <c r="F3897" s="227">
        <f t="shared" si="180"/>
        <v>4325050.88</v>
      </c>
      <c r="G3897" s="81">
        <v>6135.6867359999997</v>
      </c>
      <c r="H3897" s="106">
        <v>162.69458382596281</v>
      </c>
      <c r="I3897" s="189">
        <f t="shared" si="181"/>
        <v>998243.00000000012</v>
      </c>
      <c r="J3897" s="232">
        <v>2016</v>
      </c>
      <c r="K3897" s="106">
        <f t="shared" si="182"/>
        <v>5323294</v>
      </c>
    </row>
    <row r="3898" spans="2:11" s="58" customFormat="1">
      <c r="B3898" s="175" t="s">
        <v>4809</v>
      </c>
      <c r="C3898" s="174" t="s">
        <v>4810</v>
      </c>
      <c r="D3898" s="181">
        <v>4996.83</v>
      </c>
      <c r="E3898" s="97">
        <v>224.47148692270903</v>
      </c>
      <c r="F3898" s="227">
        <f t="shared" si="180"/>
        <v>1121645.8600000001</v>
      </c>
      <c r="G3898" s="81">
        <v>2498.4149189999998</v>
      </c>
      <c r="H3898" s="106">
        <v>162.69435349141062</v>
      </c>
      <c r="I3898" s="189">
        <f t="shared" si="181"/>
        <v>406478</v>
      </c>
      <c r="J3898" s="232">
        <v>2016</v>
      </c>
      <c r="K3898" s="106">
        <f t="shared" si="182"/>
        <v>1528124</v>
      </c>
    </row>
    <row r="3899" spans="2:11" s="58" customFormat="1">
      <c r="B3899" s="175" t="s">
        <v>4811</v>
      </c>
      <c r="C3899" s="174" t="s">
        <v>4810</v>
      </c>
      <c r="D3899" s="181">
        <v>7429.45</v>
      </c>
      <c r="E3899" s="97">
        <v>150.86091029618615</v>
      </c>
      <c r="F3899" s="227">
        <f t="shared" si="180"/>
        <v>1120813.5900000001</v>
      </c>
      <c r="G3899" s="81">
        <v>3714.72489</v>
      </c>
      <c r="H3899" s="106">
        <v>162.6944169208719</v>
      </c>
      <c r="I3899" s="189">
        <f t="shared" si="181"/>
        <v>604365</v>
      </c>
      <c r="J3899" s="232">
        <v>2016</v>
      </c>
      <c r="K3899" s="106">
        <f t="shared" si="182"/>
        <v>1725179</v>
      </c>
    </row>
    <row r="3900" spans="2:11" s="58" customFormat="1">
      <c r="B3900" s="175" t="s">
        <v>4812</v>
      </c>
      <c r="C3900" s="174" t="s">
        <v>2117</v>
      </c>
      <c r="D3900" s="181">
        <v>10790.29</v>
      </c>
      <c r="E3900" s="97">
        <v>73.992901951662091</v>
      </c>
      <c r="F3900" s="227">
        <f t="shared" si="180"/>
        <v>798404.87</v>
      </c>
      <c r="G3900" s="81">
        <v>5395.1449140000004</v>
      </c>
      <c r="H3900" s="106">
        <v>162.69442507879222</v>
      </c>
      <c r="I3900" s="189">
        <f t="shared" si="181"/>
        <v>877760</v>
      </c>
      <c r="J3900" s="232">
        <v>2016</v>
      </c>
      <c r="K3900" s="106">
        <f t="shared" si="182"/>
        <v>1676165</v>
      </c>
    </row>
    <row r="3901" spans="2:11" s="58" customFormat="1">
      <c r="B3901" s="175" t="s">
        <v>4813</v>
      </c>
      <c r="C3901" s="174" t="s">
        <v>2117</v>
      </c>
      <c r="D3901" s="181">
        <v>5308.4966670000003</v>
      </c>
      <c r="E3901" s="97">
        <v>179.0231358545939</v>
      </c>
      <c r="F3901" s="227">
        <f t="shared" si="180"/>
        <v>950343.72</v>
      </c>
      <c r="G3901" s="81">
        <v>2654.2482869999999</v>
      </c>
      <c r="H3901" s="106">
        <v>162.69465148193953</v>
      </c>
      <c r="I3901" s="189">
        <f t="shared" si="181"/>
        <v>431832</v>
      </c>
      <c r="J3901" s="232">
        <v>2016</v>
      </c>
      <c r="K3901" s="106">
        <f t="shared" si="182"/>
        <v>1382176</v>
      </c>
    </row>
    <row r="3902" spans="2:11" s="58" customFormat="1">
      <c r="B3902" s="175" t="s">
        <v>4814</v>
      </c>
      <c r="C3902" s="174" t="s">
        <v>2079</v>
      </c>
      <c r="D3902" s="104">
        <v>4022.1</v>
      </c>
      <c r="E3902" s="97">
        <v>173.24303970562642</v>
      </c>
      <c r="F3902" s="227">
        <f t="shared" si="180"/>
        <v>696800.83</v>
      </c>
      <c r="G3902" s="81">
        <v>2011.05</v>
      </c>
      <c r="H3902" s="106">
        <v>162.69461226722359</v>
      </c>
      <c r="I3902" s="189">
        <f t="shared" si="181"/>
        <v>327187</v>
      </c>
      <c r="J3902" s="232">
        <v>2016</v>
      </c>
      <c r="K3902" s="106">
        <f t="shared" si="182"/>
        <v>1023988</v>
      </c>
    </row>
    <row r="3903" spans="2:11" s="58" customFormat="1">
      <c r="B3903" s="175" t="s">
        <v>4815</v>
      </c>
      <c r="C3903" s="174" t="s">
        <v>2079</v>
      </c>
      <c r="D3903" s="181">
        <v>4843.6000000000004</v>
      </c>
      <c r="E3903" s="97">
        <v>963.9054587496903</v>
      </c>
      <c r="F3903" s="227">
        <f t="shared" si="180"/>
        <v>4668772.4800000004</v>
      </c>
      <c r="G3903" s="81">
        <v>4843.6000459999996</v>
      </c>
      <c r="H3903" s="106">
        <v>162.69448189694728</v>
      </c>
      <c r="I3903" s="189">
        <f t="shared" si="181"/>
        <v>788027</v>
      </c>
      <c r="J3903" s="232">
        <v>2016</v>
      </c>
      <c r="K3903" s="106">
        <f t="shared" si="182"/>
        <v>5456799</v>
      </c>
    </row>
    <row r="3904" spans="2:11" s="58" customFormat="1">
      <c r="B3904" s="175" t="s">
        <v>4816</v>
      </c>
      <c r="C3904" s="174" t="s">
        <v>2081</v>
      </c>
      <c r="D3904" s="181">
        <v>5855.3877069999999</v>
      </c>
      <c r="E3904" s="97">
        <v>202.28556831241099</v>
      </c>
      <c r="F3904" s="227">
        <f t="shared" si="180"/>
        <v>1184460.43</v>
      </c>
      <c r="G3904" s="81">
        <v>2927.6937859999998</v>
      </c>
      <c r="H3904" s="106">
        <v>162.69461043969986</v>
      </c>
      <c r="I3904" s="189">
        <f t="shared" si="181"/>
        <v>476320</v>
      </c>
      <c r="J3904" s="232">
        <v>2016</v>
      </c>
      <c r="K3904" s="106">
        <f t="shared" si="182"/>
        <v>1660780</v>
      </c>
    </row>
    <row r="3905" spans="2:11" s="58" customFormat="1">
      <c r="B3905" s="175" t="s">
        <v>4817</v>
      </c>
      <c r="C3905" s="174" t="s">
        <v>2081</v>
      </c>
      <c r="D3905" s="181">
        <v>2532.8917070000002</v>
      </c>
      <c r="E3905" s="97">
        <v>402.43733168020515</v>
      </c>
      <c r="F3905" s="227">
        <f t="shared" si="180"/>
        <v>1019330.18</v>
      </c>
      <c r="G3905" s="81">
        <v>2532.8916770000001</v>
      </c>
      <c r="H3905" s="106">
        <v>162.69467965881748</v>
      </c>
      <c r="I3905" s="189">
        <f t="shared" si="181"/>
        <v>412088</v>
      </c>
      <c r="J3905" s="232">
        <v>2016</v>
      </c>
      <c r="K3905" s="106">
        <f t="shared" si="182"/>
        <v>1431418</v>
      </c>
    </row>
    <row r="3906" spans="2:11" s="58" customFormat="1">
      <c r="B3906" s="175" t="s">
        <v>4818</v>
      </c>
      <c r="C3906" s="174" t="s">
        <v>872</v>
      </c>
      <c r="D3906" s="181">
        <v>3174.2</v>
      </c>
      <c r="E3906" s="97">
        <v>239.57236153991556</v>
      </c>
      <c r="F3906" s="227">
        <f t="shared" si="180"/>
        <v>760450.59</v>
      </c>
      <c r="G3906" s="81"/>
      <c r="H3906" s="106" t="s">
        <v>11235</v>
      </c>
      <c r="I3906" s="189" t="str">
        <f t="shared" si="181"/>
        <v/>
      </c>
      <c r="J3906" s="232">
        <v>2016</v>
      </c>
      <c r="K3906" s="106">
        <f t="shared" si="182"/>
        <v>0</v>
      </c>
    </row>
    <row r="3907" spans="2:11" s="58" customFormat="1">
      <c r="B3907" s="175" t="s">
        <v>4819</v>
      </c>
      <c r="C3907" s="174" t="s">
        <v>872</v>
      </c>
      <c r="D3907" s="104">
        <v>2594.4</v>
      </c>
      <c r="E3907" s="97">
        <v>227.99620336108541</v>
      </c>
      <c r="F3907" s="227">
        <f t="shared" si="180"/>
        <v>591513.35</v>
      </c>
      <c r="G3907" s="81"/>
      <c r="H3907" s="106" t="s">
        <v>11235</v>
      </c>
      <c r="I3907" s="189" t="str">
        <f t="shared" si="181"/>
        <v/>
      </c>
      <c r="J3907" s="232">
        <v>2016</v>
      </c>
      <c r="K3907" s="106">
        <f t="shared" si="182"/>
        <v>0</v>
      </c>
    </row>
    <row r="3908" spans="2:11" s="58" customFormat="1">
      <c r="B3908" s="175" t="s">
        <v>4820</v>
      </c>
      <c r="C3908" s="174" t="s">
        <v>4821</v>
      </c>
      <c r="D3908" s="181">
        <v>9552.5523809999995</v>
      </c>
      <c r="E3908" s="97">
        <v>725.42476540438247</v>
      </c>
      <c r="F3908" s="227">
        <f t="shared" si="180"/>
        <v>6929658.0700000003</v>
      </c>
      <c r="G3908" s="81"/>
      <c r="H3908" s="106" t="s">
        <v>11235</v>
      </c>
      <c r="I3908" s="189" t="str">
        <f t="shared" si="181"/>
        <v/>
      </c>
      <c r="J3908" s="232">
        <v>2016</v>
      </c>
      <c r="K3908" s="106">
        <f t="shared" si="182"/>
        <v>0</v>
      </c>
    </row>
    <row r="3909" spans="2:11" s="58" customFormat="1">
      <c r="B3909" s="175" t="s">
        <v>4822</v>
      </c>
      <c r="C3909" s="174" t="s">
        <v>2577</v>
      </c>
      <c r="D3909" s="181">
        <v>5338.42</v>
      </c>
      <c r="E3909" s="97">
        <v>343.10614376538376</v>
      </c>
      <c r="F3909" s="227">
        <f t="shared" si="180"/>
        <v>1831644.7</v>
      </c>
      <c r="G3909" s="81">
        <v>2669.2100169999999</v>
      </c>
      <c r="H3909" s="106">
        <v>1300.6110339349891</v>
      </c>
      <c r="I3909" s="189">
        <f t="shared" si="181"/>
        <v>3471603.9999999995</v>
      </c>
      <c r="J3909" s="232">
        <v>2016</v>
      </c>
      <c r="K3909" s="106">
        <f t="shared" si="182"/>
        <v>5303249</v>
      </c>
    </row>
    <row r="3910" spans="2:11" s="58" customFormat="1">
      <c r="B3910" s="175" t="s">
        <v>4823</v>
      </c>
      <c r="C3910" s="174" t="s">
        <v>2577</v>
      </c>
      <c r="D3910" s="181">
        <v>4631.68</v>
      </c>
      <c r="E3910" s="97">
        <v>539.19588572612952</v>
      </c>
      <c r="F3910" s="227">
        <f t="shared" si="180"/>
        <v>2497382.7999999998</v>
      </c>
      <c r="G3910" s="81">
        <v>2315.8400449999999</v>
      </c>
      <c r="H3910" s="106">
        <v>1300.6109841234738</v>
      </c>
      <c r="I3910" s="189">
        <f t="shared" si="181"/>
        <v>3012007</v>
      </c>
      <c r="J3910" s="232">
        <v>2016</v>
      </c>
      <c r="K3910" s="106">
        <f t="shared" si="182"/>
        <v>5509390</v>
      </c>
    </row>
    <row r="3911" spans="2:11" s="58" customFormat="1">
      <c r="B3911" s="175" t="s">
        <v>4824</v>
      </c>
      <c r="C3911" s="174" t="s">
        <v>2589</v>
      </c>
      <c r="D3911" s="181">
        <v>18221.72</v>
      </c>
      <c r="E3911" s="97">
        <v>470.42322733528994</v>
      </c>
      <c r="F3911" s="227">
        <f t="shared" si="180"/>
        <v>8571920.3300000001</v>
      </c>
      <c r="G3911" s="81">
        <v>9110.8602429999992</v>
      </c>
      <c r="H3911" s="106">
        <v>1252.9276814195998</v>
      </c>
      <c r="I3911" s="189">
        <f t="shared" si="181"/>
        <v>11415249</v>
      </c>
      <c r="J3911" s="232">
        <v>2016</v>
      </c>
      <c r="K3911" s="106">
        <f t="shared" si="182"/>
        <v>19987169</v>
      </c>
    </row>
    <row r="3912" spans="2:11" s="58" customFormat="1">
      <c r="B3912" s="175" t="s">
        <v>4825</v>
      </c>
      <c r="C3912" s="174" t="s">
        <v>2589</v>
      </c>
      <c r="D3912" s="104">
        <v>6790.4066670000002</v>
      </c>
      <c r="E3912" s="97">
        <v>440.27387410080132</v>
      </c>
      <c r="F3912" s="227">
        <f t="shared" si="180"/>
        <v>2989638.65</v>
      </c>
      <c r="G3912" s="81">
        <v>3395.203305</v>
      </c>
      <c r="H3912" s="106">
        <v>1300.6110690034216</v>
      </c>
      <c r="I3912" s="189">
        <f t="shared" si="181"/>
        <v>4415839</v>
      </c>
      <c r="J3912" s="232">
        <v>2016</v>
      </c>
      <c r="K3912" s="106">
        <f t="shared" si="182"/>
        <v>7405478</v>
      </c>
    </row>
    <row r="3913" spans="2:11" s="58" customFormat="1">
      <c r="B3913" s="175" t="s">
        <v>4826</v>
      </c>
      <c r="C3913" s="174" t="s">
        <v>483</v>
      </c>
      <c r="D3913" s="181">
        <v>8132.85</v>
      </c>
      <c r="E3913" s="97">
        <v>64.381773916892598</v>
      </c>
      <c r="F3913" s="227">
        <f t="shared" si="180"/>
        <v>523607.31</v>
      </c>
      <c r="G3913" s="81">
        <v>4066.4249399999999</v>
      </c>
      <c r="H3913" s="106">
        <v>162.69450678708458</v>
      </c>
      <c r="I3913" s="189">
        <f t="shared" si="181"/>
        <v>661585</v>
      </c>
      <c r="J3913" s="232">
        <v>2016</v>
      </c>
      <c r="K3913" s="106">
        <f t="shared" si="182"/>
        <v>1185192</v>
      </c>
    </row>
    <row r="3914" spans="2:11" s="58" customFormat="1">
      <c r="B3914" s="175" t="s">
        <v>4827</v>
      </c>
      <c r="C3914" s="174" t="s">
        <v>483</v>
      </c>
      <c r="D3914" s="181">
        <v>8132.85</v>
      </c>
      <c r="E3914" s="97">
        <v>106.93401698051727</v>
      </c>
      <c r="F3914" s="227">
        <f t="shared" si="180"/>
        <v>869678.32</v>
      </c>
      <c r="G3914" s="81">
        <v>4066.4248720000001</v>
      </c>
      <c r="H3914" s="106">
        <v>162.69450950771187</v>
      </c>
      <c r="I3914" s="189">
        <f t="shared" si="181"/>
        <v>661585</v>
      </c>
      <c r="J3914" s="232">
        <v>2016</v>
      </c>
      <c r="K3914" s="106">
        <f t="shared" si="182"/>
        <v>1531263</v>
      </c>
    </row>
    <row r="3915" spans="2:11" s="58" customFormat="1">
      <c r="B3915" s="175" t="s">
        <v>4828</v>
      </c>
      <c r="C3915" s="174" t="s">
        <v>1820</v>
      </c>
      <c r="D3915" s="181">
        <v>2044.9582989999999</v>
      </c>
      <c r="E3915" s="97">
        <v>61.803661258913529</v>
      </c>
      <c r="F3915" s="227">
        <f t="shared" si="180"/>
        <v>126385.91</v>
      </c>
      <c r="G3915" s="81">
        <v>1022.479137</v>
      </c>
      <c r="H3915" s="106">
        <v>576.16138919810544</v>
      </c>
      <c r="I3915" s="189">
        <f t="shared" si="181"/>
        <v>589113</v>
      </c>
      <c r="J3915" s="232">
        <v>2016</v>
      </c>
      <c r="K3915" s="106">
        <f t="shared" si="182"/>
        <v>715499</v>
      </c>
    </row>
    <row r="3916" spans="2:11" s="58" customFormat="1">
      <c r="B3916" s="175" t="s">
        <v>4829</v>
      </c>
      <c r="C3916" s="174" t="s">
        <v>1820</v>
      </c>
      <c r="D3916" s="181">
        <v>7569.2749659999999</v>
      </c>
      <c r="E3916" s="97">
        <v>40.886872440247402</v>
      </c>
      <c r="F3916" s="227">
        <f t="shared" si="180"/>
        <v>309483.98</v>
      </c>
      <c r="G3916" s="81">
        <v>3784.637522</v>
      </c>
      <c r="H3916" s="106">
        <v>576.16112172551675</v>
      </c>
      <c r="I3916" s="189">
        <f t="shared" si="181"/>
        <v>2180561</v>
      </c>
      <c r="J3916" s="232">
        <v>2016</v>
      </c>
      <c r="K3916" s="106">
        <f t="shared" si="182"/>
        <v>2490045</v>
      </c>
    </row>
    <row r="3917" spans="2:11" s="58" customFormat="1">
      <c r="B3917" s="175" t="s">
        <v>4830</v>
      </c>
      <c r="C3917" s="174" t="s">
        <v>2454</v>
      </c>
      <c r="D3917" s="104">
        <v>1787.35</v>
      </c>
      <c r="E3917" s="97">
        <v>98.913967605673207</v>
      </c>
      <c r="F3917" s="227">
        <f t="shared" si="180"/>
        <v>176793.88</v>
      </c>
      <c r="G3917" s="81">
        <v>893.67496500000004</v>
      </c>
      <c r="H3917" s="106">
        <v>623.65179939890106</v>
      </c>
      <c r="I3917" s="189">
        <f t="shared" si="181"/>
        <v>557342</v>
      </c>
      <c r="J3917" s="232">
        <v>2016</v>
      </c>
      <c r="K3917" s="106">
        <f t="shared" si="182"/>
        <v>734136</v>
      </c>
    </row>
    <row r="3918" spans="2:11" s="58" customFormat="1">
      <c r="B3918" s="175" t="s">
        <v>4831</v>
      </c>
      <c r="C3918" s="174" t="s">
        <v>2454</v>
      </c>
      <c r="D3918" s="181">
        <v>4668.0749999999998</v>
      </c>
      <c r="E3918" s="97">
        <v>271.15541416965237</v>
      </c>
      <c r="F3918" s="227">
        <f t="shared" ref="F3918:F3981" si="183">IFERROR(D3918*E3918,0)</f>
        <v>1265773.81</v>
      </c>
      <c r="G3918" s="81">
        <v>2334.0374830000001</v>
      </c>
      <c r="H3918" s="106">
        <v>623.65150971313687</v>
      </c>
      <c r="I3918" s="189">
        <f t="shared" ref="I3918:I3981" si="184">IFERROR(G3918*H3918,"")</f>
        <v>1455626</v>
      </c>
      <c r="J3918" s="232">
        <v>2016</v>
      </c>
      <c r="K3918" s="106">
        <f t="shared" ref="K3918:K3981" si="185">IFERROR(ROUND((F3918+I3918),0),0)</f>
        <v>2721400</v>
      </c>
    </row>
    <row r="3919" spans="2:11" s="58" customFormat="1">
      <c r="B3919" s="175" t="s">
        <v>4832</v>
      </c>
      <c r="C3919" s="174" t="s">
        <v>2159</v>
      </c>
      <c r="D3919" s="181">
        <v>8749.82</v>
      </c>
      <c r="E3919" s="97">
        <v>338.6363296616388</v>
      </c>
      <c r="F3919" s="227">
        <f t="shared" si="183"/>
        <v>2963006.93</v>
      </c>
      <c r="G3919" s="81">
        <v>4374.9099429999997</v>
      </c>
      <c r="H3919" s="106">
        <v>162.69454897897086</v>
      </c>
      <c r="I3919" s="189">
        <f t="shared" si="184"/>
        <v>711774</v>
      </c>
      <c r="J3919" s="232">
        <v>2016</v>
      </c>
      <c r="K3919" s="106">
        <f t="shared" si="185"/>
        <v>3674781</v>
      </c>
    </row>
    <row r="3920" spans="2:11" s="58" customFormat="1">
      <c r="B3920" s="175" t="s">
        <v>4833</v>
      </c>
      <c r="C3920" s="174" t="s">
        <v>2159</v>
      </c>
      <c r="D3920" s="181">
        <v>782.4</v>
      </c>
      <c r="E3920" s="97">
        <v>49.794056748466261</v>
      </c>
      <c r="F3920" s="227">
        <f t="shared" si="183"/>
        <v>38958.870000000003</v>
      </c>
      <c r="G3920" s="81">
        <v>391.20000659999999</v>
      </c>
      <c r="H3920" s="106">
        <v>162.69427128378786</v>
      </c>
      <c r="I3920" s="189">
        <f t="shared" si="184"/>
        <v>63646</v>
      </c>
      <c r="J3920" s="232">
        <v>2016</v>
      </c>
      <c r="K3920" s="106">
        <f t="shared" si="185"/>
        <v>102605</v>
      </c>
    </row>
    <row r="3921" spans="2:11" s="58" customFormat="1">
      <c r="B3921" s="175" t="s">
        <v>4834</v>
      </c>
      <c r="C3921" s="174" t="s">
        <v>680</v>
      </c>
      <c r="D3921" s="181">
        <v>3228.8</v>
      </c>
      <c r="E3921" s="97">
        <v>35.330345639246772</v>
      </c>
      <c r="F3921" s="227">
        <f t="shared" si="183"/>
        <v>114074.61999999998</v>
      </c>
      <c r="G3921" s="81">
        <v>1614.3999590000001</v>
      </c>
      <c r="H3921" s="106">
        <v>162.69450363631978</v>
      </c>
      <c r="I3921" s="189">
        <f t="shared" si="184"/>
        <v>262654</v>
      </c>
      <c r="J3921" s="232">
        <v>2016</v>
      </c>
      <c r="K3921" s="106">
        <f t="shared" si="185"/>
        <v>376729</v>
      </c>
    </row>
    <row r="3922" spans="2:11" s="58" customFormat="1">
      <c r="B3922" s="175" t="s">
        <v>4835</v>
      </c>
      <c r="C3922" s="174" t="s">
        <v>680</v>
      </c>
      <c r="D3922" s="104">
        <v>5068.5</v>
      </c>
      <c r="E3922" s="97">
        <v>74.80923152806551</v>
      </c>
      <c r="F3922" s="227">
        <f t="shared" si="183"/>
        <v>379170.59</v>
      </c>
      <c r="G3922" s="81">
        <v>2534.250027</v>
      </c>
      <c r="H3922" s="106">
        <v>162.69468111166759</v>
      </c>
      <c r="I3922" s="189">
        <f t="shared" si="184"/>
        <v>412309</v>
      </c>
      <c r="J3922" s="232">
        <v>2016</v>
      </c>
      <c r="K3922" s="106">
        <f t="shared" si="185"/>
        <v>791480</v>
      </c>
    </row>
    <row r="3923" spans="2:11" s="58" customFormat="1">
      <c r="B3923" s="175" t="s">
        <v>4836</v>
      </c>
      <c r="C3923" s="174" t="s">
        <v>4837</v>
      </c>
      <c r="D3923" s="181">
        <v>9673.8230769999991</v>
      </c>
      <c r="E3923" s="97">
        <v>733.39107750150981</v>
      </c>
      <c r="F3923" s="227">
        <f t="shared" si="183"/>
        <v>7094695.5300000003</v>
      </c>
      <c r="G3923" s="81">
        <v>4836.9116309999999</v>
      </c>
      <c r="H3923" s="106">
        <v>162.69451667391854</v>
      </c>
      <c r="I3923" s="189">
        <f t="shared" si="184"/>
        <v>786939</v>
      </c>
      <c r="J3923" s="232">
        <v>2016</v>
      </c>
      <c r="K3923" s="106">
        <f t="shared" si="185"/>
        <v>7881635</v>
      </c>
    </row>
    <row r="3924" spans="2:11" s="58" customFormat="1">
      <c r="B3924" s="175" t="s">
        <v>4838</v>
      </c>
      <c r="C3924" s="174" t="s">
        <v>4839</v>
      </c>
      <c r="D3924" s="181">
        <v>12764.553330000001</v>
      </c>
      <c r="E3924" s="97">
        <v>579.34198234886446</v>
      </c>
      <c r="F3924" s="227">
        <f t="shared" si="183"/>
        <v>7395041.6299999999</v>
      </c>
      <c r="G3924" s="81">
        <v>6382.276844</v>
      </c>
      <c r="H3924" s="106">
        <v>162.69444672807739</v>
      </c>
      <c r="I3924" s="189">
        <f t="shared" si="184"/>
        <v>1038360.9999999999</v>
      </c>
      <c r="J3924" s="232">
        <v>2016</v>
      </c>
      <c r="K3924" s="106">
        <f t="shared" si="185"/>
        <v>8433403</v>
      </c>
    </row>
    <row r="3925" spans="2:11" s="58" customFormat="1">
      <c r="B3925" s="175" t="s">
        <v>4840</v>
      </c>
      <c r="C3925" s="174" t="s">
        <v>815</v>
      </c>
      <c r="D3925" s="181">
        <v>13561</v>
      </c>
      <c r="E3925" s="97">
        <v>18.933575695007743</v>
      </c>
      <c r="F3925" s="227">
        <f t="shared" si="183"/>
        <v>256758.22</v>
      </c>
      <c r="G3925" s="81">
        <v>6780.5000280000004</v>
      </c>
      <c r="H3925" s="106">
        <v>162.69449088482475</v>
      </c>
      <c r="I3925" s="189">
        <f t="shared" si="184"/>
        <v>1103150</v>
      </c>
      <c r="J3925" s="232">
        <v>2016</v>
      </c>
      <c r="K3925" s="106">
        <f t="shared" si="185"/>
        <v>1359908</v>
      </c>
    </row>
    <row r="3926" spans="2:11" s="58" customFormat="1">
      <c r="B3926" s="175" t="s">
        <v>4841</v>
      </c>
      <c r="C3926" s="174" t="s">
        <v>815</v>
      </c>
      <c r="D3926" s="181">
        <v>38732.9</v>
      </c>
      <c r="E3926" s="97">
        <v>46.988330850517258</v>
      </c>
      <c r="F3926" s="227">
        <f t="shared" si="183"/>
        <v>1819994.32</v>
      </c>
      <c r="G3926" s="81">
        <v>19366.449929999999</v>
      </c>
      <c r="H3926" s="106">
        <v>162.69450577615493</v>
      </c>
      <c r="I3926" s="189">
        <f t="shared" si="184"/>
        <v>3150815</v>
      </c>
      <c r="J3926" s="232">
        <v>2016</v>
      </c>
      <c r="K3926" s="106">
        <f t="shared" si="185"/>
        <v>4970809</v>
      </c>
    </row>
    <row r="3927" spans="2:11" s="58" customFormat="1">
      <c r="B3927" s="175" t="s">
        <v>4842</v>
      </c>
      <c r="C3927" s="174" t="s">
        <v>1675</v>
      </c>
      <c r="D3927" s="104">
        <v>11890.37545</v>
      </c>
      <c r="E3927" s="97">
        <v>401.33265682539906</v>
      </c>
      <c r="F3927" s="227">
        <f t="shared" si="183"/>
        <v>4771995.97</v>
      </c>
      <c r="G3927" s="81"/>
      <c r="H3927" s="106" t="s">
        <v>11235</v>
      </c>
      <c r="I3927" s="189" t="str">
        <f t="shared" si="184"/>
        <v/>
      </c>
      <c r="J3927" s="232">
        <v>2016</v>
      </c>
      <c r="K3927" s="106">
        <f t="shared" si="185"/>
        <v>0</v>
      </c>
    </row>
    <row r="3928" spans="2:11" s="58" customFormat="1">
      <c r="B3928" s="175" t="s">
        <v>4843</v>
      </c>
      <c r="C3928" s="174" t="s">
        <v>1822</v>
      </c>
      <c r="D3928" s="181">
        <v>4271.5</v>
      </c>
      <c r="E3928" s="97">
        <v>167.22112372702799</v>
      </c>
      <c r="F3928" s="227">
        <f t="shared" si="183"/>
        <v>714285.03</v>
      </c>
      <c r="G3928" s="81">
        <v>2135.7500289999998</v>
      </c>
      <c r="H3928" s="106">
        <v>576.16105971734953</v>
      </c>
      <c r="I3928" s="189">
        <f t="shared" si="184"/>
        <v>1230536</v>
      </c>
      <c r="J3928" s="232">
        <v>2016</v>
      </c>
      <c r="K3928" s="106">
        <f t="shared" si="185"/>
        <v>1944821</v>
      </c>
    </row>
    <row r="3929" spans="2:11" s="58" customFormat="1">
      <c r="B3929" s="175" t="s">
        <v>4844</v>
      </c>
      <c r="C3929" s="174" t="s">
        <v>1822</v>
      </c>
      <c r="D3929" s="181">
        <v>4902.2333330000001</v>
      </c>
      <c r="E3929" s="97">
        <v>361.08575005685066</v>
      </c>
      <c r="F3929" s="227">
        <f t="shared" si="183"/>
        <v>1770126.6</v>
      </c>
      <c r="G3929" s="81">
        <v>2451.11661</v>
      </c>
      <c r="H3929" s="106">
        <v>576.16108276464252</v>
      </c>
      <c r="I3929" s="189">
        <f t="shared" si="184"/>
        <v>1412238</v>
      </c>
      <c r="J3929" s="232">
        <v>2016</v>
      </c>
      <c r="K3929" s="106">
        <f t="shared" si="185"/>
        <v>3182365</v>
      </c>
    </row>
    <row r="3930" spans="2:11" s="58" customFormat="1">
      <c r="B3930" s="175" t="s">
        <v>4845</v>
      </c>
      <c r="C3930" s="174" t="s">
        <v>2284</v>
      </c>
      <c r="D3930" s="181">
        <v>4057.7</v>
      </c>
      <c r="E3930" s="97">
        <v>198.08710599600761</v>
      </c>
      <c r="F3930" s="227">
        <f t="shared" si="183"/>
        <v>803778.05</v>
      </c>
      <c r="G3930" s="81"/>
      <c r="H3930" s="106" t="s">
        <v>11235</v>
      </c>
      <c r="I3930" s="189" t="str">
        <f t="shared" si="184"/>
        <v/>
      </c>
      <c r="J3930" s="232">
        <v>2016</v>
      </c>
      <c r="K3930" s="106">
        <f t="shared" si="185"/>
        <v>0</v>
      </c>
    </row>
    <row r="3931" spans="2:11" s="58" customFormat="1">
      <c r="B3931" s="175" t="s">
        <v>4846</v>
      </c>
      <c r="C3931" s="174" t="s">
        <v>2284</v>
      </c>
      <c r="D3931" s="181">
        <v>3757.68</v>
      </c>
      <c r="E3931" s="97">
        <v>333.63026122501117</v>
      </c>
      <c r="F3931" s="227">
        <f t="shared" si="183"/>
        <v>1253675.76</v>
      </c>
      <c r="G3931" s="81"/>
      <c r="H3931" s="106" t="s">
        <v>11235</v>
      </c>
      <c r="I3931" s="189" t="str">
        <f t="shared" si="184"/>
        <v/>
      </c>
      <c r="J3931" s="232">
        <v>2016</v>
      </c>
      <c r="K3931" s="106">
        <f t="shared" si="185"/>
        <v>0</v>
      </c>
    </row>
    <row r="3932" spans="2:11" s="58" customFormat="1">
      <c r="B3932" s="175" t="s">
        <v>4847</v>
      </c>
      <c r="C3932" s="174" t="s">
        <v>4848</v>
      </c>
      <c r="D3932" s="104">
        <v>3288.6</v>
      </c>
      <c r="E3932" s="97">
        <v>60.102000851426141</v>
      </c>
      <c r="F3932" s="227">
        <f t="shared" si="183"/>
        <v>197651.44</v>
      </c>
      <c r="G3932" s="81"/>
      <c r="H3932" s="106" t="s">
        <v>11235</v>
      </c>
      <c r="I3932" s="189" t="str">
        <f t="shared" si="184"/>
        <v/>
      </c>
      <c r="J3932" s="232">
        <v>2016</v>
      </c>
      <c r="K3932" s="106">
        <f t="shared" si="185"/>
        <v>0</v>
      </c>
    </row>
    <row r="3933" spans="2:11" s="58" customFormat="1">
      <c r="B3933" s="175" t="s">
        <v>4849</v>
      </c>
      <c r="C3933" s="174" t="s">
        <v>4850</v>
      </c>
      <c r="D3933" s="181">
        <v>10162.540000000001</v>
      </c>
      <c r="E3933" s="97">
        <v>48.426388481619746</v>
      </c>
      <c r="F3933" s="227">
        <f t="shared" si="183"/>
        <v>492135.11</v>
      </c>
      <c r="G3933" s="81"/>
      <c r="H3933" s="106" t="s">
        <v>11235</v>
      </c>
      <c r="I3933" s="189" t="str">
        <f t="shared" si="184"/>
        <v/>
      </c>
      <c r="J3933" s="232">
        <v>2016</v>
      </c>
      <c r="K3933" s="106">
        <f t="shared" si="185"/>
        <v>0</v>
      </c>
    </row>
    <row r="3934" spans="2:11" s="58" customFormat="1">
      <c r="B3934" s="175" t="s">
        <v>4851</v>
      </c>
      <c r="C3934" s="174" t="s">
        <v>4848</v>
      </c>
      <c r="D3934" s="181">
        <v>9958.1111110000002</v>
      </c>
      <c r="E3934" s="97">
        <v>278.63792129563433</v>
      </c>
      <c r="F3934" s="227">
        <f t="shared" si="183"/>
        <v>2774707.38</v>
      </c>
      <c r="G3934" s="81"/>
      <c r="H3934" s="106" t="s">
        <v>11235</v>
      </c>
      <c r="I3934" s="189" t="str">
        <f t="shared" si="184"/>
        <v/>
      </c>
      <c r="J3934" s="232">
        <v>2016</v>
      </c>
      <c r="K3934" s="106">
        <f t="shared" si="185"/>
        <v>0</v>
      </c>
    </row>
    <row r="3935" spans="2:11" s="58" customFormat="1">
      <c r="B3935" s="175" t="s">
        <v>4852</v>
      </c>
      <c r="C3935" s="174" t="s">
        <v>3682</v>
      </c>
      <c r="D3935" s="181">
        <v>10139.790000000001</v>
      </c>
      <c r="E3935" s="97">
        <v>304.26846019493496</v>
      </c>
      <c r="F3935" s="227">
        <f t="shared" si="183"/>
        <v>3085218.29</v>
      </c>
      <c r="G3935" s="81"/>
      <c r="H3935" s="106" t="s">
        <v>11235</v>
      </c>
      <c r="I3935" s="189" t="str">
        <f t="shared" si="184"/>
        <v/>
      </c>
      <c r="J3935" s="232">
        <v>2016</v>
      </c>
      <c r="K3935" s="106">
        <f t="shared" si="185"/>
        <v>0</v>
      </c>
    </row>
    <row r="3936" spans="2:11" s="58" customFormat="1">
      <c r="B3936" s="175" t="s">
        <v>4853</v>
      </c>
      <c r="C3936" s="174" t="s">
        <v>4854</v>
      </c>
      <c r="D3936" s="181">
        <v>9454.7000000000007</v>
      </c>
      <c r="E3936" s="97">
        <v>140.07240314341016</v>
      </c>
      <c r="F3936" s="227">
        <f t="shared" si="183"/>
        <v>1324342.55</v>
      </c>
      <c r="G3936" s="81"/>
      <c r="H3936" s="106" t="s">
        <v>11235</v>
      </c>
      <c r="I3936" s="189" t="str">
        <f t="shared" si="184"/>
        <v/>
      </c>
      <c r="J3936" s="232">
        <v>2016</v>
      </c>
      <c r="K3936" s="106">
        <f t="shared" si="185"/>
        <v>0</v>
      </c>
    </row>
    <row r="3937" spans="2:11" s="58" customFormat="1">
      <c r="B3937" s="175" t="s">
        <v>4855</v>
      </c>
      <c r="C3937" s="174" t="s">
        <v>2273</v>
      </c>
      <c r="D3937" s="104">
        <v>11639.031929999999</v>
      </c>
      <c r="E3937" s="97">
        <v>700.13201776653261</v>
      </c>
      <c r="F3937" s="227">
        <f t="shared" si="183"/>
        <v>8148858.9100000001</v>
      </c>
      <c r="G3937" s="81"/>
      <c r="H3937" s="106" t="s">
        <v>11235</v>
      </c>
      <c r="I3937" s="189" t="str">
        <f t="shared" si="184"/>
        <v/>
      </c>
      <c r="J3937" s="232">
        <v>2016</v>
      </c>
      <c r="K3937" s="106">
        <f t="shared" si="185"/>
        <v>0</v>
      </c>
    </row>
    <row r="3938" spans="2:11" s="58" customFormat="1">
      <c r="B3938" s="175" t="s">
        <v>4856</v>
      </c>
      <c r="C3938" s="174" t="s">
        <v>2273</v>
      </c>
      <c r="D3938" s="181">
        <v>6298.55</v>
      </c>
      <c r="E3938" s="97">
        <v>533.21107238967704</v>
      </c>
      <c r="F3938" s="227">
        <f t="shared" si="183"/>
        <v>3358456.6000000006</v>
      </c>
      <c r="G3938" s="81"/>
      <c r="H3938" s="106" t="s">
        <v>11235</v>
      </c>
      <c r="I3938" s="189" t="str">
        <f t="shared" si="184"/>
        <v/>
      </c>
      <c r="J3938" s="232">
        <v>2016</v>
      </c>
      <c r="K3938" s="106">
        <f t="shared" si="185"/>
        <v>0</v>
      </c>
    </row>
    <row r="3939" spans="2:11" s="58" customFormat="1">
      <c r="B3939" s="175" t="s">
        <v>4857</v>
      </c>
      <c r="C3939" s="174" t="s">
        <v>2273</v>
      </c>
      <c r="D3939" s="181">
        <v>4739.3500000000004</v>
      </c>
      <c r="E3939" s="97">
        <v>322.72584426134381</v>
      </c>
      <c r="F3939" s="227">
        <f t="shared" si="183"/>
        <v>1529510.73</v>
      </c>
      <c r="G3939" s="81"/>
      <c r="H3939" s="106" t="s">
        <v>11235</v>
      </c>
      <c r="I3939" s="189" t="str">
        <f t="shared" si="184"/>
        <v/>
      </c>
      <c r="J3939" s="232">
        <v>2016</v>
      </c>
      <c r="K3939" s="106">
        <f t="shared" si="185"/>
        <v>0</v>
      </c>
    </row>
    <row r="3940" spans="2:11" s="58" customFormat="1">
      <c r="B3940" s="175" t="s">
        <v>4858</v>
      </c>
      <c r="C3940" s="174" t="s">
        <v>714</v>
      </c>
      <c r="D3940" s="181">
        <v>4582.45</v>
      </c>
      <c r="E3940" s="97">
        <v>704.85387729271463</v>
      </c>
      <c r="F3940" s="227">
        <f t="shared" si="183"/>
        <v>3229957.65</v>
      </c>
      <c r="G3940" s="81">
        <v>2291.2249609999999</v>
      </c>
      <c r="H3940" s="106">
        <v>162.69463118859591</v>
      </c>
      <c r="I3940" s="189">
        <f t="shared" si="184"/>
        <v>372770</v>
      </c>
      <c r="J3940" s="232">
        <v>2016</v>
      </c>
      <c r="K3940" s="106">
        <f t="shared" si="185"/>
        <v>3602728</v>
      </c>
    </row>
    <row r="3941" spans="2:11" s="58" customFormat="1">
      <c r="B3941" s="175" t="s">
        <v>4859</v>
      </c>
      <c r="C3941" s="174" t="s">
        <v>2265</v>
      </c>
      <c r="D3941" s="181">
        <v>2737.4333329999999</v>
      </c>
      <c r="E3941" s="97">
        <v>134.80624187314226</v>
      </c>
      <c r="F3941" s="227">
        <f t="shared" si="183"/>
        <v>369023.1</v>
      </c>
      <c r="G3941" s="81">
        <v>1368.716617</v>
      </c>
      <c r="H3941" s="106">
        <v>1300.6110818628279</v>
      </c>
      <c r="I3941" s="189">
        <f t="shared" si="184"/>
        <v>1780167.9999999998</v>
      </c>
      <c r="J3941" s="232">
        <v>2016</v>
      </c>
      <c r="K3941" s="106">
        <f t="shared" si="185"/>
        <v>2149191</v>
      </c>
    </row>
    <row r="3942" spans="2:11" s="58" customFormat="1">
      <c r="B3942" s="175" t="s">
        <v>4860</v>
      </c>
      <c r="C3942" s="174" t="s">
        <v>4861</v>
      </c>
      <c r="D3942" s="104">
        <v>12336.754999999999</v>
      </c>
      <c r="E3942" s="97">
        <v>710.2067666902683</v>
      </c>
      <c r="F3942" s="227">
        <f t="shared" si="183"/>
        <v>8761646.8800000008</v>
      </c>
      <c r="G3942" s="81">
        <v>6168.3774940000003</v>
      </c>
      <c r="H3942" s="106">
        <v>1300.6110614669199</v>
      </c>
      <c r="I3942" s="189">
        <f t="shared" si="184"/>
        <v>8022659.9999999991</v>
      </c>
      <c r="J3942" s="232">
        <v>2016</v>
      </c>
      <c r="K3942" s="106">
        <f t="shared" si="185"/>
        <v>16784307</v>
      </c>
    </row>
    <row r="3943" spans="2:11" s="58" customFormat="1">
      <c r="B3943" s="175" t="s">
        <v>4862</v>
      </c>
      <c r="C3943" s="174" t="s">
        <v>3719</v>
      </c>
      <c r="D3943" s="181">
        <v>3503.2166670000001</v>
      </c>
      <c r="E3943" s="97">
        <v>316.17941888491248</v>
      </c>
      <c r="F3943" s="227">
        <f t="shared" si="183"/>
        <v>1107645.01</v>
      </c>
      <c r="G3943" s="81">
        <v>1751.608328</v>
      </c>
      <c r="H3943" s="106">
        <v>1300.6109662661984</v>
      </c>
      <c r="I3943" s="189">
        <f t="shared" si="184"/>
        <v>2278161</v>
      </c>
      <c r="J3943" s="232">
        <v>2016</v>
      </c>
      <c r="K3943" s="106">
        <f t="shared" si="185"/>
        <v>3385806</v>
      </c>
    </row>
    <row r="3944" spans="2:11" s="58" customFormat="1">
      <c r="B3944" s="175" t="s">
        <v>4863</v>
      </c>
      <c r="C3944" s="174" t="s">
        <v>3719</v>
      </c>
      <c r="D3944" s="181">
        <v>4050.7166670000001</v>
      </c>
      <c r="E3944" s="97">
        <v>513.85601391409296</v>
      </c>
      <c r="F3944" s="227">
        <f t="shared" si="183"/>
        <v>2081485.1200000003</v>
      </c>
      <c r="G3944" s="81">
        <v>2025.358352</v>
      </c>
      <c r="H3944" s="106">
        <v>1300.6113201640478</v>
      </c>
      <c r="I3944" s="189">
        <f t="shared" si="184"/>
        <v>2634204</v>
      </c>
      <c r="J3944" s="232">
        <v>2016</v>
      </c>
      <c r="K3944" s="106">
        <f t="shared" si="185"/>
        <v>4715689</v>
      </c>
    </row>
    <row r="3945" spans="2:11" s="58" customFormat="1">
      <c r="B3945" s="175" t="s">
        <v>4864</v>
      </c>
      <c r="C3945" s="174" t="s">
        <v>4865</v>
      </c>
      <c r="D3945" s="181">
        <v>5949.31</v>
      </c>
      <c r="E3945" s="97">
        <v>93.417890478055426</v>
      </c>
      <c r="F3945" s="227">
        <f t="shared" si="183"/>
        <v>555771.99</v>
      </c>
      <c r="G3945" s="81"/>
      <c r="H3945" s="106" t="s">
        <v>11235</v>
      </c>
      <c r="I3945" s="189" t="str">
        <f t="shared" si="184"/>
        <v/>
      </c>
      <c r="J3945" s="232">
        <v>2016</v>
      </c>
      <c r="K3945" s="106">
        <f t="shared" si="185"/>
        <v>0</v>
      </c>
    </row>
    <row r="3946" spans="2:11" s="58" customFormat="1">
      <c r="B3946" s="175" t="s">
        <v>4866</v>
      </c>
      <c r="C3946" s="174" t="s">
        <v>4867</v>
      </c>
      <c r="D3946" s="181">
        <v>3695.772418</v>
      </c>
      <c r="E3946" s="97">
        <v>53.920268204133777</v>
      </c>
      <c r="F3946" s="227">
        <f t="shared" si="183"/>
        <v>199277.04</v>
      </c>
      <c r="G3946" s="81">
        <v>1847.886272</v>
      </c>
      <c r="H3946" s="106">
        <v>162.69453621440184</v>
      </c>
      <c r="I3946" s="189">
        <f t="shared" si="184"/>
        <v>300641</v>
      </c>
      <c r="J3946" s="232">
        <v>2016</v>
      </c>
      <c r="K3946" s="106">
        <f t="shared" si="185"/>
        <v>499918</v>
      </c>
    </row>
    <row r="3947" spans="2:11" s="58" customFormat="1">
      <c r="B3947" s="175" t="s">
        <v>4868</v>
      </c>
      <c r="C3947" s="174" t="s">
        <v>761</v>
      </c>
      <c r="D3947" s="104">
        <v>2203.9424290000002</v>
      </c>
      <c r="E3947" s="97">
        <v>97.941473951268975</v>
      </c>
      <c r="F3947" s="227">
        <f t="shared" si="183"/>
        <v>215857.37</v>
      </c>
      <c r="G3947" s="81"/>
      <c r="H3947" s="106" t="s">
        <v>11235</v>
      </c>
      <c r="I3947" s="189" t="str">
        <f t="shared" si="184"/>
        <v/>
      </c>
      <c r="J3947" s="232">
        <v>2016</v>
      </c>
      <c r="K3947" s="106">
        <f t="shared" si="185"/>
        <v>0</v>
      </c>
    </row>
    <row r="3948" spans="2:11" s="58" customFormat="1">
      <c r="B3948" s="175" t="s">
        <v>4869</v>
      </c>
      <c r="C3948" s="174" t="s">
        <v>3748</v>
      </c>
      <c r="D3948" s="181">
        <v>13283.56667</v>
      </c>
      <c r="E3948" s="97">
        <v>84.513133248722582</v>
      </c>
      <c r="F3948" s="227">
        <f t="shared" si="183"/>
        <v>1122635.8400000001</v>
      </c>
      <c r="G3948" s="81">
        <v>6641.7834320000002</v>
      </c>
      <c r="H3948" s="106">
        <v>162.69455501872798</v>
      </c>
      <c r="I3948" s="189">
        <f t="shared" si="184"/>
        <v>1080582</v>
      </c>
      <c r="J3948" s="232">
        <v>2016</v>
      </c>
      <c r="K3948" s="106">
        <f t="shared" si="185"/>
        <v>2203218</v>
      </c>
    </row>
    <row r="3949" spans="2:11" s="58" customFormat="1">
      <c r="B3949" s="175" t="s">
        <v>4870</v>
      </c>
      <c r="C3949" s="174" t="s">
        <v>3748</v>
      </c>
      <c r="D3949" s="181">
        <v>3584.4</v>
      </c>
      <c r="E3949" s="97">
        <v>76.880532306662204</v>
      </c>
      <c r="F3949" s="227">
        <f t="shared" si="183"/>
        <v>275570.58</v>
      </c>
      <c r="G3949" s="81">
        <v>1792.1999679999999</v>
      </c>
      <c r="H3949" s="106">
        <v>162.69445664893573</v>
      </c>
      <c r="I3949" s="189">
        <f t="shared" si="184"/>
        <v>291581</v>
      </c>
      <c r="J3949" s="232">
        <v>2016</v>
      </c>
      <c r="K3949" s="106">
        <f t="shared" si="185"/>
        <v>567152</v>
      </c>
    </row>
    <row r="3950" spans="2:11" s="58" customFormat="1">
      <c r="B3950" s="175" t="s">
        <v>4871</v>
      </c>
      <c r="C3950" s="174" t="s">
        <v>680</v>
      </c>
      <c r="D3950" s="181">
        <v>2776.5</v>
      </c>
      <c r="E3950" s="97">
        <v>104.40207095263821</v>
      </c>
      <c r="F3950" s="227">
        <f t="shared" si="183"/>
        <v>289872.34999999998</v>
      </c>
      <c r="G3950" s="81">
        <v>1388.2499929999999</v>
      </c>
      <c r="H3950" s="106">
        <v>162.69476040977011</v>
      </c>
      <c r="I3950" s="189">
        <f t="shared" si="184"/>
        <v>225861.00000000003</v>
      </c>
      <c r="J3950" s="232">
        <v>2016</v>
      </c>
      <c r="K3950" s="106">
        <f t="shared" si="185"/>
        <v>515733</v>
      </c>
    </row>
    <row r="3951" spans="2:11" s="58" customFormat="1">
      <c r="B3951" s="175" t="s">
        <v>4872</v>
      </c>
      <c r="C3951" s="174" t="s">
        <v>680</v>
      </c>
      <c r="D3951" s="181">
        <v>7163</v>
      </c>
      <c r="E3951" s="97">
        <v>88.971243892223924</v>
      </c>
      <c r="F3951" s="227">
        <f t="shared" si="183"/>
        <v>637301.02</v>
      </c>
      <c r="G3951" s="81">
        <v>3581.499879</v>
      </c>
      <c r="H3951" s="106">
        <v>162.69440728354692</v>
      </c>
      <c r="I3951" s="189">
        <f t="shared" si="184"/>
        <v>582690</v>
      </c>
      <c r="J3951" s="232">
        <v>2016</v>
      </c>
      <c r="K3951" s="106">
        <f t="shared" si="185"/>
        <v>1219991</v>
      </c>
    </row>
    <row r="3952" spans="2:11" s="58" customFormat="1">
      <c r="B3952" s="175" t="s">
        <v>4873</v>
      </c>
      <c r="C3952" s="174" t="s">
        <v>683</v>
      </c>
      <c r="D3952" s="104">
        <v>9469.885714</v>
      </c>
      <c r="E3952" s="97">
        <v>221.46415208575345</v>
      </c>
      <c r="F3952" s="227">
        <f t="shared" si="183"/>
        <v>2097240.21</v>
      </c>
      <c r="G3952" s="81">
        <v>4734.9428349999998</v>
      </c>
      <c r="H3952" s="106">
        <v>162.69446682770777</v>
      </c>
      <c r="I3952" s="189">
        <f t="shared" si="184"/>
        <v>770349.00000000012</v>
      </c>
      <c r="J3952" s="232">
        <v>2016</v>
      </c>
      <c r="K3952" s="106">
        <f t="shared" si="185"/>
        <v>2867589</v>
      </c>
    </row>
    <row r="3953" spans="2:11" s="58" customFormat="1">
      <c r="B3953" s="175" t="s">
        <v>4874</v>
      </c>
      <c r="C3953" s="174" t="s">
        <v>683</v>
      </c>
      <c r="D3953" s="181">
        <v>3696.0857139999998</v>
      </c>
      <c r="E3953" s="97">
        <v>183.46064525277404</v>
      </c>
      <c r="F3953" s="227">
        <f t="shared" si="183"/>
        <v>678086.27</v>
      </c>
      <c r="G3953" s="81">
        <v>1848.042831</v>
      </c>
      <c r="H3953" s="106">
        <v>162.69428119114843</v>
      </c>
      <c r="I3953" s="189">
        <f t="shared" si="184"/>
        <v>300666</v>
      </c>
      <c r="J3953" s="232">
        <v>2016</v>
      </c>
      <c r="K3953" s="106">
        <f t="shared" si="185"/>
        <v>978752</v>
      </c>
    </row>
    <row r="3954" spans="2:11" s="58" customFormat="1">
      <c r="B3954" s="175" t="s">
        <v>4875</v>
      </c>
      <c r="C3954" s="174" t="s">
        <v>3874</v>
      </c>
      <c r="D3954" s="181">
        <v>3636.9666670000001</v>
      </c>
      <c r="E3954" s="97">
        <v>255.86425040502027</v>
      </c>
      <c r="F3954" s="227">
        <f t="shared" si="183"/>
        <v>930569.75</v>
      </c>
      <c r="G3954" s="81">
        <v>1818.483277</v>
      </c>
      <c r="H3954" s="106">
        <v>162.69437489031139</v>
      </c>
      <c r="I3954" s="189">
        <f t="shared" si="184"/>
        <v>295857</v>
      </c>
      <c r="J3954" s="232">
        <v>2016</v>
      </c>
      <c r="K3954" s="106">
        <f t="shared" si="185"/>
        <v>1226427</v>
      </c>
    </row>
    <row r="3955" spans="2:11" s="58" customFormat="1">
      <c r="B3955" s="175" t="s">
        <v>4876</v>
      </c>
      <c r="C3955" s="174" t="s">
        <v>3874</v>
      </c>
      <c r="D3955" s="181">
        <v>2405.9666670000001</v>
      </c>
      <c r="E3955" s="97">
        <v>142.51077735317602</v>
      </c>
      <c r="F3955" s="227">
        <f t="shared" si="183"/>
        <v>342876.18</v>
      </c>
      <c r="G3955" s="81">
        <v>1202.9833149999999</v>
      </c>
      <c r="H3955" s="106">
        <v>162.6946920706045</v>
      </c>
      <c r="I3955" s="189">
        <f t="shared" si="184"/>
        <v>195719</v>
      </c>
      <c r="J3955" s="232">
        <v>2016</v>
      </c>
      <c r="K3955" s="106">
        <f t="shared" si="185"/>
        <v>538595</v>
      </c>
    </row>
    <row r="3956" spans="2:11" s="58" customFormat="1">
      <c r="B3956" s="175" t="s">
        <v>4877</v>
      </c>
      <c r="C3956" s="174" t="s">
        <v>1282</v>
      </c>
      <c r="D3956" s="181">
        <v>3366.244702</v>
      </c>
      <c r="E3956" s="97">
        <v>217.61115273787962</v>
      </c>
      <c r="F3956" s="227">
        <f t="shared" si="183"/>
        <v>732532.39</v>
      </c>
      <c r="G3956" s="81">
        <v>1683.1223869999999</v>
      </c>
      <c r="H3956" s="106">
        <v>1217.8389496996217</v>
      </c>
      <c r="I3956" s="189">
        <f t="shared" si="184"/>
        <v>2049772</v>
      </c>
      <c r="J3956" s="232">
        <v>2016</v>
      </c>
      <c r="K3956" s="106">
        <f t="shared" si="185"/>
        <v>2782304</v>
      </c>
    </row>
    <row r="3957" spans="2:11" s="58" customFormat="1">
      <c r="B3957" s="175" t="s">
        <v>4878</v>
      </c>
      <c r="C3957" s="174" t="s">
        <v>4879</v>
      </c>
      <c r="D3957" s="104">
        <v>2647.9707790000002</v>
      </c>
      <c r="E3957" s="97">
        <v>335.63484803092683</v>
      </c>
      <c r="F3957" s="227">
        <f t="shared" si="183"/>
        <v>888751.27</v>
      </c>
      <c r="G3957" s="81"/>
      <c r="H3957" s="106" t="s">
        <v>11235</v>
      </c>
      <c r="I3957" s="189" t="str">
        <f t="shared" si="184"/>
        <v/>
      </c>
      <c r="J3957" s="232">
        <v>2016</v>
      </c>
      <c r="K3957" s="106">
        <f t="shared" si="185"/>
        <v>0</v>
      </c>
    </row>
    <row r="3958" spans="2:11" s="58" customFormat="1">
      <c r="B3958" s="175" t="s">
        <v>4880</v>
      </c>
      <c r="C3958" s="174" t="s">
        <v>1282</v>
      </c>
      <c r="D3958" s="181">
        <v>4842.875556</v>
      </c>
      <c r="E3958" s="97">
        <v>184.43732647504768</v>
      </c>
      <c r="F3958" s="227">
        <f t="shared" si="183"/>
        <v>893207.02</v>
      </c>
      <c r="G3958" s="81">
        <v>2421.4378409999999</v>
      </c>
      <c r="H3958" s="106">
        <v>1217.8388187665232</v>
      </c>
      <c r="I3958" s="189">
        <f t="shared" si="184"/>
        <v>2948921</v>
      </c>
      <c r="J3958" s="232">
        <v>2016</v>
      </c>
      <c r="K3958" s="106">
        <f t="shared" si="185"/>
        <v>3842128</v>
      </c>
    </row>
    <row r="3959" spans="2:11" s="58" customFormat="1">
      <c r="B3959" s="175" t="s">
        <v>4881</v>
      </c>
      <c r="C3959" s="174" t="s">
        <v>1139</v>
      </c>
      <c r="D3959" s="181">
        <v>4805.05</v>
      </c>
      <c r="E3959" s="97">
        <v>512.9325251558256</v>
      </c>
      <c r="F3959" s="227">
        <f t="shared" si="183"/>
        <v>2464666.4299999997</v>
      </c>
      <c r="G3959" s="81">
        <v>2402.52493</v>
      </c>
      <c r="H3959" s="106">
        <v>1217.8387676501654</v>
      </c>
      <c r="I3959" s="189">
        <f t="shared" si="184"/>
        <v>2925888</v>
      </c>
      <c r="J3959" s="232">
        <v>2016</v>
      </c>
      <c r="K3959" s="106">
        <f t="shared" si="185"/>
        <v>5390554</v>
      </c>
    </row>
    <row r="3960" spans="2:11" s="58" customFormat="1">
      <c r="B3960" s="175" t="s">
        <v>4882</v>
      </c>
      <c r="C3960" s="174" t="s">
        <v>1134</v>
      </c>
      <c r="D3960" s="181">
        <v>4438.5119119999999</v>
      </c>
      <c r="E3960" s="97">
        <v>292.6038761975052</v>
      </c>
      <c r="F3960" s="227">
        <f t="shared" si="183"/>
        <v>1298725.79</v>
      </c>
      <c r="G3960" s="81">
        <v>2219.2559580000002</v>
      </c>
      <c r="H3960" s="106">
        <v>1217.8387942397042</v>
      </c>
      <c r="I3960" s="189">
        <f t="shared" si="184"/>
        <v>2702695.9999999995</v>
      </c>
      <c r="J3960" s="232">
        <v>2016</v>
      </c>
      <c r="K3960" s="106">
        <f t="shared" si="185"/>
        <v>4001422</v>
      </c>
    </row>
    <row r="3961" spans="2:11" s="58" customFormat="1">
      <c r="B3961" s="175" t="s">
        <v>4883</v>
      </c>
      <c r="C3961" s="174" t="s">
        <v>1134</v>
      </c>
      <c r="D3961" s="181">
        <v>3546.9762820000001</v>
      </c>
      <c r="E3961" s="97">
        <v>317.88389049058776</v>
      </c>
      <c r="F3961" s="227">
        <f t="shared" si="183"/>
        <v>1127526.6200000001</v>
      </c>
      <c r="G3961" s="81">
        <v>1773.4881459999999</v>
      </c>
      <c r="H3961" s="106">
        <v>1217.838982950834</v>
      </c>
      <c r="I3961" s="189">
        <f t="shared" si="184"/>
        <v>2159823</v>
      </c>
      <c r="J3961" s="232">
        <v>2016</v>
      </c>
      <c r="K3961" s="106">
        <f t="shared" si="185"/>
        <v>3287350</v>
      </c>
    </row>
    <row r="3962" spans="2:11" s="58" customFormat="1">
      <c r="B3962" s="175" t="s">
        <v>4884</v>
      </c>
      <c r="C3962" s="174" t="s">
        <v>1118</v>
      </c>
      <c r="D3962" s="104">
        <v>5439.3</v>
      </c>
      <c r="E3962" s="97">
        <v>60.010137333848107</v>
      </c>
      <c r="F3962" s="227">
        <f t="shared" si="183"/>
        <v>326413.14</v>
      </c>
      <c r="G3962" s="81">
        <v>2719.649934</v>
      </c>
      <c r="H3962" s="106">
        <v>1217.8390897274944</v>
      </c>
      <c r="I3962" s="189">
        <f t="shared" si="184"/>
        <v>3312096.0000000005</v>
      </c>
      <c r="J3962" s="232">
        <v>2016</v>
      </c>
      <c r="K3962" s="106">
        <f t="shared" si="185"/>
        <v>3638509</v>
      </c>
    </row>
    <row r="3963" spans="2:11" s="58" customFormat="1">
      <c r="B3963" s="175" t="s">
        <v>4885</v>
      </c>
      <c r="C3963" s="174" t="s">
        <v>1118</v>
      </c>
      <c r="D3963" s="181">
        <v>3550</v>
      </c>
      <c r="E3963" s="97">
        <v>36.594005633802816</v>
      </c>
      <c r="F3963" s="227">
        <f t="shared" si="183"/>
        <v>129908.72</v>
      </c>
      <c r="G3963" s="81">
        <v>1774.9999969999999</v>
      </c>
      <c r="H3963" s="106">
        <v>1217.838875297756</v>
      </c>
      <c r="I3963" s="189">
        <f t="shared" si="184"/>
        <v>2161664</v>
      </c>
      <c r="J3963" s="232">
        <v>2016</v>
      </c>
      <c r="K3963" s="106">
        <f t="shared" si="185"/>
        <v>2291573</v>
      </c>
    </row>
    <row r="3964" spans="2:11" s="58" customFormat="1">
      <c r="B3964" s="175" t="s">
        <v>4886</v>
      </c>
      <c r="C3964" s="174" t="s">
        <v>652</v>
      </c>
      <c r="D3964" s="181">
        <v>12420.9</v>
      </c>
      <c r="E3964" s="97">
        <v>25.028305517313562</v>
      </c>
      <c r="F3964" s="227">
        <f t="shared" si="183"/>
        <v>310874.08</v>
      </c>
      <c r="G3964" s="81">
        <v>6210.4498460000004</v>
      </c>
      <c r="H3964" s="106">
        <v>162.6944947717077</v>
      </c>
      <c r="I3964" s="189">
        <f t="shared" si="184"/>
        <v>1010405.9999999999</v>
      </c>
      <c r="J3964" s="232">
        <v>2016</v>
      </c>
      <c r="K3964" s="106">
        <f t="shared" si="185"/>
        <v>1321280</v>
      </c>
    </row>
    <row r="3965" spans="2:11" s="58" customFormat="1">
      <c r="B3965" s="175" t="s">
        <v>4887</v>
      </c>
      <c r="C3965" s="174" t="s">
        <v>652</v>
      </c>
      <c r="D3965" s="181">
        <v>8778.65</v>
      </c>
      <c r="E3965" s="97">
        <v>35.282940998900749</v>
      </c>
      <c r="F3965" s="227">
        <f t="shared" si="183"/>
        <v>309736.59000000003</v>
      </c>
      <c r="G3965" s="81">
        <v>4389.325108</v>
      </c>
      <c r="H3965" s="106">
        <v>162.69448774674814</v>
      </c>
      <c r="I3965" s="189">
        <f t="shared" si="184"/>
        <v>714119</v>
      </c>
      <c r="J3965" s="232">
        <v>2016</v>
      </c>
      <c r="K3965" s="106">
        <f t="shared" si="185"/>
        <v>1023856</v>
      </c>
    </row>
    <row r="3966" spans="2:11" s="58" customFormat="1">
      <c r="B3966" s="175" t="s">
        <v>4888</v>
      </c>
      <c r="C3966" s="174" t="s">
        <v>4889</v>
      </c>
      <c r="D3966" s="181">
        <v>6917.9766669999999</v>
      </c>
      <c r="E3966" s="97">
        <v>120.42501588275449</v>
      </c>
      <c r="F3966" s="227">
        <f t="shared" si="183"/>
        <v>833097.45</v>
      </c>
      <c r="G3966" s="81"/>
      <c r="H3966" s="106" t="s">
        <v>11235</v>
      </c>
      <c r="I3966" s="189" t="str">
        <f t="shared" si="184"/>
        <v/>
      </c>
      <c r="J3966" s="232">
        <v>2016</v>
      </c>
      <c r="K3966" s="106">
        <f t="shared" si="185"/>
        <v>0</v>
      </c>
    </row>
    <row r="3967" spans="2:11" s="58" customFormat="1">
      <c r="B3967" s="175" t="s">
        <v>4890</v>
      </c>
      <c r="C3967" s="174" t="s">
        <v>4889</v>
      </c>
      <c r="D3967" s="104">
        <v>10220.37667</v>
      </c>
      <c r="E3967" s="97">
        <v>266.98887507831944</v>
      </c>
      <c r="F3967" s="227">
        <f t="shared" si="183"/>
        <v>2728726.87</v>
      </c>
      <c r="G3967" s="81">
        <v>5110.1884019999998</v>
      </c>
      <c r="H3967" s="106">
        <v>162.69458865246747</v>
      </c>
      <c r="I3967" s="189">
        <f t="shared" si="184"/>
        <v>831400</v>
      </c>
      <c r="J3967" s="232">
        <v>2016</v>
      </c>
      <c r="K3967" s="106">
        <f t="shared" si="185"/>
        <v>3560127</v>
      </c>
    </row>
    <row r="3968" spans="2:11" s="58" customFormat="1">
      <c r="B3968" s="175" t="s">
        <v>4891</v>
      </c>
      <c r="C3968" s="174" t="s">
        <v>4892</v>
      </c>
      <c r="D3968" s="181">
        <v>3203.56</v>
      </c>
      <c r="E3968" s="97">
        <v>174.17568579954801</v>
      </c>
      <c r="F3968" s="227">
        <f t="shared" si="183"/>
        <v>557982.26</v>
      </c>
      <c r="G3968" s="81">
        <v>1601.780064</v>
      </c>
      <c r="H3968" s="106">
        <v>162.69462072665675</v>
      </c>
      <c r="I3968" s="189">
        <f t="shared" si="184"/>
        <v>260600.99999999997</v>
      </c>
      <c r="J3968" s="232">
        <v>2016</v>
      </c>
      <c r="K3968" s="106">
        <f t="shared" si="185"/>
        <v>818583</v>
      </c>
    </row>
    <row r="3969" spans="2:11" s="58" customFormat="1">
      <c r="B3969" s="175" t="s">
        <v>4893</v>
      </c>
      <c r="C3969" s="174" t="s">
        <v>1862</v>
      </c>
      <c r="D3969" s="181">
        <v>13981.435020000001</v>
      </c>
      <c r="E3969" s="97">
        <v>85.462633720411901</v>
      </c>
      <c r="F3969" s="227">
        <f t="shared" si="183"/>
        <v>1194890.26</v>
      </c>
      <c r="G3969" s="81">
        <v>6990.7172730000002</v>
      </c>
      <c r="H3969" s="106">
        <v>162.69446404201619</v>
      </c>
      <c r="I3969" s="189">
        <f t="shared" si="184"/>
        <v>1137351</v>
      </c>
      <c r="J3969" s="232">
        <v>2016</v>
      </c>
      <c r="K3969" s="106">
        <f t="shared" si="185"/>
        <v>2332241</v>
      </c>
    </row>
    <row r="3970" spans="2:11" s="58" customFormat="1">
      <c r="B3970" s="175" t="s">
        <v>4894</v>
      </c>
      <c r="C3970" s="174" t="s">
        <v>1799</v>
      </c>
      <c r="D3970" s="181">
        <v>11599.46667</v>
      </c>
      <c r="E3970" s="97">
        <v>417.5733900358714</v>
      </c>
      <c r="F3970" s="227">
        <f t="shared" si="183"/>
        <v>4843628.62</v>
      </c>
      <c r="G3970" s="81">
        <v>5799.7332379999998</v>
      </c>
      <c r="H3970" s="106">
        <v>162.69455184897248</v>
      </c>
      <c r="I3970" s="189">
        <f t="shared" si="184"/>
        <v>943585</v>
      </c>
      <c r="J3970" s="232">
        <v>2016</v>
      </c>
      <c r="K3970" s="106">
        <f t="shared" si="185"/>
        <v>5787214</v>
      </c>
    </row>
    <row r="3971" spans="2:11" s="58" customFormat="1">
      <c r="B3971" s="175" t="s">
        <v>4895</v>
      </c>
      <c r="C3971" s="174" t="s">
        <v>1799</v>
      </c>
      <c r="D3971" s="181">
        <v>3089.666667</v>
      </c>
      <c r="E3971" s="97">
        <v>209.33349442126081</v>
      </c>
      <c r="F3971" s="227">
        <f t="shared" si="183"/>
        <v>646770.72</v>
      </c>
      <c r="G3971" s="81">
        <v>1544.8333050000001</v>
      </c>
      <c r="H3971" s="106">
        <v>162.69457629281237</v>
      </c>
      <c r="I3971" s="189">
        <f t="shared" si="184"/>
        <v>251336</v>
      </c>
      <c r="J3971" s="232">
        <v>2016</v>
      </c>
      <c r="K3971" s="106">
        <f t="shared" si="185"/>
        <v>898107</v>
      </c>
    </row>
    <row r="3972" spans="2:11" s="58" customFormat="1">
      <c r="B3972" s="175" t="s">
        <v>4896</v>
      </c>
      <c r="C3972" s="174" t="s">
        <v>2354</v>
      </c>
      <c r="D3972" s="104">
        <v>12735.33244</v>
      </c>
      <c r="E3972" s="97">
        <v>25.830720285461194</v>
      </c>
      <c r="F3972" s="227">
        <f t="shared" si="183"/>
        <v>328962.81</v>
      </c>
      <c r="G3972" s="81">
        <v>6367.6662560000004</v>
      </c>
      <c r="H3972" s="106">
        <v>580.08819110446791</v>
      </c>
      <c r="I3972" s="189">
        <f t="shared" si="184"/>
        <v>3693808</v>
      </c>
      <c r="J3972" s="232">
        <v>2016</v>
      </c>
      <c r="K3972" s="106">
        <f t="shared" si="185"/>
        <v>4022771</v>
      </c>
    </row>
    <row r="3973" spans="2:11" s="58" customFormat="1">
      <c r="B3973" s="175" t="s">
        <v>4897</v>
      </c>
      <c r="C3973" s="174" t="s">
        <v>1688</v>
      </c>
      <c r="D3973" s="181">
        <v>11297.118329999999</v>
      </c>
      <c r="E3973" s="97">
        <v>167.76904380712105</v>
      </c>
      <c r="F3973" s="227">
        <f t="shared" si="183"/>
        <v>1895306.74</v>
      </c>
      <c r="G3973" s="81">
        <v>5648.5591379999996</v>
      </c>
      <c r="H3973" s="106">
        <v>1300.6111506519915</v>
      </c>
      <c r="I3973" s="189">
        <f t="shared" si="184"/>
        <v>7346579.0000000009</v>
      </c>
      <c r="J3973" s="232">
        <v>2016</v>
      </c>
      <c r="K3973" s="106">
        <f t="shared" si="185"/>
        <v>9241886</v>
      </c>
    </row>
    <row r="3974" spans="2:11" s="58" customFormat="1">
      <c r="B3974" s="175" t="s">
        <v>4898</v>
      </c>
      <c r="C3974" s="174" t="s">
        <v>1688</v>
      </c>
      <c r="D3974" s="181">
        <v>4683.84</v>
      </c>
      <c r="E3974" s="97">
        <v>86.310354324656686</v>
      </c>
      <c r="F3974" s="227">
        <f t="shared" si="183"/>
        <v>404263.88999999996</v>
      </c>
      <c r="G3974" s="81">
        <v>2341.920102</v>
      </c>
      <c r="H3974" s="106">
        <v>1300.6109804509463</v>
      </c>
      <c r="I3974" s="189">
        <f t="shared" si="184"/>
        <v>3045927</v>
      </c>
      <c r="J3974" s="232">
        <v>2016</v>
      </c>
      <c r="K3974" s="106">
        <f t="shared" si="185"/>
        <v>3450191</v>
      </c>
    </row>
    <row r="3975" spans="2:11" s="58" customFormat="1">
      <c r="B3975" s="175" t="s">
        <v>4899</v>
      </c>
      <c r="C3975" s="174" t="s">
        <v>1162</v>
      </c>
      <c r="D3975" s="181">
        <v>8623.25</v>
      </c>
      <c r="E3975" s="97">
        <v>170.80428840634332</v>
      </c>
      <c r="F3975" s="227">
        <f t="shared" si="183"/>
        <v>1472888.08</v>
      </c>
      <c r="G3975" s="81">
        <v>4311.6248779999996</v>
      </c>
      <c r="H3975" s="106">
        <v>1300.6110593278752</v>
      </c>
      <c r="I3975" s="189">
        <f t="shared" si="184"/>
        <v>5607747</v>
      </c>
      <c r="J3975" s="232">
        <v>2016</v>
      </c>
      <c r="K3975" s="106">
        <f t="shared" si="185"/>
        <v>7080635</v>
      </c>
    </row>
    <row r="3976" spans="2:11" s="58" customFormat="1">
      <c r="B3976" s="175" t="s">
        <v>4900</v>
      </c>
      <c r="C3976" s="174" t="s">
        <v>1162</v>
      </c>
      <c r="D3976" s="181">
        <v>4331.3999999999996</v>
      </c>
      <c r="E3976" s="97">
        <v>243.89072586230782</v>
      </c>
      <c r="F3976" s="227">
        <f t="shared" si="183"/>
        <v>1056388.29</v>
      </c>
      <c r="G3976" s="81">
        <v>2165.6999270000001</v>
      </c>
      <c r="H3976" s="106">
        <v>1300.61093177476</v>
      </c>
      <c r="I3976" s="189">
        <f t="shared" si="184"/>
        <v>2816733</v>
      </c>
      <c r="J3976" s="232">
        <v>2016</v>
      </c>
      <c r="K3976" s="106">
        <f t="shared" si="185"/>
        <v>3873121</v>
      </c>
    </row>
    <row r="3977" spans="2:11" s="58" customFormat="1">
      <c r="B3977" s="175" t="s">
        <v>4901</v>
      </c>
      <c r="C3977" s="174" t="s">
        <v>1149</v>
      </c>
      <c r="D3977" s="104">
        <v>4607.5333330000003</v>
      </c>
      <c r="E3977" s="97">
        <v>134.31934296979722</v>
      </c>
      <c r="F3977" s="227">
        <f t="shared" si="183"/>
        <v>618880.85</v>
      </c>
      <c r="G3977" s="81">
        <v>2303.7667110000002</v>
      </c>
      <c r="H3977" s="106">
        <v>1217.839022763794</v>
      </c>
      <c r="I3977" s="189">
        <f t="shared" si="184"/>
        <v>2805617</v>
      </c>
      <c r="J3977" s="232">
        <v>2016</v>
      </c>
      <c r="K3977" s="106">
        <f t="shared" si="185"/>
        <v>3424498</v>
      </c>
    </row>
    <row r="3978" spans="2:11" s="58" customFormat="1">
      <c r="B3978" s="175" t="s">
        <v>4902</v>
      </c>
      <c r="C3978" s="174" t="s">
        <v>1149</v>
      </c>
      <c r="D3978" s="181">
        <v>5220.05</v>
      </c>
      <c r="E3978" s="97">
        <v>152.07285753967875</v>
      </c>
      <c r="F3978" s="227">
        <f t="shared" si="183"/>
        <v>793827.92</v>
      </c>
      <c r="G3978" s="81">
        <v>2610.025134</v>
      </c>
      <c r="H3978" s="106">
        <v>1217.838847064528</v>
      </c>
      <c r="I3978" s="189">
        <f t="shared" si="184"/>
        <v>3178590</v>
      </c>
      <c r="J3978" s="232">
        <v>2016</v>
      </c>
      <c r="K3978" s="106">
        <f t="shared" si="185"/>
        <v>3972418</v>
      </c>
    </row>
    <row r="3979" spans="2:11" s="58" customFormat="1">
      <c r="B3979" s="175" t="s">
        <v>4903</v>
      </c>
      <c r="C3979" s="174" t="s">
        <v>1142</v>
      </c>
      <c r="D3979" s="181">
        <v>2681.590909</v>
      </c>
      <c r="E3979" s="97">
        <v>368.67235665289166</v>
      </c>
      <c r="F3979" s="227">
        <f t="shared" si="183"/>
        <v>988628.44</v>
      </c>
      <c r="G3979" s="81">
        <v>1340.7954119999999</v>
      </c>
      <c r="H3979" s="106">
        <v>1217.8390419492277</v>
      </c>
      <c r="I3979" s="189">
        <f t="shared" si="184"/>
        <v>1632873</v>
      </c>
      <c r="J3979" s="232">
        <v>2016</v>
      </c>
      <c r="K3979" s="106">
        <f t="shared" si="185"/>
        <v>2621501</v>
      </c>
    </row>
    <row r="3980" spans="2:11" s="58" customFormat="1">
      <c r="B3980" s="175" t="s">
        <v>4904</v>
      </c>
      <c r="C3980" s="174" t="s">
        <v>1142</v>
      </c>
      <c r="D3980" s="181">
        <v>4142.5509089999996</v>
      </c>
      <c r="E3980" s="97">
        <v>168.62326989932475</v>
      </c>
      <c r="F3980" s="227">
        <f t="shared" si="183"/>
        <v>698530.48</v>
      </c>
      <c r="G3980" s="81">
        <v>2071.2754890000001</v>
      </c>
      <c r="H3980" s="106">
        <v>1217.8389660845351</v>
      </c>
      <c r="I3980" s="189">
        <f t="shared" si="184"/>
        <v>2522480</v>
      </c>
      <c r="J3980" s="232">
        <v>2016</v>
      </c>
      <c r="K3980" s="106">
        <f t="shared" si="185"/>
        <v>3221010</v>
      </c>
    </row>
    <row r="3981" spans="2:11" s="58" customFormat="1">
      <c r="B3981" s="175" t="s">
        <v>4905</v>
      </c>
      <c r="C3981" s="174" t="s">
        <v>1580</v>
      </c>
      <c r="D3981" s="181">
        <v>5466.15</v>
      </c>
      <c r="E3981" s="97">
        <v>114.52620765987031</v>
      </c>
      <c r="F3981" s="227">
        <f t="shared" si="183"/>
        <v>626017.43000000005</v>
      </c>
      <c r="G3981" s="81">
        <v>2733.0750469999998</v>
      </c>
      <c r="H3981" s="106">
        <v>623.65173684892238</v>
      </c>
      <c r="I3981" s="189">
        <f t="shared" si="184"/>
        <v>1704487</v>
      </c>
      <c r="J3981" s="232">
        <v>2016</v>
      </c>
      <c r="K3981" s="106">
        <f t="shared" si="185"/>
        <v>2330504</v>
      </c>
    </row>
    <row r="3982" spans="2:11" s="58" customFormat="1">
      <c r="B3982" s="175" t="s">
        <v>4906</v>
      </c>
      <c r="C3982" s="174" t="s">
        <v>1580</v>
      </c>
      <c r="D3982" s="104">
        <v>3185.25</v>
      </c>
      <c r="E3982" s="97">
        <v>276.79359547916175</v>
      </c>
      <c r="F3982" s="227">
        <f t="shared" ref="F3982:F4045" si="186">IFERROR(D3982*E3982,0)</f>
        <v>881656.79999999993</v>
      </c>
      <c r="G3982" s="81">
        <v>1592.624963</v>
      </c>
      <c r="H3982" s="106">
        <v>623.65153320782156</v>
      </c>
      <c r="I3982" s="189">
        <f t="shared" ref="I3982:I4045" si="187">IFERROR(G3982*H3982,"")</f>
        <v>993243.00000000012</v>
      </c>
      <c r="J3982" s="232">
        <v>2016</v>
      </c>
      <c r="K3982" s="106">
        <f t="shared" ref="K3982:K4045" si="188">IFERROR(ROUND((F3982+I3982),0),0)</f>
        <v>1874900</v>
      </c>
    </row>
    <row r="3983" spans="2:11" s="58" customFormat="1">
      <c r="B3983" s="175" t="s">
        <v>4907</v>
      </c>
      <c r="C3983" s="174" t="s">
        <v>1574</v>
      </c>
      <c r="D3983" s="181">
        <v>4151.3424269999996</v>
      </c>
      <c r="E3983" s="97">
        <v>172.05658231286159</v>
      </c>
      <c r="F3983" s="227">
        <f t="shared" si="186"/>
        <v>714265.79</v>
      </c>
      <c r="G3983" s="81"/>
      <c r="H3983" s="106" t="s">
        <v>11235</v>
      </c>
      <c r="I3983" s="189" t="str">
        <f t="shared" si="187"/>
        <v/>
      </c>
      <c r="J3983" s="232">
        <v>2016</v>
      </c>
      <c r="K3983" s="106">
        <f t="shared" si="188"/>
        <v>0</v>
      </c>
    </row>
    <row r="3984" spans="2:11" s="58" customFormat="1">
      <c r="B3984" s="175" t="s">
        <v>4908</v>
      </c>
      <c r="C3984" s="174" t="s">
        <v>4909</v>
      </c>
      <c r="D3984" s="181">
        <v>3969.0949999999998</v>
      </c>
      <c r="E3984" s="97">
        <v>218.85926136814564</v>
      </c>
      <c r="F3984" s="227">
        <f t="shared" si="186"/>
        <v>868673.2</v>
      </c>
      <c r="G3984" s="81"/>
      <c r="H3984" s="106" t="s">
        <v>11235</v>
      </c>
      <c r="I3984" s="189" t="str">
        <f t="shared" si="187"/>
        <v/>
      </c>
      <c r="J3984" s="232">
        <v>2016</v>
      </c>
      <c r="K3984" s="106">
        <f t="shared" si="188"/>
        <v>0</v>
      </c>
    </row>
    <row r="3985" spans="2:11" s="58" customFormat="1">
      <c r="B3985" s="175" t="s">
        <v>4910</v>
      </c>
      <c r="C3985" s="174" t="s">
        <v>4909</v>
      </c>
      <c r="D3985" s="181">
        <v>2378.62</v>
      </c>
      <c r="E3985" s="97">
        <v>505.7842152172268</v>
      </c>
      <c r="F3985" s="227">
        <f t="shared" si="186"/>
        <v>1203068.45</v>
      </c>
      <c r="G3985" s="81">
        <v>1189.3100159999999</v>
      </c>
      <c r="H3985" s="106">
        <v>1300.6112613113653</v>
      </c>
      <c r="I3985" s="189">
        <f t="shared" si="187"/>
        <v>1546830</v>
      </c>
      <c r="J3985" s="232">
        <v>2016</v>
      </c>
      <c r="K3985" s="106">
        <f t="shared" si="188"/>
        <v>2749898</v>
      </c>
    </row>
    <row r="3986" spans="2:11" s="58" customFormat="1">
      <c r="B3986" s="175" t="s">
        <v>4911</v>
      </c>
      <c r="C3986" s="174" t="s">
        <v>3101</v>
      </c>
      <c r="D3986" s="181">
        <v>4423.7111109999996</v>
      </c>
      <c r="E3986" s="97">
        <v>231.2371523213601</v>
      </c>
      <c r="F3986" s="227">
        <f t="shared" si="186"/>
        <v>1022926.36</v>
      </c>
      <c r="G3986" s="81">
        <v>2211.855505</v>
      </c>
      <c r="H3986" s="106">
        <v>1217.8390468594375</v>
      </c>
      <c r="I3986" s="189">
        <f t="shared" si="187"/>
        <v>2693684</v>
      </c>
      <c r="J3986" s="232">
        <v>2016</v>
      </c>
      <c r="K3986" s="106">
        <f t="shared" si="188"/>
        <v>3716610</v>
      </c>
    </row>
    <row r="3987" spans="2:11" s="58" customFormat="1">
      <c r="B3987" s="175" t="s">
        <v>4912</v>
      </c>
      <c r="C3987" s="174" t="s">
        <v>3101</v>
      </c>
      <c r="D3987" s="104">
        <v>2119.5111109999998</v>
      </c>
      <c r="E3987" s="97">
        <v>427.99539256579067</v>
      </c>
      <c r="F3987" s="227">
        <f t="shared" si="186"/>
        <v>907140.99</v>
      </c>
      <c r="G3987" s="81">
        <v>1059.7555649999999</v>
      </c>
      <c r="H3987" s="106">
        <v>1217.8393231650546</v>
      </c>
      <c r="I3987" s="189">
        <f t="shared" si="187"/>
        <v>1290612</v>
      </c>
      <c r="J3987" s="232">
        <v>2016</v>
      </c>
      <c r="K3987" s="106">
        <f t="shared" si="188"/>
        <v>2197753</v>
      </c>
    </row>
    <row r="3988" spans="2:11" s="58" customFormat="1">
      <c r="B3988" s="175" t="s">
        <v>4913</v>
      </c>
      <c r="C3988" s="174" t="s">
        <v>4914</v>
      </c>
      <c r="D3988" s="181">
        <v>4504.2533329999997</v>
      </c>
      <c r="E3988" s="97">
        <v>269.71562658329725</v>
      </c>
      <c r="F3988" s="227">
        <f t="shared" si="186"/>
        <v>1214867.51</v>
      </c>
      <c r="G3988" s="81"/>
      <c r="H3988" s="106" t="s">
        <v>11235</v>
      </c>
      <c r="I3988" s="189" t="str">
        <f t="shared" si="187"/>
        <v/>
      </c>
      <c r="J3988" s="232">
        <v>2016</v>
      </c>
      <c r="K3988" s="106">
        <f t="shared" si="188"/>
        <v>0</v>
      </c>
    </row>
    <row r="3989" spans="2:11" s="58" customFormat="1">
      <c r="B3989" s="175" t="s">
        <v>4915</v>
      </c>
      <c r="C3989" s="174" t="s">
        <v>3138</v>
      </c>
      <c r="D3989" s="181">
        <v>3169.7428570000002</v>
      </c>
      <c r="E3989" s="97">
        <v>292.3965765718894</v>
      </c>
      <c r="F3989" s="227">
        <f t="shared" si="186"/>
        <v>926821.96</v>
      </c>
      <c r="G3989" s="81">
        <v>1584.871388</v>
      </c>
      <c r="H3989" s="106">
        <v>1217.8388824570036</v>
      </c>
      <c r="I3989" s="189">
        <f t="shared" si="187"/>
        <v>1930118.0000000002</v>
      </c>
      <c r="J3989" s="232">
        <v>2016</v>
      </c>
      <c r="K3989" s="106">
        <f t="shared" si="188"/>
        <v>2856940</v>
      </c>
    </row>
    <row r="3990" spans="2:11" s="58" customFormat="1">
      <c r="B3990" s="175" t="s">
        <v>4916</v>
      </c>
      <c r="C3990" s="174" t="s">
        <v>4127</v>
      </c>
      <c r="D3990" s="181">
        <v>10286.237499999999</v>
      </c>
      <c r="E3990" s="97">
        <v>371.30568490179235</v>
      </c>
      <c r="F3990" s="227">
        <f t="shared" si="186"/>
        <v>3819338.46</v>
      </c>
      <c r="G3990" s="81">
        <v>5143.1188400000001</v>
      </c>
      <c r="H3990" s="106">
        <v>1217.8388629262161</v>
      </c>
      <c r="I3990" s="189">
        <f t="shared" si="187"/>
        <v>6263489.9999999991</v>
      </c>
      <c r="J3990" s="232">
        <v>2016</v>
      </c>
      <c r="K3990" s="106">
        <f t="shared" si="188"/>
        <v>10082828</v>
      </c>
    </row>
    <row r="3991" spans="2:11" s="58" customFormat="1">
      <c r="B3991" s="175" t="s">
        <v>4917</v>
      </c>
      <c r="C3991" s="174" t="s">
        <v>3134</v>
      </c>
      <c r="D3991" s="181">
        <v>5338.8666670000002</v>
      </c>
      <c r="E3991" s="97">
        <v>116.74361973722614</v>
      </c>
      <c r="F3991" s="227">
        <f t="shared" si="186"/>
        <v>623278.62</v>
      </c>
      <c r="G3991" s="81"/>
      <c r="H3991" s="106" t="s">
        <v>11235</v>
      </c>
      <c r="I3991" s="189" t="str">
        <f t="shared" si="187"/>
        <v/>
      </c>
      <c r="J3991" s="232">
        <v>2016</v>
      </c>
      <c r="K3991" s="106">
        <f t="shared" si="188"/>
        <v>0</v>
      </c>
    </row>
    <row r="3992" spans="2:11" s="58" customFormat="1">
      <c r="B3992" s="175" t="s">
        <v>4918</v>
      </c>
      <c r="C3992" s="174" t="s">
        <v>4914</v>
      </c>
      <c r="D3992" s="104">
        <v>4504.2533329999997</v>
      </c>
      <c r="E3992" s="97">
        <v>269.71562658329725</v>
      </c>
      <c r="F3992" s="227">
        <f t="shared" si="186"/>
        <v>1214867.51</v>
      </c>
      <c r="G3992" s="81"/>
      <c r="H3992" s="106" t="s">
        <v>11235</v>
      </c>
      <c r="I3992" s="189" t="str">
        <f t="shared" si="187"/>
        <v/>
      </c>
      <c r="J3992" s="232">
        <v>2016</v>
      </c>
      <c r="K3992" s="106">
        <f t="shared" si="188"/>
        <v>0</v>
      </c>
    </row>
    <row r="3993" spans="2:11" s="58" customFormat="1">
      <c r="B3993" s="175" t="s">
        <v>4919</v>
      </c>
      <c r="C3993" s="174" t="s">
        <v>3047</v>
      </c>
      <c r="D3993" s="181">
        <v>2052.9</v>
      </c>
      <c r="E3993" s="97">
        <v>112.81054118563982</v>
      </c>
      <c r="F3993" s="227">
        <f t="shared" si="186"/>
        <v>231588.76</v>
      </c>
      <c r="G3993" s="81"/>
      <c r="H3993" s="106" t="s">
        <v>11235</v>
      </c>
      <c r="I3993" s="189" t="str">
        <f t="shared" si="187"/>
        <v/>
      </c>
      <c r="J3993" s="232">
        <v>2016</v>
      </c>
      <c r="K3993" s="106">
        <f t="shared" si="188"/>
        <v>0</v>
      </c>
    </row>
    <row r="3994" spans="2:11" s="58" customFormat="1">
      <c r="B3994" s="175" t="s">
        <v>4920</v>
      </c>
      <c r="C3994" s="174" t="s">
        <v>3047</v>
      </c>
      <c r="D3994" s="181">
        <v>2636.9250000000002</v>
      </c>
      <c r="E3994" s="97">
        <v>181.82417019824226</v>
      </c>
      <c r="F3994" s="227">
        <f t="shared" si="186"/>
        <v>479456.7</v>
      </c>
      <c r="G3994" s="81"/>
      <c r="H3994" s="106" t="s">
        <v>11235</v>
      </c>
      <c r="I3994" s="189" t="str">
        <f t="shared" si="187"/>
        <v/>
      </c>
      <c r="J3994" s="232">
        <v>2016</v>
      </c>
      <c r="K3994" s="106">
        <f t="shared" si="188"/>
        <v>0</v>
      </c>
    </row>
    <row r="3995" spans="2:11" s="58" customFormat="1">
      <c r="B3995" s="175" t="s">
        <v>4921</v>
      </c>
      <c r="C3995" s="174" t="s">
        <v>3080</v>
      </c>
      <c r="D3995" s="181">
        <v>4839.1000000000004</v>
      </c>
      <c r="E3995" s="97">
        <v>234.5071707548924</v>
      </c>
      <c r="F3995" s="227">
        <f t="shared" si="186"/>
        <v>1134803.6499999999</v>
      </c>
      <c r="G3995" s="81"/>
      <c r="H3995" s="106" t="s">
        <v>11235</v>
      </c>
      <c r="I3995" s="189" t="str">
        <f t="shared" si="187"/>
        <v/>
      </c>
      <c r="J3995" s="232">
        <v>2016</v>
      </c>
      <c r="K3995" s="106">
        <f t="shared" si="188"/>
        <v>0</v>
      </c>
    </row>
    <row r="3996" spans="2:11" s="58" customFormat="1">
      <c r="B3996" s="175" t="s">
        <v>4922</v>
      </c>
      <c r="C3996" s="174" t="s">
        <v>3077</v>
      </c>
      <c r="D3996" s="181">
        <v>5732.5472220000001</v>
      </c>
      <c r="E3996" s="97">
        <v>331.65430241963037</v>
      </c>
      <c r="F3996" s="227">
        <f t="shared" si="186"/>
        <v>1901223.95</v>
      </c>
      <c r="G3996" s="81"/>
      <c r="H3996" s="106" t="s">
        <v>11235</v>
      </c>
      <c r="I3996" s="189" t="str">
        <f t="shared" si="187"/>
        <v/>
      </c>
      <c r="J3996" s="232">
        <v>2016</v>
      </c>
      <c r="K3996" s="106">
        <f t="shared" si="188"/>
        <v>0</v>
      </c>
    </row>
    <row r="3997" spans="2:11" s="58" customFormat="1">
      <c r="B3997" s="175" t="s">
        <v>4923</v>
      </c>
      <c r="C3997" s="174" t="s">
        <v>3068</v>
      </c>
      <c r="D3997" s="104">
        <v>5747.4857140000004</v>
      </c>
      <c r="E3997" s="97">
        <v>693.91150121265002</v>
      </c>
      <c r="F3997" s="227">
        <f t="shared" si="186"/>
        <v>3988246.44</v>
      </c>
      <c r="G3997" s="81">
        <v>2873.7429459999998</v>
      </c>
      <c r="H3997" s="106">
        <v>0</v>
      </c>
      <c r="I3997" s="189">
        <f t="shared" si="187"/>
        <v>0</v>
      </c>
      <c r="J3997" s="232">
        <v>2016</v>
      </c>
      <c r="K3997" s="106">
        <f t="shared" si="188"/>
        <v>3988246</v>
      </c>
    </row>
    <row r="3998" spans="2:11" s="58" customFormat="1">
      <c r="B3998" s="175" t="s">
        <v>4924</v>
      </c>
      <c r="C3998" s="174" t="s">
        <v>3068</v>
      </c>
      <c r="D3998" s="181">
        <v>3188.2357139999999</v>
      </c>
      <c r="E3998" s="97">
        <v>340.59645440631937</v>
      </c>
      <c r="F3998" s="227">
        <f t="shared" si="186"/>
        <v>1085901.78</v>
      </c>
      <c r="G3998" s="81">
        <v>1594.1178729999999</v>
      </c>
      <c r="H3998" s="106">
        <v>0</v>
      </c>
      <c r="I3998" s="189">
        <f t="shared" si="187"/>
        <v>0</v>
      </c>
      <c r="J3998" s="232">
        <v>2016</v>
      </c>
      <c r="K3998" s="106">
        <f t="shared" si="188"/>
        <v>1085902</v>
      </c>
    </row>
    <row r="3999" spans="2:11" s="58" customFormat="1">
      <c r="B3999" s="175" t="s">
        <v>4925</v>
      </c>
      <c r="C3999" s="174" t="s">
        <v>3243</v>
      </c>
      <c r="D3999" s="181">
        <v>1681.9833329999999</v>
      </c>
      <c r="E3999" s="97">
        <v>422.1316621096388</v>
      </c>
      <c r="F3999" s="227">
        <f t="shared" si="186"/>
        <v>710018.42</v>
      </c>
      <c r="G3999" s="81"/>
      <c r="H3999" s="106" t="s">
        <v>11235</v>
      </c>
      <c r="I3999" s="189" t="str">
        <f t="shared" si="187"/>
        <v/>
      </c>
      <c r="J3999" s="232">
        <v>2016</v>
      </c>
      <c r="K3999" s="106">
        <f t="shared" si="188"/>
        <v>0</v>
      </c>
    </row>
    <row r="4000" spans="2:11" s="58" customFormat="1">
      <c r="B4000" s="175" t="s">
        <v>4926</v>
      </c>
      <c r="C4000" s="174" t="s">
        <v>3243</v>
      </c>
      <c r="D4000" s="181">
        <v>3977.8583330000001</v>
      </c>
      <c r="E4000" s="97">
        <v>312.07470102731781</v>
      </c>
      <c r="F4000" s="227">
        <f t="shared" si="186"/>
        <v>1241388.95</v>
      </c>
      <c r="G4000" s="81"/>
      <c r="H4000" s="106" t="s">
        <v>11235</v>
      </c>
      <c r="I4000" s="189" t="str">
        <f t="shared" si="187"/>
        <v/>
      </c>
      <c r="J4000" s="232">
        <v>2016</v>
      </c>
      <c r="K4000" s="106">
        <f t="shared" si="188"/>
        <v>0</v>
      </c>
    </row>
    <row r="4001" spans="2:11" s="58" customFormat="1">
      <c r="B4001" s="175" t="s">
        <v>4927</v>
      </c>
      <c r="C4001" s="174" t="s">
        <v>4928</v>
      </c>
      <c r="D4001" s="181">
        <v>6422.7166669999997</v>
      </c>
      <c r="E4001" s="97">
        <v>241.77804198940856</v>
      </c>
      <c r="F4001" s="227">
        <f t="shared" si="186"/>
        <v>1552871.86</v>
      </c>
      <c r="G4001" s="81"/>
      <c r="H4001" s="106" t="s">
        <v>11235</v>
      </c>
      <c r="I4001" s="189" t="str">
        <f t="shared" si="187"/>
        <v/>
      </c>
      <c r="J4001" s="232">
        <v>2016</v>
      </c>
      <c r="K4001" s="106">
        <f t="shared" si="188"/>
        <v>0</v>
      </c>
    </row>
    <row r="4002" spans="2:11" s="58" customFormat="1">
      <c r="B4002" s="175" t="s">
        <v>4929</v>
      </c>
      <c r="C4002" s="174" t="s">
        <v>4928</v>
      </c>
      <c r="D4002" s="104">
        <v>3257.916667</v>
      </c>
      <c r="E4002" s="97">
        <v>446.52664530538163</v>
      </c>
      <c r="F4002" s="227">
        <f t="shared" si="186"/>
        <v>1454746.6</v>
      </c>
      <c r="G4002" s="81">
        <v>1628.958306</v>
      </c>
      <c r="H4002" s="106">
        <v>0</v>
      </c>
      <c r="I4002" s="189">
        <f t="shared" si="187"/>
        <v>0</v>
      </c>
      <c r="J4002" s="232">
        <v>2016</v>
      </c>
      <c r="K4002" s="106">
        <f t="shared" si="188"/>
        <v>1454747</v>
      </c>
    </row>
    <row r="4003" spans="2:11" s="58" customFormat="1">
      <c r="B4003" s="175" t="s">
        <v>4930</v>
      </c>
      <c r="C4003" s="174" t="s">
        <v>2546</v>
      </c>
      <c r="D4003" s="181">
        <v>6217.8281109999998</v>
      </c>
      <c r="E4003" s="97">
        <v>184.21321714790648</v>
      </c>
      <c r="F4003" s="227">
        <f t="shared" si="186"/>
        <v>1145406.1200000001</v>
      </c>
      <c r="G4003" s="81">
        <v>3108.9140040000002</v>
      </c>
      <c r="H4003" s="106">
        <v>1300.6110798811274</v>
      </c>
      <c r="I4003" s="189">
        <f t="shared" si="187"/>
        <v>4043487.9999999995</v>
      </c>
      <c r="J4003" s="232">
        <v>2016</v>
      </c>
      <c r="K4003" s="106">
        <f t="shared" si="188"/>
        <v>5188894</v>
      </c>
    </row>
    <row r="4004" spans="2:11" s="58" customFormat="1">
      <c r="B4004" s="175" t="s">
        <v>4931</v>
      </c>
      <c r="C4004" s="174" t="s">
        <v>2546</v>
      </c>
      <c r="D4004" s="181">
        <v>5111.3835019999997</v>
      </c>
      <c r="E4004" s="97">
        <v>445.22316689983325</v>
      </c>
      <c r="F4004" s="227">
        <f t="shared" si="186"/>
        <v>2275706.35</v>
      </c>
      <c r="G4004" s="81">
        <v>2555.691699</v>
      </c>
      <c r="H4004" s="106">
        <v>1300.6111031704688</v>
      </c>
      <c r="I4004" s="189">
        <f t="shared" si="187"/>
        <v>3323960.9999999995</v>
      </c>
      <c r="J4004" s="232">
        <v>2016</v>
      </c>
      <c r="K4004" s="106">
        <f t="shared" si="188"/>
        <v>5599667</v>
      </c>
    </row>
    <row r="4005" spans="2:11" s="58" customFormat="1">
      <c r="B4005" s="175" t="s">
        <v>4932</v>
      </c>
      <c r="C4005" s="174" t="s">
        <v>2551</v>
      </c>
      <c r="D4005" s="181">
        <v>466.66666670000001</v>
      </c>
      <c r="E4005" s="97">
        <v>165.27437141676609</v>
      </c>
      <c r="F4005" s="227">
        <f t="shared" si="186"/>
        <v>77128.039999999994</v>
      </c>
      <c r="G4005" s="81">
        <v>466.66667310000003</v>
      </c>
      <c r="H4005" s="106">
        <v>1300.6114106415712</v>
      </c>
      <c r="I4005" s="189">
        <f t="shared" si="187"/>
        <v>606952</v>
      </c>
      <c r="J4005" s="232">
        <v>2016</v>
      </c>
      <c r="K4005" s="106">
        <f t="shared" si="188"/>
        <v>684080</v>
      </c>
    </row>
    <row r="4006" spans="2:11" s="58" customFormat="1">
      <c r="B4006" s="175" t="s">
        <v>4933</v>
      </c>
      <c r="C4006" s="174" t="s">
        <v>2555</v>
      </c>
      <c r="D4006" s="181">
        <v>6200.4</v>
      </c>
      <c r="E4006" s="97">
        <v>150.96614411973422</v>
      </c>
      <c r="F4006" s="227">
        <f t="shared" si="186"/>
        <v>936050.48</v>
      </c>
      <c r="G4006" s="81">
        <v>3100.1999070000002</v>
      </c>
      <c r="H4006" s="106">
        <v>1300.611289902861</v>
      </c>
      <c r="I4006" s="189">
        <f t="shared" si="187"/>
        <v>4032155</v>
      </c>
      <c r="J4006" s="232">
        <v>2016</v>
      </c>
      <c r="K4006" s="106">
        <f t="shared" si="188"/>
        <v>4968205</v>
      </c>
    </row>
    <row r="4007" spans="2:11" s="58" customFormat="1">
      <c r="B4007" s="175" t="s">
        <v>4934</v>
      </c>
      <c r="C4007" s="174" t="s">
        <v>2546</v>
      </c>
      <c r="D4007" s="104">
        <v>2920.3488480000001</v>
      </c>
      <c r="E4007" s="97">
        <v>415.27626085854524</v>
      </c>
      <c r="F4007" s="227">
        <f t="shared" si="186"/>
        <v>1212751.55</v>
      </c>
      <c r="G4007" s="81">
        <v>1460.1744000000001</v>
      </c>
      <c r="H4007" s="106">
        <v>1300.6110776904457</v>
      </c>
      <c r="I4007" s="189">
        <f t="shared" si="187"/>
        <v>1899119</v>
      </c>
      <c r="J4007" s="232">
        <v>2016</v>
      </c>
      <c r="K4007" s="106">
        <f t="shared" si="188"/>
        <v>3111871</v>
      </c>
    </row>
    <row r="4008" spans="2:11" s="58" customFormat="1">
      <c r="B4008" s="175" t="s">
        <v>4935</v>
      </c>
      <c r="C4008" s="174" t="s">
        <v>2546</v>
      </c>
      <c r="D4008" s="181">
        <v>4757.3314780000001</v>
      </c>
      <c r="E4008" s="97">
        <v>438.8497563507388</v>
      </c>
      <c r="F4008" s="227">
        <f t="shared" si="186"/>
        <v>2087753.7600000002</v>
      </c>
      <c r="G4008" s="81">
        <v>2378.6657970000001</v>
      </c>
      <c r="H4008" s="106">
        <v>1300.6110416611837</v>
      </c>
      <c r="I4008" s="189">
        <f t="shared" si="187"/>
        <v>3093719</v>
      </c>
      <c r="J4008" s="232">
        <v>2016</v>
      </c>
      <c r="K4008" s="106">
        <f t="shared" si="188"/>
        <v>5181473</v>
      </c>
    </row>
    <row r="4009" spans="2:11" s="58" customFormat="1">
      <c r="B4009" s="175" t="s">
        <v>4936</v>
      </c>
      <c r="C4009" s="174" t="s">
        <v>2509</v>
      </c>
      <c r="D4009" s="181">
        <v>3936.5050000000001</v>
      </c>
      <c r="E4009" s="97">
        <v>33.758689497409506</v>
      </c>
      <c r="F4009" s="227">
        <f t="shared" si="186"/>
        <v>132891.25</v>
      </c>
      <c r="G4009" s="81">
        <v>1968.2525330000001</v>
      </c>
      <c r="H4009" s="106">
        <v>1300.6110532463874</v>
      </c>
      <c r="I4009" s="189">
        <f t="shared" si="187"/>
        <v>2559931</v>
      </c>
      <c r="J4009" s="232">
        <v>2016</v>
      </c>
      <c r="K4009" s="106">
        <f t="shared" si="188"/>
        <v>2692822</v>
      </c>
    </row>
    <row r="4010" spans="2:11" s="58" customFormat="1">
      <c r="B4010" s="175" t="s">
        <v>4937</v>
      </c>
      <c r="C4010" s="174" t="s">
        <v>2509</v>
      </c>
      <c r="D4010" s="181">
        <v>3805.8049999999998</v>
      </c>
      <c r="E4010" s="97">
        <v>739.60434126288658</v>
      </c>
      <c r="F4010" s="227">
        <f t="shared" si="186"/>
        <v>2814789.9</v>
      </c>
      <c r="G4010" s="81">
        <v>1902.902415</v>
      </c>
      <c r="H4010" s="106">
        <v>1300.6110983363274</v>
      </c>
      <c r="I4010" s="189">
        <f t="shared" si="187"/>
        <v>2474936</v>
      </c>
      <c r="J4010" s="232">
        <v>2016</v>
      </c>
      <c r="K4010" s="106">
        <f t="shared" si="188"/>
        <v>5289726</v>
      </c>
    </row>
    <row r="4011" spans="2:11" s="58" customFormat="1">
      <c r="B4011" s="175" t="s">
        <v>4938</v>
      </c>
      <c r="C4011" s="174" t="s">
        <v>3887</v>
      </c>
      <c r="D4011" s="181">
        <v>2001.96</v>
      </c>
      <c r="E4011" s="97">
        <v>318.6687995764151</v>
      </c>
      <c r="F4011" s="227">
        <f t="shared" si="186"/>
        <v>637962.18999999994</v>
      </c>
      <c r="G4011" s="81">
        <v>1000.98001</v>
      </c>
      <c r="H4011" s="106">
        <v>1300.611387833809</v>
      </c>
      <c r="I4011" s="189">
        <f t="shared" si="187"/>
        <v>1301886</v>
      </c>
      <c r="J4011" s="232">
        <v>2016</v>
      </c>
      <c r="K4011" s="106">
        <f t="shared" si="188"/>
        <v>1939848</v>
      </c>
    </row>
    <row r="4012" spans="2:11" s="58" customFormat="1">
      <c r="B4012" s="175" t="s">
        <v>4939</v>
      </c>
      <c r="C4012" s="174" t="s">
        <v>3887</v>
      </c>
      <c r="D4012" s="104">
        <v>4467.5600000000004</v>
      </c>
      <c r="E4012" s="97">
        <v>169.60509763718895</v>
      </c>
      <c r="F4012" s="227">
        <f t="shared" si="186"/>
        <v>757720.95</v>
      </c>
      <c r="G4012" s="81">
        <v>2233.7801100000001</v>
      </c>
      <c r="H4012" s="106">
        <v>1300.6110077683518</v>
      </c>
      <c r="I4012" s="189">
        <f t="shared" si="187"/>
        <v>2905279</v>
      </c>
      <c r="J4012" s="232">
        <v>2016</v>
      </c>
      <c r="K4012" s="106">
        <f t="shared" si="188"/>
        <v>3663000</v>
      </c>
    </row>
    <row r="4013" spans="2:11" s="58" customFormat="1">
      <c r="B4013" s="175" t="s">
        <v>4940</v>
      </c>
      <c r="C4013" s="174" t="s">
        <v>2580</v>
      </c>
      <c r="D4013" s="181">
        <v>4459.6666670000004</v>
      </c>
      <c r="E4013" s="97">
        <v>503.97741531474861</v>
      </c>
      <c r="F4013" s="227">
        <f t="shared" si="186"/>
        <v>2247571.2799999998</v>
      </c>
      <c r="G4013" s="81">
        <v>2229.833314</v>
      </c>
      <c r="H4013" s="106">
        <v>1300.6111182353607</v>
      </c>
      <c r="I4013" s="189">
        <f t="shared" si="187"/>
        <v>2900146</v>
      </c>
      <c r="J4013" s="232">
        <v>2016</v>
      </c>
      <c r="K4013" s="106">
        <f t="shared" si="188"/>
        <v>5147717</v>
      </c>
    </row>
    <row r="4014" spans="2:11" s="58" customFormat="1">
      <c r="B4014" s="175" t="s">
        <v>4941</v>
      </c>
      <c r="C4014" s="174" t="s">
        <v>2580</v>
      </c>
      <c r="D4014" s="181">
        <v>4104.171429</v>
      </c>
      <c r="E4014" s="97">
        <v>403.93548824151713</v>
      </c>
      <c r="F4014" s="227">
        <f t="shared" si="186"/>
        <v>1657820.49</v>
      </c>
      <c r="G4014" s="81">
        <v>2052.085806</v>
      </c>
      <c r="H4014" s="106">
        <v>1300.6113059192419</v>
      </c>
      <c r="I4014" s="189">
        <f t="shared" si="187"/>
        <v>2668966</v>
      </c>
      <c r="J4014" s="232">
        <v>2016</v>
      </c>
      <c r="K4014" s="106">
        <f t="shared" si="188"/>
        <v>4326786</v>
      </c>
    </row>
    <row r="4015" spans="2:11" s="58" customFormat="1">
      <c r="B4015" s="175" t="s">
        <v>4942</v>
      </c>
      <c r="C4015" s="174" t="s">
        <v>635</v>
      </c>
      <c r="D4015" s="181">
        <v>5783.4</v>
      </c>
      <c r="E4015" s="97">
        <v>22.48389355742297</v>
      </c>
      <c r="F4015" s="227">
        <f t="shared" si="186"/>
        <v>130033.34999999999</v>
      </c>
      <c r="G4015" s="81">
        <v>2891.7000710000002</v>
      </c>
      <c r="H4015" s="106">
        <v>162.69460471303489</v>
      </c>
      <c r="I4015" s="189">
        <f t="shared" si="187"/>
        <v>470463.99999999994</v>
      </c>
      <c r="J4015" s="232">
        <v>2016</v>
      </c>
      <c r="K4015" s="106">
        <f t="shared" si="188"/>
        <v>600497</v>
      </c>
    </row>
    <row r="4016" spans="2:11" s="58" customFormat="1">
      <c r="B4016" s="175" t="s">
        <v>4943</v>
      </c>
      <c r="C4016" s="174" t="s">
        <v>635</v>
      </c>
      <c r="D4016" s="181">
        <v>14609.18333</v>
      </c>
      <c r="E4016" s="97">
        <v>85.415343336649059</v>
      </c>
      <c r="F4016" s="227">
        <f t="shared" si="186"/>
        <v>1247848.4099999999</v>
      </c>
      <c r="G4016" s="81">
        <v>7304.5913870000004</v>
      </c>
      <c r="H4016" s="106">
        <v>162.69452143689088</v>
      </c>
      <c r="I4016" s="189">
        <f t="shared" si="187"/>
        <v>1188417</v>
      </c>
      <c r="J4016" s="232">
        <v>2016</v>
      </c>
      <c r="K4016" s="106">
        <f t="shared" si="188"/>
        <v>2436265</v>
      </c>
    </row>
    <row r="4017" spans="2:11" s="58" customFormat="1">
      <c r="B4017" s="175" t="s">
        <v>4944</v>
      </c>
      <c r="C4017" s="174" t="s">
        <v>3895</v>
      </c>
      <c r="D4017" s="104">
        <v>20036.927780000002</v>
      </c>
      <c r="E4017" s="97">
        <v>176.95196134504405</v>
      </c>
      <c r="F4017" s="227">
        <f t="shared" si="186"/>
        <v>3545573.67</v>
      </c>
      <c r="G4017" s="81">
        <v>10018.463669999999</v>
      </c>
      <c r="H4017" s="106">
        <v>162.69450623261082</v>
      </c>
      <c r="I4017" s="189">
        <f t="shared" si="187"/>
        <v>1629949</v>
      </c>
      <c r="J4017" s="232">
        <v>2016</v>
      </c>
      <c r="K4017" s="106">
        <f t="shared" si="188"/>
        <v>5175523</v>
      </c>
    </row>
    <row r="4018" spans="2:11" s="58" customFormat="1">
      <c r="B4018" s="175" t="s">
        <v>4945</v>
      </c>
      <c r="C4018" s="174" t="s">
        <v>3895</v>
      </c>
      <c r="D4018" s="181">
        <v>12560.846670000001</v>
      </c>
      <c r="E4018" s="97">
        <v>82.78212267995147</v>
      </c>
      <c r="F4018" s="227">
        <f t="shared" si="186"/>
        <v>1039813.5499999999</v>
      </c>
      <c r="G4018" s="81">
        <v>6280.4234269999997</v>
      </c>
      <c r="H4018" s="106">
        <v>162.69444439163928</v>
      </c>
      <c r="I4018" s="189">
        <f t="shared" si="187"/>
        <v>1021790</v>
      </c>
      <c r="J4018" s="232">
        <v>2016</v>
      </c>
      <c r="K4018" s="106">
        <f t="shared" si="188"/>
        <v>2061604</v>
      </c>
    </row>
    <row r="4019" spans="2:11" s="58" customFormat="1">
      <c r="B4019" s="175" t="s">
        <v>4946</v>
      </c>
      <c r="C4019" s="174" t="s">
        <v>3907</v>
      </c>
      <c r="D4019" s="181">
        <v>5075.9078330000002</v>
      </c>
      <c r="E4019" s="97">
        <v>19.238562482385404</v>
      </c>
      <c r="F4019" s="227">
        <f t="shared" si="186"/>
        <v>97653.17</v>
      </c>
      <c r="G4019" s="81">
        <v>2537.9539220000001</v>
      </c>
      <c r="H4019" s="106">
        <v>162.69444311842</v>
      </c>
      <c r="I4019" s="189">
        <f t="shared" si="187"/>
        <v>412910.99999999994</v>
      </c>
      <c r="J4019" s="232">
        <v>2016</v>
      </c>
      <c r="K4019" s="106">
        <f t="shared" si="188"/>
        <v>510564</v>
      </c>
    </row>
    <row r="4020" spans="2:11" s="58" customFormat="1">
      <c r="B4020" s="175" t="s">
        <v>4947</v>
      </c>
      <c r="C4020" s="174" t="s">
        <v>2910</v>
      </c>
      <c r="D4020" s="181">
        <v>10413.828030000001</v>
      </c>
      <c r="E4020" s="97">
        <v>139.13778159442103</v>
      </c>
      <c r="F4020" s="227">
        <f t="shared" si="186"/>
        <v>1448956.93</v>
      </c>
      <c r="G4020" s="81">
        <v>5206.9139709999999</v>
      </c>
      <c r="H4020" s="106">
        <v>1300.6110793682633</v>
      </c>
      <c r="I4020" s="189">
        <f t="shared" si="187"/>
        <v>6772170</v>
      </c>
      <c r="J4020" s="232">
        <v>2016</v>
      </c>
      <c r="K4020" s="106">
        <f t="shared" si="188"/>
        <v>8221127</v>
      </c>
    </row>
    <row r="4021" spans="2:11" s="58" customFormat="1">
      <c r="B4021" s="175" t="s">
        <v>4948</v>
      </c>
      <c r="C4021" s="174" t="s">
        <v>2910</v>
      </c>
      <c r="D4021" s="181">
        <v>3833.036364</v>
      </c>
      <c r="E4021" s="97">
        <v>131.70406488739482</v>
      </c>
      <c r="F4021" s="227">
        <f t="shared" si="186"/>
        <v>504826.46999999991</v>
      </c>
      <c r="G4021" s="81">
        <v>1916.518188</v>
      </c>
      <c r="H4021" s="106">
        <v>1300.6111893992629</v>
      </c>
      <c r="I4021" s="189">
        <f t="shared" si="187"/>
        <v>2492645</v>
      </c>
      <c r="J4021" s="232">
        <v>2016</v>
      </c>
      <c r="K4021" s="106">
        <f t="shared" si="188"/>
        <v>2997471</v>
      </c>
    </row>
    <row r="4022" spans="2:11" s="58" customFormat="1">
      <c r="B4022" s="175" t="s">
        <v>4949</v>
      </c>
      <c r="C4022" s="174" t="s">
        <v>4950</v>
      </c>
      <c r="D4022" s="104">
        <v>934</v>
      </c>
      <c r="E4022" s="97">
        <v>267.50048179871521</v>
      </c>
      <c r="F4022" s="227">
        <f t="shared" si="186"/>
        <v>249845.45</v>
      </c>
      <c r="G4022" s="81">
        <v>933.99999009999999</v>
      </c>
      <c r="H4022" s="106">
        <v>0</v>
      </c>
      <c r="I4022" s="189">
        <f t="shared" si="187"/>
        <v>0</v>
      </c>
      <c r="J4022" s="232">
        <v>2016</v>
      </c>
      <c r="K4022" s="106">
        <f t="shared" si="188"/>
        <v>249845</v>
      </c>
    </row>
    <row r="4023" spans="2:11" s="58" customFormat="1">
      <c r="B4023" s="175" t="s">
        <v>4951</v>
      </c>
      <c r="C4023" s="174" t="s">
        <v>4952</v>
      </c>
      <c r="D4023" s="181">
        <v>4374.1333329999998</v>
      </c>
      <c r="E4023" s="97">
        <v>631.6321656580833</v>
      </c>
      <c r="F4023" s="227">
        <f t="shared" si="186"/>
        <v>2762843.31</v>
      </c>
      <c r="G4023" s="81">
        <v>2187.0665490000001</v>
      </c>
      <c r="H4023" s="106">
        <v>0</v>
      </c>
      <c r="I4023" s="189">
        <f t="shared" si="187"/>
        <v>0</v>
      </c>
      <c r="J4023" s="232">
        <v>2016</v>
      </c>
      <c r="K4023" s="106">
        <f t="shared" si="188"/>
        <v>2762843</v>
      </c>
    </row>
    <row r="4024" spans="2:11" s="58" customFormat="1">
      <c r="B4024" s="175" t="s">
        <v>4953</v>
      </c>
      <c r="C4024" s="174" t="s">
        <v>4952</v>
      </c>
      <c r="D4024" s="181">
        <v>4975.7333330000001</v>
      </c>
      <c r="E4024" s="97">
        <v>510.31851187833746</v>
      </c>
      <c r="F4024" s="227">
        <f t="shared" si="186"/>
        <v>2539208.83</v>
      </c>
      <c r="G4024" s="81">
        <v>2487.866626</v>
      </c>
      <c r="H4024" s="106">
        <v>0</v>
      </c>
      <c r="I4024" s="189">
        <f t="shared" si="187"/>
        <v>0</v>
      </c>
      <c r="J4024" s="232">
        <v>2016</v>
      </c>
      <c r="K4024" s="106">
        <f t="shared" si="188"/>
        <v>2539209</v>
      </c>
    </row>
    <row r="4025" spans="2:11" s="58" customFormat="1">
      <c r="B4025" s="175" t="s">
        <v>4954</v>
      </c>
      <c r="C4025" s="174" t="s">
        <v>2777</v>
      </c>
      <c r="D4025" s="181">
        <v>3741.16</v>
      </c>
      <c r="E4025" s="97">
        <v>322.20964086005415</v>
      </c>
      <c r="F4025" s="227">
        <f t="shared" si="186"/>
        <v>1205437.82</v>
      </c>
      <c r="G4025" s="81">
        <v>1870.5799669999999</v>
      </c>
      <c r="H4025" s="106">
        <v>1300.6110633708076</v>
      </c>
      <c r="I4025" s="189">
        <f t="shared" si="187"/>
        <v>2432897</v>
      </c>
      <c r="J4025" s="232">
        <v>2016</v>
      </c>
      <c r="K4025" s="106">
        <f t="shared" si="188"/>
        <v>3638335</v>
      </c>
    </row>
    <row r="4026" spans="2:11" s="58" customFormat="1">
      <c r="B4026" s="175" t="s">
        <v>4955</v>
      </c>
      <c r="C4026" s="174" t="s">
        <v>2858</v>
      </c>
      <c r="D4026" s="181">
        <v>8388.75</v>
      </c>
      <c r="E4026" s="97">
        <v>213.16066517657578</v>
      </c>
      <c r="F4026" s="227">
        <f t="shared" si="186"/>
        <v>1788151.53</v>
      </c>
      <c r="G4026" s="81">
        <v>4194.3748260000002</v>
      </c>
      <c r="H4026" s="106">
        <v>0</v>
      </c>
      <c r="I4026" s="189">
        <f t="shared" si="187"/>
        <v>0</v>
      </c>
      <c r="J4026" s="232">
        <v>2016</v>
      </c>
      <c r="K4026" s="106">
        <f t="shared" si="188"/>
        <v>1788152</v>
      </c>
    </row>
    <row r="4027" spans="2:11" s="58" customFormat="1">
      <c r="B4027" s="175" t="s">
        <v>4956</v>
      </c>
      <c r="C4027" s="174" t="s">
        <v>2858</v>
      </c>
      <c r="D4027" s="104">
        <v>5016.75</v>
      </c>
      <c r="E4027" s="97">
        <v>147.80696666168336</v>
      </c>
      <c r="F4027" s="227">
        <f t="shared" si="186"/>
        <v>741510.6</v>
      </c>
      <c r="G4027" s="81">
        <v>2508.3750599999998</v>
      </c>
      <c r="H4027" s="106">
        <v>0</v>
      </c>
      <c r="I4027" s="189">
        <f t="shared" si="187"/>
        <v>0</v>
      </c>
      <c r="J4027" s="232">
        <v>2016</v>
      </c>
      <c r="K4027" s="106">
        <f t="shared" si="188"/>
        <v>741511</v>
      </c>
    </row>
    <row r="4028" spans="2:11" s="58" customFormat="1">
      <c r="B4028" s="175" t="s">
        <v>4957</v>
      </c>
      <c r="C4028" s="174" t="s">
        <v>2696</v>
      </c>
      <c r="D4028" s="181">
        <v>11358.997499999999</v>
      </c>
      <c r="E4028" s="97">
        <v>208.6310389627254</v>
      </c>
      <c r="F4028" s="227">
        <f t="shared" si="186"/>
        <v>2369839.4500000002</v>
      </c>
      <c r="G4028" s="81">
        <v>5679.4987209999999</v>
      </c>
      <c r="H4028" s="106">
        <v>1300.611086095885</v>
      </c>
      <c r="I4028" s="189">
        <f t="shared" si="187"/>
        <v>7386818.9999999991</v>
      </c>
      <c r="J4028" s="232">
        <v>2016</v>
      </c>
      <c r="K4028" s="106">
        <f t="shared" si="188"/>
        <v>9756658</v>
      </c>
    </row>
    <row r="4029" spans="2:11" s="58" customFormat="1">
      <c r="B4029" s="175" t="s">
        <v>4958</v>
      </c>
      <c r="C4029" s="174" t="s">
        <v>2696</v>
      </c>
      <c r="D4029" s="181">
        <v>2205.0875000000001</v>
      </c>
      <c r="E4029" s="97">
        <v>135.27696746727736</v>
      </c>
      <c r="F4029" s="227">
        <f t="shared" si="186"/>
        <v>298297.55</v>
      </c>
      <c r="G4029" s="81">
        <v>1102.5437669999999</v>
      </c>
      <c r="H4029" s="106">
        <v>1300.6114069302068</v>
      </c>
      <c r="I4029" s="189">
        <f t="shared" si="187"/>
        <v>1433981</v>
      </c>
      <c r="J4029" s="232">
        <v>2016</v>
      </c>
      <c r="K4029" s="106">
        <f t="shared" si="188"/>
        <v>1732279</v>
      </c>
    </row>
    <row r="4030" spans="2:11" s="58" customFormat="1">
      <c r="B4030" s="175" t="s">
        <v>4959</v>
      </c>
      <c r="C4030" s="174" t="s">
        <v>1897</v>
      </c>
      <c r="D4030" s="181">
        <v>15425.68333</v>
      </c>
      <c r="E4030" s="97">
        <v>185.65006416477499</v>
      </c>
      <c r="F4030" s="227">
        <f t="shared" si="186"/>
        <v>2863779.1</v>
      </c>
      <c r="G4030" s="81">
        <v>7712.8416740000002</v>
      </c>
      <c r="H4030" s="106">
        <v>162.69451040724164</v>
      </c>
      <c r="I4030" s="189">
        <f t="shared" si="187"/>
        <v>1254837</v>
      </c>
      <c r="J4030" s="232">
        <v>2016</v>
      </c>
      <c r="K4030" s="106">
        <f t="shared" si="188"/>
        <v>4118616</v>
      </c>
    </row>
    <row r="4031" spans="2:11" s="58" customFormat="1">
      <c r="B4031" s="175" t="s">
        <v>4960</v>
      </c>
      <c r="C4031" s="174" t="s">
        <v>1964</v>
      </c>
      <c r="D4031" s="181">
        <v>11641.233329999999</v>
      </c>
      <c r="E4031" s="97">
        <v>221.31152318377252</v>
      </c>
      <c r="F4031" s="227">
        <f t="shared" si="186"/>
        <v>2576339.08</v>
      </c>
      <c r="G4031" s="81">
        <v>5820.61661</v>
      </c>
      <c r="H4031" s="106">
        <v>162.69444690328092</v>
      </c>
      <c r="I4031" s="189">
        <f t="shared" si="187"/>
        <v>946982</v>
      </c>
      <c r="J4031" s="232">
        <v>2016</v>
      </c>
      <c r="K4031" s="106">
        <f t="shared" si="188"/>
        <v>3523321</v>
      </c>
    </row>
    <row r="4032" spans="2:11" s="58" customFormat="1">
      <c r="B4032" s="175" t="s">
        <v>4961</v>
      </c>
      <c r="C4032" s="174" t="s">
        <v>1780</v>
      </c>
      <c r="D4032" s="104">
        <v>9352.2099999999991</v>
      </c>
      <c r="E4032" s="97">
        <v>549.43552807304377</v>
      </c>
      <c r="F4032" s="227">
        <f t="shared" si="186"/>
        <v>5138436.4400000004</v>
      </c>
      <c r="G4032" s="81">
        <v>4676.1051880000005</v>
      </c>
      <c r="H4032" s="106">
        <v>162.69458650167559</v>
      </c>
      <c r="I4032" s="189">
        <f t="shared" si="187"/>
        <v>760777.00000000012</v>
      </c>
      <c r="J4032" s="232">
        <v>2016</v>
      </c>
      <c r="K4032" s="106">
        <f t="shared" si="188"/>
        <v>5899213</v>
      </c>
    </row>
    <row r="4033" spans="2:11" s="58" customFormat="1">
      <c r="B4033" s="175" t="s">
        <v>4962</v>
      </c>
      <c r="C4033" s="174" t="s">
        <v>1780</v>
      </c>
      <c r="D4033" s="181">
        <v>10854.694439999999</v>
      </c>
      <c r="E4033" s="97">
        <v>213.21787571203157</v>
      </c>
      <c r="F4033" s="227">
        <f t="shared" si="186"/>
        <v>2314414.89</v>
      </c>
      <c r="G4033" s="81">
        <v>5427.3472959999999</v>
      </c>
      <c r="H4033" s="106">
        <v>162.6945820568325</v>
      </c>
      <c r="I4033" s="189">
        <f t="shared" si="187"/>
        <v>883000</v>
      </c>
      <c r="J4033" s="232">
        <v>2016</v>
      </c>
      <c r="K4033" s="106">
        <f t="shared" si="188"/>
        <v>3197415</v>
      </c>
    </row>
    <row r="4034" spans="2:11" s="58" customFormat="1">
      <c r="B4034" s="175" t="s">
        <v>4963</v>
      </c>
      <c r="C4034" s="174" t="s">
        <v>263</v>
      </c>
      <c r="D4034" s="181">
        <v>2542.4333329999999</v>
      </c>
      <c r="E4034" s="97">
        <v>111.67849568152276</v>
      </c>
      <c r="F4034" s="227">
        <f t="shared" si="186"/>
        <v>283935.13</v>
      </c>
      <c r="G4034" s="81">
        <v>1271.2166999999999</v>
      </c>
      <c r="H4034" s="106">
        <v>576.16140505391411</v>
      </c>
      <c r="I4034" s="189">
        <f t="shared" si="187"/>
        <v>732426</v>
      </c>
      <c r="J4034" s="232">
        <v>2016</v>
      </c>
      <c r="K4034" s="106">
        <f t="shared" si="188"/>
        <v>1016361</v>
      </c>
    </row>
    <row r="4035" spans="2:11" s="58" customFormat="1">
      <c r="B4035" s="175" t="s">
        <v>4964</v>
      </c>
      <c r="C4035" s="174" t="s">
        <v>4965</v>
      </c>
      <c r="D4035" s="181">
        <v>11879</v>
      </c>
      <c r="E4035" s="97">
        <v>1547.5094317703511</v>
      </c>
      <c r="F4035" s="227">
        <f t="shared" si="186"/>
        <v>18382864.539999999</v>
      </c>
      <c r="G4035" s="81">
        <v>5939.4997240000002</v>
      </c>
      <c r="H4035" s="106">
        <v>576.16115144717196</v>
      </c>
      <c r="I4035" s="189">
        <f t="shared" si="187"/>
        <v>3422109</v>
      </c>
      <c r="J4035" s="232">
        <v>2016</v>
      </c>
      <c r="K4035" s="106">
        <f t="shared" si="188"/>
        <v>21804974</v>
      </c>
    </row>
    <row r="4036" spans="2:11" s="58" customFormat="1">
      <c r="B4036" s="175" t="s">
        <v>4966</v>
      </c>
      <c r="C4036" s="174" t="s">
        <v>4967</v>
      </c>
      <c r="D4036" s="181">
        <v>3426.531692</v>
      </c>
      <c r="E4036" s="97">
        <v>69.766288914861136</v>
      </c>
      <c r="F4036" s="227">
        <f t="shared" si="186"/>
        <v>239056.39999999997</v>
      </c>
      <c r="G4036" s="81">
        <v>1713.265907</v>
      </c>
      <c r="H4036" s="106">
        <v>162.69453495872312</v>
      </c>
      <c r="I4036" s="189">
        <f t="shared" si="187"/>
        <v>278739</v>
      </c>
      <c r="J4036" s="232">
        <v>2016</v>
      </c>
      <c r="K4036" s="106">
        <f t="shared" si="188"/>
        <v>517795</v>
      </c>
    </row>
    <row r="4037" spans="2:11" s="58" customFormat="1">
      <c r="B4037" s="175" t="s">
        <v>4968</v>
      </c>
      <c r="C4037" s="174" t="s">
        <v>4969</v>
      </c>
      <c r="D4037" s="104">
        <v>13761.07077</v>
      </c>
      <c r="E4037" s="97">
        <v>115.99139025429196</v>
      </c>
      <c r="F4037" s="227">
        <f t="shared" si="186"/>
        <v>1596165.73</v>
      </c>
      <c r="G4037" s="81">
        <v>6880.535253</v>
      </c>
      <c r="H4037" s="106">
        <v>162.69446472378971</v>
      </c>
      <c r="I4037" s="189">
        <f t="shared" si="187"/>
        <v>1119425</v>
      </c>
      <c r="J4037" s="232">
        <v>2016</v>
      </c>
      <c r="K4037" s="106">
        <f t="shared" si="188"/>
        <v>2715591</v>
      </c>
    </row>
    <row r="4038" spans="2:11" s="58" customFormat="1">
      <c r="B4038" s="175" t="s">
        <v>4970</v>
      </c>
      <c r="C4038" s="174" t="s">
        <v>774</v>
      </c>
      <c r="D4038" s="181">
        <v>8005.3888889999998</v>
      </c>
      <c r="E4038" s="97">
        <v>108.23475561450643</v>
      </c>
      <c r="F4038" s="227">
        <f t="shared" si="186"/>
        <v>866461.31</v>
      </c>
      <c r="G4038" s="81">
        <v>4002.69445</v>
      </c>
      <c r="H4038" s="106">
        <v>0</v>
      </c>
      <c r="I4038" s="189">
        <f t="shared" si="187"/>
        <v>0</v>
      </c>
      <c r="J4038" s="232">
        <v>2016</v>
      </c>
      <c r="K4038" s="106">
        <f t="shared" si="188"/>
        <v>866461</v>
      </c>
    </row>
    <row r="4039" spans="2:11" s="58" customFormat="1">
      <c r="B4039" s="175" t="s">
        <v>4971</v>
      </c>
      <c r="C4039" s="174" t="s">
        <v>774</v>
      </c>
      <c r="D4039" s="181">
        <v>6525.0777779999999</v>
      </c>
      <c r="E4039" s="97">
        <v>494.72548984534109</v>
      </c>
      <c r="F4039" s="227">
        <f t="shared" si="186"/>
        <v>3228122.3</v>
      </c>
      <c r="G4039" s="81">
        <v>3262.5387449999998</v>
      </c>
      <c r="H4039" s="106">
        <v>952.20325115250091</v>
      </c>
      <c r="I4039" s="189">
        <f t="shared" si="187"/>
        <v>3106600</v>
      </c>
      <c r="J4039" s="232">
        <v>2016</v>
      </c>
      <c r="K4039" s="106">
        <f t="shared" si="188"/>
        <v>6334722</v>
      </c>
    </row>
    <row r="4040" spans="2:11" s="58" customFormat="1">
      <c r="B4040" s="175" t="s">
        <v>4972</v>
      </c>
      <c r="C4040" s="174" t="s">
        <v>915</v>
      </c>
      <c r="D4040" s="181">
        <v>3070.42</v>
      </c>
      <c r="E4040" s="97">
        <v>476.92190319239711</v>
      </c>
      <c r="F4040" s="227">
        <f t="shared" si="186"/>
        <v>1464350.55</v>
      </c>
      <c r="G4040" s="81"/>
      <c r="H4040" s="106" t="s">
        <v>11235</v>
      </c>
      <c r="I4040" s="189" t="str">
        <f t="shared" si="187"/>
        <v/>
      </c>
      <c r="J4040" s="232">
        <v>2016</v>
      </c>
      <c r="K4040" s="106">
        <f t="shared" si="188"/>
        <v>0</v>
      </c>
    </row>
    <row r="4041" spans="2:11" s="58" customFormat="1">
      <c r="B4041" s="175" t="s">
        <v>4973</v>
      </c>
      <c r="C4041" s="174" t="s">
        <v>915</v>
      </c>
      <c r="D4041" s="181">
        <v>2892.78</v>
      </c>
      <c r="E4041" s="97">
        <v>261.32989373543785</v>
      </c>
      <c r="F4041" s="227">
        <f t="shared" si="186"/>
        <v>755969.8899999999</v>
      </c>
      <c r="G4041" s="81">
        <v>1446.3899919999999</v>
      </c>
      <c r="H4041" s="106">
        <v>0</v>
      </c>
      <c r="I4041" s="189">
        <f t="shared" si="187"/>
        <v>0</v>
      </c>
      <c r="J4041" s="232">
        <v>2016</v>
      </c>
      <c r="K4041" s="106">
        <f t="shared" si="188"/>
        <v>755970</v>
      </c>
    </row>
    <row r="4042" spans="2:11" s="58" customFormat="1">
      <c r="B4042" s="175" t="s">
        <v>4974</v>
      </c>
      <c r="C4042" s="174" t="s">
        <v>4975</v>
      </c>
      <c r="D4042" s="104">
        <v>1770.2</v>
      </c>
      <c r="E4042" s="97">
        <v>139.14092192972547</v>
      </c>
      <c r="F4042" s="227">
        <f t="shared" si="186"/>
        <v>246307.26000000004</v>
      </c>
      <c r="G4042" s="81">
        <v>885.09996620000004</v>
      </c>
      <c r="H4042" s="106">
        <v>0</v>
      </c>
      <c r="I4042" s="189">
        <f t="shared" si="187"/>
        <v>0</v>
      </c>
      <c r="J4042" s="232">
        <v>2016</v>
      </c>
      <c r="K4042" s="106">
        <f t="shared" si="188"/>
        <v>246307</v>
      </c>
    </row>
    <row r="4043" spans="2:11" s="58" customFormat="1">
      <c r="B4043" s="175" t="s">
        <v>4976</v>
      </c>
      <c r="C4043" s="174" t="s">
        <v>4975</v>
      </c>
      <c r="D4043" s="181">
        <v>6728.9666669999997</v>
      </c>
      <c r="E4043" s="97">
        <v>286.49925395744276</v>
      </c>
      <c r="F4043" s="227">
        <f t="shared" si="186"/>
        <v>1927843.9300000002</v>
      </c>
      <c r="G4043" s="81">
        <v>3364.4834529999998</v>
      </c>
      <c r="H4043" s="106">
        <v>0</v>
      </c>
      <c r="I4043" s="189">
        <f t="shared" si="187"/>
        <v>0</v>
      </c>
      <c r="J4043" s="232">
        <v>2016</v>
      </c>
      <c r="K4043" s="106">
        <f t="shared" si="188"/>
        <v>1927844</v>
      </c>
    </row>
    <row r="4044" spans="2:11" s="58" customFormat="1">
      <c r="B4044" s="175" t="s">
        <v>4977</v>
      </c>
      <c r="C4044" s="174" t="s">
        <v>4032</v>
      </c>
      <c r="D4044" s="181">
        <v>4071.4051949999998</v>
      </c>
      <c r="E4044" s="97">
        <v>1473.0864315262536</v>
      </c>
      <c r="F4044" s="227">
        <f t="shared" si="186"/>
        <v>5997531.75</v>
      </c>
      <c r="G4044" s="81"/>
      <c r="H4044" s="106" t="s">
        <v>11235</v>
      </c>
      <c r="I4044" s="189" t="str">
        <f t="shared" si="187"/>
        <v/>
      </c>
      <c r="J4044" s="232">
        <v>2016</v>
      </c>
      <c r="K4044" s="106">
        <f t="shared" si="188"/>
        <v>0</v>
      </c>
    </row>
    <row r="4045" spans="2:11" s="58" customFormat="1">
      <c r="B4045" s="175" t="s">
        <v>4978</v>
      </c>
      <c r="C4045" s="174" t="s">
        <v>3356</v>
      </c>
      <c r="D4045" s="181">
        <v>4810.8142859999998</v>
      </c>
      <c r="E4045" s="97">
        <v>624.03773696617816</v>
      </c>
      <c r="F4045" s="227">
        <f t="shared" si="186"/>
        <v>3002129.66</v>
      </c>
      <c r="G4045" s="81">
        <v>2405.4071100000001</v>
      </c>
      <c r="H4045" s="106">
        <v>0</v>
      </c>
      <c r="I4045" s="189">
        <f t="shared" si="187"/>
        <v>0</v>
      </c>
      <c r="J4045" s="232">
        <v>2016</v>
      </c>
      <c r="K4045" s="106">
        <f t="shared" si="188"/>
        <v>3002130</v>
      </c>
    </row>
    <row r="4046" spans="2:11" s="58" customFormat="1">
      <c r="B4046" s="175" t="s">
        <v>4979</v>
      </c>
      <c r="C4046" s="174" t="s">
        <v>3356</v>
      </c>
      <c r="D4046" s="181">
        <v>5423.9857140000004</v>
      </c>
      <c r="E4046" s="97">
        <v>1649.1734163147908</v>
      </c>
      <c r="F4046" s="227">
        <f t="shared" ref="F4046:F4109" si="189">IFERROR(D4046*E4046,0)</f>
        <v>8945093.0500000007</v>
      </c>
      <c r="G4046" s="81"/>
      <c r="H4046" s="106" t="s">
        <v>11235</v>
      </c>
      <c r="I4046" s="189" t="str">
        <f t="shared" ref="I4046:I4109" si="190">IFERROR(G4046*H4046,"")</f>
        <v/>
      </c>
      <c r="J4046" s="232">
        <v>2016</v>
      </c>
      <c r="K4046" s="106">
        <f t="shared" ref="K4046:K4109" si="191">IFERROR(ROUND((F4046+I4046),0),0)</f>
        <v>0</v>
      </c>
    </row>
    <row r="4047" spans="2:11" s="58" customFormat="1">
      <c r="B4047" s="175" t="s">
        <v>4980</v>
      </c>
      <c r="C4047" s="174" t="s">
        <v>3293</v>
      </c>
      <c r="D4047" s="104">
        <v>4604.3321429999996</v>
      </c>
      <c r="E4047" s="97">
        <v>910.14414031164313</v>
      </c>
      <c r="F4047" s="227">
        <f t="shared" si="189"/>
        <v>4190605.92</v>
      </c>
      <c r="G4047" s="81">
        <v>2302.1660670000001</v>
      </c>
      <c r="H4047" s="106">
        <v>0</v>
      </c>
      <c r="I4047" s="189">
        <f t="shared" si="190"/>
        <v>0</v>
      </c>
      <c r="J4047" s="232">
        <v>2016</v>
      </c>
      <c r="K4047" s="106">
        <f t="shared" si="191"/>
        <v>4190606</v>
      </c>
    </row>
    <row r="4048" spans="2:11" s="58" customFormat="1">
      <c r="B4048" s="175" t="s">
        <v>4981</v>
      </c>
      <c r="C4048" s="174" t="s">
        <v>3293</v>
      </c>
      <c r="D4048" s="181">
        <v>2831.2249999999999</v>
      </c>
      <c r="E4048" s="97">
        <v>509.5943452039312</v>
      </c>
      <c r="F4048" s="227">
        <f t="shared" si="189"/>
        <v>1442776.25</v>
      </c>
      <c r="G4048" s="81">
        <v>1415.612496</v>
      </c>
      <c r="H4048" s="106">
        <v>0</v>
      </c>
      <c r="I4048" s="189">
        <f t="shared" si="190"/>
        <v>0</v>
      </c>
      <c r="J4048" s="232">
        <v>2016</v>
      </c>
      <c r="K4048" s="106">
        <f t="shared" si="191"/>
        <v>1442776</v>
      </c>
    </row>
    <row r="4049" spans="2:11" s="58" customFormat="1">
      <c r="B4049" s="175" t="s">
        <v>4982</v>
      </c>
      <c r="C4049" s="174" t="s">
        <v>4928</v>
      </c>
      <c r="D4049" s="181">
        <v>2638.9</v>
      </c>
      <c r="E4049" s="97">
        <v>611.73476069574451</v>
      </c>
      <c r="F4049" s="227">
        <f t="shared" si="189"/>
        <v>1614306.8600000003</v>
      </c>
      <c r="G4049" s="81">
        <v>1319.450034</v>
      </c>
      <c r="H4049" s="106">
        <v>0</v>
      </c>
      <c r="I4049" s="189">
        <f t="shared" si="190"/>
        <v>0</v>
      </c>
      <c r="J4049" s="232">
        <v>2016</v>
      </c>
      <c r="K4049" s="106">
        <f t="shared" si="191"/>
        <v>1614307</v>
      </c>
    </row>
    <row r="4050" spans="2:11" s="58" customFormat="1">
      <c r="B4050" s="175" t="s">
        <v>4983</v>
      </c>
      <c r="C4050" s="174" t="s">
        <v>4928</v>
      </c>
      <c r="D4050" s="181">
        <v>1765.8</v>
      </c>
      <c r="E4050" s="97">
        <v>583.94780269566206</v>
      </c>
      <c r="F4050" s="227">
        <f t="shared" si="189"/>
        <v>1031135.03</v>
      </c>
      <c r="G4050" s="81">
        <v>882.89999839999996</v>
      </c>
      <c r="H4050" s="106">
        <v>0</v>
      </c>
      <c r="I4050" s="189">
        <f t="shared" si="190"/>
        <v>0</v>
      </c>
      <c r="J4050" s="232">
        <v>2016</v>
      </c>
      <c r="K4050" s="106">
        <f t="shared" si="191"/>
        <v>1031135</v>
      </c>
    </row>
    <row r="4051" spans="2:11" s="58" customFormat="1">
      <c r="B4051" s="175" t="s">
        <v>4984</v>
      </c>
      <c r="C4051" s="174" t="s">
        <v>4928</v>
      </c>
      <c r="D4051" s="181">
        <v>1712.6</v>
      </c>
      <c r="E4051" s="97">
        <v>1557.4316769823663</v>
      </c>
      <c r="F4051" s="227">
        <f t="shared" si="189"/>
        <v>2667257.4900000002</v>
      </c>
      <c r="G4051" s="81"/>
      <c r="H4051" s="106" t="s">
        <v>11235</v>
      </c>
      <c r="I4051" s="189" t="str">
        <f t="shared" si="190"/>
        <v/>
      </c>
      <c r="J4051" s="232">
        <v>2016</v>
      </c>
      <c r="K4051" s="106">
        <f t="shared" si="191"/>
        <v>0</v>
      </c>
    </row>
    <row r="4052" spans="2:11" s="58" customFormat="1">
      <c r="B4052" s="175" t="s">
        <v>4985</v>
      </c>
      <c r="C4052" s="174" t="s">
        <v>3444</v>
      </c>
      <c r="D4052" s="104">
        <v>2221.6799999999998</v>
      </c>
      <c r="E4052" s="97">
        <v>51.941175146735809</v>
      </c>
      <c r="F4052" s="227">
        <f t="shared" si="189"/>
        <v>115396.67</v>
      </c>
      <c r="G4052" s="81">
        <v>1110.8400119999999</v>
      </c>
      <c r="H4052" s="106">
        <v>0</v>
      </c>
      <c r="I4052" s="189">
        <f t="shared" si="190"/>
        <v>0</v>
      </c>
      <c r="J4052" s="232">
        <v>2016</v>
      </c>
      <c r="K4052" s="106">
        <f t="shared" si="191"/>
        <v>115397</v>
      </c>
    </row>
    <row r="4053" spans="2:11" s="58" customFormat="1">
      <c r="B4053" s="175" t="s">
        <v>4986</v>
      </c>
      <c r="C4053" s="174" t="s">
        <v>1068</v>
      </c>
      <c r="D4053" s="181">
        <v>6726.2666669999999</v>
      </c>
      <c r="E4053" s="97">
        <v>7659.9497924723</v>
      </c>
      <c r="F4053" s="227">
        <f t="shared" si="189"/>
        <v>51522864.960000001</v>
      </c>
      <c r="G4053" s="81">
        <v>3363.1332269999998</v>
      </c>
      <c r="H4053" s="106">
        <v>0</v>
      </c>
      <c r="I4053" s="189">
        <f t="shared" si="190"/>
        <v>0</v>
      </c>
      <c r="J4053" s="232">
        <v>2016</v>
      </c>
      <c r="K4053" s="106">
        <f t="shared" si="191"/>
        <v>51522865</v>
      </c>
    </row>
    <row r="4054" spans="2:11" s="58" customFormat="1">
      <c r="B4054" s="175" t="s">
        <v>4987</v>
      </c>
      <c r="C4054" s="174" t="s">
        <v>4988</v>
      </c>
      <c r="D4054" s="181">
        <v>2537.9</v>
      </c>
      <c r="E4054" s="97">
        <v>284.39859332519006</v>
      </c>
      <c r="F4054" s="227">
        <f t="shared" si="189"/>
        <v>721775.19</v>
      </c>
      <c r="G4054" s="81"/>
      <c r="H4054" s="106" t="s">
        <v>11235</v>
      </c>
      <c r="I4054" s="189" t="str">
        <f t="shared" si="190"/>
        <v/>
      </c>
      <c r="J4054" s="232">
        <v>2016</v>
      </c>
      <c r="K4054" s="106">
        <f t="shared" si="191"/>
        <v>0</v>
      </c>
    </row>
    <row r="4055" spans="2:11" s="58" customFormat="1">
      <c r="B4055" s="175" t="s">
        <v>4989</v>
      </c>
      <c r="C4055" s="174" t="s">
        <v>4990</v>
      </c>
      <c r="D4055" s="181">
        <v>6291.9680950000002</v>
      </c>
      <c r="E4055" s="97">
        <v>146.07665139471754</v>
      </c>
      <c r="F4055" s="227">
        <f t="shared" si="189"/>
        <v>919109.63000000012</v>
      </c>
      <c r="G4055" s="81"/>
      <c r="H4055" s="106" t="s">
        <v>11235</v>
      </c>
      <c r="I4055" s="189" t="str">
        <f t="shared" si="190"/>
        <v/>
      </c>
      <c r="J4055" s="232">
        <v>2016</v>
      </c>
      <c r="K4055" s="106">
        <f t="shared" si="191"/>
        <v>0</v>
      </c>
    </row>
    <row r="4056" spans="2:11" s="58" customFormat="1">
      <c r="B4056" s="175" t="s">
        <v>4991</v>
      </c>
      <c r="C4056" s="174" t="s">
        <v>4990</v>
      </c>
      <c r="D4056" s="181">
        <v>3487.151429</v>
      </c>
      <c r="E4056" s="97">
        <v>93.752613460136601</v>
      </c>
      <c r="F4056" s="227">
        <f t="shared" si="189"/>
        <v>326929.56</v>
      </c>
      <c r="G4056" s="81">
        <v>1743.5757040000001</v>
      </c>
      <c r="H4056" s="106">
        <v>1300.6111491445743</v>
      </c>
      <c r="I4056" s="189">
        <f t="shared" si="190"/>
        <v>2267714</v>
      </c>
      <c r="J4056" s="232">
        <v>2016</v>
      </c>
      <c r="K4056" s="106">
        <f t="shared" si="191"/>
        <v>2594644</v>
      </c>
    </row>
    <row r="4057" spans="2:11" s="58" customFormat="1">
      <c r="B4057" s="175" t="s">
        <v>4992</v>
      </c>
      <c r="C4057" s="174" t="s">
        <v>1592</v>
      </c>
      <c r="D4057" s="104">
        <v>3312.1090909999998</v>
      </c>
      <c r="E4057" s="97">
        <v>116.23871358771015</v>
      </c>
      <c r="F4057" s="227">
        <f t="shared" si="189"/>
        <v>384995.3</v>
      </c>
      <c r="G4057" s="81">
        <v>3312.1091689999998</v>
      </c>
      <c r="H4057" s="106">
        <v>623.65154486246956</v>
      </c>
      <c r="I4057" s="189">
        <f t="shared" si="190"/>
        <v>2065602.0000000002</v>
      </c>
      <c r="J4057" s="232">
        <v>2016</v>
      </c>
      <c r="K4057" s="106">
        <f t="shared" si="191"/>
        <v>2450597</v>
      </c>
    </row>
    <row r="4058" spans="2:11" s="58" customFormat="1">
      <c r="B4058" s="175" t="s">
        <v>4993</v>
      </c>
      <c r="C4058" s="174" t="s">
        <v>1592</v>
      </c>
      <c r="D4058" s="181">
        <v>3312.1090909999998</v>
      </c>
      <c r="E4058" s="97">
        <v>23.044557984941083</v>
      </c>
      <c r="F4058" s="227">
        <f t="shared" si="189"/>
        <v>76326.09</v>
      </c>
      <c r="G4058" s="81"/>
      <c r="H4058" s="106" t="s">
        <v>11235</v>
      </c>
      <c r="I4058" s="189" t="str">
        <f t="shared" si="190"/>
        <v/>
      </c>
      <c r="J4058" s="232">
        <v>2016</v>
      </c>
      <c r="K4058" s="106">
        <f t="shared" si="191"/>
        <v>0</v>
      </c>
    </row>
    <row r="4059" spans="2:11" s="58" customFormat="1">
      <c r="B4059" s="175" t="s">
        <v>4994</v>
      </c>
      <c r="C4059" s="174" t="s">
        <v>3236</v>
      </c>
      <c r="D4059" s="181">
        <v>22504.428329999999</v>
      </c>
      <c r="E4059" s="97">
        <v>1137.5422709971147</v>
      </c>
      <c r="F4059" s="227">
        <f t="shared" si="189"/>
        <v>25599738.510000002</v>
      </c>
      <c r="G4059" s="81">
        <v>11252.213900000001</v>
      </c>
      <c r="H4059" s="106">
        <v>1121.887489181129</v>
      </c>
      <c r="I4059" s="189">
        <f t="shared" si="190"/>
        <v>12623718</v>
      </c>
      <c r="J4059" s="232">
        <v>2016</v>
      </c>
      <c r="K4059" s="106">
        <f t="shared" si="191"/>
        <v>38223457</v>
      </c>
    </row>
    <row r="4060" spans="2:11" s="58" customFormat="1">
      <c r="B4060" s="175" t="s">
        <v>4995</v>
      </c>
      <c r="C4060" s="174" t="s">
        <v>1592</v>
      </c>
      <c r="D4060" s="181">
        <v>3787.3090910000001</v>
      </c>
      <c r="E4060" s="97">
        <v>292.47465770149887</v>
      </c>
      <c r="F4060" s="227">
        <f t="shared" si="189"/>
        <v>1107691.93</v>
      </c>
      <c r="G4060" s="81">
        <v>1893.6544759999999</v>
      </c>
      <c r="H4060" s="106">
        <v>623.65178809948861</v>
      </c>
      <c r="I4060" s="189">
        <f t="shared" si="190"/>
        <v>1180981</v>
      </c>
      <c r="J4060" s="232">
        <v>2016</v>
      </c>
      <c r="K4060" s="106">
        <f t="shared" si="191"/>
        <v>2288673</v>
      </c>
    </row>
    <row r="4061" spans="2:11" s="58" customFormat="1">
      <c r="B4061" s="175" t="s">
        <v>4996</v>
      </c>
      <c r="C4061" s="174" t="s">
        <v>2970</v>
      </c>
      <c r="D4061" s="181">
        <v>6654.3615380000001</v>
      </c>
      <c r="E4061" s="97">
        <v>398.77329099818439</v>
      </c>
      <c r="F4061" s="227">
        <f t="shared" si="189"/>
        <v>2653581.65</v>
      </c>
      <c r="G4061" s="81">
        <v>3327.1808310000001</v>
      </c>
      <c r="H4061" s="106">
        <v>1300.6110036704524</v>
      </c>
      <c r="I4061" s="189">
        <f t="shared" si="190"/>
        <v>4327368</v>
      </c>
      <c r="J4061" s="232">
        <v>2016</v>
      </c>
      <c r="K4061" s="106">
        <f t="shared" si="191"/>
        <v>6980950</v>
      </c>
    </row>
    <row r="4062" spans="2:11" s="58" customFormat="1">
      <c r="B4062" s="175" t="s">
        <v>4997</v>
      </c>
      <c r="C4062" s="174" t="s">
        <v>2970</v>
      </c>
      <c r="D4062" s="104">
        <v>1648</v>
      </c>
      <c r="E4062" s="97">
        <v>619.20117111650484</v>
      </c>
      <c r="F4062" s="227">
        <f t="shared" si="189"/>
        <v>1020443.53</v>
      </c>
      <c r="G4062" s="81">
        <v>823.99997459999997</v>
      </c>
      <c r="H4062" s="106">
        <v>1300.611690577108</v>
      </c>
      <c r="I4062" s="189">
        <f t="shared" si="190"/>
        <v>1071704</v>
      </c>
      <c r="J4062" s="232">
        <v>2016</v>
      </c>
      <c r="K4062" s="106">
        <f t="shared" si="191"/>
        <v>2092148</v>
      </c>
    </row>
    <row r="4063" spans="2:11" s="58" customFormat="1">
      <c r="B4063" s="175" t="s">
        <v>4998</v>
      </c>
      <c r="C4063" s="174" t="s">
        <v>2558</v>
      </c>
      <c r="D4063" s="181">
        <v>2072.3136089999998</v>
      </c>
      <c r="E4063" s="97">
        <v>67.6609126104523</v>
      </c>
      <c r="F4063" s="227">
        <f t="shared" si="189"/>
        <v>140214.63</v>
      </c>
      <c r="G4063" s="81">
        <v>1036.1567709999999</v>
      </c>
      <c r="H4063" s="106">
        <v>1217.8388785532534</v>
      </c>
      <c r="I4063" s="189">
        <f t="shared" si="190"/>
        <v>1261872</v>
      </c>
      <c r="J4063" s="232">
        <v>2016</v>
      </c>
      <c r="K4063" s="106">
        <f t="shared" si="191"/>
        <v>1402087</v>
      </c>
    </row>
    <row r="4064" spans="2:11" s="58" customFormat="1">
      <c r="B4064" s="175" t="s">
        <v>4999</v>
      </c>
      <c r="C4064" s="174" t="s">
        <v>2558</v>
      </c>
      <c r="D4064" s="181">
        <v>7557.1096639999996</v>
      </c>
      <c r="E4064" s="97">
        <v>595.99746996605188</v>
      </c>
      <c r="F4064" s="227">
        <f t="shared" si="189"/>
        <v>4504018.24</v>
      </c>
      <c r="G4064" s="81">
        <v>3778.5547649999999</v>
      </c>
      <c r="H4064" s="106">
        <v>1217.8389056642402</v>
      </c>
      <c r="I4064" s="189">
        <f t="shared" si="190"/>
        <v>4601671</v>
      </c>
      <c r="J4064" s="232">
        <v>2016</v>
      </c>
      <c r="K4064" s="106">
        <f t="shared" si="191"/>
        <v>9105689</v>
      </c>
    </row>
    <row r="4065" spans="2:11" s="58" customFormat="1">
      <c r="B4065" s="175" t="s">
        <v>5000</v>
      </c>
      <c r="C4065" s="174" t="s">
        <v>2558</v>
      </c>
      <c r="D4065" s="181">
        <v>2072.3136089999998</v>
      </c>
      <c r="E4065" s="97">
        <v>67.6609126104523</v>
      </c>
      <c r="F4065" s="227">
        <f t="shared" si="189"/>
        <v>140214.63</v>
      </c>
      <c r="G4065" s="81">
        <v>1036.1567709999999</v>
      </c>
      <c r="H4065" s="106">
        <v>1217.8388785532534</v>
      </c>
      <c r="I4065" s="189">
        <f t="shared" si="190"/>
        <v>1261872</v>
      </c>
      <c r="J4065" s="232">
        <v>2016</v>
      </c>
      <c r="K4065" s="106">
        <f t="shared" si="191"/>
        <v>1402087</v>
      </c>
    </row>
    <row r="4066" spans="2:11" s="58" customFormat="1">
      <c r="B4066" s="175" t="s">
        <v>5001</v>
      </c>
      <c r="C4066" s="174" t="s">
        <v>2558</v>
      </c>
      <c r="D4066" s="181">
        <v>3195.2838940000001</v>
      </c>
      <c r="E4066" s="97">
        <v>76.695047491764441</v>
      </c>
      <c r="F4066" s="227">
        <f t="shared" si="189"/>
        <v>245062.45000000004</v>
      </c>
      <c r="G4066" s="81">
        <v>1597.641891</v>
      </c>
      <c r="H4066" s="106">
        <v>1217.838622635365</v>
      </c>
      <c r="I4066" s="189">
        <f t="shared" si="190"/>
        <v>1945670</v>
      </c>
      <c r="J4066" s="232">
        <v>2016</v>
      </c>
      <c r="K4066" s="106">
        <f t="shared" si="191"/>
        <v>2190732</v>
      </c>
    </row>
    <row r="4067" spans="2:11" s="58" customFormat="1">
      <c r="B4067" s="175" t="s">
        <v>5002</v>
      </c>
      <c r="C4067" s="174" t="s">
        <v>3333</v>
      </c>
      <c r="D4067" s="104">
        <v>37737.444439999999</v>
      </c>
      <c r="E4067" s="97">
        <v>420.49875198173328</v>
      </c>
      <c r="F4067" s="227">
        <f t="shared" si="189"/>
        <v>15868548.289999999</v>
      </c>
      <c r="G4067" s="81">
        <v>18868.72248</v>
      </c>
      <c r="H4067" s="106">
        <v>1217.8388878397452</v>
      </c>
      <c r="I4067" s="189">
        <f t="shared" si="190"/>
        <v>22979064</v>
      </c>
      <c r="J4067" s="232">
        <v>2016</v>
      </c>
      <c r="K4067" s="106">
        <f t="shared" si="191"/>
        <v>38847612</v>
      </c>
    </row>
    <row r="4068" spans="2:11" s="58" customFormat="1">
      <c r="B4068" s="175" t="s">
        <v>5003</v>
      </c>
      <c r="C4068" s="174" t="s">
        <v>4928</v>
      </c>
      <c r="D4068" s="181">
        <v>2961.9749999999999</v>
      </c>
      <c r="E4068" s="97">
        <v>3875.1964550679868</v>
      </c>
      <c r="F4068" s="227">
        <f t="shared" si="189"/>
        <v>11478235.02</v>
      </c>
      <c r="G4068" s="81"/>
      <c r="H4068" s="106" t="s">
        <v>11235</v>
      </c>
      <c r="I4068" s="189" t="str">
        <f t="shared" si="190"/>
        <v/>
      </c>
      <c r="J4068" s="232">
        <v>2016</v>
      </c>
      <c r="K4068" s="106">
        <f t="shared" si="191"/>
        <v>0</v>
      </c>
    </row>
    <row r="4069" spans="2:11" s="58" customFormat="1">
      <c r="B4069" s="175" t="s">
        <v>5004</v>
      </c>
      <c r="C4069" s="174" t="s">
        <v>5005</v>
      </c>
      <c r="D4069" s="181">
        <v>4509.84</v>
      </c>
      <c r="E4069" s="97">
        <v>205.67017011689995</v>
      </c>
      <c r="F4069" s="227">
        <f t="shared" si="189"/>
        <v>927539.56000000017</v>
      </c>
      <c r="G4069" s="81">
        <v>2254.9201069999999</v>
      </c>
      <c r="H4069" s="106">
        <v>162.69445594153817</v>
      </c>
      <c r="I4069" s="189">
        <f t="shared" si="190"/>
        <v>366863</v>
      </c>
      <c r="J4069" s="232">
        <v>2016</v>
      </c>
      <c r="K4069" s="106">
        <f t="shared" si="191"/>
        <v>1294403</v>
      </c>
    </row>
    <row r="4070" spans="2:11" s="58" customFormat="1">
      <c r="B4070" s="175" t="s">
        <v>5006</v>
      </c>
      <c r="C4070" s="174" t="s">
        <v>5007</v>
      </c>
      <c r="D4070" s="181">
        <v>386.75</v>
      </c>
      <c r="E4070" s="97">
        <v>377.90849385908206</v>
      </c>
      <c r="F4070" s="227">
        <f t="shared" si="189"/>
        <v>146156.10999999999</v>
      </c>
      <c r="G4070" s="81">
        <v>386.75000949999998</v>
      </c>
      <c r="H4070" s="106">
        <v>162.69424293317309</v>
      </c>
      <c r="I4070" s="189">
        <f t="shared" si="190"/>
        <v>62921.999999999993</v>
      </c>
      <c r="J4070" s="232">
        <v>2016</v>
      </c>
      <c r="K4070" s="106">
        <f t="shared" si="191"/>
        <v>209078</v>
      </c>
    </row>
    <row r="4071" spans="2:11" s="58" customFormat="1">
      <c r="B4071" s="175" t="s">
        <v>5008</v>
      </c>
      <c r="C4071" s="174" t="s">
        <v>5007</v>
      </c>
      <c r="D4071" s="181">
        <v>2420.35</v>
      </c>
      <c r="E4071" s="97">
        <v>544.61982357923443</v>
      </c>
      <c r="F4071" s="227">
        <f t="shared" si="189"/>
        <v>1318170.5900000001</v>
      </c>
      <c r="G4071" s="81">
        <v>2420.3498890000001</v>
      </c>
      <c r="H4071" s="106">
        <v>162.69465906133706</v>
      </c>
      <c r="I4071" s="189">
        <f t="shared" si="190"/>
        <v>393778</v>
      </c>
      <c r="J4071" s="232">
        <v>2016</v>
      </c>
      <c r="K4071" s="106">
        <f t="shared" si="191"/>
        <v>1711949</v>
      </c>
    </row>
    <row r="4072" spans="2:11" s="58" customFormat="1">
      <c r="B4072" s="175" t="s">
        <v>5009</v>
      </c>
      <c r="C4072" s="174" t="s">
        <v>5010</v>
      </c>
      <c r="D4072" s="104">
        <v>4763.3999999999996</v>
      </c>
      <c r="E4072" s="97">
        <v>1378.8505416299283</v>
      </c>
      <c r="F4072" s="227">
        <f t="shared" si="189"/>
        <v>6568016.6699999999</v>
      </c>
      <c r="G4072" s="81">
        <v>9526.8001320000003</v>
      </c>
      <c r="H4072" s="106">
        <v>162.69450167152934</v>
      </c>
      <c r="I4072" s="189">
        <f t="shared" si="190"/>
        <v>1549958</v>
      </c>
      <c r="J4072" s="232">
        <v>2016</v>
      </c>
      <c r="K4072" s="106">
        <f t="shared" si="191"/>
        <v>8117975</v>
      </c>
    </row>
    <row r="4073" spans="2:11" s="58" customFormat="1">
      <c r="B4073" s="175" t="s">
        <v>5011</v>
      </c>
      <c r="C4073" s="174" t="s">
        <v>5010</v>
      </c>
      <c r="D4073" s="181">
        <v>8574.4</v>
      </c>
      <c r="E4073" s="97">
        <v>191.23312534987872</v>
      </c>
      <c r="F4073" s="227">
        <f t="shared" si="189"/>
        <v>1639709.31</v>
      </c>
      <c r="G4073" s="81">
        <v>8574.4007239999992</v>
      </c>
      <c r="H4073" s="106">
        <v>162.69451882454382</v>
      </c>
      <c r="I4073" s="189">
        <f t="shared" si="190"/>
        <v>1395008</v>
      </c>
      <c r="J4073" s="232">
        <v>2016</v>
      </c>
      <c r="K4073" s="106">
        <f t="shared" si="191"/>
        <v>3034717</v>
      </c>
    </row>
    <row r="4074" spans="2:11" s="58" customFormat="1">
      <c r="B4074" s="175" t="s">
        <v>5012</v>
      </c>
      <c r="C4074" s="174" t="s">
        <v>5013</v>
      </c>
      <c r="D4074" s="181">
        <v>4241.1000000000004</v>
      </c>
      <c r="E4074" s="97">
        <v>446.27678432482134</v>
      </c>
      <c r="F4074" s="227">
        <f t="shared" si="189"/>
        <v>1892704.47</v>
      </c>
      <c r="G4074" s="81"/>
      <c r="H4074" s="106" t="s">
        <v>11235</v>
      </c>
      <c r="I4074" s="189" t="str">
        <f t="shared" si="190"/>
        <v/>
      </c>
      <c r="J4074" s="232">
        <v>2016</v>
      </c>
      <c r="K4074" s="106">
        <f t="shared" si="191"/>
        <v>0</v>
      </c>
    </row>
    <row r="4075" spans="2:11" s="58" customFormat="1">
      <c r="B4075" s="175" t="s">
        <v>5014</v>
      </c>
      <c r="C4075" s="174" t="s">
        <v>2071</v>
      </c>
      <c r="D4075" s="181">
        <v>9328.2000000000007</v>
      </c>
      <c r="E4075" s="97">
        <v>220.92270641710081</v>
      </c>
      <c r="F4075" s="227">
        <f t="shared" si="189"/>
        <v>2060811.19</v>
      </c>
      <c r="G4075" s="81">
        <v>9328.2000719999996</v>
      </c>
      <c r="H4075" s="106">
        <v>162.69451644325753</v>
      </c>
      <c r="I4075" s="189">
        <f t="shared" si="190"/>
        <v>1517647</v>
      </c>
      <c r="J4075" s="232">
        <v>2016</v>
      </c>
      <c r="K4075" s="106">
        <f t="shared" si="191"/>
        <v>3578458</v>
      </c>
    </row>
    <row r="4076" spans="2:11" s="58" customFormat="1">
      <c r="B4076" s="175" t="s">
        <v>5015</v>
      </c>
      <c r="C4076" s="174" t="s">
        <v>5013</v>
      </c>
      <c r="D4076" s="181">
        <v>9556.788235</v>
      </c>
      <c r="E4076" s="97">
        <v>470.61271207502068</v>
      </c>
      <c r="F4076" s="227">
        <f t="shared" si="189"/>
        <v>4497546.03</v>
      </c>
      <c r="G4076" s="81"/>
      <c r="H4076" s="106" t="s">
        <v>11235</v>
      </c>
      <c r="I4076" s="189" t="str">
        <f t="shared" si="190"/>
        <v/>
      </c>
      <c r="J4076" s="232">
        <v>2016</v>
      </c>
      <c r="K4076" s="106">
        <f t="shared" si="191"/>
        <v>0</v>
      </c>
    </row>
    <row r="4077" spans="2:11" s="58" customFormat="1">
      <c r="B4077" s="175" t="s">
        <v>5016</v>
      </c>
      <c r="C4077" s="174" t="s">
        <v>2071</v>
      </c>
      <c r="D4077" s="104">
        <v>8657.2999999999993</v>
      </c>
      <c r="E4077" s="97">
        <v>382.09167061323973</v>
      </c>
      <c r="F4077" s="227">
        <f t="shared" si="189"/>
        <v>3307882.22</v>
      </c>
      <c r="G4077" s="81">
        <v>17314.59965</v>
      </c>
      <c r="H4077" s="106">
        <v>162.69449233265985</v>
      </c>
      <c r="I4077" s="189">
        <f t="shared" si="190"/>
        <v>2816990</v>
      </c>
      <c r="J4077" s="232">
        <v>2016</v>
      </c>
      <c r="K4077" s="106">
        <f t="shared" si="191"/>
        <v>6124872</v>
      </c>
    </row>
    <row r="4078" spans="2:11" s="58" customFormat="1">
      <c r="B4078" s="175" t="s">
        <v>5017</v>
      </c>
      <c r="C4078" s="174" t="s">
        <v>2071</v>
      </c>
      <c r="D4078" s="181">
        <v>1529.5</v>
      </c>
      <c r="E4078" s="97">
        <v>579.79899313501153</v>
      </c>
      <c r="F4078" s="227">
        <f t="shared" si="189"/>
        <v>886802.56000000017</v>
      </c>
      <c r="G4078" s="81">
        <v>3059.0000140000002</v>
      </c>
      <c r="H4078" s="106">
        <v>162.69434381244824</v>
      </c>
      <c r="I4078" s="189">
        <f t="shared" si="190"/>
        <v>497682</v>
      </c>
      <c r="J4078" s="232">
        <v>2016</v>
      </c>
      <c r="K4078" s="106">
        <f t="shared" si="191"/>
        <v>1384485</v>
      </c>
    </row>
    <row r="4079" spans="2:11" s="58" customFormat="1">
      <c r="B4079" s="175" t="s">
        <v>5018</v>
      </c>
      <c r="C4079" s="174" t="s">
        <v>2071</v>
      </c>
      <c r="D4079" s="181">
        <v>15331.85</v>
      </c>
      <c r="E4079" s="97">
        <v>390.12101931599904</v>
      </c>
      <c r="F4079" s="227">
        <f t="shared" si="189"/>
        <v>5981276.9500000002</v>
      </c>
      <c r="G4079" s="81">
        <v>15331.850189999999</v>
      </c>
      <c r="H4079" s="106">
        <v>162.69451951904313</v>
      </c>
      <c r="I4079" s="189">
        <f t="shared" si="190"/>
        <v>2494408</v>
      </c>
      <c r="J4079" s="232">
        <v>2016</v>
      </c>
      <c r="K4079" s="106">
        <f t="shared" si="191"/>
        <v>8475685</v>
      </c>
    </row>
    <row r="4080" spans="2:11" s="58" customFormat="1">
      <c r="B4080" s="175" t="s">
        <v>5019</v>
      </c>
      <c r="C4080" s="174" t="s">
        <v>5020</v>
      </c>
      <c r="D4080" s="181">
        <v>7511.76</v>
      </c>
      <c r="E4080" s="97">
        <v>151.48605653002755</v>
      </c>
      <c r="F4080" s="227">
        <f t="shared" si="189"/>
        <v>1137926.8999999999</v>
      </c>
      <c r="G4080" s="81">
        <v>7511.7597690000002</v>
      </c>
      <c r="H4080" s="106">
        <v>162.69450003493583</v>
      </c>
      <c r="I4080" s="189">
        <f t="shared" si="190"/>
        <v>1222122</v>
      </c>
      <c r="J4080" s="232">
        <v>2016</v>
      </c>
      <c r="K4080" s="106">
        <f t="shared" si="191"/>
        <v>2360049</v>
      </c>
    </row>
    <row r="4081" spans="2:11" s="58" customFormat="1">
      <c r="B4081" s="175" t="s">
        <v>5021</v>
      </c>
      <c r="C4081" s="174" t="s">
        <v>5020</v>
      </c>
      <c r="D4081" s="181">
        <v>5372.2124999999996</v>
      </c>
      <c r="E4081" s="97">
        <v>381.7705517047213</v>
      </c>
      <c r="F4081" s="227">
        <f t="shared" si="189"/>
        <v>2050952.53</v>
      </c>
      <c r="G4081" s="81">
        <v>5372.2126699999999</v>
      </c>
      <c r="H4081" s="106">
        <v>162.69441544651283</v>
      </c>
      <c r="I4081" s="189">
        <f t="shared" si="190"/>
        <v>874028.99999999988</v>
      </c>
      <c r="J4081" s="232">
        <v>2016</v>
      </c>
      <c r="K4081" s="106">
        <f t="shared" si="191"/>
        <v>2924982</v>
      </c>
    </row>
    <row r="4082" spans="2:11" s="58" customFormat="1">
      <c r="B4082" s="175" t="s">
        <v>5022</v>
      </c>
      <c r="C4082" s="174" t="s">
        <v>5023</v>
      </c>
      <c r="D4082" s="104">
        <v>7619.4288889999998</v>
      </c>
      <c r="E4082" s="97">
        <v>524.01416801253379</v>
      </c>
      <c r="F4082" s="227">
        <f t="shared" si="189"/>
        <v>3992688.6899999995</v>
      </c>
      <c r="G4082" s="81">
        <v>7619.4286940000002</v>
      </c>
      <c r="H4082" s="106">
        <v>162.69448140858211</v>
      </c>
      <c r="I4082" s="189">
        <f t="shared" si="190"/>
        <v>1239639</v>
      </c>
      <c r="J4082" s="232">
        <v>2016</v>
      </c>
      <c r="K4082" s="106">
        <f t="shared" si="191"/>
        <v>5232328</v>
      </c>
    </row>
    <row r="4083" spans="2:11" s="58" customFormat="1">
      <c r="B4083" s="175" t="s">
        <v>5024</v>
      </c>
      <c r="C4083" s="174" t="s">
        <v>5025</v>
      </c>
      <c r="D4083" s="181">
        <v>9410.7556760000007</v>
      </c>
      <c r="E4083" s="97">
        <v>605.68753097442539</v>
      </c>
      <c r="F4083" s="227">
        <f t="shared" si="189"/>
        <v>5699977.3700000001</v>
      </c>
      <c r="G4083" s="81">
        <v>9410.7556490000006</v>
      </c>
      <c r="H4083" s="106">
        <v>162.69448034841861</v>
      </c>
      <c r="I4083" s="189">
        <f t="shared" si="190"/>
        <v>1531078</v>
      </c>
      <c r="J4083" s="232">
        <v>2016</v>
      </c>
      <c r="K4083" s="106">
        <f t="shared" si="191"/>
        <v>7231055</v>
      </c>
    </row>
    <row r="4084" spans="2:11" s="58" customFormat="1">
      <c r="B4084" s="175" t="s">
        <v>5026</v>
      </c>
      <c r="C4084" s="174" t="s">
        <v>5023</v>
      </c>
      <c r="D4084" s="181">
        <v>7944.7888890000004</v>
      </c>
      <c r="E4084" s="97">
        <v>840.92821890462187</v>
      </c>
      <c r="F4084" s="227">
        <f t="shared" si="189"/>
        <v>6680997.1699999999</v>
      </c>
      <c r="G4084" s="81">
        <v>7944.7887010000004</v>
      </c>
      <c r="H4084" s="106">
        <v>162.6944464661855</v>
      </c>
      <c r="I4084" s="189">
        <f t="shared" si="190"/>
        <v>1292573</v>
      </c>
      <c r="J4084" s="232">
        <v>2016</v>
      </c>
      <c r="K4084" s="106">
        <f t="shared" si="191"/>
        <v>7973570</v>
      </c>
    </row>
    <row r="4085" spans="2:11" s="58" customFormat="1">
      <c r="B4085" s="175" t="s">
        <v>5027</v>
      </c>
      <c r="C4085" s="174" t="s">
        <v>5028</v>
      </c>
      <c r="D4085" s="181">
        <v>7677.5972220000003</v>
      </c>
      <c r="E4085" s="97">
        <v>955.10716282271778</v>
      </c>
      <c r="F4085" s="227">
        <f t="shared" si="189"/>
        <v>7332928.0999999996</v>
      </c>
      <c r="G4085" s="81">
        <v>7677.5974939999996</v>
      </c>
      <c r="H4085" s="106">
        <v>162.69451491513681</v>
      </c>
      <c r="I4085" s="189">
        <f t="shared" si="190"/>
        <v>1249103</v>
      </c>
      <c r="J4085" s="232">
        <v>2016</v>
      </c>
      <c r="K4085" s="106">
        <f t="shared" si="191"/>
        <v>8582031</v>
      </c>
    </row>
    <row r="4086" spans="2:11" s="58" customFormat="1">
      <c r="B4086" s="175" t="s">
        <v>5029</v>
      </c>
      <c r="C4086" s="174" t="s">
        <v>5028</v>
      </c>
      <c r="D4086" s="181">
        <v>5744.98</v>
      </c>
      <c r="E4086" s="97">
        <v>779.27646571441505</v>
      </c>
      <c r="F4086" s="227">
        <f t="shared" si="189"/>
        <v>4476927.71</v>
      </c>
      <c r="G4086" s="81">
        <v>5744.9798629999996</v>
      </c>
      <c r="H4086" s="106">
        <v>162.69456504446586</v>
      </c>
      <c r="I4086" s="189">
        <f t="shared" si="190"/>
        <v>934677</v>
      </c>
      <c r="J4086" s="232">
        <v>2016</v>
      </c>
      <c r="K4086" s="106">
        <f t="shared" si="191"/>
        <v>5411605</v>
      </c>
    </row>
    <row r="4087" spans="2:11" s="58" customFormat="1">
      <c r="B4087" s="175" t="s">
        <v>5030</v>
      </c>
      <c r="C4087" s="174" t="s">
        <v>5023</v>
      </c>
      <c r="D4087" s="104">
        <v>8629.9666670000006</v>
      </c>
      <c r="E4087" s="97">
        <v>785.47305818927555</v>
      </c>
      <c r="F4087" s="227">
        <f t="shared" si="189"/>
        <v>6778606.3099999996</v>
      </c>
      <c r="G4087" s="81">
        <v>8629.9668720000009</v>
      </c>
      <c r="H4087" s="106">
        <v>162.69448316834743</v>
      </c>
      <c r="I4087" s="189">
        <f t="shared" si="190"/>
        <v>1404048</v>
      </c>
      <c r="J4087" s="232">
        <v>2016</v>
      </c>
      <c r="K4087" s="106">
        <f t="shared" si="191"/>
        <v>8182654</v>
      </c>
    </row>
    <row r="4088" spans="2:11" s="58" customFormat="1">
      <c r="B4088" s="175" t="s">
        <v>5031</v>
      </c>
      <c r="C4088" s="174" t="s">
        <v>2071</v>
      </c>
      <c r="D4088" s="181">
        <v>3231.1</v>
      </c>
      <c r="E4088" s="97">
        <v>531.79760762588592</v>
      </c>
      <c r="F4088" s="227">
        <f t="shared" si="189"/>
        <v>1718291.25</v>
      </c>
      <c r="G4088" s="81">
        <v>6462.1999720000003</v>
      </c>
      <c r="H4088" s="106">
        <v>162.6944391314791</v>
      </c>
      <c r="I4088" s="189">
        <f t="shared" si="190"/>
        <v>1051364</v>
      </c>
      <c r="J4088" s="232">
        <v>2016</v>
      </c>
      <c r="K4088" s="106">
        <f t="shared" si="191"/>
        <v>2769655</v>
      </c>
    </row>
    <row r="4089" spans="2:11" s="58" customFormat="1">
      <c r="B4089" s="175" t="s">
        <v>5032</v>
      </c>
      <c r="C4089" s="174" t="s">
        <v>2071</v>
      </c>
      <c r="D4089" s="181">
        <v>11279.866669999999</v>
      </c>
      <c r="E4089" s="97">
        <v>32.672639737859598</v>
      </c>
      <c r="F4089" s="227">
        <f t="shared" si="189"/>
        <v>368543.02</v>
      </c>
      <c r="G4089" s="81">
        <v>5639.9336139999996</v>
      </c>
      <c r="H4089" s="106">
        <v>162.69446819768899</v>
      </c>
      <c r="I4089" s="189">
        <f t="shared" si="190"/>
        <v>917586.00000000012</v>
      </c>
      <c r="J4089" s="232">
        <v>2016</v>
      </c>
      <c r="K4089" s="106">
        <f t="shared" si="191"/>
        <v>1286129</v>
      </c>
    </row>
    <row r="4090" spans="2:11" s="58" customFormat="1">
      <c r="B4090" s="175" t="s">
        <v>5033</v>
      </c>
      <c r="C4090" s="174" t="s">
        <v>2071</v>
      </c>
      <c r="D4090" s="181">
        <v>6597.2333330000001</v>
      </c>
      <c r="E4090" s="97">
        <v>82.896764809637219</v>
      </c>
      <c r="F4090" s="227">
        <f t="shared" si="189"/>
        <v>546889.30000000005</v>
      </c>
      <c r="G4090" s="81">
        <v>6597.2335069999999</v>
      </c>
      <c r="H4090" s="106">
        <v>162.69455960004115</v>
      </c>
      <c r="I4090" s="189">
        <f t="shared" si="190"/>
        <v>1073334</v>
      </c>
      <c r="J4090" s="232">
        <v>2016</v>
      </c>
      <c r="K4090" s="106">
        <f t="shared" si="191"/>
        <v>1620223</v>
      </c>
    </row>
    <row r="4091" spans="2:11" s="58" customFormat="1">
      <c r="B4091" s="175" t="s">
        <v>5034</v>
      </c>
      <c r="C4091" s="174" t="s">
        <v>5035</v>
      </c>
      <c r="D4091" s="181">
        <v>5625.76</v>
      </c>
      <c r="E4091" s="97">
        <v>340.46932325588006</v>
      </c>
      <c r="F4091" s="227">
        <f t="shared" si="189"/>
        <v>1915398.7</v>
      </c>
      <c r="G4091" s="81"/>
      <c r="H4091" s="106" t="s">
        <v>11235</v>
      </c>
      <c r="I4091" s="189" t="str">
        <f t="shared" si="190"/>
        <v/>
      </c>
      <c r="J4091" s="232">
        <v>2016</v>
      </c>
      <c r="K4091" s="106">
        <f t="shared" si="191"/>
        <v>0</v>
      </c>
    </row>
    <row r="4092" spans="2:11" s="58" customFormat="1">
      <c r="B4092" s="175" t="s">
        <v>5036</v>
      </c>
      <c r="C4092" s="174" t="s">
        <v>2071</v>
      </c>
      <c r="D4092" s="104">
        <v>6813.3</v>
      </c>
      <c r="E4092" s="97">
        <v>298.12428338690501</v>
      </c>
      <c r="F4092" s="227">
        <f t="shared" si="189"/>
        <v>2031210.18</v>
      </c>
      <c r="G4092" s="81">
        <v>13626.60043</v>
      </c>
      <c r="H4092" s="106">
        <v>162.69450413466038</v>
      </c>
      <c r="I4092" s="189">
        <f t="shared" si="190"/>
        <v>2216973</v>
      </c>
      <c r="J4092" s="232">
        <v>2016</v>
      </c>
      <c r="K4092" s="106">
        <f t="shared" si="191"/>
        <v>4248183</v>
      </c>
    </row>
    <row r="4093" spans="2:11" s="58" customFormat="1">
      <c r="B4093" s="175" t="s">
        <v>5037</v>
      </c>
      <c r="C4093" s="174" t="s">
        <v>5035</v>
      </c>
      <c r="D4093" s="181">
        <v>2707</v>
      </c>
      <c r="E4093" s="97">
        <v>417.27052456594015</v>
      </c>
      <c r="F4093" s="227">
        <f t="shared" si="189"/>
        <v>1129551.31</v>
      </c>
      <c r="G4093" s="81"/>
      <c r="H4093" s="106" t="s">
        <v>11235</v>
      </c>
      <c r="I4093" s="189" t="str">
        <f t="shared" si="190"/>
        <v/>
      </c>
      <c r="J4093" s="232">
        <v>2016</v>
      </c>
      <c r="K4093" s="106">
        <f t="shared" si="191"/>
        <v>0</v>
      </c>
    </row>
    <row r="4094" spans="2:11" s="58" customFormat="1">
      <c r="B4094" s="175" t="s">
        <v>5038</v>
      </c>
      <c r="C4094" s="174" t="s">
        <v>1662</v>
      </c>
      <c r="D4094" s="181">
        <v>6622.8602650000003</v>
      </c>
      <c r="E4094" s="97">
        <v>63.029356395457633</v>
      </c>
      <c r="F4094" s="227">
        <f t="shared" si="189"/>
        <v>417434.62</v>
      </c>
      <c r="G4094" s="81"/>
      <c r="H4094" s="106" t="s">
        <v>11235</v>
      </c>
      <c r="I4094" s="189" t="str">
        <f t="shared" si="190"/>
        <v/>
      </c>
      <c r="J4094" s="232">
        <v>2016</v>
      </c>
      <c r="K4094" s="106">
        <f t="shared" si="191"/>
        <v>0</v>
      </c>
    </row>
    <row r="4095" spans="2:11" s="58" customFormat="1">
      <c r="B4095" s="175" t="s">
        <v>5039</v>
      </c>
      <c r="C4095" s="174" t="s">
        <v>4520</v>
      </c>
      <c r="D4095" s="181">
        <v>153</v>
      </c>
      <c r="E4095" s="97">
        <v>133.16751633986928</v>
      </c>
      <c r="F4095" s="227">
        <f t="shared" si="189"/>
        <v>20374.63</v>
      </c>
      <c r="G4095" s="81"/>
      <c r="H4095" s="106" t="s">
        <v>11235</v>
      </c>
      <c r="I4095" s="189" t="str">
        <f t="shared" si="190"/>
        <v/>
      </c>
      <c r="J4095" s="232">
        <v>2016</v>
      </c>
      <c r="K4095" s="106">
        <f t="shared" si="191"/>
        <v>0</v>
      </c>
    </row>
    <row r="4096" spans="2:11" s="58" customFormat="1">
      <c r="B4096" s="175" t="s">
        <v>5040</v>
      </c>
      <c r="C4096" s="174" t="s">
        <v>5025</v>
      </c>
      <c r="D4096" s="181">
        <v>3527.34375</v>
      </c>
      <c r="E4096" s="97">
        <v>429.82342733111847</v>
      </c>
      <c r="F4096" s="227">
        <f t="shared" si="189"/>
        <v>1516134.98</v>
      </c>
      <c r="G4096" s="81">
        <v>3527.3436430000002</v>
      </c>
      <c r="H4096" s="106">
        <v>162.69438367278465</v>
      </c>
      <c r="I4096" s="189">
        <f t="shared" si="190"/>
        <v>573879</v>
      </c>
      <c r="J4096" s="232">
        <v>2016</v>
      </c>
      <c r="K4096" s="106">
        <f t="shared" si="191"/>
        <v>2090014</v>
      </c>
    </row>
    <row r="4097" spans="2:11" s="58" customFormat="1">
      <c r="B4097" s="175" t="s">
        <v>5041</v>
      </c>
      <c r="C4097" s="174" t="s">
        <v>5023</v>
      </c>
      <c r="D4097" s="104">
        <v>12869.891670000001</v>
      </c>
      <c r="E4097" s="97">
        <v>670.83442202742322</v>
      </c>
      <c r="F4097" s="227">
        <f t="shared" si="189"/>
        <v>8633566.3399999999</v>
      </c>
      <c r="G4097" s="81">
        <v>12869.893599999999</v>
      </c>
      <c r="H4097" s="106">
        <v>162.69450743555487</v>
      </c>
      <c r="I4097" s="189">
        <f t="shared" si="190"/>
        <v>2093861</v>
      </c>
      <c r="J4097" s="232">
        <v>2016</v>
      </c>
      <c r="K4097" s="106">
        <f t="shared" si="191"/>
        <v>10727427</v>
      </c>
    </row>
    <row r="4098" spans="2:11" s="58" customFormat="1">
      <c r="B4098" s="175" t="s">
        <v>5042</v>
      </c>
      <c r="C4098" s="174" t="s">
        <v>2079</v>
      </c>
      <c r="D4098" s="181">
        <v>3497.9142860000002</v>
      </c>
      <c r="E4098" s="97">
        <v>676.7427147870369</v>
      </c>
      <c r="F4098" s="227">
        <f t="shared" si="189"/>
        <v>2367188.0099999998</v>
      </c>
      <c r="G4098" s="81">
        <v>3497.9142459999998</v>
      </c>
      <c r="H4098" s="106">
        <v>162.69438298859887</v>
      </c>
      <c r="I4098" s="189">
        <f t="shared" si="190"/>
        <v>569091</v>
      </c>
      <c r="J4098" s="232">
        <v>2016</v>
      </c>
      <c r="K4098" s="106">
        <f t="shared" si="191"/>
        <v>2936279</v>
      </c>
    </row>
    <row r="4099" spans="2:11" s="58" customFormat="1">
      <c r="B4099" s="175" t="s">
        <v>5043</v>
      </c>
      <c r="C4099" s="174" t="s">
        <v>2087</v>
      </c>
      <c r="D4099" s="181">
        <v>14689.1875</v>
      </c>
      <c r="E4099" s="97">
        <v>81.652835461457627</v>
      </c>
      <c r="F4099" s="227">
        <f t="shared" si="189"/>
        <v>1199413.81</v>
      </c>
      <c r="G4099" s="81"/>
      <c r="H4099" s="106" t="s">
        <v>11235</v>
      </c>
      <c r="I4099" s="189" t="str">
        <f t="shared" si="190"/>
        <v/>
      </c>
      <c r="J4099" s="232">
        <v>2016</v>
      </c>
      <c r="K4099" s="106">
        <f t="shared" si="191"/>
        <v>0</v>
      </c>
    </row>
    <row r="4100" spans="2:11" s="58" customFormat="1">
      <c r="B4100" s="175" t="s">
        <v>5044</v>
      </c>
      <c r="C4100" s="174" t="s">
        <v>2081</v>
      </c>
      <c r="D4100" s="181">
        <v>842.4585366</v>
      </c>
      <c r="E4100" s="97">
        <v>650.02889306588099</v>
      </c>
      <c r="F4100" s="227">
        <f t="shared" si="189"/>
        <v>547622.39</v>
      </c>
      <c r="G4100" s="81">
        <v>842.45855749999998</v>
      </c>
      <c r="H4100" s="106">
        <v>162.69405631861008</v>
      </c>
      <c r="I4100" s="189">
        <f t="shared" si="190"/>
        <v>137063</v>
      </c>
      <c r="J4100" s="232">
        <v>2016</v>
      </c>
      <c r="K4100" s="106">
        <f t="shared" si="191"/>
        <v>684685</v>
      </c>
    </row>
    <row r="4101" spans="2:11" s="58" customFormat="1">
      <c r="B4101" s="175" t="s">
        <v>5045</v>
      </c>
      <c r="C4101" s="174" t="s">
        <v>5010</v>
      </c>
      <c r="D4101" s="181">
        <v>3755.3</v>
      </c>
      <c r="E4101" s="97">
        <v>412.5482358266982</v>
      </c>
      <c r="F4101" s="227">
        <f t="shared" si="189"/>
        <v>1549242.39</v>
      </c>
      <c r="G4101" s="81">
        <v>7510.5996160000004</v>
      </c>
      <c r="H4101" s="106">
        <v>162.69446681685554</v>
      </c>
      <c r="I4101" s="189">
        <f t="shared" si="190"/>
        <v>1221933</v>
      </c>
      <c r="J4101" s="232">
        <v>2016</v>
      </c>
      <c r="K4101" s="106">
        <f t="shared" si="191"/>
        <v>2771175</v>
      </c>
    </row>
    <row r="4102" spans="2:11" s="58" customFormat="1">
      <c r="B4102" s="175" t="s">
        <v>5046</v>
      </c>
      <c r="C4102" s="174" t="s">
        <v>5010</v>
      </c>
      <c r="D4102" s="104">
        <v>10591.416670000001</v>
      </c>
      <c r="E4102" s="97">
        <v>249.59806911269405</v>
      </c>
      <c r="F4102" s="227">
        <f t="shared" si="189"/>
        <v>2643597.15</v>
      </c>
      <c r="G4102" s="81">
        <v>10591.416499999999</v>
      </c>
      <c r="H4102" s="106">
        <v>162.69448000652227</v>
      </c>
      <c r="I4102" s="189">
        <f t="shared" si="190"/>
        <v>1723165</v>
      </c>
      <c r="J4102" s="232">
        <v>2016</v>
      </c>
      <c r="K4102" s="106">
        <f t="shared" si="191"/>
        <v>4366762</v>
      </c>
    </row>
    <row r="4103" spans="2:11" s="58" customFormat="1">
      <c r="B4103" s="175" t="s">
        <v>5047</v>
      </c>
      <c r="C4103" s="174" t="s">
        <v>2071</v>
      </c>
      <c r="D4103" s="181">
        <v>12508.45</v>
      </c>
      <c r="E4103" s="97">
        <v>71.438609100248229</v>
      </c>
      <c r="F4103" s="227">
        <f t="shared" si="189"/>
        <v>893586.27</v>
      </c>
      <c r="G4103" s="81">
        <v>12508.45001</v>
      </c>
      <c r="H4103" s="106">
        <v>162.69449838893348</v>
      </c>
      <c r="I4103" s="189">
        <f t="shared" si="190"/>
        <v>2035056</v>
      </c>
      <c r="J4103" s="232">
        <v>2016</v>
      </c>
      <c r="K4103" s="106">
        <f t="shared" si="191"/>
        <v>2928642</v>
      </c>
    </row>
    <row r="4104" spans="2:11" s="58" customFormat="1">
      <c r="B4104" s="175" t="s">
        <v>5048</v>
      </c>
      <c r="C4104" s="174" t="s">
        <v>2071</v>
      </c>
      <c r="D4104" s="181">
        <v>11279.866669999999</v>
      </c>
      <c r="E4104" s="97">
        <v>32.672639737859598</v>
      </c>
      <c r="F4104" s="227">
        <f t="shared" si="189"/>
        <v>368543.02</v>
      </c>
      <c r="G4104" s="81">
        <v>5639.9336139999996</v>
      </c>
      <c r="H4104" s="106">
        <v>162.69446819768899</v>
      </c>
      <c r="I4104" s="189">
        <f t="shared" si="190"/>
        <v>917586.00000000012</v>
      </c>
      <c r="J4104" s="232">
        <v>2016</v>
      </c>
      <c r="K4104" s="106">
        <f t="shared" si="191"/>
        <v>1286129</v>
      </c>
    </row>
    <row r="4105" spans="2:11" s="58" customFormat="1">
      <c r="B4105" s="175" t="s">
        <v>5049</v>
      </c>
      <c r="C4105" s="174" t="s">
        <v>2087</v>
      </c>
      <c r="D4105" s="181">
        <v>14689.1875</v>
      </c>
      <c r="E4105" s="97">
        <v>81.652835461457627</v>
      </c>
      <c r="F4105" s="227">
        <f t="shared" si="189"/>
        <v>1199413.81</v>
      </c>
      <c r="G4105" s="81"/>
      <c r="H4105" s="106" t="s">
        <v>11235</v>
      </c>
      <c r="I4105" s="189" t="str">
        <f t="shared" si="190"/>
        <v/>
      </c>
      <c r="J4105" s="232">
        <v>2016</v>
      </c>
      <c r="K4105" s="106">
        <f t="shared" si="191"/>
        <v>0</v>
      </c>
    </row>
    <row r="4106" spans="2:11" s="58" customFormat="1">
      <c r="B4106" s="175" t="s">
        <v>5050</v>
      </c>
      <c r="C4106" s="174" t="s">
        <v>2079</v>
      </c>
      <c r="D4106" s="181">
        <v>7601.3050000000003</v>
      </c>
      <c r="E4106" s="97">
        <v>1299.0206944728568</v>
      </c>
      <c r="F4106" s="227">
        <f t="shared" si="189"/>
        <v>9874252.5</v>
      </c>
      <c r="G4106" s="81">
        <v>7601.3050510000003</v>
      </c>
      <c r="H4106" s="106">
        <v>162.69456253927152</v>
      </c>
      <c r="I4106" s="189">
        <f t="shared" si="190"/>
        <v>1236691</v>
      </c>
      <c r="J4106" s="232">
        <v>2016</v>
      </c>
      <c r="K4106" s="106">
        <f t="shared" si="191"/>
        <v>11110944</v>
      </c>
    </row>
    <row r="4107" spans="2:11" s="58" customFormat="1">
      <c r="B4107" s="175" t="s">
        <v>5051</v>
      </c>
      <c r="C4107" s="174" t="s">
        <v>2089</v>
      </c>
      <c r="D4107" s="104">
        <v>5199.5818820000004</v>
      </c>
      <c r="E4107" s="97">
        <v>72.396088482254612</v>
      </c>
      <c r="F4107" s="227">
        <f t="shared" si="189"/>
        <v>376429.39</v>
      </c>
      <c r="G4107" s="81">
        <v>5199.58187</v>
      </c>
      <c r="H4107" s="106">
        <v>162.69442835025501</v>
      </c>
      <c r="I4107" s="189">
        <f t="shared" si="190"/>
        <v>845943</v>
      </c>
      <c r="J4107" s="232">
        <v>2016</v>
      </c>
      <c r="K4107" s="106">
        <f t="shared" si="191"/>
        <v>1222372</v>
      </c>
    </row>
    <row r="4108" spans="2:11" s="58" customFormat="1">
      <c r="B4108" s="175" t="s">
        <v>5052</v>
      </c>
      <c r="C4108" s="174" t="s">
        <v>5053</v>
      </c>
      <c r="D4108" s="181">
        <v>8382.9318179999991</v>
      </c>
      <c r="E4108" s="97">
        <v>314.4798260603007</v>
      </c>
      <c r="F4108" s="227">
        <f t="shared" si="189"/>
        <v>2636262.94</v>
      </c>
      <c r="G4108" s="81">
        <v>8382.9315260000003</v>
      </c>
      <c r="H4108" s="106">
        <v>162.6945175169262</v>
      </c>
      <c r="I4108" s="189">
        <f t="shared" si="190"/>
        <v>1363857</v>
      </c>
      <c r="J4108" s="232">
        <v>2016</v>
      </c>
      <c r="K4108" s="106">
        <f t="shared" si="191"/>
        <v>4000120</v>
      </c>
    </row>
    <row r="4109" spans="2:11" s="58" customFormat="1">
      <c r="B4109" s="175" t="s">
        <v>5054</v>
      </c>
      <c r="C4109" s="174" t="s">
        <v>2059</v>
      </c>
      <c r="D4109" s="181">
        <v>13112.174999999999</v>
      </c>
      <c r="E4109" s="97">
        <v>476.10734374731879</v>
      </c>
      <c r="F4109" s="227">
        <f t="shared" si="189"/>
        <v>6242802.8099999996</v>
      </c>
      <c r="G4109" s="81">
        <v>6556.0875139999998</v>
      </c>
      <c r="H4109" s="106">
        <v>162.69444203151312</v>
      </c>
      <c r="I4109" s="189">
        <f t="shared" si="190"/>
        <v>1066639</v>
      </c>
      <c r="J4109" s="232">
        <v>2016</v>
      </c>
      <c r="K4109" s="106">
        <f t="shared" si="191"/>
        <v>7309442</v>
      </c>
    </row>
    <row r="4110" spans="2:11" s="58" customFormat="1">
      <c r="B4110" s="175" t="s">
        <v>5055</v>
      </c>
      <c r="C4110" s="174" t="s">
        <v>2059</v>
      </c>
      <c r="D4110" s="181">
        <v>13087.375</v>
      </c>
      <c r="E4110" s="97">
        <v>339.22426002158568</v>
      </c>
      <c r="F4110" s="227">
        <f t="shared" ref="F4110:F4173" si="192">IFERROR(D4110*E4110,0)</f>
        <v>4439555.0999999996</v>
      </c>
      <c r="G4110" s="81">
        <v>13087.375019999999</v>
      </c>
      <c r="H4110" s="106">
        <v>162.69450495199456</v>
      </c>
      <c r="I4110" s="189">
        <f t="shared" ref="I4110:I4173" si="193">IFERROR(G4110*H4110,"")</f>
        <v>2129244</v>
      </c>
      <c r="J4110" s="232">
        <v>2016</v>
      </c>
      <c r="K4110" s="106">
        <f t="shared" ref="K4110:K4173" si="194">IFERROR(ROUND((F4110+I4110),0),0)</f>
        <v>6568799</v>
      </c>
    </row>
    <row r="4111" spans="2:11" s="58" customFormat="1">
      <c r="B4111" s="175" t="s">
        <v>5056</v>
      </c>
      <c r="C4111" s="174" t="s">
        <v>2059</v>
      </c>
      <c r="D4111" s="181">
        <v>3742.4</v>
      </c>
      <c r="E4111" s="97">
        <v>188.53727287302266</v>
      </c>
      <c r="F4111" s="227">
        <f t="shared" si="192"/>
        <v>705581.89</v>
      </c>
      <c r="G4111" s="81">
        <v>1871.200022</v>
      </c>
      <c r="H4111" s="106">
        <v>162.69452566306137</v>
      </c>
      <c r="I4111" s="189">
        <f t="shared" si="193"/>
        <v>304434</v>
      </c>
      <c r="J4111" s="232">
        <v>2016</v>
      </c>
      <c r="K4111" s="106">
        <f t="shared" si="194"/>
        <v>1010016</v>
      </c>
    </row>
    <row r="4112" spans="2:11" s="58" customFormat="1">
      <c r="B4112" s="175" t="s">
        <v>5057</v>
      </c>
      <c r="C4112" s="174" t="s">
        <v>2059</v>
      </c>
      <c r="D4112" s="104">
        <v>11537.5</v>
      </c>
      <c r="E4112" s="97">
        <v>346.14566933911158</v>
      </c>
      <c r="F4112" s="227">
        <f t="shared" si="192"/>
        <v>3993655.6599999997</v>
      </c>
      <c r="G4112" s="81">
        <v>5768.7499850000004</v>
      </c>
      <c r="H4112" s="106">
        <v>162.6945182995307</v>
      </c>
      <c r="I4112" s="189">
        <f t="shared" si="193"/>
        <v>938544</v>
      </c>
      <c r="J4112" s="232">
        <v>2016</v>
      </c>
      <c r="K4112" s="106">
        <f t="shared" si="194"/>
        <v>4932200</v>
      </c>
    </row>
    <row r="4113" spans="2:11" s="58" customFormat="1">
      <c r="B4113" s="175" t="s">
        <v>5058</v>
      </c>
      <c r="C4113" s="174" t="s">
        <v>2059</v>
      </c>
      <c r="D4113" s="181">
        <v>13112.174999999999</v>
      </c>
      <c r="E4113" s="97">
        <v>476.10734374731879</v>
      </c>
      <c r="F4113" s="227">
        <f t="shared" si="192"/>
        <v>6242802.8099999996</v>
      </c>
      <c r="G4113" s="81">
        <v>6556.0875139999998</v>
      </c>
      <c r="H4113" s="106">
        <v>162.69444203151312</v>
      </c>
      <c r="I4113" s="189">
        <f t="shared" si="193"/>
        <v>1066639</v>
      </c>
      <c r="J4113" s="232">
        <v>2016</v>
      </c>
      <c r="K4113" s="106">
        <f t="shared" si="194"/>
        <v>7309442</v>
      </c>
    </row>
    <row r="4114" spans="2:11" s="58" customFormat="1">
      <c r="B4114" s="175" t="s">
        <v>5059</v>
      </c>
      <c r="C4114" s="174" t="s">
        <v>2059</v>
      </c>
      <c r="D4114" s="181">
        <v>11537.5</v>
      </c>
      <c r="E4114" s="97">
        <v>346.14566933911158</v>
      </c>
      <c r="F4114" s="227">
        <f t="shared" si="192"/>
        <v>3993655.6599999997</v>
      </c>
      <c r="G4114" s="81">
        <v>5768.7499850000004</v>
      </c>
      <c r="H4114" s="106">
        <v>162.6945182995307</v>
      </c>
      <c r="I4114" s="189">
        <f t="shared" si="193"/>
        <v>938544</v>
      </c>
      <c r="J4114" s="232">
        <v>2016</v>
      </c>
      <c r="K4114" s="106">
        <f t="shared" si="194"/>
        <v>4932200</v>
      </c>
    </row>
    <row r="4115" spans="2:11" s="58" customFormat="1">
      <c r="B4115" s="175" t="s">
        <v>5060</v>
      </c>
      <c r="C4115" s="174" t="s">
        <v>2228</v>
      </c>
      <c r="D4115" s="181">
        <v>27268.5</v>
      </c>
      <c r="E4115" s="97">
        <v>61.32517850266791</v>
      </c>
      <c r="F4115" s="227">
        <f t="shared" si="192"/>
        <v>1672245.63</v>
      </c>
      <c r="G4115" s="81">
        <v>13634.249760000001</v>
      </c>
      <c r="H4115" s="106">
        <v>162.69454051720408</v>
      </c>
      <c r="I4115" s="189">
        <f t="shared" si="193"/>
        <v>2218218</v>
      </c>
      <c r="J4115" s="232">
        <v>2016</v>
      </c>
      <c r="K4115" s="106">
        <f t="shared" si="194"/>
        <v>3890464</v>
      </c>
    </row>
    <row r="4116" spans="2:11" s="58" customFormat="1">
      <c r="B4116" s="175" t="s">
        <v>5061</v>
      </c>
      <c r="C4116" s="174" t="s">
        <v>2228</v>
      </c>
      <c r="D4116" s="181">
        <v>11832.766670000001</v>
      </c>
      <c r="E4116" s="97">
        <v>158.11957779439589</v>
      </c>
      <c r="F4116" s="227">
        <f t="shared" si="192"/>
        <v>1870992.07</v>
      </c>
      <c r="G4116" s="81">
        <v>5916.3830969999999</v>
      </c>
      <c r="H4116" s="106">
        <v>162.69450172827442</v>
      </c>
      <c r="I4116" s="189">
        <f t="shared" si="193"/>
        <v>962563</v>
      </c>
      <c r="J4116" s="232">
        <v>2016</v>
      </c>
      <c r="K4116" s="106">
        <f t="shared" si="194"/>
        <v>2833555</v>
      </c>
    </row>
    <row r="4117" spans="2:11" s="58" customFormat="1">
      <c r="B4117" s="175" t="s">
        <v>5062</v>
      </c>
      <c r="C4117" s="174" t="s">
        <v>2361</v>
      </c>
      <c r="D4117" s="104">
        <v>17722.258330000001</v>
      </c>
      <c r="E4117" s="97">
        <v>187.11208573157055</v>
      </c>
      <c r="F4117" s="227">
        <f t="shared" si="192"/>
        <v>3316048.72</v>
      </c>
      <c r="G4117" s="81">
        <v>8861.129261</v>
      </c>
      <c r="H4117" s="106">
        <v>162.69450061462092</v>
      </c>
      <c r="I4117" s="189">
        <f t="shared" si="193"/>
        <v>1441657</v>
      </c>
      <c r="J4117" s="232">
        <v>2016</v>
      </c>
      <c r="K4117" s="106">
        <f t="shared" si="194"/>
        <v>4757706</v>
      </c>
    </row>
    <row r="4118" spans="2:11" s="58" customFormat="1">
      <c r="B4118" s="175" t="s">
        <v>5063</v>
      </c>
      <c r="C4118" s="174" t="s">
        <v>2361</v>
      </c>
      <c r="D4118" s="181">
        <v>21702.45</v>
      </c>
      <c r="E4118" s="97">
        <v>51.730928996495784</v>
      </c>
      <c r="F4118" s="227">
        <f t="shared" si="192"/>
        <v>1122687.8999999999</v>
      </c>
      <c r="G4118" s="81">
        <v>10851.225479999999</v>
      </c>
      <c r="H4118" s="106">
        <v>162.6945272913083</v>
      </c>
      <c r="I4118" s="189">
        <f t="shared" si="193"/>
        <v>1765435</v>
      </c>
      <c r="J4118" s="232">
        <v>2016</v>
      </c>
      <c r="K4118" s="106">
        <f t="shared" si="194"/>
        <v>2888123</v>
      </c>
    </row>
    <row r="4119" spans="2:11" s="58" customFormat="1">
      <c r="B4119" s="175" t="s">
        <v>5064</v>
      </c>
      <c r="C4119" s="174" t="s">
        <v>2242</v>
      </c>
      <c r="D4119" s="181">
        <v>12129.2</v>
      </c>
      <c r="E4119" s="97">
        <v>56.136032054875834</v>
      </c>
      <c r="F4119" s="227">
        <f t="shared" si="192"/>
        <v>680885.16</v>
      </c>
      <c r="G4119" s="81">
        <v>6064.6000839999997</v>
      </c>
      <c r="H4119" s="106">
        <v>162.69448707806998</v>
      </c>
      <c r="I4119" s="189">
        <f t="shared" si="193"/>
        <v>986677.00000000012</v>
      </c>
      <c r="J4119" s="232">
        <v>2016</v>
      </c>
      <c r="K4119" s="106">
        <f t="shared" si="194"/>
        <v>1667562</v>
      </c>
    </row>
    <row r="4120" spans="2:11" s="58" customFormat="1">
      <c r="B4120" s="175" t="s">
        <v>5065</v>
      </c>
      <c r="C4120" s="174" t="s">
        <v>5066</v>
      </c>
      <c r="D4120" s="181">
        <v>5203.1000000000004</v>
      </c>
      <c r="E4120" s="97">
        <v>392.02861755491915</v>
      </c>
      <c r="F4120" s="227">
        <f t="shared" si="192"/>
        <v>2039764.1</v>
      </c>
      <c r="G4120" s="81">
        <v>5203.099937</v>
      </c>
      <c r="H4120" s="106">
        <v>162.69454945124187</v>
      </c>
      <c r="I4120" s="189">
        <f t="shared" si="193"/>
        <v>846516</v>
      </c>
      <c r="J4120" s="232">
        <v>2016</v>
      </c>
      <c r="K4120" s="106">
        <f t="shared" si="194"/>
        <v>2886280</v>
      </c>
    </row>
    <row r="4121" spans="2:11" s="58" customFormat="1">
      <c r="B4121" s="175" t="s">
        <v>5067</v>
      </c>
      <c r="C4121" s="174" t="s">
        <v>2629</v>
      </c>
      <c r="D4121" s="181">
        <v>4383.75</v>
      </c>
      <c r="E4121" s="97">
        <v>417.68741602509266</v>
      </c>
      <c r="F4121" s="227">
        <f t="shared" si="192"/>
        <v>1831037.21</v>
      </c>
      <c r="G4121" s="81">
        <v>2191.8750060000002</v>
      </c>
      <c r="H4121" s="106">
        <v>1217.8390613939962</v>
      </c>
      <c r="I4121" s="189">
        <f t="shared" si="193"/>
        <v>2669351</v>
      </c>
      <c r="J4121" s="232">
        <v>2016</v>
      </c>
      <c r="K4121" s="106">
        <f t="shared" si="194"/>
        <v>4500388</v>
      </c>
    </row>
    <row r="4122" spans="2:11" s="58" customFormat="1">
      <c r="B4122" s="175" t="s">
        <v>5068</v>
      </c>
      <c r="C4122" s="174" t="s">
        <v>2629</v>
      </c>
      <c r="D4122" s="104">
        <v>6742.4</v>
      </c>
      <c r="E4122" s="97">
        <v>200.02271001423827</v>
      </c>
      <c r="F4122" s="227">
        <f t="shared" si="192"/>
        <v>1348633.12</v>
      </c>
      <c r="G4122" s="81">
        <v>3371.1999040000001</v>
      </c>
      <c r="H4122" s="106">
        <v>1217.8387864595763</v>
      </c>
      <c r="I4122" s="189">
        <f t="shared" si="193"/>
        <v>4105578.0000000005</v>
      </c>
      <c r="J4122" s="232">
        <v>2016</v>
      </c>
      <c r="K4122" s="106">
        <f t="shared" si="194"/>
        <v>5454211</v>
      </c>
    </row>
    <row r="4123" spans="2:11" s="58" customFormat="1">
      <c r="B4123" s="175" t="s">
        <v>5069</v>
      </c>
      <c r="C4123" s="174" t="s">
        <v>5070</v>
      </c>
      <c r="D4123" s="181">
        <v>16591.127140000001</v>
      </c>
      <c r="E4123" s="97">
        <v>386.73373097905147</v>
      </c>
      <c r="F4123" s="227">
        <f t="shared" si="192"/>
        <v>6416348.5</v>
      </c>
      <c r="G4123" s="81">
        <v>8295.5632420000002</v>
      </c>
      <c r="H4123" s="106">
        <v>162.69455860053341</v>
      </c>
      <c r="I4123" s="189">
        <f t="shared" si="193"/>
        <v>1349643</v>
      </c>
      <c r="J4123" s="232">
        <v>2016</v>
      </c>
      <c r="K4123" s="106">
        <f t="shared" si="194"/>
        <v>7765992</v>
      </c>
    </row>
    <row r="4124" spans="2:11" s="58" customFormat="1">
      <c r="B4124" s="175" t="s">
        <v>5071</v>
      </c>
      <c r="C4124" s="174" t="s">
        <v>5072</v>
      </c>
      <c r="D4124" s="181">
        <v>10422.442859999999</v>
      </c>
      <c r="E4124" s="97">
        <v>60.307594720648822</v>
      </c>
      <c r="F4124" s="227">
        <f t="shared" si="192"/>
        <v>628552.46</v>
      </c>
      <c r="G4124" s="81">
        <v>5211.2215480000004</v>
      </c>
      <c r="H4124" s="106">
        <v>162.69448385386511</v>
      </c>
      <c r="I4124" s="189">
        <f t="shared" si="193"/>
        <v>847837</v>
      </c>
      <c r="J4124" s="232">
        <v>2016</v>
      </c>
      <c r="K4124" s="106">
        <f t="shared" si="194"/>
        <v>1476389</v>
      </c>
    </row>
    <row r="4125" spans="2:11" s="58" customFormat="1">
      <c r="B4125" s="175" t="s">
        <v>5073</v>
      </c>
      <c r="C4125" s="174" t="s">
        <v>5072</v>
      </c>
      <c r="D4125" s="181">
        <v>18373.349289999998</v>
      </c>
      <c r="E4125" s="97">
        <v>118.6011600610027</v>
      </c>
      <c r="F4125" s="227">
        <f t="shared" si="192"/>
        <v>2179100.54</v>
      </c>
      <c r="G4125" s="81">
        <v>9186.6746760000005</v>
      </c>
      <c r="H4125" s="106">
        <v>162.69445176987347</v>
      </c>
      <c r="I4125" s="189">
        <f t="shared" si="193"/>
        <v>1494621</v>
      </c>
      <c r="J4125" s="232">
        <v>2016</v>
      </c>
      <c r="K4125" s="106">
        <f t="shared" si="194"/>
        <v>3673722</v>
      </c>
    </row>
    <row r="4126" spans="2:11" s="58" customFormat="1">
      <c r="B4126" s="175" t="s">
        <v>5074</v>
      </c>
      <c r="C4126" s="174" t="s">
        <v>5070</v>
      </c>
      <c r="D4126" s="181">
        <v>16591.127140000001</v>
      </c>
      <c r="E4126" s="97">
        <v>386.73373097905147</v>
      </c>
      <c r="F4126" s="227">
        <f t="shared" si="192"/>
        <v>6416348.5</v>
      </c>
      <c r="G4126" s="81">
        <v>8295.5632420000002</v>
      </c>
      <c r="H4126" s="106">
        <v>162.69455860053341</v>
      </c>
      <c r="I4126" s="189">
        <f t="shared" si="193"/>
        <v>1349643</v>
      </c>
      <c r="J4126" s="232">
        <v>2016</v>
      </c>
      <c r="K4126" s="106">
        <f t="shared" si="194"/>
        <v>7765992</v>
      </c>
    </row>
    <row r="4127" spans="2:11" s="58" customFormat="1">
      <c r="B4127" s="175" t="s">
        <v>5075</v>
      </c>
      <c r="C4127" s="174" t="s">
        <v>1055</v>
      </c>
      <c r="D4127" s="104">
        <v>3985.7849999999999</v>
      </c>
      <c r="E4127" s="97">
        <v>167.93308469975176</v>
      </c>
      <c r="F4127" s="227">
        <f t="shared" si="192"/>
        <v>669345.17000000004</v>
      </c>
      <c r="G4127" s="81">
        <v>1992.892548</v>
      </c>
      <c r="H4127" s="106">
        <v>0</v>
      </c>
      <c r="I4127" s="189">
        <f t="shared" si="193"/>
        <v>0</v>
      </c>
      <c r="J4127" s="232">
        <v>2016</v>
      </c>
      <c r="K4127" s="106">
        <f t="shared" si="194"/>
        <v>669345</v>
      </c>
    </row>
    <row r="4128" spans="2:11" s="58" customFormat="1">
      <c r="B4128" s="175" t="s">
        <v>5076</v>
      </c>
      <c r="C4128" s="174" t="s">
        <v>1055</v>
      </c>
      <c r="D4128" s="181">
        <v>2208</v>
      </c>
      <c r="E4128" s="97">
        <v>96.200407608695656</v>
      </c>
      <c r="F4128" s="227">
        <f t="shared" si="192"/>
        <v>212410.5</v>
      </c>
      <c r="G4128" s="81"/>
      <c r="H4128" s="106" t="s">
        <v>11235</v>
      </c>
      <c r="I4128" s="189" t="str">
        <f t="shared" si="193"/>
        <v/>
      </c>
      <c r="J4128" s="232">
        <v>2016</v>
      </c>
      <c r="K4128" s="106">
        <f t="shared" si="194"/>
        <v>0</v>
      </c>
    </row>
    <row r="4129" spans="2:11" s="58" customFormat="1">
      <c r="B4129" s="175" t="s">
        <v>5077</v>
      </c>
      <c r="C4129" s="174" t="s">
        <v>1055</v>
      </c>
      <c r="D4129" s="181">
        <v>2751.9</v>
      </c>
      <c r="E4129" s="97">
        <v>425.62366001671569</v>
      </c>
      <c r="F4129" s="227">
        <f t="shared" si="192"/>
        <v>1171273.75</v>
      </c>
      <c r="G4129" s="81">
        <v>1375.9500330000001</v>
      </c>
      <c r="H4129" s="106">
        <v>0</v>
      </c>
      <c r="I4129" s="189">
        <f t="shared" si="193"/>
        <v>0</v>
      </c>
      <c r="J4129" s="232">
        <v>2016</v>
      </c>
      <c r="K4129" s="106">
        <f t="shared" si="194"/>
        <v>1171274</v>
      </c>
    </row>
    <row r="4130" spans="2:11" s="58" customFormat="1">
      <c r="B4130" s="175" t="s">
        <v>5078</v>
      </c>
      <c r="C4130" s="174" t="s">
        <v>5079</v>
      </c>
      <c r="D4130" s="181">
        <v>5478.9</v>
      </c>
      <c r="E4130" s="97">
        <v>92.797926591104059</v>
      </c>
      <c r="F4130" s="227">
        <f t="shared" si="192"/>
        <v>508430.56</v>
      </c>
      <c r="G4130" s="81">
        <v>2739.4499380000002</v>
      </c>
      <c r="H4130" s="106">
        <v>162.69434013654165</v>
      </c>
      <c r="I4130" s="189">
        <f t="shared" si="193"/>
        <v>445693</v>
      </c>
      <c r="J4130" s="232">
        <v>2016</v>
      </c>
      <c r="K4130" s="106">
        <f t="shared" si="194"/>
        <v>954124</v>
      </c>
    </row>
    <row r="4131" spans="2:11" s="58" customFormat="1">
      <c r="B4131" s="175" t="s">
        <v>5080</v>
      </c>
      <c r="C4131" s="174" t="s">
        <v>5079</v>
      </c>
      <c r="D4131" s="181">
        <v>17828.633330000001</v>
      </c>
      <c r="E4131" s="97">
        <v>304.18624465591608</v>
      </c>
      <c r="F4131" s="227">
        <f t="shared" si="192"/>
        <v>5423225.0200000005</v>
      </c>
      <c r="G4131" s="81">
        <v>8914.3162630000006</v>
      </c>
      <c r="H4131" s="106">
        <v>162.69447450722558</v>
      </c>
      <c r="I4131" s="189">
        <f t="shared" si="193"/>
        <v>1450310</v>
      </c>
      <c r="J4131" s="232">
        <v>2016</v>
      </c>
      <c r="K4131" s="106">
        <f t="shared" si="194"/>
        <v>6873535</v>
      </c>
    </row>
    <row r="4132" spans="2:11" s="58" customFormat="1">
      <c r="B4132" s="175" t="s">
        <v>5081</v>
      </c>
      <c r="C4132" s="174" t="s">
        <v>5079</v>
      </c>
      <c r="D4132" s="104">
        <v>18925.140479999998</v>
      </c>
      <c r="E4132" s="97">
        <v>83.324036704851991</v>
      </c>
      <c r="F4132" s="227">
        <f t="shared" si="192"/>
        <v>1576919.1</v>
      </c>
      <c r="G4132" s="81">
        <v>9462.5704870000009</v>
      </c>
      <c r="H4132" s="106">
        <v>162.69448160148747</v>
      </c>
      <c r="I4132" s="189">
        <f t="shared" si="193"/>
        <v>1539508</v>
      </c>
      <c r="J4132" s="232">
        <v>2016</v>
      </c>
      <c r="K4132" s="106">
        <f t="shared" si="194"/>
        <v>3116427</v>
      </c>
    </row>
    <row r="4133" spans="2:11" s="58" customFormat="1">
      <c r="B4133" s="175" t="s">
        <v>5082</v>
      </c>
      <c r="C4133" s="174" t="s">
        <v>5079</v>
      </c>
      <c r="D4133" s="181">
        <v>11888.775</v>
      </c>
      <c r="E4133" s="97">
        <v>44.117049906319203</v>
      </c>
      <c r="F4133" s="227">
        <f t="shared" si="192"/>
        <v>524497.68000000005</v>
      </c>
      <c r="G4133" s="81">
        <v>5944.3873350000003</v>
      </c>
      <c r="H4133" s="106">
        <v>162.6944789256402</v>
      </c>
      <c r="I4133" s="189">
        <f t="shared" si="193"/>
        <v>967119</v>
      </c>
      <c r="J4133" s="232">
        <v>2016</v>
      </c>
      <c r="K4133" s="106">
        <f t="shared" si="194"/>
        <v>1491617</v>
      </c>
    </row>
    <row r="4134" spans="2:11" s="58" customFormat="1">
      <c r="B4134" s="175" t="s">
        <v>5083</v>
      </c>
      <c r="C4134" s="174" t="s">
        <v>5084</v>
      </c>
      <c r="D4134" s="181">
        <v>13714</v>
      </c>
      <c r="E4134" s="97">
        <v>59.018645180107917</v>
      </c>
      <c r="F4134" s="227">
        <f t="shared" si="192"/>
        <v>809381.7</v>
      </c>
      <c r="G4134" s="81">
        <v>6856.9997629999998</v>
      </c>
      <c r="H4134" s="106">
        <v>162.69447842476177</v>
      </c>
      <c r="I4134" s="189">
        <f t="shared" si="193"/>
        <v>1115596</v>
      </c>
      <c r="J4134" s="232">
        <v>2016</v>
      </c>
      <c r="K4134" s="106">
        <f t="shared" si="194"/>
        <v>1924978</v>
      </c>
    </row>
    <row r="4135" spans="2:11" s="58" customFormat="1">
      <c r="B4135" s="175" t="s">
        <v>5085</v>
      </c>
      <c r="C4135" s="174" t="s">
        <v>5084</v>
      </c>
      <c r="D4135" s="181">
        <v>26088.43333</v>
      </c>
      <c r="E4135" s="97">
        <v>50.487149739474212</v>
      </c>
      <c r="F4135" s="227">
        <f t="shared" si="192"/>
        <v>1317130.6399999999</v>
      </c>
      <c r="G4135" s="81">
        <v>13044.217070000001</v>
      </c>
      <c r="H4135" s="106">
        <v>162.69447132099896</v>
      </c>
      <c r="I4135" s="189">
        <f t="shared" si="193"/>
        <v>2122222</v>
      </c>
      <c r="J4135" s="232">
        <v>2016</v>
      </c>
      <c r="K4135" s="106">
        <f t="shared" si="194"/>
        <v>3439353</v>
      </c>
    </row>
    <row r="4136" spans="2:11" s="58" customFormat="1">
      <c r="B4136" s="175" t="s">
        <v>5086</v>
      </c>
      <c r="C4136" s="174" t="s">
        <v>1933</v>
      </c>
      <c r="D4136" s="181">
        <v>13796.592500000001</v>
      </c>
      <c r="E4136" s="97">
        <v>154.63941839262122</v>
      </c>
      <c r="F4136" s="227">
        <f t="shared" si="192"/>
        <v>2133497.04</v>
      </c>
      <c r="G4136" s="81"/>
      <c r="H4136" s="106" t="s">
        <v>11235</v>
      </c>
      <c r="I4136" s="189" t="str">
        <f t="shared" si="193"/>
        <v/>
      </c>
      <c r="J4136" s="232">
        <v>2016</v>
      </c>
      <c r="K4136" s="106">
        <f t="shared" si="194"/>
        <v>0</v>
      </c>
    </row>
    <row r="4137" spans="2:11" s="58" customFormat="1">
      <c r="B4137" s="175" t="s">
        <v>5087</v>
      </c>
      <c r="C4137" s="174" t="s">
        <v>1933</v>
      </c>
      <c r="D4137" s="104">
        <v>9632.5666669999991</v>
      </c>
      <c r="E4137" s="97">
        <v>95.476459368895235</v>
      </c>
      <c r="F4137" s="227">
        <f t="shared" si="192"/>
        <v>919683.36</v>
      </c>
      <c r="G4137" s="81"/>
      <c r="H4137" s="106" t="s">
        <v>11235</v>
      </c>
      <c r="I4137" s="189" t="str">
        <f t="shared" si="193"/>
        <v/>
      </c>
      <c r="J4137" s="232">
        <v>2016</v>
      </c>
      <c r="K4137" s="106">
        <f t="shared" si="194"/>
        <v>0</v>
      </c>
    </row>
    <row r="4138" spans="2:11" s="58" customFormat="1">
      <c r="B4138" s="175" t="s">
        <v>5088</v>
      </c>
      <c r="C4138" s="174" t="s">
        <v>5089</v>
      </c>
      <c r="D4138" s="181">
        <v>13836.833329999999</v>
      </c>
      <c r="E4138" s="97">
        <v>80.95548622178859</v>
      </c>
      <c r="F4138" s="227">
        <f t="shared" si="192"/>
        <v>1120167.57</v>
      </c>
      <c r="G4138" s="81">
        <v>6918.4169700000002</v>
      </c>
      <c r="H4138" s="106">
        <v>162.69444366837575</v>
      </c>
      <c r="I4138" s="189">
        <f t="shared" si="193"/>
        <v>1125588</v>
      </c>
      <c r="J4138" s="232">
        <v>2016</v>
      </c>
      <c r="K4138" s="106">
        <f t="shared" si="194"/>
        <v>2245756</v>
      </c>
    </row>
    <row r="4139" spans="2:11" s="58" customFormat="1">
      <c r="B4139" s="175" t="s">
        <v>5090</v>
      </c>
      <c r="C4139" s="174" t="s">
        <v>5089</v>
      </c>
      <c r="D4139" s="181">
        <v>27740.133330000001</v>
      </c>
      <c r="E4139" s="97">
        <v>44.433076991270539</v>
      </c>
      <c r="F4139" s="227">
        <f t="shared" si="192"/>
        <v>1232579.48</v>
      </c>
      <c r="G4139" s="81">
        <v>13870.066269999999</v>
      </c>
      <c r="H4139" s="106">
        <v>162.69453628212551</v>
      </c>
      <c r="I4139" s="189">
        <f t="shared" si="193"/>
        <v>2256584</v>
      </c>
      <c r="J4139" s="232">
        <v>2016</v>
      </c>
      <c r="K4139" s="106">
        <f t="shared" si="194"/>
        <v>3489163</v>
      </c>
    </row>
    <row r="4140" spans="2:11" s="58" customFormat="1">
      <c r="B4140" s="175" t="s">
        <v>5091</v>
      </c>
      <c r="C4140" s="174" t="s">
        <v>4787</v>
      </c>
      <c r="D4140" s="181">
        <v>4240.8557780000001</v>
      </c>
      <c r="E4140" s="97">
        <v>25.048849939928328</v>
      </c>
      <c r="F4140" s="227">
        <f t="shared" si="192"/>
        <v>106228.56</v>
      </c>
      <c r="G4140" s="81">
        <v>2120.4278650000001</v>
      </c>
      <c r="H4140" s="106">
        <v>162.69452297543731</v>
      </c>
      <c r="I4140" s="189">
        <f t="shared" si="193"/>
        <v>344982</v>
      </c>
      <c r="J4140" s="232">
        <v>2016</v>
      </c>
      <c r="K4140" s="106">
        <f t="shared" si="194"/>
        <v>451211</v>
      </c>
    </row>
    <row r="4141" spans="2:11" s="58" customFormat="1">
      <c r="B4141" s="175" t="s">
        <v>5092</v>
      </c>
      <c r="C4141" s="174" t="s">
        <v>4787</v>
      </c>
      <c r="D4141" s="181">
        <v>19812.023270000002</v>
      </c>
      <c r="E4141" s="97">
        <v>39.65672002766631</v>
      </c>
      <c r="F4141" s="227">
        <f t="shared" si="192"/>
        <v>785679.86</v>
      </c>
      <c r="G4141" s="81">
        <v>9906.0117100000007</v>
      </c>
      <c r="H4141" s="106">
        <v>162.69453814324231</v>
      </c>
      <c r="I4141" s="189">
        <f t="shared" si="193"/>
        <v>1611654</v>
      </c>
      <c r="J4141" s="232">
        <v>2016</v>
      </c>
      <c r="K4141" s="106">
        <f t="shared" si="194"/>
        <v>2397334</v>
      </c>
    </row>
    <row r="4142" spans="2:11" s="58" customFormat="1">
      <c r="B4142" s="175" t="s">
        <v>5093</v>
      </c>
      <c r="C4142" s="174" t="s">
        <v>4969</v>
      </c>
      <c r="D4142" s="104">
        <v>8697.7810850000005</v>
      </c>
      <c r="E4142" s="97">
        <v>321.66135967999014</v>
      </c>
      <c r="F4142" s="227">
        <f t="shared" si="192"/>
        <v>2797740.09</v>
      </c>
      <c r="G4142" s="81"/>
      <c r="H4142" s="106" t="s">
        <v>11235</v>
      </c>
      <c r="I4142" s="189" t="str">
        <f t="shared" si="193"/>
        <v/>
      </c>
      <c r="J4142" s="232">
        <v>2016</v>
      </c>
      <c r="K4142" s="106">
        <f t="shared" si="194"/>
        <v>0</v>
      </c>
    </row>
    <row r="4143" spans="2:11" s="58" customFormat="1">
      <c r="B4143" s="175" t="s">
        <v>5094</v>
      </c>
      <c r="C4143" s="174" t="s">
        <v>5095</v>
      </c>
      <c r="D4143" s="181">
        <v>18349.713329999999</v>
      </c>
      <c r="E4143" s="97">
        <v>29.007108744842721</v>
      </c>
      <c r="F4143" s="227">
        <f t="shared" si="192"/>
        <v>532272.13</v>
      </c>
      <c r="G4143" s="81">
        <v>9174.8569790000001</v>
      </c>
      <c r="H4143" s="106">
        <v>162.6945252025819</v>
      </c>
      <c r="I4143" s="189">
        <f t="shared" si="193"/>
        <v>1492699</v>
      </c>
      <c r="J4143" s="232">
        <v>2016</v>
      </c>
      <c r="K4143" s="106">
        <f t="shared" si="194"/>
        <v>2024971</v>
      </c>
    </row>
    <row r="4144" spans="2:11" s="58" customFormat="1">
      <c r="B4144" s="175" t="s">
        <v>5096</v>
      </c>
      <c r="C4144" s="174" t="s">
        <v>5095</v>
      </c>
      <c r="D4144" s="181">
        <v>8525.2000000000007</v>
      </c>
      <c r="E4144" s="97">
        <v>33.834455496645241</v>
      </c>
      <c r="F4144" s="227">
        <f t="shared" si="192"/>
        <v>288445.50000000006</v>
      </c>
      <c r="G4144" s="81">
        <v>4262.5997909999996</v>
      </c>
      <c r="H4144" s="106">
        <v>162.6946075172836</v>
      </c>
      <c r="I4144" s="189">
        <f t="shared" si="193"/>
        <v>693502</v>
      </c>
      <c r="J4144" s="232">
        <v>2016</v>
      </c>
      <c r="K4144" s="106">
        <f t="shared" si="194"/>
        <v>981948</v>
      </c>
    </row>
    <row r="4145" spans="2:11" s="58" customFormat="1">
      <c r="B4145" s="175" t="s">
        <v>5097</v>
      </c>
      <c r="C4145" s="174" t="s">
        <v>5098</v>
      </c>
      <c r="D4145" s="181">
        <v>15701.3</v>
      </c>
      <c r="E4145" s="97">
        <v>111.06979676842045</v>
      </c>
      <c r="F4145" s="227">
        <f t="shared" si="192"/>
        <v>1743940.2</v>
      </c>
      <c r="G4145" s="81"/>
      <c r="H4145" s="106" t="s">
        <v>11235</v>
      </c>
      <c r="I4145" s="189" t="str">
        <f t="shared" si="193"/>
        <v/>
      </c>
      <c r="J4145" s="232">
        <v>2016</v>
      </c>
      <c r="K4145" s="106">
        <f t="shared" si="194"/>
        <v>0</v>
      </c>
    </row>
    <row r="4146" spans="2:11" s="58" customFormat="1">
      <c r="B4146" s="175" t="s">
        <v>5099</v>
      </c>
      <c r="C4146" s="174" t="s">
        <v>5098</v>
      </c>
      <c r="D4146" s="181">
        <v>14144.333329999999</v>
      </c>
      <c r="E4146" s="97">
        <v>92.47654304255569</v>
      </c>
      <c r="F4146" s="227">
        <f t="shared" si="192"/>
        <v>1308019.05</v>
      </c>
      <c r="G4146" s="81"/>
      <c r="H4146" s="106" t="s">
        <v>11235</v>
      </c>
      <c r="I4146" s="189" t="str">
        <f t="shared" si="193"/>
        <v/>
      </c>
      <c r="J4146" s="232">
        <v>2016</v>
      </c>
      <c r="K4146" s="106">
        <f t="shared" si="194"/>
        <v>0</v>
      </c>
    </row>
    <row r="4147" spans="2:11" s="58" customFormat="1">
      <c r="B4147" s="175" t="s">
        <v>5100</v>
      </c>
      <c r="C4147" s="174" t="s">
        <v>283</v>
      </c>
      <c r="D4147" s="104">
        <v>11013.445239999999</v>
      </c>
      <c r="E4147" s="97">
        <v>93.500305087093722</v>
      </c>
      <c r="F4147" s="227">
        <f t="shared" si="192"/>
        <v>1029760.4900000001</v>
      </c>
      <c r="G4147" s="81">
        <v>5506.7225189999999</v>
      </c>
      <c r="H4147" s="106">
        <v>612.73561330864652</v>
      </c>
      <c r="I4147" s="189">
        <f t="shared" si="193"/>
        <v>3374165</v>
      </c>
      <c r="J4147" s="232">
        <v>2016</v>
      </c>
      <c r="K4147" s="106">
        <f t="shared" si="194"/>
        <v>4403925</v>
      </c>
    </row>
    <row r="4148" spans="2:11" s="58" customFormat="1">
      <c r="B4148" s="175" t="s">
        <v>5101</v>
      </c>
      <c r="C4148" s="174" t="s">
        <v>283</v>
      </c>
      <c r="D4148" s="181">
        <v>7817.7</v>
      </c>
      <c r="E4148" s="97">
        <v>91.188962226741879</v>
      </c>
      <c r="F4148" s="227">
        <f t="shared" si="192"/>
        <v>712887.95</v>
      </c>
      <c r="G4148" s="81">
        <v>3908.849858</v>
      </c>
      <c r="H4148" s="106">
        <v>623.65173607545603</v>
      </c>
      <c r="I4148" s="189">
        <f t="shared" si="193"/>
        <v>2437761</v>
      </c>
      <c r="J4148" s="232">
        <v>2016</v>
      </c>
      <c r="K4148" s="106">
        <f t="shared" si="194"/>
        <v>3150649</v>
      </c>
    </row>
    <row r="4149" spans="2:11" s="58" customFormat="1">
      <c r="B4149" s="175" t="s">
        <v>5102</v>
      </c>
      <c r="C4149" s="174" t="s">
        <v>5103</v>
      </c>
      <c r="D4149" s="181">
        <v>7635.85</v>
      </c>
      <c r="E4149" s="97">
        <v>34.067731817675828</v>
      </c>
      <c r="F4149" s="227">
        <f t="shared" si="192"/>
        <v>260136.08999999997</v>
      </c>
      <c r="G4149" s="81">
        <v>3817.9248830000001</v>
      </c>
      <c r="H4149" s="106">
        <v>162.69440050164548</v>
      </c>
      <c r="I4149" s="189">
        <f t="shared" si="193"/>
        <v>621155</v>
      </c>
      <c r="J4149" s="232">
        <v>2016</v>
      </c>
      <c r="K4149" s="106">
        <f t="shared" si="194"/>
        <v>881291</v>
      </c>
    </row>
    <row r="4150" spans="2:11" s="58" customFormat="1">
      <c r="B4150" s="175" t="s">
        <v>5104</v>
      </c>
      <c r="C4150" s="174" t="s">
        <v>5103</v>
      </c>
      <c r="D4150" s="181">
        <v>39019.033329999998</v>
      </c>
      <c r="E4150" s="97">
        <v>72.687509606225291</v>
      </c>
      <c r="F4150" s="227">
        <f t="shared" si="192"/>
        <v>2836196.36</v>
      </c>
      <c r="G4150" s="81">
        <v>19509.516250000001</v>
      </c>
      <c r="H4150" s="106">
        <v>162.69450043385879</v>
      </c>
      <c r="I4150" s="189">
        <f t="shared" si="193"/>
        <v>3174091.0000000005</v>
      </c>
      <c r="J4150" s="232">
        <v>2016</v>
      </c>
      <c r="K4150" s="106">
        <f t="shared" si="194"/>
        <v>6010287</v>
      </c>
    </row>
    <row r="4151" spans="2:11" s="58" customFormat="1">
      <c r="B4151" s="175" t="s">
        <v>5105</v>
      </c>
      <c r="C4151" s="174" t="s">
        <v>5103</v>
      </c>
      <c r="D4151" s="181">
        <v>6788.7749999999996</v>
      </c>
      <c r="E4151" s="97">
        <v>26.171516952616638</v>
      </c>
      <c r="F4151" s="227">
        <f t="shared" si="192"/>
        <v>177672.54</v>
      </c>
      <c r="G4151" s="81">
        <v>3394.387412</v>
      </c>
      <c r="H4151" s="106">
        <v>162.69445203799265</v>
      </c>
      <c r="I4151" s="189">
        <f t="shared" si="193"/>
        <v>552248</v>
      </c>
      <c r="J4151" s="232">
        <v>2016</v>
      </c>
      <c r="K4151" s="106">
        <f t="shared" si="194"/>
        <v>729921</v>
      </c>
    </row>
    <row r="4152" spans="2:11" s="58" customFormat="1">
      <c r="B4152" s="175" t="s">
        <v>5106</v>
      </c>
      <c r="C4152" s="174" t="s">
        <v>5103</v>
      </c>
      <c r="D4152" s="104">
        <v>45790.43333</v>
      </c>
      <c r="E4152" s="97">
        <v>41.873718603658382</v>
      </c>
      <c r="F4152" s="227">
        <f t="shared" si="192"/>
        <v>1917415.7199999997</v>
      </c>
      <c r="G4152" s="81">
        <v>22895.216339999999</v>
      </c>
      <c r="H4152" s="106">
        <v>162.69450983488721</v>
      </c>
      <c r="I4152" s="189">
        <f t="shared" si="193"/>
        <v>3724926.0000000005</v>
      </c>
      <c r="J4152" s="232">
        <v>2016</v>
      </c>
      <c r="K4152" s="106">
        <f t="shared" si="194"/>
        <v>5642342</v>
      </c>
    </row>
    <row r="4153" spans="2:11" s="58" customFormat="1">
      <c r="B4153" s="175" t="s">
        <v>5107</v>
      </c>
      <c r="C4153" s="174" t="s">
        <v>1811</v>
      </c>
      <c r="D4153" s="181">
        <v>13008.916670000001</v>
      </c>
      <c r="E4153" s="97">
        <v>147.24452224506408</v>
      </c>
      <c r="F4153" s="227">
        <f t="shared" si="192"/>
        <v>1915491.72</v>
      </c>
      <c r="G4153" s="81"/>
      <c r="H4153" s="106" t="s">
        <v>11235</v>
      </c>
      <c r="I4153" s="189" t="str">
        <f t="shared" si="193"/>
        <v/>
      </c>
      <c r="J4153" s="232">
        <v>2016</v>
      </c>
      <c r="K4153" s="106">
        <f t="shared" si="194"/>
        <v>0</v>
      </c>
    </row>
    <row r="4154" spans="2:11" s="58" customFormat="1">
      <c r="B4154" s="175" t="s">
        <v>5108</v>
      </c>
      <c r="C4154" s="174" t="s">
        <v>1811</v>
      </c>
      <c r="D4154" s="181">
        <v>2604.9</v>
      </c>
      <c r="E4154" s="97">
        <v>114.37440976620984</v>
      </c>
      <c r="F4154" s="227">
        <f t="shared" si="192"/>
        <v>297933.90000000002</v>
      </c>
      <c r="G4154" s="81"/>
      <c r="H4154" s="106" t="s">
        <v>11235</v>
      </c>
      <c r="I4154" s="189" t="str">
        <f t="shared" si="193"/>
        <v/>
      </c>
      <c r="J4154" s="232">
        <v>2016</v>
      </c>
      <c r="K4154" s="106">
        <f t="shared" si="194"/>
        <v>0</v>
      </c>
    </row>
    <row r="4155" spans="2:11" s="58" customFormat="1">
      <c r="B4155" s="175" t="s">
        <v>5109</v>
      </c>
      <c r="C4155" s="174" t="s">
        <v>1730</v>
      </c>
      <c r="D4155" s="181">
        <v>8983.7999999999993</v>
      </c>
      <c r="E4155" s="97">
        <v>43.058668937420691</v>
      </c>
      <c r="F4155" s="227">
        <f t="shared" si="192"/>
        <v>386830.47</v>
      </c>
      <c r="G4155" s="81"/>
      <c r="H4155" s="106" t="s">
        <v>11235</v>
      </c>
      <c r="I4155" s="189" t="str">
        <f t="shared" si="193"/>
        <v/>
      </c>
      <c r="J4155" s="232">
        <v>2016</v>
      </c>
      <c r="K4155" s="106">
        <f t="shared" si="194"/>
        <v>0</v>
      </c>
    </row>
    <row r="4156" spans="2:11" s="58" customFormat="1">
      <c r="B4156" s="175" t="s">
        <v>5110</v>
      </c>
      <c r="C4156" s="174" t="s">
        <v>1730</v>
      </c>
      <c r="D4156" s="181">
        <v>14034.78</v>
      </c>
      <c r="E4156" s="97">
        <v>44.223656516169115</v>
      </c>
      <c r="F4156" s="227">
        <f t="shared" si="192"/>
        <v>620669.29</v>
      </c>
      <c r="G4156" s="81"/>
      <c r="H4156" s="106" t="s">
        <v>11235</v>
      </c>
      <c r="I4156" s="189" t="str">
        <f t="shared" si="193"/>
        <v/>
      </c>
      <c r="J4156" s="232">
        <v>2016</v>
      </c>
      <c r="K4156" s="106">
        <f t="shared" si="194"/>
        <v>0</v>
      </c>
    </row>
    <row r="4157" spans="2:11" s="58" customFormat="1">
      <c r="B4157" s="175" t="s">
        <v>5111</v>
      </c>
      <c r="C4157" s="174" t="s">
        <v>4215</v>
      </c>
      <c r="D4157" s="104">
        <v>12705.9</v>
      </c>
      <c r="E4157" s="97">
        <v>114.96062459172511</v>
      </c>
      <c r="F4157" s="227">
        <f t="shared" si="192"/>
        <v>1460678.2</v>
      </c>
      <c r="G4157" s="81"/>
      <c r="H4157" s="106" t="s">
        <v>11235</v>
      </c>
      <c r="I4157" s="189" t="str">
        <f t="shared" si="193"/>
        <v/>
      </c>
      <c r="J4157" s="232">
        <v>2016</v>
      </c>
      <c r="K4157" s="106">
        <f t="shared" si="194"/>
        <v>0</v>
      </c>
    </row>
    <row r="4158" spans="2:11" s="58" customFormat="1">
      <c r="B4158" s="175" t="s">
        <v>5112</v>
      </c>
      <c r="C4158" s="174" t="s">
        <v>5113</v>
      </c>
      <c r="D4158" s="181">
        <v>220.4</v>
      </c>
      <c r="E4158" s="97">
        <v>2347.7934664246823</v>
      </c>
      <c r="F4158" s="227">
        <f t="shared" si="192"/>
        <v>517453.68</v>
      </c>
      <c r="G4158" s="81">
        <v>220.4000068</v>
      </c>
      <c r="H4158" s="106">
        <v>623.65243084919905</v>
      </c>
      <c r="I4158" s="189">
        <f t="shared" si="193"/>
        <v>137453</v>
      </c>
      <c r="J4158" s="232">
        <v>2016</v>
      </c>
      <c r="K4158" s="106">
        <f t="shared" si="194"/>
        <v>654907</v>
      </c>
    </row>
    <row r="4159" spans="2:11" s="58" customFormat="1">
      <c r="B4159" s="175" t="s">
        <v>5114</v>
      </c>
      <c r="C4159" s="174" t="s">
        <v>5115</v>
      </c>
      <c r="D4159" s="181">
        <v>3883.57</v>
      </c>
      <c r="E4159" s="97">
        <v>1299.4288863082163</v>
      </c>
      <c r="F4159" s="227">
        <f t="shared" si="192"/>
        <v>5046423.04</v>
      </c>
      <c r="G4159" s="81"/>
      <c r="H4159" s="106" t="s">
        <v>11235</v>
      </c>
      <c r="I4159" s="189" t="str">
        <f t="shared" si="193"/>
        <v/>
      </c>
      <c r="J4159" s="232">
        <v>2016</v>
      </c>
      <c r="K4159" s="106">
        <f t="shared" si="194"/>
        <v>0</v>
      </c>
    </row>
    <row r="4160" spans="2:11" s="58" customFormat="1">
      <c r="B4160" s="175" t="s">
        <v>5116</v>
      </c>
      <c r="C4160" s="174" t="s">
        <v>5115</v>
      </c>
      <c r="D4160" s="181">
        <v>3883.57</v>
      </c>
      <c r="E4160" s="97">
        <v>1299.4288863082163</v>
      </c>
      <c r="F4160" s="227">
        <f t="shared" si="192"/>
        <v>5046423.04</v>
      </c>
      <c r="G4160" s="81">
        <v>3883.570025</v>
      </c>
      <c r="H4160" s="106">
        <v>0</v>
      </c>
      <c r="I4160" s="189">
        <f t="shared" si="193"/>
        <v>0</v>
      </c>
      <c r="J4160" s="232">
        <v>2016</v>
      </c>
      <c r="K4160" s="106">
        <f t="shared" si="194"/>
        <v>5046423</v>
      </c>
    </row>
    <row r="4161" spans="2:11" s="58" customFormat="1">
      <c r="B4161" s="175" t="s">
        <v>5117</v>
      </c>
      <c r="C4161" s="174" t="s">
        <v>171</v>
      </c>
      <c r="D4161" s="181">
        <v>3925.68</v>
      </c>
      <c r="E4161" s="97">
        <v>197.39061512909868</v>
      </c>
      <c r="F4161" s="227">
        <f t="shared" si="192"/>
        <v>774892.39</v>
      </c>
      <c r="G4161" s="81">
        <v>1962.839978</v>
      </c>
      <c r="H4161" s="106">
        <v>623.65145081633341</v>
      </c>
      <c r="I4161" s="189">
        <f t="shared" si="193"/>
        <v>1224128</v>
      </c>
      <c r="J4161" s="232">
        <v>2016</v>
      </c>
      <c r="K4161" s="106">
        <f t="shared" si="194"/>
        <v>1999020</v>
      </c>
    </row>
    <row r="4162" spans="2:11" s="58" customFormat="1">
      <c r="B4162" s="175" t="s">
        <v>5118</v>
      </c>
      <c r="C4162" s="174" t="s">
        <v>4559</v>
      </c>
      <c r="D4162" s="104">
        <v>6678.3583330000001</v>
      </c>
      <c r="E4162" s="97">
        <v>93.486921316415689</v>
      </c>
      <c r="F4162" s="227">
        <f t="shared" si="192"/>
        <v>624339.16</v>
      </c>
      <c r="G4162" s="81">
        <v>3339.1792660000001</v>
      </c>
      <c r="H4162" s="106">
        <v>623.65175215483623</v>
      </c>
      <c r="I4162" s="189">
        <f t="shared" si="193"/>
        <v>2082485</v>
      </c>
      <c r="J4162" s="232">
        <v>2016</v>
      </c>
      <c r="K4162" s="106">
        <f t="shared" si="194"/>
        <v>2706824</v>
      </c>
    </row>
    <row r="4163" spans="2:11" s="58" customFormat="1">
      <c r="B4163" s="175" t="s">
        <v>5119</v>
      </c>
      <c r="C4163" s="174" t="s">
        <v>1355</v>
      </c>
      <c r="D4163" s="181">
        <v>5515.5636359999999</v>
      </c>
      <c r="E4163" s="97">
        <v>588.78600344735469</v>
      </c>
      <c r="F4163" s="227">
        <f t="shared" si="192"/>
        <v>3247486.67</v>
      </c>
      <c r="G4163" s="81">
        <v>2757.781927</v>
      </c>
      <c r="H4163" s="106">
        <v>576.16122016162592</v>
      </c>
      <c r="I4163" s="189">
        <f t="shared" si="193"/>
        <v>1588927</v>
      </c>
      <c r="J4163" s="232">
        <v>2016</v>
      </c>
      <c r="K4163" s="106">
        <f t="shared" si="194"/>
        <v>4836414</v>
      </c>
    </row>
    <row r="4164" spans="2:11" s="58" customFormat="1">
      <c r="B4164" s="175" t="s">
        <v>5120</v>
      </c>
      <c r="C4164" s="174" t="s">
        <v>1355</v>
      </c>
      <c r="D4164" s="181">
        <v>6909.054545</v>
      </c>
      <c r="E4164" s="97">
        <v>316.3133429857732</v>
      </c>
      <c r="F4164" s="227">
        <f t="shared" si="192"/>
        <v>2185426.14</v>
      </c>
      <c r="G4164" s="81">
        <v>3454.5273470000002</v>
      </c>
      <c r="H4164" s="106">
        <v>576.16102003895935</v>
      </c>
      <c r="I4164" s="189">
        <f t="shared" si="193"/>
        <v>1990364.0000000002</v>
      </c>
      <c r="J4164" s="232">
        <v>2016</v>
      </c>
      <c r="K4164" s="106">
        <f t="shared" si="194"/>
        <v>4175790</v>
      </c>
    </row>
    <row r="4165" spans="2:11" s="58" customFormat="1">
      <c r="B4165" s="175" t="s">
        <v>5121</v>
      </c>
      <c r="C4165" s="174" t="s">
        <v>1355</v>
      </c>
      <c r="D4165" s="181">
        <v>8231.6749999999993</v>
      </c>
      <c r="E4165" s="97">
        <v>142.7143868046297</v>
      </c>
      <c r="F4165" s="227">
        <f t="shared" si="192"/>
        <v>1174778.45</v>
      </c>
      <c r="G4165" s="81">
        <v>4115.837622</v>
      </c>
      <c r="H4165" s="106">
        <v>599.44444523569689</v>
      </c>
      <c r="I4165" s="189">
        <f t="shared" si="193"/>
        <v>2467216</v>
      </c>
      <c r="J4165" s="232">
        <v>2016</v>
      </c>
      <c r="K4165" s="106">
        <f t="shared" si="194"/>
        <v>3641994</v>
      </c>
    </row>
    <row r="4166" spans="2:11" s="58" customFormat="1">
      <c r="B4166" s="175" t="s">
        <v>5122</v>
      </c>
      <c r="C4166" s="174" t="s">
        <v>1355</v>
      </c>
      <c r="D4166" s="181">
        <v>6909.054545</v>
      </c>
      <c r="E4166" s="97">
        <v>316.3133429857732</v>
      </c>
      <c r="F4166" s="227">
        <f t="shared" si="192"/>
        <v>2185426.14</v>
      </c>
      <c r="G4166" s="81">
        <v>3454.5273470000002</v>
      </c>
      <c r="H4166" s="106">
        <v>576.16102003895935</v>
      </c>
      <c r="I4166" s="189">
        <f t="shared" si="193"/>
        <v>1990364.0000000002</v>
      </c>
      <c r="J4166" s="232">
        <v>2016</v>
      </c>
      <c r="K4166" s="106">
        <f t="shared" si="194"/>
        <v>4175790</v>
      </c>
    </row>
    <row r="4167" spans="2:11" s="58" customFormat="1">
      <c r="B4167" s="175" t="s">
        <v>5123</v>
      </c>
      <c r="C4167" s="174" t="s">
        <v>3468</v>
      </c>
      <c r="D4167" s="104">
        <v>7029.5025649999998</v>
      </c>
      <c r="E4167" s="97">
        <v>395.60469382942745</v>
      </c>
      <c r="F4167" s="227">
        <f t="shared" si="192"/>
        <v>2780904.21</v>
      </c>
      <c r="G4167" s="81"/>
      <c r="H4167" s="106" t="s">
        <v>11235</v>
      </c>
      <c r="I4167" s="189" t="str">
        <f t="shared" si="193"/>
        <v/>
      </c>
      <c r="J4167" s="232">
        <v>2016</v>
      </c>
      <c r="K4167" s="106">
        <f t="shared" si="194"/>
        <v>0</v>
      </c>
    </row>
    <row r="4168" spans="2:11" s="58" customFormat="1">
      <c r="B4168" s="175" t="s">
        <v>5124</v>
      </c>
      <c r="C4168" s="174" t="s">
        <v>3473</v>
      </c>
      <c r="D4168" s="181">
        <v>1450.942857</v>
      </c>
      <c r="E4168" s="97">
        <v>53.897725622146957</v>
      </c>
      <c r="F4168" s="227">
        <f t="shared" si="192"/>
        <v>78202.52</v>
      </c>
      <c r="G4168" s="81"/>
      <c r="H4168" s="106" t="s">
        <v>11235</v>
      </c>
      <c r="I4168" s="189" t="str">
        <f t="shared" si="193"/>
        <v/>
      </c>
      <c r="J4168" s="232">
        <v>2016</v>
      </c>
      <c r="K4168" s="106">
        <f t="shared" si="194"/>
        <v>0</v>
      </c>
    </row>
    <row r="4169" spans="2:11" s="58" customFormat="1">
      <c r="B4169" s="175" t="s">
        <v>5125</v>
      </c>
      <c r="C4169" s="174" t="s">
        <v>3468</v>
      </c>
      <c r="D4169" s="181">
        <v>5053.5626300000004</v>
      </c>
      <c r="E4169" s="97">
        <v>803.47111875014002</v>
      </c>
      <c r="F4169" s="227">
        <f t="shared" si="192"/>
        <v>4060391.62</v>
      </c>
      <c r="G4169" s="81">
        <v>2526.781305</v>
      </c>
      <c r="H4169" s="106">
        <v>162.69433337445085</v>
      </c>
      <c r="I4169" s="189">
        <f t="shared" si="193"/>
        <v>411092.99999999994</v>
      </c>
      <c r="J4169" s="232">
        <v>2016</v>
      </c>
      <c r="K4169" s="106">
        <f t="shared" si="194"/>
        <v>4471485</v>
      </c>
    </row>
    <row r="4170" spans="2:11" s="58" customFormat="1">
      <c r="B4170" s="175" t="s">
        <v>5126</v>
      </c>
      <c r="C4170" s="174" t="s">
        <v>3468</v>
      </c>
      <c r="D4170" s="181">
        <v>4332.8728380000002</v>
      </c>
      <c r="E4170" s="97">
        <v>207.59490149616065</v>
      </c>
      <c r="F4170" s="227">
        <f t="shared" si="192"/>
        <v>899482.31</v>
      </c>
      <c r="G4170" s="81">
        <v>2166.4364919999998</v>
      </c>
      <c r="H4170" s="106">
        <v>162.69436067087815</v>
      </c>
      <c r="I4170" s="189">
        <f t="shared" si="193"/>
        <v>352467</v>
      </c>
      <c r="J4170" s="232">
        <v>2016</v>
      </c>
      <c r="K4170" s="106">
        <f t="shared" si="194"/>
        <v>1251949</v>
      </c>
    </row>
    <row r="4171" spans="2:11" s="58" customFormat="1">
      <c r="B4171" s="175" t="s">
        <v>5127</v>
      </c>
      <c r="C4171" s="174" t="s">
        <v>3468</v>
      </c>
      <c r="D4171" s="181">
        <v>5053.5626300000004</v>
      </c>
      <c r="E4171" s="97">
        <v>803.47111875014002</v>
      </c>
      <c r="F4171" s="227">
        <f t="shared" si="192"/>
        <v>4060391.62</v>
      </c>
      <c r="G4171" s="81">
        <v>2526.781305</v>
      </c>
      <c r="H4171" s="106">
        <v>162.69433337445085</v>
      </c>
      <c r="I4171" s="189">
        <f t="shared" si="193"/>
        <v>411092.99999999994</v>
      </c>
      <c r="J4171" s="232">
        <v>2016</v>
      </c>
      <c r="K4171" s="106">
        <f t="shared" si="194"/>
        <v>4471485</v>
      </c>
    </row>
    <row r="4172" spans="2:11" s="58" customFormat="1">
      <c r="B4172" s="175" t="s">
        <v>5128</v>
      </c>
      <c r="C4172" s="174" t="s">
        <v>2225</v>
      </c>
      <c r="D4172" s="104">
        <v>5589.95</v>
      </c>
      <c r="E4172" s="97">
        <v>385.32540362615055</v>
      </c>
      <c r="F4172" s="227">
        <f t="shared" si="192"/>
        <v>2153949.7400000002</v>
      </c>
      <c r="G4172" s="81">
        <v>2794.9750760000002</v>
      </c>
      <c r="H4172" s="106">
        <v>576.16113067621495</v>
      </c>
      <c r="I4172" s="189">
        <f t="shared" si="193"/>
        <v>1610356</v>
      </c>
      <c r="J4172" s="232">
        <v>2016</v>
      </c>
      <c r="K4172" s="106">
        <f t="shared" si="194"/>
        <v>3764306</v>
      </c>
    </row>
    <row r="4173" spans="2:11" s="58" customFormat="1">
      <c r="B4173" s="175" t="s">
        <v>5129</v>
      </c>
      <c r="C4173" s="174" t="s">
        <v>4854</v>
      </c>
      <c r="D4173" s="181">
        <v>9454.7000000000007</v>
      </c>
      <c r="E4173" s="97">
        <v>140.07240314341016</v>
      </c>
      <c r="F4173" s="227">
        <f t="shared" si="192"/>
        <v>1324342.55</v>
      </c>
      <c r="G4173" s="81"/>
      <c r="H4173" s="106" t="s">
        <v>11235</v>
      </c>
      <c r="I4173" s="189" t="str">
        <f t="shared" si="193"/>
        <v/>
      </c>
      <c r="J4173" s="232">
        <v>2016</v>
      </c>
      <c r="K4173" s="106">
        <f t="shared" si="194"/>
        <v>0</v>
      </c>
    </row>
    <row r="4174" spans="2:11" s="58" customFormat="1">
      <c r="B4174" s="175" t="s">
        <v>5130</v>
      </c>
      <c r="C4174" s="174" t="s">
        <v>2225</v>
      </c>
      <c r="D4174" s="181">
        <v>4365.21</v>
      </c>
      <c r="E4174" s="97">
        <v>64.004588553586188</v>
      </c>
      <c r="F4174" s="227">
        <f t="shared" ref="F4174:F4237" si="195">IFERROR(D4174*E4174,0)</f>
        <v>279393.46999999997</v>
      </c>
      <c r="G4174" s="81">
        <v>2182.6049750000002</v>
      </c>
      <c r="H4174" s="106">
        <v>576.16106185224828</v>
      </c>
      <c r="I4174" s="189">
        <f t="shared" ref="I4174:I4237" si="196">IFERROR(G4174*H4174,"")</f>
        <v>1257532</v>
      </c>
      <c r="J4174" s="232">
        <v>2016</v>
      </c>
      <c r="K4174" s="106">
        <f t="shared" ref="K4174:K4237" si="197">IFERROR(ROUND((F4174+I4174),0),0)</f>
        <v>1536925</v>
      </c>
    </row>
    <row r="4175" spans="2:11" s="58" customFormat="1">
      <c r="B4175" s="175" t="s">
        <v>5131</v>
      </c>
      <c r="C4175" s="174" t="s">
        <v>2181</v>
      </c>
      <c r="D4175" s="181">
        <v>6770.6</v>
      </c>
      <c r="E4175" s="97">
        <v>96.510430390216527</v>
      </c>
      <c r="F4175" s="227">
        <f t="shared" si="195"/>
        <v>653433.52</v>
      </c>
      <c r="G4175" s="81">
        <v>3385.299865</v>
      </c>
      <c r="H4175" s="106">
        <v>162.69459780928446</v>
      </c>
      <c r="I4175" s="189">
        <f t="shared" si="196"/>
        <v>550770</v>
      </c>
      <c r="J4175" s="232">
        <v>2016</v>
      </c>
      <c r="K4175" s="106">
        <f t="shared" si="197"/>
        <v>1204204</v>
      </c>
    </row>
    <row r="4176" spans="2:11" s="58" customFormat="1">
      <c r="B4176" s="175" t="s">
        <v>5132</v>
      </c>
      <c r="C4176" s="174" t="s">
        <v>2181</v>
      </c>
      <c r="D4176" s="181">
        <v>26147.133330000001</v>
      </c>
      <c r="E4176" s="97">
        <v>131.1867162150582</v>
      </c>
      <c r="F4176" s="227">
        <f t="shared" si="195"/>
        <v>3430156.5599999996</v>
      </c>
      <c r="G4176" s="81">
        <v>13073.56595</v>
      </c>
      <c r="H4176" s="106">
        <v>162.69447893059353</v>
      </c>
      <c r="I4176" s="189">
        <f t="shared" si="196"/>
        <v>2126997</v>
      </c>
      <c r="J4176" s="232">
        <v>2016</v>
      </c>
      <c r="K4176" s="106">
        <f t="shared" si="197"/>
        <v>5557154</v>
      </c>
    </row>
    <row r="4177" spans="2:11" s="58" customFormat="1">
      <c r="B4177" s="175" t="s">
        <v>5133</v>
      </c>
      <c r="C4177" s="174" t="s">
        <v>5134</v>
      </c>
      <c r="D4177" s="104">
        <v>13278.378989999999</v>
      </c>
      <c r="E4177" s="97">
        <v>168.12846219265805</v>
      </c>
      <c r="F4177" s="227">
        <f t="shared" si="195"/>
        <v>2232473.44</v>
      </c>
      <c r="G4177" s="81">
        <v>6639.1892980000002</v>
      </c>
      <c r="H4177" s="106">
        <v>162.69456277220308</v>
      </c>
      <c r="I4177" s="189">
        <f t="shared" si="196"/>
        <v>1080160</v>
      </c>
      <c r="J4177" s="232">
        <v>2016</v>
      </c>
      <c r="K4177" s="106">
        <f t="shared" si="197"/>
        <v>3312633</v>
      </c>
    </row>
    <row r="4178" spans="2:11" s="58" customFormat="1">
      <c r="B4178" s="175" t="s">
        <v>5135</v>
      </c>
      <c r="C4178" s="174" t="s">
        <v>5134</v>
      </c>
      <c r="D4178" s="181">
        <v>5185.5308949999999</v>
      </c>
      <c r="E4178" s="97">
        <v>391.60533243722966</v>
      </c>
      <c r="F4178" s="227">
        <f t="shared" si="195"/>
        <v>2030681.55</v>
      </c>
      <c r="G4178" s="81">
        <v>2592.7654240000002</v>
      </c>
      <c r="H4178" s="106">
        <v>162.69462562842321</v>
      </c>
      <c r="I4178" s="189">
        <f t="shared" si="196"/>
        <v>421829</v>
      </c>
      <c r="J4178" s="232">
        <v>2016</v>
      </c>
      <c r="K4178" s="106">
        <f t="shared" si="197"/>
        <v>2452511</v>
      </c>
    </row>
    <row r="4179" spans="2:11" s="58" customFormat="1">
      <c r="B4179" s="175" t="s">
        <v>5136</v>
      </c>
      <c r="C4179" s="174" t="s">
        <v>5137</v>
      </c>
      <c r="D4179" s="181">
        <v>3467.05</v>
      </c>
      <c r="E4179" s="97">
        <v>144.59371223374339</v>
      </c>
      <c r="F4179" s="227">
        <f t="shared" si="195"/>
        <v>501313.63000000006</v>
      </c>
      <c r="G4179" s="81">
        <v>1733.5249289999999</v>
      </c>
      <c r="H4179" s="106">
        <v>623.65183327571287</v>
      </c>
      <c r="I4179" s="189">
        <f t="shared" si="196"/>
        <v>1081116</v>
      </c>
      <c r="J4179" s="232">
        <v>2016</v>
      </c>
      <c r="K4179" s="106">
        <f t="shared" si="197"/>
        <v>1582430</v>
      </c>
    </row>
    <row r="4180" spans="2:11" s="58" customFormat="1">
      <c r="B4180" s="175" t="s">
        <v>5138</v>
      </c>
      <c r="C4180" s="174" t="s">
        <v>4559</v>
      </c>
      <c r="D4180" s="181">
        <v>8927.2999999999993</v>
      </c>
      <c r="E4180" s="97">
        <v>233.08727162747977</v>
      </c>
      <c r="F4180" s="227">
        <f t="shared" si="195"/>
        <v>2080840</v>
      </c>
      <c r="G4180" s="81">
        <v>4463.6499270000004</v>
      </c>
      <c r="H4180" s="106">
        <v>623.65173020433417</v>
      </c>
      <c r="I4180" s="189">
        <f t="shared" si="196"/>
        <v>2783763</v>
      </c>
      <c r="J4180" s="232">
        <v>2016</v>
      </c>
      <c r="K4180" s="106">
        <f t="shared" si="197"/>
        <v>4864603</v>
      </c>
    </row>
    <row r="4181" spans="2:11" s="58" customFormat="1">
      <c r="B4181" s="175" t="s">
        <v>5139</v>
      </c>
      <c r="C4181" s="174" t="s">
        <v>5140</v>
      </c>
      <c r="D4181" s="181">
        <v>16419.95</v>
      </c>
      <c r="E4181" s="97">
        <v>239.40455665212136</v>
      </c>
      <c r="F4181" s="227">
        <f t="shared" si="195"/>
        <v>3931010.85</v>
      </c>
      <c r="G4181" s="81">
        <v>8209.9748419999996</v>
      </c>
      <c r="H4181" s="106">
        <v>162.69453021546786</v>
      </c>
      <c r="I4181" s="189">
        <f t="shared" si="196"/>
        <v>1335718</v>
      </c>
      <c r="J4181" s="232">
        <v>2016</v>
      </c>
      <c r="K4181" s="106">
        <f t="shared" si="197"/>
        <v>5266729</v>
      </c>
    </row>
    <row r="4182" spans="2:11" s="58" customFormat="1">
      <c r="B4182" s="175" t="s">
        <v>5141</v>
      </c>
      <c r="C4182" s="174" t="s">
        <v>2364</v>
      </c>
      <c r="D4182" s="104">
        <v>5521.05</v>
      </c>
      <c r="E4182" s="97">
        <v>585.47886181070623</v>
      </c>
      <c r="F4182" s="227">
        <f t="shared" si="195"/>
        <v>3232458.07</v>
      </c>
      <c r="G4182" s="81">
        <v>2760.5250160000001</v>
      </c>
      <c r="H4182" s="106">
        <v>162.69441406866062</v>
      </c>
      <c r="I4182" s="189">
        <f t="shared" si="196"/>
        <v>449122</v>
      </c>
      <c r="J4182" s="232">
        <v>2016</v>
      </c>
      <c r="K4182" s="106">
        <f t="shared" si="197"/>
        <v>3681580</v>
      </c>
    </row>
    <row r="4183" spans="2:11" s="58" customFormat="1">
      <c r="B4183" s="175" t="s">
        <v>5142</v>
      </c>
      <c r="C4183" s="174" t="s">
        <v>2228</v>
      </c>
      <c r="D4183" s="181">
        <v>28123.633330000001</v>
      </c>
      <c r="E4183" s="97">
        <v>237.65825957026158</v>
      </c>
      <c r="F4183" s="227">
        <f t="shared" si="195"/>
        <v>6683813.75</v>
      </c>
      <c r="G4183" s="81">
        <v>14061.816709999999</v>
      </c>
      <c r="H4183" s="106">
        <v>162.69448302316835</v>
      </c>
      <c r="I4183" s="189">
        <f t="shared" si="196"/>
        <v>2287780</v>
      </c>
      <c r="J4183" s="232">
        <v>2016</v>
      </c>
      <c r="K4183" s="106">
        <f t="shared" si="197"/>
        <v>8971594</v>
      </c>
    </row>
    <row r="4184" spans="2:11" s="58" customFormat="1">
      <c r="B4184" s="175" t="s">
        <v>5143</v>
      </c>
      <c r="C4184" s="174" t="s">
        <v>2228</v>
      </c>
      <c r="D4184" s="181">
        <v>27268.5</v>
      </c>
      <c r="E4184" s="97">
        <v>61.32517850266791</v>
      </c>
      <c r="F4184" s="227">
        <f t="shared" si="195"/>
        <v>1672245.63</v>
      </c>
      <c r="G4184" s="81">
        <v>13634.249760000001</v>
      </c>
      <c r="H4184" s="106">
        <v>162.69454051720408</v>
      </c>
      <c r="I4184" s="189">
        <f t="shared" si="196"/>
        <v>2218218</v>
      </c>
      <c r="J4184" s="232">
        <v>2016</v>
      </c>
      <c r="K4184" s="106">
        <f t="shared" si="197"/>
        <v>3890464</v>
      </c>
    </row>
    <row r="4185" spans="2:11" s="58" customFormat="1">
      <c r="B4185" s="175" t="s">
        <v>5144</v>
      </c>
      <c r="C4185" s="174" t="s">
        <v>5145</v>
      </c>
      <c r="D4185" s="181">
        <v>17627.266670000001</v>
      </c>
      <c r="E4185" s="97">
        <v>70.204187249638963</v>
      </c>
      <c r="F4185" s="227">
        <f t="shared" si="195"/>
        <v>1237507.93</v>
      </c>
      <c r="G4185" s="81">
        <v>8813.6331399999999</v>
      </c>
      <c r="H4185" s="106">
        <v>162.69454119802404</v>
      </c>
      <c r="I4185" s="189">
        <f t="shared" si="196"/>
        <v>1433930</v>
      </c>
      <c r="J4185" s="232">
        <v>2016</v>
      </c>
      <c r="K4185" s="106">
        <f t="shared" si="197"/>
        <v>2671438</v>
      </c>
    </row>
    <row r="4186" spans="2:11" s="58" customFormat="1">
      <c r="B4186" s="175" t="s">
        <v>5146</v>
      </c>
      <c r="C4186" s="174" t="s">
        <v>5145</v>
      </c>
      <c r="D4186" s="181">
        <v>17627.266670000001</v>
      </c>
      <c r="E4186" s="97">
        <v>70.204187249638963</v>
      </c>
      <c r="F4186" s="227">
        <f t="shared" si="195"/>
        <v>1237507.93</v>
      </c>
      <c r="G4186" s="81">
        <v>8813.6331399999999</v>
      </c>
      <c r="H4186" s="106">
        <v>162.69454119802404</v>
      </c>
      <c r="I4186" s="189">
        <f t="shared" si="196"/>
        <v>1433930</v>
      </c>
      <c r="J4186" s="232">
        <v>2016</v>
      </c>
      <c r="K4186" s="106">
        <f t="shared" si="197"/>
        <v>2671438</v>
      </c>
    </row>
    <row r="4187" spans="2:11" s="58" customFormat="1">
      <c r="B4187" s="175" t="s">
        <v>5147</v>
      </c>
      <c r="C4187" s="174" t="s">
        <v>5148</v>
      </c>
      <c r="D4187" s="104">
        <v>25310.728569999999</v>
      </c>
      <c r="E4187" s="97">
        <v>188.42568228765924</v>
      </c>
      <c r="F4187" s="227">
        <f t="shared" si="195"/>
        <v>4769191.3</v>
      </c>
      <c r="G4187" s="81">
        <v>12655.36469</v>
      </c>
      <c r="H4187" s="106">
        <v>162.69448178186005</v>
      </c>
      <c r="I4187" s="189">
        <f t="shared" si="196"/>
        <v>2058958</v>
      </c>
      <c r="J4187" s="232">
        <v>2016</v>
      </c>
      <c r="K4187" s="106">
        <f t="shared" si="197"/>
        <v>6828149</v>
      </c>
    </row>
    <row r="4188" spans="2:11" s="58" customFormat="1">
      <c r="B4188" s="175" t="s">
        <v>5149</v>
      </c>
      <c r="C4188" s="174" t="s">
        <v>5150</v>
      </c>
      <c r="D4188" s="181">
        <v>13616.133330000001</v>
      </c>
      <c r="E4188" s="97">
        <v>46.574026901071775</v>
      </c>
      <c r="F4188" s="227">
        <f t="shared" si="195"/>
        <v>634158.16</v>
      </c>
      <c r="G4188" s="81">
        <v>6808.0665829999998</v>
      </c>
      <c r="H4188" s="106">
        <v>162.69450166157401</v>
      </c>
      <c r="I4188" s="189">
        <f t="shared" si="196"/>
        <v>1107635</v>
      </c>
      <c r="J4188" s="232">
        <v>2016</v>
      </c>
      <c r="K4188" s="106">
        <f t="shared" si="197"/>
        <v>1741793</v>
      </c>
    </row>
    <row r="4189" spans="2:11" s="58" customFormat="1">
      <c r="B4189" s="175" t="s">
        <v>5151</v>
      </c>
      <c r="C4189" s="174" t="s">
        <v>5150</v>
      </c>
      <c r="D4189" s="181">
        <v>8227</v>
      </c>
      <c r="E4189" s="97">
        <v>15.828653215023703</v>
      </c>
      <c r="F4189" s="227">
        <f t="shared" si="195"/>
        <v>130222.33</v>
      </c>
      <c r="G4189" s="81">
        <v>4113.4999959999996</v>
      </c>
      <c r="H4189" s="106">
        <v>162.69454251872571</v>
      </c>
      <c r="I4189" s="189">
        <f t="shared" si="196"/>
        <v>669244</v>
      </c>
      <c r="J4189" s="232">
        <v>2016</v>
      </c>
      <c r="K4189" s="106">
        <f t="shared" si="197"/>
        <v>799466</v>
      </c>
    </row>
    <row r="4190" spans="2:11" s="58" customFormat="1">
      <c r="B4190" s="175" t="s">
        <v>5152</v>
      </c>
      <c r="C4190" s="174" t="s">
        <v>5150</v>
      </c>
      <c r="D4190" s="181">
        <v>13616.133330000001</v>
      </c>
      <c r="E4190" s="97">
        <v>46.574026901071775</v>
      </c>
      <c r="F4190" s="227">
        <f t="shared" si="195"/>
        <v>634158.16</v>
      </c>
      <c r="G4190" s="81">
        <v>6808.0665829999998</v>
      </c>
      <c r="H4190" s="106">
        <v>162.69450166157401</v>
      </c>
      <c r="I4190" s="189">
        <f t="shared" si="196"/>
        <v>1107635</v>
      </c>
      <c r="J4190" s="232">
        <v>2016</v>
      </c>
      <c r="K4190" s="106">
        <f t="shared" si="197"/>
        <v>1741793</v>
      </c>
    </row>
    <row r="4191" spans="2:11" s="58" customFormat="1">
      <c r="B4191" s="175" t="s">
        <v>5153</v>
      </c>
      <c r="C4191" s="174" t="s">
        <v>5150</v>
      </c>
      <c r="D4191" s="181">
        <v>12383.5</v>
      </c>
      <c r="E4191" s="97">
        <v>59.456938668389391</v>
      </c>
      <c r="F4191" s="227">
        <f t="shared" si="195"/>
        <v>736285</v>
      </c>
      <c r="G4191" s="81">
        <v>6191.749898</v>
      </c>
      <c r="H4191" s="106">
        <v>162.69455591631521</v>
      </c>
      <c r="I4191" s="189">
        <f t="shared" si="196"/>
        <v>1007364</v>
      </c>
      <c r="J4191" s="232">
        <v>2016</v>
      </c>
      <c r="K4191" s="106">
        <f t="shared" si="197"/>
        <v>1743649</v>
      </c>
    </row>
    <row r="4192" spans="2:11" s="58" customFormat="1">
      <c r="B4192" s="175" t="s">
        <v>5154</v>
      </c>
      <c r="C4192" s="174" t="s">
        <v>3293</v>
      </c>
      <c r="D4192" s="104">
        <v>3488.375</v>
      </c>
      <c r="E4192" s="97">
        <v>917.17973555022036</v>
      </c>
      <c r="F4192" s="227">
        <f t="shared" si="195"/>
        <v>3199466.86</v>
      </c>
      <c r="G4192" s="81">
        <v>1744.1874909999999</v>
      </c>
      <c r="H4192" s="106">
        <v>0</v>
      </c>
      <c r="I4192" s="189">
        <f t="shared" si="196"/>
        <v>0</v>
      </c>
      <c r="J4192" s="232">
        <v>2016</v>
      </c>
      <c r="K4192" s="106">
        <f t="shared" si="197"/>
        <v>3199467</v>
      </c>
    </row>
    <row r="4193" spans="2:11" s="58" customFormat="1">
      <c r="B4193" s="175" t="s">
        <v>5155</v>
      </c>
      <c r="C4193" s="174" t="s">
        <v>3293</v>
      </c>
      <c r="D4193" s="181">
        <v>1974.333333</v>
      </c>
      <c r="E4193" s="97">
        <v>190.27006418880131</v>
      </c>
      <c r="F4193" s="227">
        <f t="shared" si="195"/>
        <v>375656.53</v>
      </c>
      <c r="G4193" s="81">
        <v>987.16669019999995</v>
      </c>
      <c r="H4193" s="106">
        <v>0</v>
      </c>
      <c r="I4193" s="189">
        <f t="shared" si="196"/>
        <v>0</v>
      </c>
      <c r="J4193" s="232">
        <v>2016</v>
      </c>
      <c r="K4193" s="106">
        <f t="shared" si="197"/>
        <v>375657</v>
      </c>
    </row>
    <row r="4194" spans="2:11" s="58" customFormat="1">
      <c r="B4194" s="175" t="s">
        <v>5156</v>
      </c>
      <c r="C4194" s="174" t="s">
        <v>3267</v>
      </c>
      <c r="D4194" s="181">
        <v>5772.7111109999996</v>
      </c>
      <c r="E4194" s="97">
        <v>278.43623543488974</v>
      </c>
      <c r="F4194" s="227">
        <f t="shared" si="195"/>
        <v>1607331.9499999997</v>
      </c>
      <c r="G4194" s="81">
        <v>2886.3555470000001</v>
      </c>
      <c r="H4194" s="106">
        <v>0</v>
      </c>
      <c r="I4194" s="189">
        <f t="shared" si="196"/>
        <v>0</v>
      </c>
      <c r="J4194" s="232">
        <v>2016</v>
      </c>
      <c r="K4194" s="106">
        <f t="shared" si="197"/>
        <v>1607332</v>
      </c>
    </row>
    <row r="4195" spans="2:11" s="58" customFormat="1">
      <c r="B4195" s="175" t="s">
        <v>5157</v>
      </c>
      <c r="C4195" s="174" t="s">
        <v>3267</v>
      </c>
      <c r="D4195" s="181">
        <v>7017.1111110000002</v>
      </c>
      <c r="E4195" s="97">
        <v>336.79762549223796</v>
      </c>
      <c r="F4195" s="227">
        <f t="shared" si="195"/>
        <v>2363346.36</v>
      </c>
      <c r="G4195" s="81">
        <v>3508.55566</v>
      </c>
      <c r="H4195" s="106">
        <v>0</v>
      </c>
      <c r="I4195" s="189">
        <f t="shared" si="196"/>
        <v>0</v>
      </c>
      <c r="J4195" s="232">
        <v>2016</v>
      </c>
      <c r="K4195" s="106">
        <f t="shared" si="197"/>
        <v>2363346</v>
      </c>
    </row>
    <row r="4196" spans="2:11" s="58" customFormat="1">
      <c r="B4196" s="175" t="s">
        <v>5158</v>
      </c>
      <c r="C4196" s="174" t="s">
        <v>2629</v>
      </c>
      <c r="D4196" s="181">
        <v>11261.807140000001</v>
      </c>
      <c r="E4196" s="97">
        <v>73.526203184473999</v>
      </c>
      <c r="F4196" s="227">
        <f t="shared" si="195"/>
        <v>828037.92</v>
      </c>
      <c r="G4196" s="81">
        <v>5630.9037239999998</v>
      </c>
      <c r="H4196" s="106">
        <v>1217.8389715263404</v>
      </c>
      <c r="I4196" s="189">
        <f t="shared" si="196"/>
        <v>6857534</v>
      </c>
      <c r="J4196" s="232">
        <v>2016</v>
      </c>
      <c r="K4196" s="106">
        <f t="shared" si="197"/>
        <v>7685572</v>
      </c>
    </row>
    <row r="4197" spans="2:11" s="58" customFormat="1">
      <c r="B4197" s="175" t="s">
        <v>5159</v>
      </c>
      <c r="C4197" s="174" t="s">
        <v>2629</v>
      </c>
      <c r="D4197" s="104">
        <v>7482.3833329999998</v>
      </c>
      <c r="E4197" s="97">
        <v>332.40486744786779</v>
      </c>
      <c r="F4197" s="227">
        <f t="shared" si="195"/>
        <v>2487180.64</v>
      </c>
      <c r="G4197" s="81">
        <v>3741.191644</v>
      </c>
      <c r="H4197" s="106">
        <v>1217.8389757998723</v>
      </c>
      <c r="I4197" s="189">
        <f t="shared" si="196"/>
        <v>4556169</v>
      </c>
      <c r="J4197" s="232">
        <v>2016</v>
      </c>
      <c r="K4197" s="106">
        <f t="shared" si="197"/>
        <v>7043350</v>
      </c>
    </row>
    <row r="4198" spans="2:11" s="58" customFormat="1">
      <c r="B4198" s="175" t="s">
        <v>5160</v>
      </c>
      <c r="C4198" s="174" t="s">
        <v>2629</v>
      </c>
      <c r="D4198" s="181">
        <v>8902.5928569999996</v>
      </c>
      <c r="E4198" s="97">
        <v>90.184557790791047</v>
      </c>
      <c r="F4198" s="227">
        <f t="shared" si="195"/>
        <v>802876.4</v>
      </c>
      <c r="G4198" s="81">
        <v>4451.2964709999997</v>
      </c>
      <c r="H4198" s="106">
        <v>1217.8389004905264</v>
      </c>
      <c r="I4198" s="189">
        <f t="shared" si="196"/>
        <v>5420962</v>
      </c>
      <c r="J4198" s="232">
        <v>2016</v>
      </c>
      <c r="K4198" s="106">
        <f t="shared" si="197"/>
        <v>6223838</v>
      </c>
    </row>
    <row r="4199" spans="2:11" s="58" customFormat="1">
      <c r="B4199" s="175" t="s">
        <v>5161</v>
      </c>
      <c r="C4199" s="174" t="s">
        <v>2629</v>
      </c>
      <c r="D4199" s="181">
        <v>6744.25</v>
      </c>
      <c r="E4199" s="97">
        <v>118.80021499796122</v>
      </c>
      <c r="F4199" s="227">
        <f t="shared" si="195"/>
        <v>801218.35</v>
      </c>
      <c r="G4199" s="81">
        <v>3372.1249950000001</v>
      </c>
      <c r="H4199" s="106">
        <v>1217.8389016092804</v>
      </c>
      <c r="I4199" s="189">
        <f t="shared" si="196"/>
        <v>4106705</v>
      </c>
      <c r="J4199" s="232">
        <v>2016</v>
      </c>
      <c r="K4199" s="106">
        <f t="shared" si="197"/>
        <v>4907923</v>
      </c>
    </row>
    <row r="4200" spans="2:11" s="58" customFormat="1">
      <c r="B4200" s="175" t="s">
        <v>5162</v>
      </c>
      <c r="C4200" s="174" t="s">
        <v>3267</v>
      </c>
      <c r="D4200" s="181">
        <v>5772.7111109999996</v>
      </c>
      <c r="E4200" s="97">
        <v>413.71499527304167</v>
      </c>
      <c r="F4200" s="227">
        <f t="shared" si="195"/>
        <v>2388257.15</v>
      </c>
      <c r="G4200" s="81">
        <v>2886.355466</v>
      </c>
      <c r="H4200" s="106">
        <v>0</v>
      </c>
      <c r="I4200" s="189">
        <f t="shared" si="196"/>
        <v>0</v>
      </c>
      <c r="J4200" s="232">
        <v>2016</v>
      </c>
      <c r="K4200" s="106">
        <f t="shared" si="197"/>
        <v>2388257</v>
      </c>
    </row>
    <row r="4201" spans="2:11" s="58" customFormat="1">
      <c r="B4201" s="175" t="s">
        <v>5163</v>
      </c>
      <c r="C4201" s="174" t="s">
        <v>3267</v>
      </c>
      <c r="D4201" s="181">
        <v>5772.7111109999996</v>
      </c>
      <c r="E4201" s="97">
        <v>525.25008469976081</v>
      </c>
      <c r="F4201" s="227">
        <f t="shared" si="195"/>
        <v>3032117</v>
      </c>
      <c r="G4201" s="81">
        <v>2886.3555740000002</v>
      </c>
      <c r="H4201" s="106">
        <v>0</v>
      </c>
      <c r="I4201" s="189">
        <f t="shared" si="196"/>
        <v>0</v>
      </c>
      <c r="J4201" s="232">
        <v>2016</v>
      </c>
      <c r="K4201" s="106">
        <f t="shared" si="197"/>
        <v>3032117</v>
      </c>
    </row>
    <row r="4202" spans="2:11" s="58" customFormat="1">
      <c r="B4202" s="175" t="s">
        <v>5164</v>
      </c>
      <c r="C4202" s="174" t="s">
        <v>5165</v>
      </c>
      <c r="D4202" s="104">
        <v>2959.7142859999999</v>
      </c>
      <c r="E4202" s="97">
        <v>2609.9200846983376</v>
      </c>
      <c r="F4202" s="227">
        <f t="shared" si="195"/>
        <v>7724617.7599999998</v>
      </c>
      <c r="G4202" s="81">
        <v>2959.714395</v>
      </c>
      <c r="H4202" s="106">
        <v>0</v>
      </c>
      <c r="I4202" s="189">
        <f t="shared" si="196"/>
        <v>0</v>
      </c>
      <c r="J4202" s="232">
        <v>2016</v>
      </c>
      <c r="K4202" s="106">
        <f t="shared" si="197"/>
        <v>7724618</v>
      </c>
    </row>
    <row r="4203" spans="2:11" s="58" customFormat="1">
      <c r="B4203" s="175" t="s">
        <v>5166</v>
      </c>
      <c r="C4203" s="174" t="s">
        <v>2492</v>
      </c>
      <c r="D4203" s="181">
        <v>3443.7844369999998</v>
      </c>
      <c r="E4203" s="97">
        <v>207.84323557241282</v>
      </c>
      <c r="F4203" s="227">
        <f t="shared" si="195"/>
        <v>715767.3</v>
      </c>
      <c r="G4203" s="81">
        <v>1721.892272</v>
      </c>
      <c r="H4203" s="106">
        <v>1300.6109827061237</v>
      </c>
      <c r="I4203" s="189">
        <f t="shared" si="196"/>
        <v>2239512</v>
      </c>
      <c r="J4203" s="232">
        <v>2016</v>
      </c>
      <c r="K4203" s="106">
        <f t="shared" si="197"/>
        <v>2955279</v>
      </c>
    </row>
    <row r="4204" spans="2:11" s="58" customFormat="1">
      <c r="B4204" s="175" t="s">
        <v>5167</v>
      </c>
      <c r="C4204" s="174" t="s">
        <v>2483</v>
      </c>
      <c r="D4204" s="181">
        <v>2362</v>
      </c>
      <c r="E4204" s="97">
        <v>97.858518204911093</v>
      </c>
      <c r="F4204" s="227">
        <f t="shared" si="195"/>
        <v>231141.82</v>
      </c>
      <c r="G4204" s="81">
        <v>1181.0000299999999</v>
      </c>
      <c r="H4204" s="106">
        <v>1300.6113132782903</v>
      </c>
      <c r="I4204" s="189">
        <f t="shared" si="196"/>
        <v>1536022</v>
      </c>
      <c r="J4204" s="232">
        <v>2016</v>
      </c>
      <c r="K4204" s="106">
        <f t="shared" si="197"/>
        <v>1767164</v>
      </c>
    </row>
    <row r="4205" spans="2:11" s="58" customFormat="1">
      <c r="B4205" s="175" t="s">
        <v>5168</v>
      </c>
      <c r="C4205" s="174" t="s">
        <v>2492</v>
      </c>
      <c r="D4205" s="181">
        <v>3452.732172</v>
      </c>
      <c r="E4205" s="97">
        <v>204.51562554617979</v>
      </c>
      <c r="F4205" s="227">
        <f t="shared" si="195"/>
        <v>706137.68</v>
      </c>
      <c r="G4205" s="81">
        <v>1726.366111</v>
      </c>
      <c r="H4205" s="106">
        <v>1300.6111424994253</v>
      </c>
      <c r="I4205" s="189">
        <f t="shared" si="196"/>
        <v>2245331</v>
      </c>
      <c r="J4205" s="232">
        <v>2016</v>
      </c>
      <c r="K4205" s="106">
        <f t="shared" si="197"/>
        <v>2951469</v>
      </c>
    </row>
    <row r="4206" spans="2:11" s="58" customFormat="1">
      <c r="B4206" s="175" t="s">
        <v>5169</v>
      </c>
      <c r="C4206" s="174" t="s">
        <v>1647</v>
      </c>
      <c r="D4206" s="181">
        <v>4962.5284659999998</v>
      </c>
      <c r="E4206" s="97">
        <v>144.81722269681384</v>
      </c>
      <c r="F4206" s="227">
        <f t="shared" si="195"/>
        <v>718659.59</v>
      </c>
      <c r="G4206" s="81">
        <v>2481.2642300000002</v>
      </c>
      <c r="H4206" s="106">
        <v>162.69448256222191</v>
      </c>
      <c r="I4206" s="189">
        <f t="shared" si="196"/>
        <v>403688</v>
      </c>
      <c r="J4206" s="232">
        <v>2016</v>
      </c>
      <c r="K4206" s="106">
        <f t="shared" si="197"/>
        <v>1122348</v>
      </c>
    </row>
    <row r="4207" spans="2:11" s="58" customFormat="1">
      <c r="B4207" s="175" t="s">
        <v>5170</v>
      </c>
      <c r="C4207" s="174" t="s">
        <v>3047</v>
      </c>
      <c r="D4207" s="104">
        <v>2052.9</v>
      </c>
      <c r="E4207" s="97">
        <v>112.81054118563982</v>
      </c>
      <c r="F4207" s="227">
        <f t="shared" si="195"/>
        <v>231588.76</v>
      </c>
      <c r="G4207" s="81"/>
      <c r="H4207" s="106" t="s">
        <v>11235</v>
      </c>
      <c r="I4207" s="189" t="str">
        <f t="shared" si="196"/>
        <v/>
      </c>
      <c r="J4207" s="232">
        <v>2016</v>
      </c>
      <c r="K4207" s="106">
        <f t="shared" si="197"/>
        <v>0</v>
      </c>
    </row>
    <row r="4208" spans="2:11" s="58" customFormat="1">
      <c r="B4208" s="175" t="s">
        <v>5171</v>
      </c>
      <c r="C4208" s="174" t="s">
        <v>533</v>
      </c>
      <c r="D4208" s="181">
        <v>18512.756410000002</v>
      </c>
      <c r="E4208" s="97">
        <v>49.906218692584197</v>
      </c>
      <c r="F4208" s="227">
        <f t="shared" si="195"/>
        <v>923901.67</v>
      </c>
      <c r="G4208" s="81"/>
      <c r="H4208" s="106" t="s">
        <v>11235</v>
      </c>
      <c r="I4208" s="189" t="str">
        <f t="shared" si="196"/>
        <v/>
      </c>
      <c r="J4208" s="232">
        <v>2016</v>
      </c>
      <c r="K4208" s="106">
        <f t="shared" si="197"/>
        <v>0</v>
      </c>
    </row>
    <row r="4209" spans="2:11" s="58" customFormat="1">
      <c r="B4209" s="175" t="s">
        <v>5172</v>
      </c>
      <c r="C4209" s="174" t="s">
        <v>4889</v>
      </c>
      <c r="D4209" s="181">
        <v>6917.9766669999999</v>
      </c>
      <c r="E4209" s="97">
        <v>120.42501588275449</v>
      </c>
      <c r="F4209" s="227">
        <f t="shared" si="195"/>
        <v>833097.45</v>
      </c>
      <c r="G4209" s="81"/>
      <c r="H4209" s="106" t="s">
        <v>11235</v>
      </c>
      <c r="I4209" s="189" t="str">
        <f t="shared" si="196"/>
        <v/>
      </c>
      <c r="J4209" s="232">
        <v>2016</v>
      </c>
      <c r="K4209" s="106">
        <f t="shared" si="197"/>
        <v>0</v>
      </c>
    </row>
    <row r="4210" spans="2:11" s="58" customFormat="1">
      <c r="B4210" s="175" t="s">
        <v>5173</v>
      </c>
      <c r="C4210" s="174" t="s">
        <v>5174</v>
      </c>
      <c r="D4210" s="181">
        <v>3308.35</v>
      </c>
      <c r="E4210" s="97">
        <v>27.491692233288497</v>
      </c>
      <c r="F4210" s="227">
        <f t="shared" si="195"/>
        <v>90952.14</v>
      </c>
      <c r="G4210" s="81"/>
      <c r="H4210" s="106" t="s">
        <v>11235</v>
      </c>
      <c r="I4210" s="189" t="str">
        <f t="shared" si="196"/>
        <v/>
      </c>
      <c r="J4210" s="232">
        <v>2016</v>
      </c>
      <c r="K4210" s="106">
        <f t="shared" si="197"/>
        <v>0</v>
      </c>
    </row>
    <row r="4211" spans="2:11" s="58" customFormat="1">
      <c r="B4211" s="175" t="s">
        <v>5175</v>
      </c>
      <c r="C4211" s="174" t="s">
        <v>533</v>
      </c>
      <c r="D4211" s="181">
        <v>18512.756410000002</v>
      </c>
      <c r="E4211" s="97">
        <v>49.906218692584197</v>
      </c>
      <c r="F4211" s="227">
        <f t="shared" si="195"/>
        <v>923901.67</v>
      </c>
      <c r="G4211" s="81"/>
      <c r="H4211" s="106" t="s">
        <v>11235</v>
      </c>
      <c r="I4211" s="189" t="str">
        <f t="shared" si="196"/>
        <v/>
      </c>
      <c r="J4211" s="232">
        <v>2016</v>
      </c>
      <c r="K4211" s="106">
        <f t="shared" si="197"/>
        <v>0</v>
      </c>
    </row>
    <row r="4212" spans="2:11" s="58" customFormat="1">
      <c r="B4212" s="175" t="s">
        <v>5176</v>
      </c>
      <c r="C4212" s="174" t="s">
        <v>1675</v>
      </c>
      <c r="D4212" s="104">
        <v>4978.5981819999997</v>
      </c>
      <c r="E4212" s="97">
        <v>150.74516813054186</v>
      </c>
      <c r="F4212" s="227">
        <f t="shared" si="195"/>
        <v>750499.62</v>
      </c>
      <c r="G4212" s="81"/>
      <c r="H4212" s="106" t="s">
        <v>11235</v>
      </c>
      <c r="I4212" s="189" t="str">
        <f t="shared" si="196"/>
        <v/>
      </c>
      <c r="J4212" s="232">
        <v>2016</v>
      </c>
      <c r="K4212" s="106">
        <f t="shared" si="197"/>
        <v>0</v>
      </c>
    </row>
    <row r="4213" spans="2:11" s="58" customFormat="1">
      <c r="B4213" s="175" t="s">
        <v>5177</v>
      </c>
      <c r="C4213" s="174" t="s">
        <v>1438</v>
      </c>
      <c r="D4213" s="181">
        <v>24350.572899999999</v>
      </c>
      <c r="E4213" s="97">
        <v>227.94854161316263</v>
      </c>
      <c r="F4213" s="227">
        <f t="shared" si="195"/>
        <v>5550677.5800000001</v>
      </c>
      <c r="G4213" s="81"/>
      <c r="H4213" s="106" t="s">
        <v>11235</v>
      </c>
      <c r="I4213" s="189" t="str">
        <f t="shared" si="196"/>
        <v/>
      </c>
      <c r="J4213" s="232">
        <v>2016</v>
      </c>
      <c r="K4213" s="106">
        <f t="shared" si="197"/>
        <v>0</v>
      </c>
    </row>
    <row r="4214" spans="2:11" s="58" customFormat="1">
      <c r="B4214" s="175" t="s">
        <v>5178</v>
      </c>
      <c r="C4214" s="174" t="s">
        <v>1438</v>
      </c>
      <c r="D4214" s="181">
        <v>11325.413130000001</v>
      </c>
      <c r="E4214" s="97">
        <v>161.03262539439035</v>
      </c>
      <c r="F4214" s="227">
        <f t="shared" si="195"/>
        <v>1823761.01</v>
      </c>
      <c r="G4214" s="81"/>
      <c r="H4214" s="106" t="s">
        <v>11235</v>
      </c>
      <c r="I4214" s="189" t="str">
        <f t="shared" si="196"/>
        <v/>
      </c>
      <c r="J4214" s="232">
        <v>2016</v>
      </c>
      <c r="K4214" s="106">
        <f t="shared" si="197"/>
        <v>0</v>
      </c>
    </row>
    <row r="4215" spans="2:11" s="58" customFormat="1">
      <c r="B4215" s="175" t="s">
        <v>5179</v>
      </c>
      <c r="C4215" s="174" t="s">
        <v>1448</v>
      </c>
      <c r="D4215" s="181">
        <v>5850.5</v>
      </c>
      <c r="E4215" s="97">
        <v>307.62776343902232</v>
      </c>
      <c r="F4215" s="227">
        <f t="shared" si="195"/>
        <v>1799776.23</v>
      </c>
      <c r="G4215" s="81">
        <v>2925.2500620000001</v>
      </c>
      <c r="H4215" s="106">
        <v>584.07792967683736</v>
      </c>
      <c r="I4215" s="189">
        <f t="shared" si="196"/>
        <v>1708574.0000000002</v>
      </c>
      <c r="J4215" s="232">
        <v>2016</v>
      </c>
      <c r="K4215" s="106">
        <f t="shared" si="197"/>
        <v>3508350</v>
      </c>
    </row>
    <row r="4216" spans="2:11" s="58" customFormat="1">
      <c r="B4216" s="175" t="s">
        <v>5180</v>
      </c>
      <c r="C4216" s="174" t="s">
        <v>1448</v>
      </c>
      <c r="D4216" s="181">
        <v>11297.6</v>
      </c>
      <c r="E4216" s="97">
        <v>440.47523633338056</v>
      </c>
      <c r="F4216" s="227">
        <f t="shared" si="195"/>
        <v>4976313.03</v>
      </c>
      <c r="G4216" s="81">
        <v>5648.7999920000002</v>
      </c>
      <c r="H4216" s="106">
        <v>576.16113238374328</v>
      </c>
      <c r="I4216" s="189">
        <f t="shared" si="196"/>
        <v>3254619</v>
      </c>
      <c r="J4216" s="232">
        <v>2016</v>
      </c>
      <c r="K4216" s="106">
        <f t="shared" si="197"/>
        <v>8230932</v>
      </c>
    </row>
    <row r="4217" spans="2:11" s="58" customFormat="1">
      <c r="B4217" s="175" t="s">
        <v>5181</v>
      </c>
      <c r="C4217" s="174" t="s">
        <v>1448</v>
      </c>
      <c r="D4217" s="104">
        <v>11297.6</v>
      </c>
      <c r="E4217" s="97">
        <v>440.47523633338056</v>
      </c>
      <c r="F4217" s="227">
        <f t="shared" si="195"/>
        <v>4976313.03</v>
      </c>
      <c r="G4217" s="81">
        <v>5648.7999920000002</v>
      </c>
      <c r="H4217" s="106">
        <v>576.16113238374328</v>
      </c>
      <c r="I4217" s="189">
        <f t="shared" si="196"/>
        <v>3254619</v>
      </c>
      <c r="J4217" s="232">
        <v>2016</v>
      </c>
      <c r="K4217" s="106">
        <f t="shared" si="197"/>
        <v>8230932</v>
      </c>
    </row>
    <row r="4218" spans="2:11" s="58" customFormat="1">
      <c r="B4218" s="175" t="s">
        <v>5182</v>
      </c>
      <c r="C4218" s="174" t="s">
        <v>1448</v>
      </c>
      <c r="D4218" s="181">
        <v>5912.8</v>
      </c>
      <c r="E4218" s="97">
        <v>705.99693546204844</v>
      </c>
      <c r="F4218" s="227">
        <f t="shared" si="195"/>
        <v>4174418.68</v>
      </c>
      <c r="G4218" s="81">
        <v>2956.3999079999999</v>
      </c>
      <c r="H4218" s="106">
        <v>576.16122750873797</v>
      </c>
      <c r="I4218" s="189">
        <f t="shared" si="196"/>
        <v>1703363</v>
      </c>
      <c r="J4218" s="232">
        <v>2016</v>
      </c>
      <c r="K4218" s="106">
        <f t="shared" si="197"/>
        <v>5877782</v>
      </c>
    </row>
    <row r="4219" spans="2:11" s="58" customFormat="1">
      <c r="B4219" s="175" t="s">
        <v>5183</v>
      </c>
      <c r="C4219" s="174" t="s">
        <v>1448</v>
      </c>
      <c r="D4219" s="181">
        <v>10105.9</v>
      </c>
      <c r="E4219" s="97">
        <v>1462.4828674338753</v>
      </c>
      <c r="F4219" s="227">
        <f t="shared" si="195"/>
        <v>14779705.609999999</v>
      </c>
      <c r="G4219" s="81">
        <v>5052.9498999999996</v>
      </c>
      <c r="H4219" s="106">
        <v>576.16106583601788</v>
      </c>
      <c r="I4219" s="189">
        <f t="shared" si="196"/>
        <v>2911312.9999999995</v>
      </c>
      <c r="J4219" s="232">
        <v>2016</v>
      </c>
      <c r="K4219" s="106">
        <f t="shared" si="197"/>
        <v>17691019</v>
      </c>
    </row>
    <row r="4220" spans="2:11" s="58" customFormat="1">
      <c r="B4220" s="175" t="s">
        <v>5184</v>
      </c>
      <c r="C4220" s="174" t="s">
        <v>1448</v>
      </c>
      <c r="D4220" s="181">
        <v>5912.8</v>
      </c>
      <c r="E4220" s="97">
        <v>705.99693546204844</v>
      </c>
      <c r="F4220" s="227">
        <f t="shared" si="195"/>
        <v>4174418.68</v>
      </c>
      <c r="G4220" s="81">
        <v>2956.3999079999999</v>
      </c>
      <c r="H4220" s="106">
        <v>576.16122750873797</v>
      </c>
      <c r="I4220" s="189">
        <f t="shared" si="196"/>
        <v>1703363</v>
      </c>
      <c r="J4220" s="232">
        <v>2016</v>
      </c>
      <c r="K4220" s="106">
        <f t="shared" si="197"/>
        <v>5877782</v>
      </c>
    </row>
    <row r="4221" spans="2:11" s="58" customFormat="1">
      <c r="B4221" s="175" t="s">
        <v>5185</v>
      </c>
      <c r="C4221" s="174" t="s">
        <v>1448</v>
      </c>
      <c r="D4221" s="181">
        <v>21921.9</v>
      </c>
      <c r="E4221" s="97">
        <v>255.12617108918477</v>
      </c>
      <c r="F4221" s="227">
        <f t="shared" si="195"/>
        <v>5592850.4100000001</v>
      </c>
      <c r="G4221" s="81">
        <v>10960.95004</v>
      </c>
      <c r="H4221" s="106">
        <v>576.16118830516996</v>
      </c>
      <c r="I4221" s="189">
        <f t="shared" si="196"/>
        <v>6315274</v>
      </c>
      <c r="J4221" s="232">
        <v>2016</v>
      </c>
      <c r="K4221" s="106">
        <f t="shared" si="197"/>
        <v>11908124</v>
      </c>
    </row>
    <row r="4222" spans="2:11" s="58" customFormat="1">
      <c r="B4222" s="175" t="s">
        <v>5186</v>
      </c>
      <c r="C4222" s="174" t="s">
        <v>1448</v>
      </c>
      <c r="D4222" s="104">
        <v>33735.795239999999</v>
      </c>
      <c r="E4222" s="97">
        <v>208.64424745067905</v>
      </c>
      <c r="F4222" s="227">
        <f t="shared" si="195"/>
        <v>7038779.6100000003</v>
      </c>
      <c r="G4222" s="81">
        <v>16867.898150000001</v>
      </c>
      <c r="H4222" s="106">
        <v>576.16117393974184</v>
      </c>
      <c r="I4222" s="189">
        <f t="shared" si="196"/>
        <v>9718628</v>
      </c>
      <c r="J4222" s="232">
        <v>2016</v>
      </c>
      <c r="K4222" s="106">
        <f t="shared" si="197"/>
        <v>16757408</v>
      </c>
    </row>
    <row r="4223" spans="2:11" s="58" customFormat="1">
      <c r="B4223" s="175" t="s">
        <v>5187</v>
      </c>
      <c r="C4223" s="174" t="s">
        <v>1448</v>
      </c>
      <c r="D4223" s="181">
        <v>10105.9</v>
      </c>
      <c r="E4223" s="97">
        <v>1462.4828674338753</v>
      </c>
      <c r="F4223" s="227">
        <f t="shared" si="195"/>
        <v>14779705.609999999</v>
      </c>
      <c r="G4223" s="81">
        <v>5052.9498999999996</v>
      </c>
      <c r="H4223" s="106">
        <v>576.16106583601788</v>
      </c>
      <c r="I4223" s="189">
        <f t="shared" si="196"/>
        <v>2911312.9999999995</v>
      </c>
      <c r="J4223" s="232">
        <v>2016</v>
      </c>
      <c r="K4223" s="106">
        <f t="shared" si="197"/>
        <v>17691019</v>
      </c>
    </row>
    <row r="4224" spans="2:11" s="58" customFormat="1">
      <c r="B4224" s="175" t="s">
        <v>5188</v>
      </c>
      <c r="C4224" s="174" t="s">
        <v>1448</v>
      </c>
      <c r="D4224" s="181">
        <v>21921.9</v>
      </c>
      <c r="E4224" s="97">
        <v>255.12617108918477</v>
      </c>
      <c r="F4224" s="227">
        <f t="shared" si="195"/>
        <v>5592850.4100000001</v>
      </c>
      <c r="G4224" s="81">
        <v>10960.95004</v>
      </c>
      <c r="H4224" s="106">
        <v>576.16118830516996</v>
      </c>
      <c r="I4224" s="189">
        <f t="shared" si="196"/>
        <v>6315274</v>
      </c>
      <c r="J4224" s="232">
        <v>2016</v>
      </c>
      <c r="K4224" s="106">
        <f t="shared" si="197"/>
        <v>11908124</v>
      </c>
    </row>
    <row r="4225" spans="2:11" s="58" customFormat="1">
      <c r="B4225" s="175" t="s">
        <v>5189</v>
      </c>
      <c r="C4225" s="174" t="s">
        <v>5190</v>
      </c>
      <c r="D4225" s="181">
        <v>3521.85</v>
      </c>
      <c r="E4225" s="97">
        <v>204.54214404361343</v>
      </c>
      <c r="F4225" s="227">
        <f t="shared" si="195"/>
        <v>720366.75</v>
      </c>
      <c r="G4225" s="81"/>
      <c r="H4225" s="106" t="s">
        <v>11235</v>
      </c>
      <c r="I4225" s="189" t="str">
        <f t="shared" si="196"/>
        <v/>
      </c>
      <c r="J4225" s="232">
        <v>2016</v>
      </c>
      <c r="K4225" s="106">
        <f t="shared" si="197"/>
        <v>0</v>
      </c>
    </row>
    <row r="4226" spans="2:11" s="58" customFormat="1">
      <c r="B4226" s="175" t="s">
        <v>5191</v>
      </c>
      <c r="C4226" s="174" t="s">
        <v>3050</v>
      </c>
      <c r="D4226" s="181">
        <v>1329.95</v>
      </c>
      <c r="E4226" s="97">
        <v>43.170201887288997</v>
      </c>
      <c r="F4226" s="227">
        <f t="shared" si="195"/>
        <v>57414.210000000006</v>
      </c>
      <c r="G4226" s="81"/>
      <c r="H4226" s="106" t="s">
        <v>11235</v>
      </c>
      <c r="I4226" s="189" t="str">
        <f t="shared" si="196"/>
        <v/>
      </c>
      <c r="J4226" s="232">
        <v>2016</v>
      </c>
      <c r="K4226" s="106">
        <f t="shared" si="197"/>
        <v>0</v>
      </c>
    </row>
    <row r="4227" spans="2:11" s="58" customFormat="1">
      <c r="B4227" s="175" t="s">
        <v>5192</v>
      </c>
      <c r="C4227" s="174" t="s">
        <v>1678</v>
      </c>
      <c r="D4227" s="104">
        <v>1711</v>
      </c>
      <c r="E4227" s="97">
        <v>215.01934541203974</v>
      </c>
      <c r="F4227" s="227">
        <f t="shared" si="195"/>
        <v>367898.1</v>
      </c>
      <c r="G4227" s="81"/>
      <c r="H4227" s="106" t="s">
        <v>11235</v>
      </c>
      <c r="I4227" s="189" t="str">
        <f t="shared" si="196"/>
        <v/>
      </c>
      <c r="J4227" s="232">
        <v>2016</v>
      </c>
      <c r="K4227" s="106">
        <f t="shared" si="197"/>
        <v>0</v>
      </c>
    </row>
    <row r="4228" spans="2:11" s="58" customFormat="1">
      <c r="B4228" s="175" t="s">
        <v>5193</v>
      </c>
      <c r="C4228" s="174" t="s">
        <v>5194</v>
      </c>
      <c r="D4228" s="181">
        <v>18375.791669999999</v>
      </c>
      <c r="E4228" s="97">
        <v>69.406122081922803</v>
      </c>
      <c r="F4228" s="227">
        <f t="shared" si="195"/>
        <v>1275392.44</v>
      </c>
      <c r="G4228" s="81">
        <v>9187.8960139999999</v>
      </c>
      <c r="H4228" s="106">
        <v>162.694483886439</v>
      </c>
      <c r="I4228" s="189">
        <f t="shared" si="196"/>
        <v>1494820.0000000002</v>
      </c>
      <c r="J4228" s="232">
        <v>2016</v>
      </c>
      <c r="K4228" s="106">
        <f t="shared" si="197"/>
        <v>2770212</v>
      </c>
    </row>
    <row r="4229" spans="2:11" s="58" customFormat="1">
      <c r="B4229" s="175" t="s">
        <v>5195</v>
      </c>
      <c r="C4229" s="174" t="s">
        <v>5194</v>
      </c>
      <c r="D4229" s="181">
        <v>18744.966670000002</v>
      </c>
      <c r="E4229" s="97">
        <v>31.47964466345994</v>
      </c>
      <c r="F4229" s="227">
        <f t="shared" si="195"/>
        <v>590084.89</v>
      </c>
      <c r="G4229" s="81">
        <v>9372.4829649999992</v>
      </c>
      <c r="H4229" s="106">
        <v>162.69445414777556</v>
      </c>
      <c r="I4229" s="189">
        <f t="shared" si="196"/>
        <v>1524851</v>
      </c>
      <c r="J4229" s="232">
        <v>2016</v>
      </c>
      <c r="K4229" s="106">
        <f t="shared" si="197"/>
        <v>2114936</v>
      </c>
    </row>
    <row r="4230" spans="2:11" s="58" customFormat="1">
      <c r="B4230" s="175" t="s">
        <v>5196</v>
      </c>
      <c r="C4230" s="174" t="s">
        <v>5194</v>
      </c>
      <c r="D4230" s="181">
        <v>18375.791669999999</v>
      </c>
      <c r="E4230" s="97">
        <v>69.406122081922803</v>
      </c>
      <c r="F4230" s="227">
        <f t="shared" si="195"/>
        <v>1275392.44</v>
      </c>
      <c r="G4230" s="81">
        <v>9187.8960139999999</v>
      </c>
      <c r="H4230" s="106">
        <v>162.694483886439</v>
      </c>
      <c r="I4230" s="189">
        <f t="shared" si="196"/>
        <v>1494820.0000000002</v>
      </c>
      <c r="J4230" s="232">
        <v>2016</v>
      </c>
      <c r="K4230" s="106">
        <f t="shared" si="197"/>
        <v>2770212</v>
      </c>
    </row>
    <row r="4231" spans="2:11" s="58" customFormat="1">
      <c r="B4231" s="175" t="s">
        <v>5197</v>
      </c>
      <c r="C4231" s="174" t="s">
        <v>5194</v>
      </c>
      <c r="D4231" s="181">
        <v>9517.1833330000009</v>
      </c>
      <c r="E4231" s="97">
        <v>141.3165653052572</v>
      </c>
      <c r="F4231" s="227">
        <f t="shared" si="195"/>
        <v>1344935.66</v>
      </c>
      <c r="G4231" s="81">
        <v>4758.5917609999997</v>
      </c>
      <c r="H4231" s="106">
        <v>162.69456151819702</v>
      </c>
      <c r="I4231" s="189">
        <f t="shared" si="196"/>
        <v>774196.99999999988</v>
      </c>
      <c r="J4231" s="232">
        <v>2016</v>
      </c>
      <c r="K4231" s="106">
        <f t="shared" si="197"/>
        <v>2119133</v>
      </c>
    </row>
    <row r="4232" spans="2:11" s="58" customFormat="1">
      <c r="B4232" s="175" t="s">
        <v>5198</v>
      </c>
      <c r="C4232" s="174" t="s">
        <v>5072</v>
      </c>
      <c r="D4232" s="104">
        <v>10422.442859999999</v>
      </c>
      <c r="E4232" s="97">
        <v>60.307594720648822</v>
      </c>
      <c r="F4232" s="227">
        <f t="shared" si="195"/>
        <v>628552.46</v>
      </c>
      <c r="G4232" s="81">
        <v>5211.2215480000004</v>
      </c>
      <c r="H4232" s="106">
        <v>162.69448385386511</v>
      </c>
      <c r="I4232" s="189">
        <f t="shared" si="196"/>
        <v>847837</v>
      </c>
      <c r="J4232" s="232">
        <v>2016</v>
      </c>
      <c r="K4232" s="106">
        <f t="shared" si="197"/>
        <v>1476389</v>
      </c>
    </row>
    <row r="4233" spans="2:11" s="58" customFormat="1">
      <c r="B4233" s="175" t="s">
        <v>5199</v>
      </c>
      <c r="C4233" s="174" t="s">
        <v>5072</v>
      </c>
      <c r="D4233" s="181">
        <v>15378.02857</v>
      </c>
      <c r="E4233" s="97">
        <v>117.35285129594476</v>
      </c>
      <c r="F4233" s="227">
        <f t="shared" si="195"/>
        <v>1804655.5</v>
      </c>
      <c r="G4233" s="81">
        <v>7689.0139099999997</v>
      </c>
      <c r="H4233" s="106">
        <v>162.69446441930029</v>
      </c>
      <c r="I4233" s="189">
        <f t="shared" si="196"/>
        <v>1250960</v>
      </c>
      <c r="J4233" s="232">
        <v>2016</v>
      </c>
      <c r="K4233" s="106">
        <f t="shared" si="197"/>
        <v>3055616</v>
      </c>
    </row>
    <row r="4234" spans="2:11" s="58" customFormat="1">
      <c r="B4234" s="175" t="s">
        <v>5200</v>
      </c>
      <c r="C4234" s="174" t="s">
        <v>4737</v>
      </c>
      <c r="D4234" s="181">
        <v>4312</v>
      </c>
      <c r="E4234" s="97">
        <v>33.532680890538039</v>
      </c>
      <c r="F4234" s="227">
        <f t="shared" si="195"/>
        <v>144592.92000000001</v>
      </c>
      <c r="G4234" s="81"/>
      <c r="H4234" s="106" t="s">
        <v>11235</v>
      </c>
      <c r="I4234" s="189" t="str">
        <f t="shared" si="196"/>
        <v/>
      </c>
      <c r="J4234" s="232">
        <v>2016</v>
      </c>
      <c r="K4234" s="106">
        <f t="shared" si="197"/>
        <v>0</v>
      </c>
    </row>
    <row r="4235" spans="2:11" s="58" customFormat="1">
      <c r="B4235" s="175" t="s">
        <v>5201</v>
      </c>
      <c r="C4235" s="174" t="s">
        <v>3457</v>
      </c>
      <c r="D4235" s="181">
        <v>5648.6857140000002</v>
      </c>
      <c r="E4235" s="97">
        <v>148.97002464031937</v>
      </c>
      <c r="F4235" s="227">
        <f t="shared" si="195"/>
        <v>841484.85</v>
      </c>
      <c r="G4235" s="81">
        <v>2824.3429070000002</v>
      </c>
      <c r="H4235" s="106">
        <v>162.69447978895857</v>
      </c>
      <c r="I4235" s="189">
        <f t="shared" si="196"/>
        <v>459505.00000000006</v>
      </c>
      <c r="J4235" s="232">
        <v>2016</v>
      </c>
      <c r="K4235" s="106">
        <f t="shared" si="197"/>
        <v>1300990</v>
      </c>
    </row>
    <row r="4236" spans="2:11" s="58" customFormat="1">
      <c r="B4236" s="175" t="s">
        <v>5202</v>
      </c>
      <c r="C4236" s="174" t="s">
        <v>3457</v>
      </c>
      <c r="D4236" s="181">
        <v>9247.4857140000004</v>
      </c>
      <c r="E4236" s="97">
        <v>226.28411167286504</v>
      </c>
      <c r="F4236" s="227">
        <f t="shared" si="195"/>
        <v>2092559.09</v>
      </c>
      <c r="G4236" s="81">
        <v>4623.7428</v>
      </c>
      <c r="H4236" s="106">
        <v>162.69460316867105</v>
      </c>
      <c r="I4236" s="189">
        <f t="shared" si="196"/>
        <v>752258</v>
      </c>
      <c r="J4236" s="232">
        <v>2016</v>
      </c>
      <c r="K4236" s="106">
        <f t="shared" si="197"/>
        <v>2844817</v>
      </c>
    </row>
    <row r="4237" spans="2:11" s="58" customFormat="1">
      <c r="B4237" s="175" t="s">
        <v>5203</v>
      </c>
      <c r="C4237" s="174" t="s">
        <v>5174</v>
      </c>
      <c r="D4237" s="104">
        <v>2048.75</v>
      </c>
      <c r="E4237" s="97">
        <v>31.459802318486879</v>
      </c>
      <c r="F4237" s="227">
        <f t="shared" si="195"/>
        <v>64453.27</v>
      </c>
      <c r="G4237" s="81"/>
      <c r="H4237" s="106" t="s">
        <v>11235</v>
      </c>
      <c r="I4237" s="189" t="str">
        <f t="shared" si="196"/>
        <v/>
      </c>
      <c r="J4237" s="232">
        <v>2016</v>
      </c>
      <c r="K4237" s="106">
        <f t="shared" si="197"/>
        <v>0</v>
      </c>
    </row>
    <row r="4238" spans="2:11" s="58" customFormat="1">
      <c r="B4238" s="175" t="s">
        <v>5204</v>
      </c>
      <c r="C4238" s="174" t="s">
        <v>3457</v>
      </c>
      <c r="D4238" s="181">
        <v>5648.6857140000002</v>
      </c>
      <c r="E4238" s="97">
        <v>148.97002464031937</v>
      </c>
      <c r="F4238" s="227">
        <f t="shared" ref="F4238:F4301" si="198">IFERROR(D4238*E4238,0)</f>
        <v>841484.85</v>
      </c>
      <c r="G4238" s="81">
        <v>2824.3429070000002</v>
      </c>
      <c r="H4238" s="106">
        <v>162.69447978895857</v>
      </c>
      <c r="I4238" s="189">
        <f t="shared" ref="I4238:I4301" si="199">IFERROR(G4238*H4238,"")</f>
        <v>459505.00000000006</v>
      </c>
      <c r="J4238" s="232">
        <v>2016</v>
      </c>
      <c r="K4238" s="106">
        <f t="shared" ref="K4238:K4301" si="200">IFERROR(ROUND((F4238+I4238),0),0)</f>
        <v>1300990</v>
      </c>
    </row>
    <row r="4239" spans="2:11" s="58" customFormat="1">
      <c r="B4239" s="175" t="s">
        <v>5205</v>
      </c>
      <c r="C4239" s="174" t="s">
        <v>3457</v>
      </c>
      <c r="D4239" s="181">
        <v>2756.8</v>
      </c>
      <c r="E4239" s="97">
        <v>48.498400319210681</v>
      </c>
      <c r="F4239" s="227">
        <f t="shared" si="198"/>
        <v>133700.39000000001</v>
      </c>
      <c r="G4239" s="81">
        <v>1378.4000060000001</v>
      </c>
      <c r="H4239" s="106">
        <v>162.6944276145048</v>
      </c>
      <c r="I4239" s="189">
        <f t="shared" si="199"/>
        <v>224258</v>
      </c>
      <c r="J4239" s="232">
        <v>2016</v>
      </c>
      <c r="K4239" s="106">
        <f t="shared" si="200"/>
        <v>357958</v>
      </c>
    </row>
    <row r="4240" spans="2:11" s="58" customFormat="1">
      <c r="B4240" s="175" t="s">
        <v>5206</v>
      </c>
      <c r="C4240" s="174" t="s">
        <v>3041</v>
      </c>
      <c r="D4240" s="181">
        <v>2857.1428569999998</v>
      </c>
      <c r="E4240" s="97">
        <v>175.22125950876108</v>
      </c>
      <c r="F4240" s="227">
        <f t="shared" si="198"/>
        <v>500632.17000000004</v>
      </c>
      <c r="G4240" s="81"/>
      <c r="H4240" s="106" t="s">
        <v>11235</v>
      </c>
      <c r="I4240" s="189" t="str">
        <f t="shared" si="199"/>
        <v/>
      </c>
      <c r="J4240" s="232">
        <v>2016</v>
      </c>
      <c r="K4240" s="106">
        <f t="shared" si="200"/>
        <v>0</v>
      </c>
    </row>
    <row r="4241" spans="2:11" s="58" customFormat="1">
      <c r="B4241" s="175" t="s">
        <v>5207</v>
      </c>
      <c r="C4241" s="174" t="s">
        <v>3457</v>
      </c>
      <c r="D4241" s="181">
        <v>2221.1</v>
      </c>
      <c r="E4241" s="97">
        <v>198.28682184503174</v>
      </c>
      <c r="F4241" s="227">
        <f t="shared" si="198"/>
        <v>440414.86</v>
      </c>
      <c r="G4241" s="81">
        <v>1110.549974</v>
      </c>
      <c r="H4241" s="106">
        <v>162.69416436004528</v>
      </c>
      <c r="I4241" s="189">
        <f t="shared" si="199"/>
        <v>180680</v>
      </c>
      <c r="J4241" s="232">
        <v>2016</v>
      </c>
      <c r="K4241" s="106">
        <f t="shared" si="200"/>
        <v>621095</v>
      </c>
    </row>
    <row r="4242" spans="2:11" s="58" customFormat="1">
      <c r="B4242" s="175" t="s">
        <v>5208</v>
      </c>
      <c r="C4242" s="174" t="s">
        <v>3457</v>
      </c>
      <c r="D4242" s="104">
        <v>2756.8</v>
      </c>
      <c r="E4242" s="97">
        <v>48.498400319210681</v>
      </c>
      <c r="F4242" s="227">
        <f t="shared" si="198"/>
        <v>133700.39000000001</v>
      </c>
      <c r="G4242" s="81">
        <v>1378.4000060000001</v>
      </c>
      <c r="H4242" s="106">
        <v>162.6944276145048</v>
      </c>
      <c r="I4242" s="189">
        <f t="shared" si="199"/>
        <v>224258</v>
      </c>
      <c r="J4242" s="232">
        <v>2016</v>
      </c>
      <c r="K4242" s="106">
        <f t="shared" si="200"/>
        <v>357958</v>
      </c>
    </row>
    <row r="4243" spans="2:11" s="58" customFormat="1">
      <c r="B4243" s="175" t="s">
        <v>5209</v>
      </c>
      <c r="C4243" s="174" t="s">
        <v>3457</v>
      </c>
      <c r="D4243" s="181">
        <v>1765.1</v>
      </c>
      <c r="E4243" s="97">
        <v>137.14730043623592</v>
      </c>
      <c r="F4243" s="227">
        <f t="shared" si="198"/>
        <v>242078.7</v>
      </c>
      <c r="G4243" s="81">
        <v>882.55002960000002</v>
      </c>
      <c r="H4243" s="106">
        <v>162.6944594462002</v>
      </c>
      <c r="I4243" s="189">
        <f t="shared" si="199"/>
        <v>143586</v>
      </c>
      <c r="J4243" s="232">
        <v>2016</v>
      </c>
      <c r="K4243" s="106">
        <f t="shared" si="200"/>
        <v>385665</v>
      </c>
    </row>
    <row r="4244" spans="2:11" s="58" customFormat="1">
      <c r="B4244" s="175" t="s">
        <v>5210</v>
      </c>
      <c r="C4244" s="174" t="s">
        <v>4848</v>
      </c>
      <c r="D4244" s="181">
        <v>3288.6</v>
      </c>
      <c r="E4244" s="97">
        <v>60.102000851426141</v>
      </c>
      <c r="F4244" s="227">
        <f t="shared" si="198"/>
        <v>197651.44</v>
      </c>
      <c r="G4244" s="81"/>
      <c r="H4244" s="106" t="s">
        <v>11235</v>
      </c>
      <c r="I4244" s="189" t="str">
        <f t="shared" si="199"/>
        <v/>
      </c>
      <c r="J4244" s="232">
        <v>2016</v>
      </c>
      <c r="K4244" s="106">
        <f t="shared" si="200"/>
        <v>0</v>
      </c>
    </row>
    <row r="4245" spans="2:11" s="58" customFormat="1">
      <c r="B4245" s="175" t="s">
        <v>5211</v>
      </c>
      <c r="C4245" s="174" t="s">
        <v>3457</v>
      </c>
      <c r="D4245" s="181">
        <v>7178.25</v>
      </c>
      <c r="E4245" s="97">
        <v>422.43690314491698</v>
      </c>
      <c r="F4245" s="227">
        <f t="shared" si="198"/>
        <v>3032357.7</v>
      </c>
      <c r="G4245" s="81">
        <v>3589.1250519999999</v>
      </c>
      <c r="H4245" s="106">
        <v>162.69452625358122</v>
      </c>
      <c r="I4245" s="189">
        <f t="shared" si="199"/>
        <v>583931</v>
      </c>
      <c r="J4245" s="232">
        <v>2016</v>
      </c>
      <c r="K4245" s="106">
        <f t="shared" si="200"/>
        <v>3616289</v>
      </c>
    </row>
    <row r="4246" spans="2:11" s="58" customFormat="1">
      <c r="B4246" s="175" t="s">
        <v>5212</v>
      </c>
      <c r="C4246" s="174" t="s">
        <v>3446</v>
      </c>
      <c r="D4246" s="181">
        <v>3987.5</v>
      </c>
      <c r="E4246" s="97">
        <v>34.215799373040753</v>
      </c>
      <c r="F4246" s="227">
        <f t="shared" si="198"/>
        <v>136435.5</v>
      </c>
      <c r="G4246" s="81"/>
      <c r="H4246" s="106" t="s">
        <v>11235</v>
      </c>
      <c r="I4246" s="189" t="str">
        <f t="shared" si="199"/>
        <v/>
      </c>
      <c r="J4246" s="232">
        <v>2016</v>
      </c>
      <c r="K4246" s="106">
        <f t="shared" si="200"/>
        <v>0</v>
      </c>
    </row>
    <row r="4247" spans="2:11" s="58" customFormat="1">
      <c r="B4247" s="175" t="s">
        <v>5213</v>
      </c>
      <c r="C4247" s="174" t="s">
        <v>129</v>
      </c>
      <c r="D4247" s="104">
        <v>78894.351670000004</v>
      </c>
      <c r="E4247" s="97">
        <v>87.152599450469637</v>
      </c>
      <c r="F4247" s="227">
        <f t="shared" si="198"/>
        <v>6875847.830000001</v>
      </c>
      <c r="G4247" s="81">
        <v>39447.174919999998</v>
      </c>
      <c r="H4247" s="106">
        <v>162.69451520965853</v>
      </c>
      <c r="I4247" s="189">
        <f t="shared" si="199"/>
        <v>6417839</v>
      </c>
      <c r="J4247" s="232">
        <v>2016</v>
      </c>
      <c r="K4247" s="106">
        <f t="shared" si="200"/>
        <v>13293687</v>
      </c>
    </row>
    <row r="4248" spans="2:11" s="58" customFormat="1">
      <c r="B4248" s="175" t="s">
        <v>5214</v>
      </c>
      <c r="C4248" s="174" t="s">
        <v>3457</v>
      </c>
      <c r="D4248" s="181">
        <v>5873.5666670000001</v>
      </c>
      <c r="E4248" s="97">
        <v>157.66236470982071</v>
      </c>
      <c r="F4248" s="227">
        <f t="shared" si="198"/>
        <v>926040.41</v>
      </c>
      <c r="G4248" s="81">
        <v>2936.783473</v>
      </c>
      <c r="H4248" s="106">
        <v>162.69466387044054</v>
      </c>
      <c r="I4248" s="189">
        <f t="shared" si="199"/>
        <v>477799</v>
      </c>
      <c r="J4248" s="232">
        <v>2016</v>
      </c>
      <c r="K4248" s="106">
        <f t="shared" si="200"/>
        <v>1403839</v>
      </c>
    </row>
    <row r="4249" spans="2:11" s="58" customFormat="1">
      <c r="B4249" s="175" t="s">
        <v>5215</v>
      </c>
      <c r="C4249" s="174" t="s">
        <v>1675</v>
      </c>
      <c r="D4249" s="181">
        <v>4978.5981819999997</v>
      </c>
      <c r="E4249" s="97">
        <v>150.74516813054186</v>
      </c>
      <c r="F4249" s="227">
        <f t="shared" si="198"/>
        <v>750499.62</v>
      </c>
      <c r="G4249" s="81"/>
      <c r="H4249" s="106" t="s">
        <v>11235</v>
      </c>
      <c r="I4249" s="189" t="str">
        <f t="shared" si="199"/>
        <v/>
      </c>
      <c r="J4249" s="232">
        <v>2016</v>
      </c>
      <c r="K4249" s="106">
        <f t="shared" si="200"/>
        <v>0</v>
      </c>
    </row>
    <row r="4250" spans="2:11" s="58" customFormat="1">
      <c r="B4250" s="175" t="s">
        <v>5216</v>
      </c>
      <c r="C4250" s="174" t="s">
        <v>3457</v>
      </c>
      <c r="D4250" s="181">
        <v>5873.5666670000001</v>
      </c>
      <c r="E4250" s="97">
        <v>157.66236470982071</v>
      </c>
      <c r="F4250" s="227">
        <f t="shared" si="198"/>
        <v>926040.41</v>
      </c>
      <c r="G4250" s="81">
        <v>2936.783473</v>
      </c>
      <c r="H4250" s="106">
        <v>162.69466387044054</v>
      </c>
      <c r="I4250" s="189">
        <f t="shared" si="199"/>
        <v>477799</v>
      </c>
      <c r="J4250" s="232">
        <v>2016</v>
      </c>
      <c r="K4250" s="106">
        <f t="shared" si="200"/>
        <v>1403839</v>
      </c>
    </row>
    <row r="4251" spans="2:11" s="58" customFormat="1">
      <c r="B4251" s="175" t="s">
        <v>5217</v>
      </c>
      <c r="C4251" s="174" t="s">
        <v>1195</v>
      </c>
      <c r="D4251" s="181">
        <v>2248.65</v>
      </c>
      <c r="E4251" s="97">
        <v>510.95448824850467</v>
      </c>
      <c r="F4251" s="227">
        <f t="shared" si="198"/>
        <v>1148957.81</v>
      </c>
      <c r="G4251" s="81"/>
      <c r="H4251" s="106" t="s">
        <v>11235</v>
      </c>
      <c r="I4251" s="189" t="str">
        <f t="shared" si="199"/>
        <v/>
      </c>
      <c r="J4251" s="232">
        <v>2016</v>
      </c>
      <c r="K4251" s="106">
        <f t="shared" si="200"/>
        <v>0</v>
      </c>
    </row>
    <row r="4252" spans="2:11" s="58" customFormat="1">
      <c r="B4252" s="175" t="s">
        <v>5218</v>
      </c>
      <c r="C4252" s="174" t="s">
        <v>3457</v>
      </c>
      <c r="D4252" s="104">
        <v>6861.25</v>
      </c>
      <c r="E4252" s="97">
        <v>242.6405130260521</v>
      </c>
      <c r="F4252" s="227">
        <f t="shared" si="198"/>
        <v>1664817.22</v>
      </c>
      <c r="G4252" s="81">
        <v>3430.6250169999998</v>
      </c>
      <c r="H4252" s="106">
        <v>162.69455193563641</v>
      </c>
      <c r="I4252" s="189">
        <f t="shared" si="199"/>
        <v>558144</v>
      </c>
      <c r="J4252" s="232">
        <v>2016</v>
      </c>
      <c r="K4252" s="106">
        <f t="shared" si="200"/>
        <v>2222961</v>
      </c>
    </row>
    <row r="4253" spans="2:11" s="58" customFormat="1">
      <c r="B4253" s="175" t="s">
        <v>5219</v>
      </c>
      <c r="C4253" s="174" t="s">
        <v>3457</v>
      </c>
      <c r="D4253" s="181">
        <v>9720.0400000000009</v>
      </c>
      <c r="E4253" s="97">
        <v>113.0923627886305</v>
      </c>
      <c r="F4253" s="227">
        <f t="shared" si="198"/>
        <v>1099262.29</v>
      </c>
      <c r="G4253" s="81">
        <v>4860.0201660000002</v>
      </c>
      <c r="H4253" s="106">
        <v>162.69459240758221</v>
      </c>
      <c r="I4253" s="189">
        <f t="shared" si="199"/>
        <v>790699</v>
      </c>
      <c r="J4253" s="232">
        <v>2016</v>
      </c>
      <c r="K4253" s="106">
        <f t="shared" si="200"/>
        <v>1889961</v>
      </c>
    </row>
    <row r="4254" spans="2:11" s="58" customFormat="1">
      <c r="B4254" s="175" t="s">
        <v>5220</v>
      </c>
      <c r="C4254" s="174" t="s">
        <v>3457</v>
      </c>
      <c r="D4254" s="181">
        <v>13772.96667</v>
      </c>
      <c r="E4254" s="97">
        <v>89.336188744294702</v>
      </c>
      <c r="F4254" s="227">
        <f t="shared" si="198"/>
        <v>1230424.3500000001</v>
      </c>
      <c r="G4254" s="81">
        <v>6886.4833250000001</v>
      </c>
      <c r="H4254" s="106">
        <v>162.69450561691443</v>
      </c>
      <c r="I4254" s="189">
        <f t="shared" si="199"/>
        <v>1120393</v>
      </c>
      <c r="J4254" s="232">
        <v>2016</v>
      </c>
      <c r="K4254" s="106">
        <f t="shared" si="200"/>
        <v>2350817</v>
      </c>
    </row>
    <row r="4255" spans="2:11" s="58" customFormat="1">
      <c r="B4255" s="175" t="s">
        <v>5221</v>
      </c>
      <c r="C4255" s="174" t="s">
        <v>3457</v>
      </c>
      <c r="D4255" s="181">
        <v>9247.4857140000004</v>
      </c>
      <c r="E4255" s="97">
        <v>226.28411167286504</v>
      </c>
      <c r="F4255" s="227">
        <f t="shared" si="198"/>
        <v>2092559.09</v>
      </c>
      <c r="G4255" s="81">
        <v>4623.7428</v>
      </c>
      <c r="H4255" s="106">
        <v>162.69460316867105</v>
      </c>
      <c r="I4255" s="189">
        <f t="shared" si="199"/>
        <v>752258</v>
      </c>
      <c r="J4255" s="232">
        <v>2016</v>
      </c>
      <c r="K4255" s="106">
        <f t="shared" si="200"/>
        <v>2844817</v>
      </c>
    </row>
    <row r="4256" spans="2:11" s="58" customFormat="1">
      <c r="B4256" s="175" t="s">
        <v>5222</v>
      </c>
      <c r="C4256" s="174" t="s">
        <v>3457</v>
      </c>
      <c r="D4256" s="181">
        <v>9720.0400000000009</v>
      </c>
      <c r="E4256" s="97">
        <v>113.0923627886305</v>
      </c>
      <c r="F4256" s="227">
        <f t="shared" si="198"/>
        <v>1099262.29</v>
      </c>
      <c r="G4256" s="81">
        <v>4860.0201660000002</v>
      </c>
      <c r="H4256" s="106">
        <v>162.69459240758221</v>
      </c>
      <c r="I4256" s="189">
        <f t="shared" si="199"/>
        <v>790699</v>
      </c>
      <c r="J4256" s="232">
        <v>2016</v>
      </c>
      <c r="K4256" s="106">
        <f t="shared" si="200"/>
        <v>1889961</v>
      </c>
    </row>
    <row r="4257" spans="2:11" s="58" customFormat="1">
      <c r="B4257" s="175" t="s">
        <v>5223</v>
      </c>
      <c r="C4257" s="174" t="s">
        <v>3209</v>
      </c>
      <c r="D4257" s="104">
        <v>9691.4766670000008</v>
      </c>
      <c r="E4257" s="97">
        <v>256.46282247815475</v>
      </c>
      <c r="F4257" s="227">
        <f t="shared" si="198"/>
        <v>2485503.46</v>
      </c>
      <c r="G4257" s="81"/>
      <c r="H4257" s="106" t="s">
        <v>11235</v>
      </c>
      <c r="I4257" s="189" t="str">
        <f t="shared" si="199"/>
        <v/>
      </c>
      <c r="J4257" s="232">
        <v>2016</v>
      </c>
      <c r="K4257" s="106">
        <f t="shared" si="200"/>
        <v>0</v>
      </c>
    </row>
    <row r="4258" spans="2:11" s="58" customFormat="1">
      <c r="B4258" s="175" t="s">
        <v>5224</v>
      </c>
      <c r="C4258" s="174" t="s">
        <v>1086</v>
      </c>
      <c r="D4258" s="181">
        <v>3426.0088479999999</v>
      </c>
      <c r="E4258" s="97">
        <v>215.36421029114632</v>
      </c>
      <c r="F4258" s="227">
        <f t="shared" si="198"/>
        <v>737839.69</v>
      </c>
      <c r="G4258" s="81"/>
      <c r="H4258" s="106" t="s">
        <v>11235</v>
      </c>
      <c r="I4258" s="189" t="str">
        <f t="shared" si="199"/>
        <v/>
      </c>
      <c r="J4258" s="232">
        <v>2016</v>
      </c>
      <c r="K4258" s="106">
        <f t="shared" si="200"/>
        <v>0</v>
      </c>
    </row>
    <row r="4259" spans="2:11" s="58" customFormat="1">
      <c r="B4259" s="175" t="s">
        <v>5225</v>
      </c>
      <c r="C4259" s="174" t="s">
        <v>1363</v>
      </c>
      <c r="D4259" s="181">
        <v>4832.9538460000003</v>
      </c>
      <c r="E4259" s="97">
        <v>931.05608565333682</v>
      </c>
      <c r="F4259" s="227">
        <f t="shared" si="198"/>
        <v>4499751.09</v>
      </c>
      <c r="G4259" s="81"/>
      <c r="H4259" s="106" t="s">
        <v>11235</v>
      </c>
      <c r="I4259" s="189" t="str">
        <f t="shared" si="199"/>
        <v/>
      </c>
      <c r="J4259" s="232">
        <v>2016</v>
      </c>
      <c r="K4259" s="106">
        <f t="shared" si="200"/>
        <v>0</v>
      </c>
    </row>
    <row r="4260" spans="2:11" s="58" customFormat="1">
      <c r="B4260" s="175" t="s">
        <v>5226</v>
      </c>
      <c r="C4260" s="174" t="s">
        <v>5227</v>
      </c>
      <c r="D4260" s="181">
        <v>1325.2809520000001</v>
      </c>
      <c r="E4260" s="97">
        <v>132.26772763576247</v>
      </c>
      <c r="F4260" s="227">
        <f t="shared" si="198"/>
        <v>175291.9</v>
      </c>
      <c r="G4260" s="81"/>
      <c r="H4260" s="106" t="s">
        <v>11235</v>
      </c>
      <c r="I4260" s="189" t="str">
        <f t="shared" si="199"/>
        <v/>
      </c>
      <c r="J4260" s="232">
        <v>2016</v>
      </c>
      <c r="K4260" s="106">
        <f t="shared" si="200"/>
        <v>0</v>
      </c>
    </row>
    <row r="4261" spans="2:11" s="58" customFormat="1">
      <c r="B4261" s="175" t="s">
        <v>5228</v>
      </c>
      <c r="C4261" s="174" t="s">
        <v>1583</v>
      </c>
      <c r="D4261" s="181">
        <v>6020.9833330000001</v>
      </c>
      <c r="E4261" s="97">
        <v>782.45980588898601</v>
      </c>
      <c r="F4261" s="227">
        <f t="shared" si="198"/>
        <v>4711177.45</v>
      </c>
      <c r="G4261" s="81"/>
      <c r="H4261" s="106" t="s">
        <v>11235</v>
      </c>
      <c r="I4261" s="189" t="str">
        <f t="shared" si="199"/>
        <v/>
      </c>
      <c r="J4261" s="232">
        <v>2016</v>
      </c>
      <c r="K4261" s="106">
        <f t="shared" si="200"/>
        <v>0</v>
      </c>
    </row>
    <row r="4262" spans="2:11" s="58" customFormat="1">
      <c r="B4262" s="175" t="s">
        <v>5229</v>
      </c>
      <c r="C4262" s="174" t="s">
        <v>1363</v>
      </c>
      <c r="D4262" s="104">
        <v>15594.77385</v>
      </c>
      <c r="E4262" s="97">
        <v>593.38738342781426</v>
      </c>
      <c r="F4262" s="227">
        <f t="shared" si="198"/>
        <v>9253742.0500000007</v>
      </c>
      <c r="G4262" s="81">
        <v>7797.3870399999996</v>
      </c>
      <c r="H4262" s="106">
        <v>0</v>
      </c>
      <c r="I4262" s="189">
        <f t="shared" si="199"/>
        <v>0</v>
      </c>
      <c r="J4262" s="232">
        <v>2016</v>
      </c>
      <c r="K4262" s="106">
        <f t="shared" si="200"/>
        <v>9253742</v>
      </c>
    </row>
    <row r="4263" spans="2:11" s="58" customFormat="1">
      <c r="B4263" s="175" t="s">
        <v>5230</v>
      </c>
      <c r="C4263" s="174" t="s">
        <v>1030</v>
      </c>
      <c r="D4263" s="181">
        <v>12237.10902</v>
      </c>
      <c r="E4263" s="97">
        <v>170.52575625415162</v>
      </c>
      <c r="F4263" s="227">
        <f t="shared" si="198"/>
        <v>2086742.2700000003</v>
      </c>
      <c r="G4263" s="81"/>
      <c r="H4263" s="106" t="s">
        <v>11235</v>
      </c>
      <c r="I4263" s="189" t="str">
        <f t="shared" si="199"/>
        <v/>
      </c>
      <c r="J4263" s="232">
        <v>2016</v>
      </c>
      <c r="K4263" s="106">
        <f t="shared" si="200"/>
        <v>0</v>
      </c>
    </row>
    <row r="4264" spans="2:11" s="58" customFormat="1">
      <c r="B4264" s="175" t="s">
        <v>5231</v>
      </c>
      <c r="C4264" s="174" t="s">
        <v>5115</v>
      </c>
      <c r="D4264" s="181">
        <v>2401.5533329999998</v>
      </c>
      <c r="E4264" s="97">
        <v>307.40934205186778</v>
      </c>
      <c r="F4264" s="227">
        <f t="shared" si="198"/>
        <v>738259.93</v>
      </c>
      <c r="G4264" s="81"/>
      <c r="H4264" s="106" t="s">
        <v>11235</v>
      </c>
      <c r="I4264" s="189" t="str">
        <f t="shared" si="199"/>
        <v/>
      </c>
      <c r="J4264" s="232">
        <v>2016</v>
      </c>
      <c r="K4264" s="106">
        <f t="shared" si="200"/>
        <v>0</v>
      </c>
    </row>
    <row r="4265" spans="2:11" s="58" customFormat="1">
      <c r="B4265" s="175" t="s">
        <v>5232</v>
      </c>
      <c r="C4265" s="174" t="s">
        <v>1091</v>
      </c>
      <c r="D4265" s="181">
        <v>10891.22</v>
      </c>
      <c r="E4265" s="97">
        <v>383.89565080863304</v>
      </c>
      <c r="F4265" s="227">
        <f t="shared" si="198"/>
        <v>4181091.99</v>
      </c>
      <c r="G4265" s="81">
        <v>5445.6099510000004</v>
      </c>
      <c r="H4265" s="106">
        <v>0</v>
      </c>
      <c r="I4265" s="189">
        <f t="shared" si="199"/>
        <v>0</v>
      </c>
      <c r="J4265" s="232">
        <v>2016</v>
      </c>
      <c r="K4265" s="106">
        <f t="shared" si="200"/>
        <v>4181092</v>
      </c>
    </row>
    <row r="4266" spans="2:11" s="58" customFormat="1">
      <c r="B4266" s="175" t="s">
        <v>5233</v>
      </c>
      <c r="C4266" s="174" t="s">
        <v>1086</v>
      </c>
      <c r="D4266" s="181">
        <v>6019.9263659999997</v>
      </c>
      <c r="E4266" s="97">
        <v>219.83278026028933</v>
      </c>
      <c r="F4266" s="227">
        <f t="shared" si="198"/>
        <v>1323377.1499999999</v>
      </c>
      <c r="G4266" s="81"/>
      <c r="H4266" s="106" t="s">
        <v>11235</v>
      </c>
      <c r="I4266" s="189" t="str">
        <f t="shared" si="199"/>
        <v/>
      </c>
      <c r="J4266" s="232">
        <v>2016</v>
      </c>
      <c r="K4266" s="106">
        <f t="shared" si="200"/>
        <v>0</v>
      </c>
    </row>
    <row r="4267" spans="2:11" s="58" customFormat="1">
      <c r="B4267" s="175" t="s">
        <v>5234</v>
      </c>
      <c r="C4267" s="174" t="s">
        <v>5235</v>
      </c>
      <c r="D4267" s="104">
        <v>5597.3896590000004</v>
      </c>
      <c r="E4267" s="97">
        <v>64.195668318756219</v>
      </c>
      <c r="F4267" s="227">
        <f t="shared" si="198"/>
        <v>359328.17</v>
      </c>
      <c r="G4267" s="81"/>
      <c r="H4267" s="106" t="s">
        <v>11235</v>
      </c>
      <c r="I4267" s="189" t="str">
        <f t="shared" si="199"/>
        <v/>
      </c>
      <c r="J4267" s="232">
        <v>2016</v>
      </c>
      <c r="K4267" s="106">
        <f t="shared" si="200"/>
        <v>0</v>
      </c>
    </row>
    <row r="4268" spans="2:11" s="58" customFormat="1">
      <c r="B4268" s="175" t="s">
        <v>5236</v>
      </c>
      <c r="C4268" s="174" t="s">
        <v>3976</v>
      </c>
      <c r="D4268" s="181">
        <v>2394.75</v>
      </c>
      <c r="E4268" s="97">
        <v>35.52696941225598</v>
      </c>
      <c r="F4268" s="227">
        <f t="shared" si="198"/>
        <v>85078.21</v>
      </c>
      <c r="G4268" s="81"/>
      <c r="H4268" s="106" t="s">
        <v>11235</v>
      </c>
      <c r="I4268" s="189" t="str">
        <f t="shared" si="199"/>
        <v/>
      </c>
      <c r="J4268" s="232">
        <v>2016</v>
      </c>
      <c r="K4268" s="106">
        <f t="shared" si="200"/>
        <v>0</v>
      </c>
    </row>
    <row r="4269" spans="2:11" s="58" customFormat="1">
      <c r="B4269" s="175" t="s">
        <v>5237</v>
      </c>
      <c r="C4269" s="174" t="s">
        <v>5238</v>
      </c>
      <c r="D4269" s="181">
        <v>7810.8</v>
      </c>
      <c r="E4269" s="97">
        <v>90.675669585701854</v>
      </c>
      <c r="F4269" s="227">
        <f t="shared" si="198"/>
        <v>708249.52</v>
      </c>
      <c r="G4269" s="81"/>
      <c r="H4269" s="106" t="s">
        <v>11235</v>
      </c>
      <c r="I4269" s="189" t="str">
        <f t="shared" si="199"/>
        <v/>
      </c>
      <c r="J4269" s="232">
        <v>2016</v>
      </c>
      <c r="K4269" s="106">
        <f t="shared" si="200"/>
        <v>0</v>
      </c>
    </row>
    <row r="4270" spans="2:11" s="58" customFormat="1">
      <c r="B4270" s="175" t="s">
        <v>5239</v>
      </c>
      <c r="C4270" s="174" t="s">
        <v>1091</v>
      </c>
      <c r="D4270" s="181">
        <v>4445.1266670000005</v>
      </c>
      <c r="E4270" s="97">
        <v>244.15951699582914</v>
      </c>
      <c r="F4270" s="227">
        <f t="shared" si="198"/>
        <v>1085319.98</v>
      </c>
      <c r="G4270" s="81">
        <v>2222.5633590000002</v>
      </c>
      <c r="H4270" s="106">
        <v>0</v>
      </c>
      <c r="I4270" s="189">
        <f t="shared" si="199"/>
        <v>0</v>
      </c>
      <c r="J4270" s="232">
        <v>2016</v>
      </c>
      <c r="K4270" s="106">
        <f t="shared" si="200"/>
        <v>1085320</v>
      </c>
    </row>
    <row r="4271" spans="2:11" s="58" customFormat="1">
      <c r="B4271" s="175" t="s">
        <v>5240</v>
      </c>
      <c r="C4271" s="174" t="s">
        <v>5241</v>
      </c>
      <c r="D4271" s="181">
        <v>13341.56</v>
      </c>
      <c r="E4271" s="97">
        <v>258.13409151553492</v>
      </c>
      <c r="F4271" s="227">
        <f t="shared" si="198"/>
        <v>3443911.4699999997</v>
      </c>
      <c r="G4271" s="81"/>
      <c r="H4271" s="106" t="s">
        <v>11235</v>
      </c>
      <c r="I4271" s="189" t="str">
        <f t="shared" si="199"/>
        <v/>
      </c>
      <c r="J4271" s="232">
        <v>2016</v>
      </c>
      <c r="K4271" s="106">
        <f t="shared" si="200"/>
        <v>0</v>
      </c>
    </row>
    <row r="4272" spans="2:11" s="58" customFormat="1">
      <c r="B4272" s="175" t="s">
        <v>5242</v>
      </c>
      <c r="C4272" s="174" t="s">
        <v>2834</v>
      </c>
      <c r="D4272" s="104">
        <v>8236.0285710000007</v>
      </c>
      <c r="E4272" s="97">
        <v>34.344602809659193</v>
      </c>
      <c r="F4272" s="227">
        <f t="shared" si="198"/>
        <v>282863.13</v>
      </c>
      <c r="G4272" s="81"/>
      <c r="H4272" s="106" t="s">
        <v>11235</v>
      </c>
      <c r="I4272" s="189" t="str">
        <f t="shared" si="199"/>
        <v/>
      </c>
      <c r="J4272" s="232">
        <v>2016</v>
      </c>
      <c r="K4272" s="106">
        <f t="shared" si="200"/>
        <v>0</v>
      </c>
    </row>
    <row r="4273" spans="2:11" s="58" customFormat="1">
      <c r="B4273" s="175" t="s">
        <v>5243</v>
      </c>
      <c r="C4273" s="174" t="s">
        <v>1438</v>
      </c>
      <c r="D4273" s="181">
        <v>6886.2785709999998</v>
      </c>
      <c r="E4273" s="97">
        <v>74.965499097582182</v>
      </c>
      <c r="F4273" s="227">
        <f t="shared" si="198"/>
        <v>516233.31</v>
      </c>
      <c r="G4273" s="81"/>
      <c r="H4273" s="106" t="s">
        <v>11235</v>
      </c>
      <c r="I4273" s="189" t="str">
        <f t="shared" si="199"/>
        <v/>
      </c>
      <c r="J4273" s="232">
        <v>2016</v>
      </c>
      <c r="K4273" s="106">
        <f t="shared" si="200"/>
        <v>0</v>
      </c>
    </row>
    <row r="4274" spans="2:11" s="58" customFormat="1">
      <c r="B4274" s="175" t="s">
        <v>5244</v>
      </c>
      <c r="C4274" s="174" t="s">
        <v>1438</v>
      </c>
      <c r="D4274" s="181">
        <v>14413.20714</v>
      </c>
      <c r="E4274" s="97">
        <v>68.701419495453109</v>
      </c>
      <c r="F4274" s="227">
        <f t="shared" si="198"/>
        <v>990207.79</v>
      </c>
      <c r="G4274" s="81"/>
      <c r="H4274" s="106" t="s">
        <v>11235</v>
      </c>
      <c r="I4274" s="189" t="str">
        <f t="shared" si="199"/>
        <v/>
      </c>
      <c r="J4274" s="232">
        <v>2016</v>
      </c>
      <c r="K4274" s="106">
        <f t="shared" si="200"/>
        <v>0</v>
      </c>
    </row>
    <row r="4275" spans="2:11" s="58" customFormat="1">
      <c r="B4275" s="175" t="s">
        <v>5245</v>
      </c>
      <c r="C4275" s="174" t="s">
        <v>1405</v>
      </c>
      <c r="D4275" s="181">
        <v>8257.7000000000007</v>
      </c>
      <c r="E4275" s="97">
        <v>46.006823934025206</v>
      </c>
      <c r="F4275" s="227">
        <f t="shared" si="198"/>
        <v>379910.55</v>
      </c>
      <c r="G4275" s="81">
        <v>4128.8501219999998</v>
      </c>
      <c r="H4275" s="106">
        <v>576.16114165163197</v>
      </c>
      <c r="I4275" s="189">
        <f t="shared" si="199"/>
        <v>2378883</v>
      </c>
      <c r="J4275" s="232">
        <v>2016</v>
      </c>
      <c r="K4275" s="106">
        <f t="shared" si="200"/>
        <v>2758794</v>
      </c>
    </row>
    <row r="4276" spans="2:11" s="58" customFormat="1">
      <c r="B4276" s="175" t="s">
        <v>5246</v>
      </c>
      <c r="C4276" s="174" t="s">
        <v>1405</v>
      </c>
      <c r="D4276" s="181">
        <v>12809.32857</v>
      </c>
      <c r="E4276" s="97">
        <v>123.11493076174563</v>
      </c>
      <c r="F4276" s="227">
        <f t="shared" si="198"/>
        <v>1577019.6</v>
      </c>
      <c r="G4276" s="81">
        <v>6404.6640390000002</v>
      </c>
      <c r="H4276" s="106">
        <v>576.16121275522221</v>
      </c>
      <c r="I4276" s="189">
        <f t="shared" si="199"/>
        <v>3690119</v>
      </c>
      <c r="J4276" s="232">
        <v>2016</v>
      </c>
      <c r="K4276" s="106">
        <f t="shared" si="200"/>
        <v>5267139</v>
      </c>
    </row>
    <row r="4277" spans="2:11" s="58" customFormat="1">
      <c r="B4277" s="175" t="s">
        <v>5247</v>
      </c>
      <c r="C4277" s="174" t="s">
        <v>4215</v>
      </c>
      <c r="D4277" s="104">
        <v>3001.2</v>
      </c>
      <c r="E4277" s="97">
        <v>33.199466879914702</v>
      </c>
      <c r="F4277" s="227">
        <f t="shared" si="198"/>
        <v>99638.24</v>
      </c>
      <c r="G4277" s="81"/>
      <c r="H4277" s="106" t="s">
        <v>11235</v>
      </c>
      <c r="I4277" s="189" t="str">
        <f t="shared" si="199"/>
        <v/>
      </c>
      <c r="J4277" s="232">
        <v>2016</v>
      </c>
      <c r="K4277" s="106">
        <f t="shared" si="200"/>
        <v>0</v>
      </c>
    </row>
    <row r="4278" spans="2:11" s="58" customFormat="1">
      <c r="B4278" s="175" t="s">
        <v>5248</v>
      </c>
      <c r="C4278" s="174" t="s">
        <v>4215</v>
      </c>
      <c r="D4278" s="181">
        <v>3001.2</v>
      </c>
      <c r="E4278" s="97">
        <v>33.199466879914702</v>
      </c>
      <c r="F4278" s="227">
        <f t="shared" si="198"/>
        <v>99638.24</v>
      </c>
      <c r="G4278" s="81"/>
      <c r="H4278" s="106" t="s">
        <v>11235</v>
      </c>
      <c r="I4278" s="189" t="str">
        <f t="shared" si="199"/>
        <v/>
      </c>
      <c r="J4278" s="232">
        <v>2016</v>
      </c>
      <c r="K4278" s="106">
        <f t="shared" si="200"/>
        <v>0</v>
      </c>
    </row>
    <row r="4279" spans="2:11" s="58" customFormat="1">
      <c r="B4279" s="175" t="s">
        <v>5249</v>
      </c>
      <c r="C4279" s="174" t="s">
        <v>5250</v>
      </c>
      <c r="D4279" s="181">
        <v>9703.9</v>
      </c>
      <c r="E4279" s="97">
        <v>26.481366254804769</v>
      </c>
      <c r="F4279" s="227">
        <f t="shared" si="198"/>
        <v>256972.53</v>
      </c>
      <c r="G4279" s="81">
        <v>4851.9501380000002</v>
      </c>
      <c r="H4279" s="106">
        <v>578.87445668552334</v>
      </c>
      <c r="I4279" s="189">
        <f t="shared" si="199"/>
        <v>2808670</v>
      </c>
      <c r="J4279" s="232">
        <v>2016</v>
      </c>
      <c r="K4279" s="106">
        <f t="shared" si="200"/>
        <v>3065643</v>
      </c>
    </row>
    <row r="4280" spans="2:11" s="58" customFormat="1">
      <c r="B4280" s="175" t="s">
        <v>5251</v>
      </c>
      <c r="C4280" s="174" t="s">
        <v>5252</v>
      </c>
      <c r="D4280" s="181">
        <v>18894.225829999999</v>
      </c>
      <c r="E4280" s="97">
        <v>50.361825806545895</v>
      </c>
      <c r="F4280" s="227">
        <f t="shared" si="198"/>
        <v>951547.71</v>
      </c>
      <c r="G4280" s="81">
        <v>9447.1127570000008</v>
      </c>
      <c r="H4280" s="106">
        <v>589.36101888637586</v>
      </c>
      <c r="I4280" s="189">
        <f t="shared" si="199"/>
        <v>5567760</v>
      </c>
      <c r="J4280" s="232">
        <v>2016</v>
      </c>
      <c r="K4280" s="106">
        <f t="shared" si="200"/>
        <v>6519308</v>
      </c>
    </row>
    <row r="4281" spans="2:11" s="58" customFormat="1">
      <c r="B4281" s="175" t="s">
        <v>5253</v>
      </c>
      <c r="C4281" s="174" t="s">
        <v>3432</v>
      </c>
      <c r="D4281" s="181">
        <v>41703.427530000001</v>
      </c>
      <c r="E4281" s="97">
        <v>48.376795133893879</v>
      </c>
      <c r="F4281" s="227">
        <f t="shared" si="198"/>
        <v>2017478.1700000002</v>
      </c>
      <c r="G4281" s="81">
        <v>20851.714029999999</v>
      </c>
      <c r="H4281" s="106">
        <v>220.13374983926923</v>
      </c>
      <c r="I4281" s="189">
        <f t="shared" si="199"/>
        <v>4590166</v>
      </c>
      <c r="J4281" s="232">
        <v>2016</v>
      </c>
      <c r="K4281" s="106">
        <f t="shared" si="200"/>
        <v>6607644</v>
      </c>
    </row>
    <row r="4282" spans="2:11" s="58" customFormat="1">
      <c r="B4282" s="175" t="s">
        <v>5254</v>
      </c>
      <c r="C4282" s="174" t="s">
        <v>5255</v>
      </c>
      <c r="D4282" s="104">
        <v>43263.157140000003</v>
      </c>
      <c r="E4282" s="97">
        <v>23.897115660200289</v>
      </c>
      <c r="F4282" s="227">
        <f t="shared" si="198"/>
        <v>1033864.67</v>
      </c>
      <c r="G4282" s="81">
        <v>21631.579300000001</v>
      </c>
      <c r="H4282" s="106">
        <v>162.69450099743756</v>
      </c>
      <c r="I4282" s="189">
        <f t="shared" si="199"/>
        <v>3519339</v>
      </c>
      <c r="J4282" s="232">
        <v>2016</v>
      </c>
      <c r="K4282" s="106">
        <f t="shared" si="200"/>
        <v>4553204</v>
      </c>
    </row>
    <row r="4283" spans="2:11" s="58" customFormat="1">
      <c r="B4283" s="175" t="s">
        <v>5256</v>
      </c>
      <c r="C4283" s="174" t="s">
        <v>1068</v>
      </c>
      <c r="D4283" s="181">
        <v>10254.75</v>
      </c>
      <c r="E4283" s="97">
        <v>234.63142251151905</v>
      </c>
      <c r="F4283" s="227">
        <f t="shared" si="198"/>
        <v>2406086.58</v>
      </c>
      <c r="G4283" s="81">
        <v>10254.7498</v>
      </c>
      <c r="H4283" s="106">
        <v>0</v>
      </c>
      <c r="I4283" s="189">
        <f t="shared" si="199"/>
        <v>0</v>
      </c>
      <c r="J4283" s="232">
        <v>2016</v>
      </c>
      <c r="K4283" s="106">
        <f t="shared" si="200"/>
        <v>2406087</v>
      </c>
    </row>
    <row r="4284" spans="2:11" s="58" customFormat="1">
      <c r="B4284" s="175" t="s">
        <v>5257</v>
      </c>
      <c r="C4284" s="174" t="s">
        <v>1068</v>
      </c>
      <c r="D4284" s="181">
        <v>5113.3999999999996</v>
      </c>
      <c r="E4284" s="97">
        <v>237.54540618766379</v>
      </c>
      <c r="F4284" s="227">
        <f t="shared" si="198"/>
        <v>1214664.68</v>
      </c>
      <c r="G4284" s="81">
        <v>5113.4001109999999</v>
      </c>
      <c r="H4284" s="106">
        <v>0</v>
      </c>
      <c r="I4284" s="189">
        <f t="shared" si="199"/>
        <v>0</v>
      </c>
      <c r="J4284" s="232">
        <v>2016</v>
      </c>
      <c r="K4284" s="106">
        <f t="shared" si="200"/>
        <v>1214665</v>
      </c>
    </row>
    <row r="4285" spans="2:11" s="58" customFormat="1">
      <c r="B4285" s="175" t="s">
        <v>5258</v>
      </c>
      <c r="C4285" s="174" t="s">
        <v>3349</v>
      </c>
      <c r="D4285" s="181">
        <v>3839</v>
      </c>
      <c r="E4285" s="97">
        <v>624.66319874967439</v>
      </c>
      <c r="F4285" s="227">
        <f t="shared" si="198"/>
        <v>2398082.02</v>
      </c>
      <c r="G4285" s="81">
        <v>1919.499984</v>
      </c>
      <c r="H4285" s="106">
        <v>0</v>
      </c>
      <c r="I4285" s="189">
        <f t="shared" si="199"/>
        <v>0</v>
      </c>
      <c r="J4285" s="232">
        <v>2016</v>
      </c>
      <c r="K4285" s="106">
        <f t="shared" si="200"/>
        <v>2398082</v>
      </c>
    </row>
    <row r="4286" spans="2:11" s="58" customFormat="1">
      <c r="B4286" s="175" t="s">
        <v>5259</v>
      </c>
      <c r="C4286" s="174" t="s">
        <v>3349</v>
      </c>
      <c r="D4286" s="181">
        <v>2948.4</v>
      </c>
      <c r="E4286" s="97">
        <v>459.61859652692982</v>
      </c>
      <c r="F4286" s="227">
        <f t="shared" si="198"/>
        <v>1355139.47</v>
      </c>
      <c r="G4286" s="81"/>
      <c r="H4286" s="106" t="s">
        <v>11235</v>
      </c>
      <c r="I4286" s="189" t="str">
        <f t="shared" si="199"/>
        <v/>
      </c>
      <c r="J4286" s="232">
        <v>2016</v>
      </c>
      <c r="K4286" s="106">
        <f t="shared" si="200"/>
        <v>0</v>
      </c>
    </row>
    <row r="4287" spans="2:11" s="58" customFormat="1">
      <c r="B4287" s="175" t="s">
        <v>5260</v>
      </c>
      <c r="C4287" s="174" t="s">
        <v>3379</v>
      </c>
      <c r="D4287" s="104">
        <v>7569.5454550000004</v>
      </c>
      <c r="E4287" s="97">
        <v>800.31336439078154</v>
      </c>
      <c r="F4287" s="227">
        <f t="shared" si="198"/>
        <v>6058008.3899999997</v>
      </c>
      <c r="G4287" s="81"/>
      <c r="H4287" s="106" t="s">
        <v>11235</v>
      </c>
      <c r="I4287" s="189" t="str">
        <f t="shared" si="199"/>
        <v/>
      </c>
      <c r="J4287" s="232">
        <v>2016</v>
      </c>
      <c r="K4287" s="106">
        <f t="shared" si="200"/>
        <v>0</v>
      </c>
    </row>
    <row r="4288" spans="2:11" s="58" customFormat="1">
      <c r="B4288" s="175" t="s">
        <v>5261</v>
      </c>
      <c r="C4288" s="174" t="s">
        <v>3382</v>
      </c>
      <c r="D4288" s="181">
        <v>3315</v>
      </c>
      <c r="E4288" s="97">
        <v>510.68906184012064</v>
      </c>
      <c r="F4288" s="227">
        <f t="shared" si="198"/>
        <v>1692934.24</v>
      </c>
      <c r="G4288" s="81"/>
      <c r="H4288" s="106" t="s">
        <v>11235</v>
      </c>
      <c r="I4288" s="189" t="str">
        <f t="shared" si="199"/>
        <v/>
      </c>
      <c r="J4288" s="232">
        <v>2016</v>
      </c>
      <c r="K4288" s="106">
        <f t="shared" si="200"/>
        <v>0</v>
      </c>
    </row>
    <row r="4289" spans="2:11" s="58" customFormat="1">
      <c r="B4289" s="175" t="s">
        <v>5262</v>
      </c>
      <c r="C4289" s="174" t="s">
        <v>3382</v>
      </c>
      <c r="D4289" s="181">
        <v>3755.4</v>
      </c>
      <c r="E4289" s="97">
        <v>194.48567129999466</v>
      </c>
      <c r="F4289" s="227">
        <f t="shared" si="198"/>
        <v>730371.49</v>
      </c>
      <c r="G4289" s="81"/>
      <c r="H4289" s="106" t="s">
        <v>11235</v>
      </c>
      <c r="I4289" s="189" t="str">
        <f t="shared" si="199"/>
        <v/>
      </c>
      <c r="J4289" s="232">
        <v>2016</v>
      </c>
      <c r="K4289" s="106">
        <f t="shared" si="200"/>
        <v>0</v>
      </c>
    </row>
    <row r="4290" spans="2:11" s="58" customFormat="1">
      <c r="B4290" s="175" t="s">
        <v>5263</v>
      </c>
      <c r="C4290" s="174" t="s">
        <v>3379</v>
      </c>
      <c r="D4290" s="181">
        <v>2617.8375000000001</v>
      </c>
      <c r="E4290" s="97">
        <v>699.87037392504305</v>
      </c>
      <c r="F4290" s="227">
        <f t="shared" si="198"/>
        <v>1832146.91</v>
      </c>
      <c r="G4290" s="81"/>
      <c r="H4290" s="106" t="s">
        <v>11235</v>
      </c>
      <c r="I4290" s="189" t="str">
        <f t="shared" si="199"/>
        <v/>
      </c>
      <c r="J4290" s="232">
        <v>2016</v>
      </c>
      <c r="K4290" s="106">
        <f t="shared" si="200"/>
        <v>0</v>
      </c>
    </row>
    <row r="4291" spans="2:11" s="58" customFormat="1">
      <c r="B4291" s="175" t="s">
        <v>5264</v>
      </c>
      <c r="C4291" s="174" t="s">
        <v>3373</v>
      </c>
      <c r="D4291" s="181">
        <v>4896.4068180000004</v>
      </c>
      <c r="E4291" s="97">
        <v>422.19300945348857</v>
      </c>
      <c r="F4291" s="227">
        <f t="shared" si="198"/>
        <v>2067228.73</v>
      </c>
      <c r="G4291" s="81"/>
      <c r="H4291" s="106" t="s">
        <v>11235</v>
      </c>
      <c r="I4291" s="189" t="str">
        <f t="shared" si="199"/>
        <v/>
      </c>
      <c r="J4291" s="232">
        <v>2016</v>
      </c>
      <c r="K4291" s="106">
        <f t="shared" si="200"/>
        <v>0</v>
      </c>
    </row>
    <row r="4292" spans="2:11" s="58" customFormat="1">
      <c r="B4292" s="175" t="s">
        <v>5265</v>
      </c>
      <c r="C4292" s="174" t="s">
        <v>3373</v>
      </c>
      <c r="D4292" s="104">
        <v>8309.0750000000007</v>
      </c>
      <c r="E4292" s="97">
        <v>424.0480029365483</v>
      </c>
      <c r="F4292" s="227">
        <f t="shared" si="198"/>
        <v>3523446.66</v>
      </c>
      <c r="G4292" s="81"/>
      <c r="H4292" s="106" t="s">
        <v>11235</v>
      </c>
      <c r="I4292" s="189" t="str">
        <f t="shared" si="199"/>
        <v/>
      </c>
      <c r="J4292" s="232">
        <v>2016</v>
      </c>
      <c r="K4292" s="106">
        <f t="shared" si="200"/>
        <v>0</v>
      </c>
    </row>
    <row r="4293" spans="2:11" s="58" customFormat="1">
      <c r="B4293" s="175" t="s">
        <v>5266</v>
      </c>
      <c r="C4293" s="174" t="s">
        <v>565</v>
      </c>
      <c r="D4293" s="181">
        <v>18535.31162</v>
      </c>
      <c r="E4293" s="97">
        <v>1522.1678102005387</v>
      </c>
      <c r="F4293" s="227">
        <f t="shared" si="198"/>
        <v>28213854.699999999</v>
      </c>
      <c r="G4293" s="81">
        <v>9267.6559230000003</v>
      </c>
      <c r="H4293" s="106">
        <v>1276.619254998209</v>
      </c>
      <c r="I4293" s="189">
        <f t="shared" si="199"/>
        <v>11831268</v>
      </c>
      <c r="J4293" s="232">
        <v>2016</v>
      </c>
      <c r="K4293" s="106">
        <f t="shared" si="200"/>
        <v>40045123</v>
      </c>
    </row>
    <row r="4294" spans="2:11" s="58" customFormat="1">
      <c r="B4294" s="175" t="s">
        <v>5267</v>
      </c>
      <c r="C4294" s="174" t="s">
        <v>565</v>
      </c>
      <c r="D4294" s="181">
        <v>3530.0110450000002</v>
      </c>
      <c r="E4294" s="97">
        <v>130.46787506581299</v>
      </c>
      <c r="F4294" s="227">
        <f t="shared" si="198"/>
        <v>460553.04</v>
      </c>
      <c r="G4294" s="81"/>
      <c r="H4294" s="106" t="s">
        <v>11235</v>
      </c>
      <c r="I4294" s="189" t="str">
        <f t="shared" si="199"/>
        <v/>
      </c>
      <c r="J4294" s="232">
        <v>2016</v>
      </c>
      <c r="K4294" s="106">
        <f t="shared" si="200"/>
        <v>0</v>
      </c>
    </row>
    <row r="4295" spans="2:11" s="58" customFormat="1">
      <c r="B4295" s="175" t="s">
        <v>5268</v>
      </c>
      <c r="C4295" s="174" t="s">
        <v>5269</v>
      </c>
      <c r="D4295" s="181">
        <v>6893.9</v>
      </c>
      <c r="E4295" s="97">
        <v>219.97447598601664</v>
      </c>
      <c r="F4295" s="227">
        <f t="shared" si="198"/>
        <v>1516482.04</v>
      </c>
      <c r="G4295" s="81"/>
      <c r="H4295" s="106" t="s">
        <v>11235</v>
      </c>
      <c r="I4295" s="189" t="str">
        <f t="shared" si="199"/>
        <v/>
      </c>
      <c r="J4295" s="232">
        <v>2016</v>
      </c>
      <c r="K4295" s="106">
        <f t="shared" si="200"/>
        <v>0</v>
      </c>
    </row>
    <row r="4296" spans="2:11" s="58" customFormat="1">
      <c r="B4296" s="175" t="s">
        <v>5270</v>
      </c>
      <c r="C4296" s="174" t="s">
        <v>3361</v>
      </c>
      <c r="D4296" s="181">
        <v>4797.9750000000004</v>
      </c>
      <c r="E4296" s="97">
        <v>214.32360943939889</v>
      </c>
      <c r="F4296" s="227">
        <f t="shared" si="198"/>
        <v>1028319.32</v>
      </c>
      <c r="G4296" s="81">
        <v>2398.987482</v>
      </c>
      <c r="H4296" s="106">
        <v>1217.8387848711584</v>
      </c>
      <c r="I4296" s="189">
        <f t="shared" si="199"/>
        <v>2921580</v>
      </c>
      <c r="J4296" s="232">
        <v>2016</v>
      </c>
      <c r="K4296" s="106">
        <f t="shared" si="200"/>
        <v>3949899</v>
      </c>
    </row>
    <row r="4297" spans="2:11" s="58" customFormat="1">
      <c r="B4297" s="175" t="s">
        <v>5271</v>
      </c>
      <c r="C4297" s="174" t="s">
        <v>3361</v>
      </c>
      <c r="D4297" s="104">
        <v>7996.1283329999997</v>
      </c>
      <c r="E4297" s="97">
        <v>415.86171350909456</v>
      </c>
      <c r="F4297" s="227">
        <f t="shared" si="198"/>
        <v>3325283.63</v>
      </c>
      <c r="G4297" s="81">
        <v>3998.0640669999998</v>
      </c>
      <c r="H4297" s="106">
        <v>1217.8389136353978</v>
      </c>
      <c r="I4297" s="189">
        <f t="shared" si="199"/>
        <v>4868998</v>
      </c>
      <c r="J4297" s="232">
        <v>2016</v>
      </c>
      <c r="K4297" s="106">
        <f t="shared" si="200"/>
        <v>8194282</v>
      </c>
    </row>
    <row r="4298" spans="2:11" s="58" customFormat="1">
      <c r="B4298" s="175" t="s">
        <v>5272</v>
      </c>
      <c r="C4298" s="174" t="s">
        <v>5273</v>
      </c>
      <c r="D4298" s="181">
        <v>2418.6</v>
      </c>
      <c r="E4298" s="97">
        <v>669.3540560654925</v>
      </c>
      <c r="F4298" s="227">
        <f t="shared" si="198"/>
        <v>1618899.7200000002</v>
      </c>
      <c r="G4298" s="81"/>
      <c r="H4298" s="106" t="s">
        <v>11235</v>
      </c>
      <c r="I4298" s="189" t="str">
        <f t="shared" si="199"/>
        <v/>
      </c>
      <c r="J4298" s="232">
        <v>2016</v>
      </c>
      <c r="K4298" s="106">
        <f t="shared" si="200"/>
        <v>0</v>
      </c>
    </row>
    <row r="4299" spans="2:11" s="58" customFormat="1">
      <c r="B4299" s="175" t="s">
        <v>5274</v>
      </c>
      <c r="C4299" s="174" t="s">
        <v>5273</v>
      </c>
      <c r="D4299" s="181">
        <v>2418.6</v>
      </c>
      <c r="E4299" s="97">
        <v>572.93626064665511</v>
      </c>
      <c r="F4299" s="227">
        <f t="shared" si="198"/>
        <v>1385703.64</v>
      </c>
      <c r="G4299" s="81"/>
      <c r="H4299" s="106" t="s">
        <v>11235</v>
      </c>
      <c r="I4299" s="189" t="str">
        <f t="shared" si="199"/>
        <v/>
      </c>
      <c r="J4299" s="232">
        <v>2016</v>
      </c>
      <c r="K4299" s="106">
        <f t="shared" si="200"/>
        <v>0</v>
      </c>
    </row>
    <row r="4300" spans="2:11" s="58" customFormat="1">
      <c r="B4300" s="175" t="s">
        <v>5275</v>
      </c>
      <c r="C4300" s="174" t="s">
        <v>3373</v>
      </c>
      <c r="D4300" s="181">
        <v>4896.4068180000004</v>
      </c>
      <c r="E4300" s="97">
        <v>422.19300945348857</v>
      </c>
      <c r="F4300" s="227">
        <f t="shared" si="198"/>
        <v>2067228.73</v>
      </c>
      <c r="G4300" s="81"/>
      <c r="H4300" s="106" t="s">
        <v>11235</v>
      </c>
      <c r="I4300" s="189" t="str">
        <f t="shared" si="199"/>
        <v/>
      </c>
      <c r="J4300" s="232">
        <v>2016</v>
      </c>
      <c r="K4300" s="106">
        <f t="shared" si="200"/>
        <v>0</v>
      </c>
    </row>
    <row r="4301" spans="2:11" s="58" customFormat="1">
      <c r="B4301" s="175" t="s">
        <v>5276</v>
      </c>
      <c r="C4301" s="174" t="s">
        <v>3382</v>
      </c>
      <c r="D4301" s="181">
        <v>3755.4</v>
      </c>
      <c r="E4301" s="97">
        <v>194.48567129999466</v>
      </c>
      <c r="F4301" s="227">
        <f t="shared" si="198"/>
        <v>730371.49</v>
      </c>
      <c r="G4301" s="81"/>
      <c r="H4301" s="106" t="s">
        <v>11235</v>
      </c>
      <c r="I4301" s="189" t="str">
        <f t="shared" si="199"/>
        <v/>
      </c>
      <c r="J4301" s="232">
        <v>2016</v>
      </c>
      <c r="K4301" s="106">
        <f t="shared" si="200"/>
        <v>0</v>
      </c>
    </row>
    <row r="4302" spans="2:11" s="58" customFormat="1">
      <c r="B4302" s="175" t="s">
        <v>5277</v>
      </c>
      <c r="C4302" s="174" t="s">
        <v>898</v>
      </c>
      <c r="D4302" s="104">
        <v>177.5</v>
      </c>
      <c r="E4302" s="97">
        <v>1491.7450140845069</v>
      </c>
      <c r="F4302" s="227">
        <f t="shared" ref="F4302:F4365" si="201">IFERROR(D4302*E4302,0)</f>
        <v>264784.74</v>
      </c>
      <c r="G4302" s="81"/>
      <c r="H4302" s="106" t="s">
        <v>11235</v>
      </c>
      <c r="I4302" s="189" t="str">
        <f t="shared" ref="I4302:I4365" si="202">IFERROR(G4302*H4302,"")</f>
        <v/>
      </c>
      <c r="J4302" s="232">
        <v>2016</v>
      </c>
      <c r="K4302" s="106">
        <f t="shared" ref="K4302:K4365" si="203">IFERROR(ROUND((F4302+I4302),0),0)</f>
        <v>0</v>
      </c>
    </row>
    <row r="4303" spans="2:11" s="58" customFormat="1">
      <c r="B4303" s="175" t="s">
        <v>5278</v>
      </c>
      <c r="C4303" s="174" t="s">
        <v>584</v>
      </c>
      <c r="D4303" s="181">
        <v>9498.3133330000001</v>
      </c>
      <c r="E4303" s="97">
        <v>273.107465405195</v>
      </c>
      <c r="F4303" s="227">
        <f t="shared" si="201"/>
        <v>2594060.2799999998</v>
      </c>
      <c r="G4303" s="81"/>
      <c r="H4303" s="106" t="s">
        <v>11235</v>
      </c>
      <c r="I4303" s="189" t="str">
        <f t="shared" si="202"/>
        <v/>
      </c>
      <c r="J4303" s="232">
        <v>2016</v>
      </c>
      <c r="K4303" s="106">
        <f t="shared" si="203"/>
        <v>0</v>
      </c>
    </row>
    <row r="4304" spans="2:11" s="58" customFormat="1">
      <c r="B4304" s="175" t="s">
        <v>5279</v>
      </c>
      <c r="C4304" s="174" t="s">
        <v>4245</v>
      </c>
      <c r="D4304" s="181">
        <v>3260.166667</v>
      </c>
      <c r="E4304" s="97">
        <v>175.97980060569708</v>
      </c>
      <c r="F4304" s="227">
        <f t="shared" si="201"/>
        <v>573723.48</v>
      </c>
      <c r="G4304" s="81"/>
      <c r="H4304" s="106" t="s">
        <v>11235</v>
      </c>
      <c r="I4304" s="189" t="str">
        <f t="shared" si="202"/>
        <v/>
      </c>
      <c r="J4304" s="232">
        <v>2016</v>
      </c>
      <c r="K4304" s="106">
        <f t="shared" si="203"/>
        <v>0</v>
      </c>
    </row>
    <row r="4305" spans="2:11" s="58" customFormat="1">
      <c r="B4305" s="175" t="s">
        <v>5280</v>
      </c>
      <c r="C4305" s="174" t="s">
        <v>4251</v>
      </c>
      <c r="D4305" s="181">
        <v>8409.4500000000007</v>
      </c>
      <c r="E4305" s="97">
        <v>85.253111677933745</v>
      </c>
      <c r="F4305" s="227">
        <f t="shared" si="201"/>
        <v>716931.78</v>
      </c>
      <c r="G4305" s="81"/>
      <c r="H4305" s="106" t="s">
        <v>11235</v>
      </c>
      <c r="I4305" s="189" t="str">
        <f t="shared" si="202"/>
        <v/>
      </c>
      <c r="J4305" s="232">
        <v>2016</v>
      </c>
      <c r="K4305" s="106">
        <f t="shared" si="203"/>
        <v>0</v>
      </c>
    </row>
    <row r="4306" spans="2:11" s="58" customFormat="1">
      <c r="B4306" s="175" t="s">
        <v>5281</v>
      </c>
      <c r="C4306" s="174" t="s">
        <v>5282</v>
      </c>
      <c r="D4306" s="181">
        <v>14178.975</v>
      </c>
      <c r="E4306" s="97">
        <v>102.12733007851415</v>
      </c>
      <c r="F4306" s="227">
        <f t="shared" si="201"/>
        <v>1448060.86</v>
      </c>
      <c r="G4306" s="81">
        <v>7089.4877699999997</v>
      </c>
      <c r="H4306" s="106">
        <v>1217.8389017800648</v>
      </c>
      <c r="I4306" s="189">
        <f t="shared" si="202"/>
        <v>8633854</v>
      </c>
      <c r="J4306" s="232">
        <v>2016</v>
      </c>
      <c r="K4306" s="106">
        <f t="shared" si="203"/>
        <v>10081915</v>
      </c>
    </row>
    <row r="4307" spans="2:11" s="58" customFormat="1">
      <c r="B4307" s="175" t="s">
        <v>5283</v>
      </c>
      <c r="C4307" s="174" t="s">
        <v>5282</v>
      </c>
      <c r="D4307" s="104">
        <v>4287.5749999999998</v>
      </c>
      <c r="E4307" s="97">
        <v>136.96675626665424</v>
      </c>
      <c r="F4307" s="227">
        <f t="shared" si="201"/>
        <v>587255.24</v>
      </c>
      <c r="G4307" s="81">
        <v>2143.7874529999999</v>
      </c>
      <c r="H4307" s="106">
        <v>1217.8390149389497</v>
      </c>
      <c r="I4307" s="189">
        <f t="shared" si="202"/>
        <v>2610788</v>
      </c>
      <c r="J4307" s="232">
        <v>2016</v>
      </c>
      <c r="K4307" s="106">
        <f t="shared" si="203"/>
        <v>3198043</v>
      </c>
    </row>
    <row r="4308" spans="2:11" s="58" customFormat="1">
      <c r="B4308" s="175" t="s">
        <v>5284</v>
      </c>
      <c r="C4308" s="174" t="s">
        <v>5285</v>
      </c>
      <c r="D4308" s="181">
        <v>720.67441859999997</v>
      </c>
      <c r="E4308" s="97">
        <v>354.12654232375445</v>
      </c>
      <c r="F4308" s="227">
        <f t="shared" si="201"/>
        <v>255209.94000000003</v>
      </c>
      <c r="G4308" s="81"/>
      <c r="H4308" s="106" t="s">
        <v>11235</v>
      </c>
      <c r="I4308" s="189" t="str">
        <f t="shared" si="202"/>
        <v/>
      </c>
      <c r="J4308" s="232">
        <v>2016</v>
      </c>
      <c r="K4308" s="106">
        <f t="shared" si="203"/>
        <v>0</v>
      </c>
    </row>
    <row r="4309" spans="2:11" s="58" customFormat="1">
      <c r="B4309" s="175" t="s">
        <v>5286</v>
      </c>
      <c r="C4309" s="174" t="s">
        <v>5285</v>
      </c>
      <c r="D4309" s="181">
        <v>720.67441859999997</v>
      </c>
      <c r="E4309" s="97">
        <v>354.12654232375445</v>
      </c>
      <c r="F4309" s="227">
        <f t="shared" si="201"/>
        <v>255209.94000000003</v>
      </c>
      <c r="G4309" s="81"/>
      <c r="H4309" s="106" t="s">
        <v>11235</v>
      </c>
      <c r="I4309" s="189" t="str">
        <f t="shared" si="202"/>
        <v/>
      </c>
      <c r="J4309" s="232">
        <v>2016</v>
      </c>
      <c r="K4309" s="106">
        <f t="shared" si="203"/>
        <v>0</v>
      </c>
    </row>
    <row r="4310" spans="2:11" s="58" customFormat="1">
      <c r="B4310" s="175" t="s">
        <v>5287</v>
      </c>
      <c r="C4310" s="174" t="s">
        <v>4273</v>
      </c>
      <c r="D4310" s="181">
        <v>1113.377534</v>
      </c>
      <c r="E4310" s="97">
        <v>227.55552565334949</v>
      </c>
      <c r="F4310" s="227">
        <f t="shared" si="201"/>
        <v>253355.21</v>
      </c>
      <c r="G4310" s="81">
        <v>556.68878329999995</v>
      </c>
      <c r="H4310" s="106">
        <v>0</v>
      </c>
      <c r="I4310" s="189">
        <f t="shared" si="202"/>
        <v>0</v>
      </c>
      <c r="J4310" s="232">
        <v>2016</v>
      </c>
      <c r="K4310" s="106">
        <f t="shared" si="203"/>
        <v>253355</v>
      </c>
    </row>
    <row r="4311" spans="2:11" s="58" customFormat="1">
      <c r="B4311" s="175" t="s">
        <v>5287</v>
      </c>
      <c r="C4311" s="174" t="s">
        <v>4274</v>
      </c>
      <c r="D4311" s="181">
        <v>458.82762659999997</v>
      </c>
      <c r="E4311" s="97">
        <v>64.916383132192152</v>
      </c>
      <c r="F4311" s="227">
        <f t="shared" si="201"/>
        <v>29785.429999999997</v>
      </c>
      <c r="G4311" s="81">
        <v>556.68878329999995</v>
      </c>
      <c r="H4311" s="106">
        <v>0</v>
      </c>
      <c r="I4311" s="189">
        <f t="shared" si="202"/>
        <v>0</v>
      </c>
      <c r="J4311" s="232">
        <v>2016</v>
      </c>
      <c r="K4311" s="106">
        <f t="shared" si="203"/>
        <v>29785</v>
      </c>
    </row>
    <row r="4312" spans="2:11" s="58" customFormat="1">
      <c r="B4312" s="175" t="s">
        <v>5288</v>
      </c>
      <c r="C4312" s="174" t="s">
        <v>4865</v>
      </c>
      <c r="D4312" s="104">
        <v>5949.31</v>
      </c>
      <c r="E4312" s="97">
        <v>93.417890478055426</v>
      </c>
      <c r="F4312" s="227">
        <f t="shared" si="201"/>
        <v>555771.99</v>
      </c>
      <c r="G4312" s="81"/>
      <c r="H4312" s="106" t="s">
        <v>11235</v>
      </c>
      <c r="I4312" s="189" t="str">
        <f t="shared" si="202"/>
        <v/>
      </c>
      <c r="J4312" s="232">
        <v>2016</v>
      </c>
      <c r="K4312" s="106">
        <f t="shared" si="203"/>
        <v>0</v>
      </c>
    </row>
    <row r="4313" spans="2:11" s="58" customFormat="1">
      <c r="B4313" s="175" t="s">
        <v>5289</v>
      </c>
      <c r="C4313" s="174" t="s">
        <v>5290</v>
      </c>
      <c r="D4313" s="181">
        <v>7891.7644440000004</v>
      </c>
      <c r="E4313" s="97">
        <v>134.63419081239877</v>
      </c>
      <c r="F4313" s="227">
        <f t="shared" si="201"/>
        <v>1062501.32</v>
      </c>
      <c r="G4313" s="81"/>
      <c r="H4313" s="106" t="s">
        <v>11235</v>
      </c>
      <c r="I4313" s="189" t="str">
        <f t="shared" si="202"/>
        <v/>
      </c>
      <c r="J4313" s="232">
        <v>2016</v>
      </c>
      <c r="K4313" s="106">
        <f t="shared" si="203"/>
        <v>0</v>
      </c>
    </row>
    <row r="4314" spans="2:11" s="58" customFormat="1">
      <c r="B4314" s="175" t="s">
        <v>5291</v>
      </c>
      <c r="C4314" s="174" t="s">
        <v>3874</v>
      </c>
      <c r="D4314" s="181">
        <v>3636.9666670000001</v>
      </c>
      <c r="E4314" s="97">
        <v>255.86425040502027</v>
      </c>
      <c r="F4314" s="227">
        <f t="shared" si="201"/>
        <v>930569.75</v>
      </c>
      <c r="G4314" s="81">
        <v>1818.483277</v>
      </c>
      <c r="H4314" s="106">
        <v>162.69437489031139</v>
      </c>
      <c r="I4314" s="189">
        <f t="shared" si="202"/>
        <v>295857</v>
      </c>
      <c r="J4314" s="232">
        <v>2016</v>
      </c>
      <c r="K4314" s="106">
        <f t="shared" si="203"/>
        <v>1226427</v>
      </c>
    </row>
    <row r="4315" spans="2:11" s="58" customFormat="1">
      <c r="B4315" s="175" t="s">
        <v>5292</v>
      </c>
      <c r="C4315" s="174" t="s">
        <v>3874</v>
      </c>
      <c r="D4315" s="181">
        <v>2485.5333329999999</v>
      </c>
      <c r="E4315" s="97">
        <v>842.501390827254</v>
      </c>
      <c r="F4315" s="227">
        <f t="shared" si="201"/>
        <v>2094065.29</v>
      </c>
      <c r="G4315" s="81">
        <v>1242.76668</v>
      </c>
      <c r="H4315" s="106">
        <v>162.69425569085905</v>
      </c>
      <c r="I4315" s="189">
        <f t="shared" si="202"/>
        <v>202191</v>
      </c>
      <c r="J4315" s="232">
        <v>2016</v>
      </c>
      <c r="K4315" s="106">
        <f t="shared" si="203"/>
        <v>2296256</v>
      </c>
    </row>
    <row r="4316" spans="2:11" s="58" customFormat="1">
      <c r="B4316" s="175" t="s">
        <v>5293</v>
      </c>
      <c r="C4316" s="174" t="s">
        <v>5294</v>
      </c>
      <c r="D4316" s="181">
        <v>4757.3333329999996</v>
      </c>
      <c r="E4316" s="97">
        <v>254.96850758512952</v>
      </c>
      <c r="F4316" s="227">
        <f t="shared" si="201"/>
        <v>1212970.18</v>
      </c>
      <c r="G4316" s="81">
        <v>2378.666588</v>
      </c>
      <c r="H4316" s="106">
        <v>1300.6110295605665</v>
      </c>
      <c r="I4316" s="189">
        <f t="shared" si="202"/>
        <v>3093720</v>
      </c>
      <c r="J4316" s="232">
        <v>2016</v>
      </c>
      <c r="K4316" s="106">
        <f t="shared" si="203"/>
        <v>4306690</v>
      </c>
    </row>
    <row r="4317" spans="2:11" s="58" customFormat="1">
      <c r="B4317" s="175" t="s">
        <v>5295</v>
      </c>
      <c r="C4317" s="174" t="s">
        <v>5294</v>
      </c>
      <c r="D4317" s="104">
        <v>3621.9333329999999</v>
      </c>
      <c r="E4317" s="97">
        <v>170.76706640751414</v>
      </c>
      <c r="F4317" s="227">
        <f t="shared" si="201"/>
        <v>618506.93000000005</v>
      </c>
      <c r="G4317" s="81">
        <v>1810.966617</v>
      </c>
      <c r="H4317" s="106">
        <v>1300.6109432883047</v>
      </c>
      <c r="I4317" s="189">
        <f t="shared" si="202"/>
        <v>2355363</v>
      </c>
      <c r="J4317" s="232">
        <v>2016</v>
      </c>
      <c r="K4317" s="106">
        <f t="shared" si="203"/>
        <v>2973870</v>
      </c>
    </row>
    <row r="4318" spans="2:11" s="58" customFormat="1">
      <c r="B4318" s="175" t="s">
        <v>5296</v>
      </c>
      <c r="C4318" s="174" t="s">
        <v>4879</v>
      </c>
      <c r="D4318" s="181">
        <v>2647.9707790000002</v>
      </c>
      <c r="E4318" s="97">
        <v>335.63484803092683</v>
      </c>
      <c r="F4318" s="227">
        <f t="shared" si="201"/>
        <v>888751.27</v>
      </c>
      <c r="G4318" s="81"/>
      <c r="H4318" s="106" t="s">
        <v>11235</v>
      </c>
      <c r="I4318" s="189" t="str">
        <f t="shared" si="202"/>
        <v/>
      </c>
      <c r="J4318" s="232">
        <v>2016</v>
      </c>
      <c r="K4318" s="106">
        <f t="shared" si="203"/>
        <v>0</v>
      </c>
    </row>
    <row r="4319" spans="2:11" s="58" customFormat="1">
      <c r="B4319" s="175" t="s">
        <v>5297</v>
      </c>
      <c r="C4319" s="174" t="s">
        <v>5298</v>
      </c>
      <c r="D4319" s="181">
        <v>3512.3421530000001</v>
      </c>
      <c r="E4319" s="97">
        <v>36.586130963989824</v>
      </c>
      <c r="F4319" s="227">
        <f t="shared" si="201"/>
        <v>128503.00999999998</v>
      </c>
      <c r="G4319" s="81">
        <v>1756.171126</v>
      </c>
      <c r="H4319" s="106">
        <v>1217.839177706649</v>
      </c>
      <c r="I4319" s="189">
        <f t="shared" si="202"/>
        <v>2138734</v>
      </c>
      <c r="J4319" s="232">
        <v>2016</v>
      </c>
      <c r="K4319" s="106">
        <f t="shared" si="203"/>
        <v>2267237</v>
      </c>
    </row>
    <row r="4320" spans="2:11" s="58" customFormat="1">
      <c r="B4320" s="175" t="s">
        <v>5299</v>
      </c>
      <c r="C4320" s="174" t="s">
        <v>677</v>
      </c>
      <c r="D4320" s="181">
        <v>5921.4</v>
      </c>
      <c r="E4320" s="97">
        <v>181.04254061539504</v>
      </c>
      <c r="F4320" s="227">
        <f t="shared" si="201"/>
        <v>1072025.3</v>
      </c>
      <c r="G4320" s="81">
        <v>2960.699928</v>
      </c>
      <c r="H4320" s="106">
        <v>162.69463698247503</v>
      </c>
      <c r="I4320" s="189">
        <f t="shared" si="202"/>
        <v>481689.99999999994</v>
      </c>
      <c r="J4320" s="232">
        <v>2016</v>
      </c>
      <c r="K4320" s="106">
        <f t="shared" si="203"/>
        <v>1553715</v>
      </c>
    </row>
    <row r="4321" spans="2:11" s="58" customFormat="1">
      <c r="B4321" s="175" t="s">
        <v>5300</v>
      </c>
      <c r="C4321" s="174" t="s">
        <v>677</v>
      </c>
      <c r="D4321" s="181">
        <v>1779.2666670000001</v>
      </c>
      <c r="E4321" s="97">
        <v>51.352549729972544</v>
      </c>
      <c r="F4321" s="227">
        <f t="shared" si="201"/>
        <v>91369.88</v>
      </c>
      <c r="G4321" s="81">
        <v>889.63334029999999</v>
      </c>
      <c r="H4321" s="106">
        <v>162.69399250616192</v>
      </c>
      <c r="I4321" s="189">
        <f t="shared" si="202"/>
        <v>144738</v>
      </c>
      <c r="J4321" s="232">
        <v>2016</v>
      </c>
      <c r="K4321" s="106">
        <f t="shared" si="203"/>
        <v>236108</v>
      </c>
    </row>
    <row r="4322" spans="2:11" s="58" customFormat="1">
      <c r="B4322" s="175" t="s">
        <v>5301</v>
      </c>
      <c r="C4322" s="174" t="s">
        <v>1780</v>
      </c>
      <c r="D4322" s="104">
        <v>10854.694439999999</v>
      </c>
      <c r="E4322" s="97">
        <v>213.21787571203157</v>
      </c>
      <c r="F4322" s="227">
        <f t="shared" si="201"/>
        <v>2314414.89</v>
      </c>
      <c r="G4322" s="81">
        <v>5427.3472959999999</v>
      </c>
      <c r="H4322" s="106">
        <v>162.6945820568325</v>
      </c>
      <c r="I4322" s="189">
        <f t="shared" si="202"/>
        <v>883000</v>
      </c>
      <c r="J4322" s="232">
        <v>2016</v>
      </c>
      <c r="K4322" s="106">
        <f t="shared" si="203"/>
        <v>3197415</v>
      </c>
    </row>
    <row r="4323" spans="2:11" s="58" customFormat="1">
      <c r="B4323" s="175" t="s">
        <v>5302</v>
      </c>
      <c r="C4323" s="174" t="s">
        <v>1780</v>
      </c>
      <c r="D4323" s="181">
        <v>3294.2333330000001</v>
      </c>
      <c r="E4323" s="97">
        <v>85.337418932613289</v>
      </c>
      <c r="F4323" s="227">
        <f t="shared" si="201"/>
        <v>281121.37</v>
      </c>
      <c r="G4323" s="81">
        <v>1647.1166949999999</v>
      </c>
      <c r="H4323" s="106">
        <v>162.69460495025825</v>
      </c>
      <c r="I4323" s="189">
        <f t="shared" si="202"/>
        <v>267977</v>
      </c>
      <c r="J4323" s="232">
        <v>2016</v>
      </c>
      <c r="K4323" s="106">
        <f t="shared" si="203"/>
        <v>549098</v>
      </c>
    </row>
    <row r="4324" spans="2:11" s="58" customFormat="1">
      <c r="B4324" s="175" t="s">
        <v>5303</v>
      </c>
      <c r="C4324" s="174" t="s">
        <v>1970</v>
      </c>
      <c r="D4324" s="181">
        <v>20986.130949999999</v>
      </c>
      <c r="E4324" s="97">
        <v>258.29917829613089</v>
      </c>
      <c r="F4324" s="227">
        <f t="shared" si="201"/>
        <v>5420700.3800000008</v>
      </c>
      <c r="G4324" s="81">
        <v>10493.065629999999</v>
      </c>
      <c r="H4324" s="106">
        <v>162.69449369678631</v>
      </c>
      <c r="I4324" s="189">
        <f t="shared" si="202"/>
        <v>1707164</v>
      </c>
      <c r="J4324" s="232">
        <v>2016</v>
      </c>
      <c r="K4324" s="106">
        <f t="shared" si="203"/>
        <v>7127864</v>
      </c>
    </row>
    <row r="4325" spans="2:11" s="58" customFormat="1">
      <c r="B4325" s="175" t="s">
        <v>5304</v>
      </c>
      <c r="C4325" s="174" t="s">
        <v>1970</v>
      </c>
      <c r="D4325" s="181">
        <v>17282.74206</v>
      </c>
      <c r="E4325" s="97">
        <v>136.36869669279781</v>
      </c>
      <c r="F4325" s="227">
        <f t="shared" si="201"/>
        <v>2356825.0099999998</v>
      </c>
      <c r="G4325" s="81">
        <v>8641.3709749999998</v>
      </c>
      <c r="H4325" s="106">
        <v>162.69455437885537</v>
      </c>
      <c r="I4325" s="189">
        <f t="shared" si="202"/>
        <v>1405904</v>
      </c>
      <c r="J4325" s="232">
        <v>2016</v>
      </c>
      <c r="K4325" s="106">
        <f t="shared" si="203"/>
        <v>3762729</v>
      </c>
    </row>
    <row r="4326" spans="2:11" s="58" customFormat="1">
      <c r="B4326" s="175" t="s">
        <v>5305</v>
      </c>
      <c r="C4326" s="174" t="s">
        <v>5174</v>
      </c>
      <c r="D4326" s="181">
        <v>3308.35</v>
      </c>
      <c r="E4326" s="97">
        <v>27.491692233288497</v>
      </c>
      <c r="F4326" s="227">
        <f t="shared" si="201"/>
        <v>90952.14</v>
      </c>
      <c r="G4326" s="81"/>
      <c r="H4326" s="106" t="s">
        <v>11235</v>
      </c>
      <c r="I4326" s="189" t="str">
        <f t="shared" si="202"/>
        <v/>
      </c>
      <c r="J4326" s="232">
        <v>2016</v>
      </c>
      <c r="K4326" s="106">
        <f t="shared" si="203"/>
        <v>0</v>
      </c>
    </row>
    <row r="4327" spans="2:11" s="58" customFormat="1">
      <c r="B4327" s="175" t="s">
        <v>5306</v>
      </c>
      <c r="C4327" s="174" t="s">
        <v>5174</v>
      </c>
      <c r="D4327" s="104">
        <v>2048.75</v>
      </c>
      <c r="E4327" s="97">
        <v>31.459802318486879</v>
      </c>
      <c r="F4327" s="227">
        <f t="shared" si="201"/>
        <v>64453.27</v>
      </c>
      <c r="G4327" s="81"/>
      <c r="H4327" s="106" t="s">
        <v>11235</v>
      </c>
      <c r="I4327" s="189" t="str">
        <f t="shared" si="202"/>
        <v/>
      </c>
      <c r="J4327" s="232">
        <v>2016</v>
      </c>
      <c r="K4327" s="106">
        <f t="shared" si="203"/>
        <v>0</v>
      </c>
    </row>
    <row r="4328" spans="2:11" s="58" customFormat="1">
      <c r="B4328" s="175" t="s">
        <v>5307</v>
      </c>
      <c r="C4328" s="174" t="s">
        <v>4737</v>
      </c>
      <c r="D4328" s="181">
        <v>23413.95</v>
      </c>
      <c r="E4328" s="97">
        <v>80.318358072858274</v>
      </c>
      <c r="F4328" s="227">
        <f t="shared" si="201"/>
        <v>1880570.02</v>
      </c>
      <c r="G4328" s="81">
        <v>11706.975179999999</v>
      </c>
      <c r="H4328" s="106">
        <v>162.69454497980752</v>
      </c>
      <c r="I4328" s="189">
        <f t="shared" si="202"/>
        <v>1904661.0000000002</v>
      </c>
      <c r="J4328" s="232">
        <v>2016</v>
      </c>
      <c r="K4328" s="106">
        <f t="shared" si="203"/>
        <v>3785231</v>
      </c>
    </row>
    <row r="4329" spans="2:11" s="58" customFormat="1">
      <c r="B4329" s="175" t="s">
        <v>5308</v>
      </c>
      <c r="C4329" s="174" t="s">
        <v>4737</v>
      </c>
      <c r="D4329" s="181">
        <v>4312</v>
      </c>
      <c r="E4329" s="97">
        <v>33.532680890538039</v>
      </c>
      <c r="F4329" s="227">
        <f t="shared" si="201"/>
        <v>144592.92000000001</v>
      </c>
      <c r="G4329" s="81"/>
      <c r="H4329" s="106" t="s">
        <v>11235</v>
      </c>
      <c r="I4329" s="189" t="str">
        <f t="shared" si="202"/>
        <v/>
      </c>
      <c r="J4329" s="232">
        <v>2016</v>
      </c>
      <c r="K4329" s="106">
        <f t="shared" si="203"/>
        <v>0</v>
      </c>
    </row>
    <row r="4330" spans="2:11" s="58" customFormat="1">
      <c r="B4330" s="175" t="s">
        <v>5309</v>
      </c>
      <c r="C4330" s="174" t="s">
        <v>4737</v>
      </c>
      <c r="D4330" s="181">
        <v>36279.705560000002</v>
      </c>
      <c r="E4330" s="97">
        <v>49.81401150048363</v>
      </c>
      <c r="F4330" s="227">
        <f t="shared" si="201"/>
        <v>1807237.67</v>
      </c>
      <c r="G4330" s="81">
        <v>18139.852200000001</v>
      </c>
      <c r="H4330" s="106">
        <v>162.69448987020962</v>
      </c>
      <c r="I4330" s="189">
        <f t="shared" si="202"/>
        <v>2951254</v>
      </c>
      <c r="J4330" s="232">
        <v>2016</v>
      </c>
      <c r="K4330" s="106">
        <f t="shared" si="203"/>
        <v>4758492</v>
      </c>
    </row>
    <row r="4331" spans="2:11" s="58" customFormat="1">
      <c r="B4331" s="175" t="s">
        <v>5310</v>
      </c>
      <c r="C4331" s="174" t="s">
        <v>4990</v>
      </c>
      <c r="D4331" s="181">
        <v>6291.9680950000002</v>
      </c>
      <c r="E4331" s="97">
        <v>146.07665139471754</v>
      </c>
      <c r="F4331" s="227">
        <f t="shared" si="201"/>
        <v>919109.63000000012</v>
      </c>
      <c r="G4331" s="81"/>
      <c r="H4331" s="106" t="s">
        <v>11235</v>
      </c>
      <c r="I4331" s="189" t="str">
        <f t="shared" si="202"/>
        <v/>
      </c>
      <c r="J4331" s="232">
        <v>2016</v>
      </c>
      <c r="K4331" s="106">
        <f t="shared" si="203"/>
        <v>0</v>
      </c>
    </row>
    <row r="4332" spans="2:11" s="58" customFormat="1">
      <c r="B4332" s="175" t="s">
        <v>5311</v>
      </c>
      <c r="C4332" s="174" t="s">
        <v>5312</v>
      </c>
      <c r="D4332" s="104">
        <v>2519.5</v>
      </c>
      <c r="E4332" s="97">
        <v>174.68040881127206</v>
      </c>
      <c r="F4332" s="227">
        <f t="shared" si="201"/>
        <v>440107.29</v>
      </c>
      <c r="G4332" s="81"/>
      <c r="H4332" s="106" t="s">
        <v>11235</v>
      </c>
      <c r="I4332" s="189" t="str">
        <f t="shared" si="202"/>
        <v/>
      </c>
      <c r="J4332" s="232">
        <v>2016</v>
      </c>
      <c r="K4332" s="106">
        <f t="shared" si="203"/>
        <v>0</v>
      </c>
    </row>
    <row r="4333" spans="2:11" s="58" customFormat="1">
      <c r="B4333" s="175" t="s">
        <v>5313</v>
      </c>
      <c r="C4333" s="174" t="s">
        <v>5190</v>
      </c>
      <c r="D4333" s="181">
        <v>3521.85</v>
      </c>
      <c r="E4333" s="97">
        <v>204.54214404361343</v>
      </c>
      <c r="F4333" s="227">
        <f t="shared" si="201"/>
        <v>720366.75</v>
      </c>
      <c r="G4333" s="81"/>
      <c r="H4333" s="106" t="s">
        <v>11235</v>
      </c>
      <c r="I4333" s="189" t="str">
        <f t="shared" si="202"/>
        <v/>
      </c>
      <c r="J4333" s="232">
        <v>2016</v>
      </c>
      <c r="K4333" s="106">
        <f t="shared" si="203"/>
        <v>0</v>
      </c>
    </row>
    <row r="4334" spans="2:11" s="58" customFormat="1">
      <c r="B4334" s="175" t="s">
        <v>5314</v>
      </c>
      <c r="C4334" s="174" t="s">
        <v>5190</v>
      </c>
      <c r="D4334" s="181">
        <v>3521.85</v>
      </c>
      <c r="E4334" s="97">
        <v>204.54214404361343</v>
      </c>
      <c r="F4334" s="227">
        <f t="shared" si="201"/>
        <v>720366.75</v>
      </c>
      <c r="G4334" s="81"/>
      <c r="H4334" s="106" t="s">
        <v>11235</v>
      </c>
      <c r="I4334" s="189" t="str">
        <f t="shared" si="202"/>
        <v/>
      </c>
      <c r="J4334" s="232">
        <v>2016</v>
      </c>
      <c r="K4334" s="106">
        <f t="shared" si="203"/>
        <v>0</v>
      </c>
    </row>
    <row r="4335" spans="2:11" s="58" customFormat="1">
      <c r="B4335" s="175" t="s">
        <v>5315</v>
      </c>
      <c r="C4335" s="174" t="s">
        <v>734</v>
      </c>
      <c r="D4335" s="181">
        <v>10542.2775</v>
      </c>
      <c r="E4335" s="97">
        <v>294.36414664668047</v>
      </c>
      <c r="F4335" s="227">
        <f t="shared" si="201"/>
        <v>3103268.52</v>
      </c>
      <c r="G4335" s="81"/>
      <c r="H4335" s="106" t="s">
        <v>11235</v>
      </c>
      <c r="I4335" s="189" t="str">
        <f t="shared" si="202"/>
        <v/>
      </c>
      <c r="J4335" s="232">
        <v>2016</v>
      </c>
      <c r="K4335" s="106">
        <f t="shared" si="203"/>
        <v>0</v>
      </c>
    </row>
    <row r="4336" spans="2:11" s="58" customFormat="1">
      <c r="B4336" s="175" t="s">
        <v>5316</v>
      </c>
      <c r="C4336" s="174" t="s">
        <v>734</v>
      </c>
      <c r="D4336" s="181">
        <v>5503.8830690000004</v>
      </c>
      <c r="E4336" s="97">
        <v>533.79255394206484</v>
      </c>
      <c r="F4336" s="227">
        <f t="shared" si="201"/>
        <v>2937931.8000000003</v>
      </c>
      <c r="G4336" s="81"/>
      <c r="H4336" s="106" t="s">
        <v>11235</v>
      </c>
      <c r="I4336" s="189" t="str">
        <f t="shared" si="202"/>
        <v/>
      </c>
      <c r="J4336" s="232">
        <v>2016</v>
      </c>
      <c r="K4336" s="106">
        <f t="shared" si="203"/>
        <v>0</v>
      </c>
    </row>
    <row r="4337" spans="2:11" s="58" customFormat="1">
      <c r="B4337" s="175" t="s">
        <v>5317</v>
      </c>
      <c r="C4337" s="174" t="s">
        <v>393</v>
      </c>
      <c r="D4337" s="104">
        <v>7202.5944099999997</v>
      </c>
      <c r="E4337" s="97">
        <v>275.97202297553781</v>
      </c>
      <c r="F4337" s="227">
        <f t="shared" si="201"/>
        <v>1987714.55</v>
      </c>
      <c r="G4337" s="81"/>
      <c r="H4337" s="106" t="s">
        <v>11235</v>
      </c>
      <c r="I4337" s="189" t="str">
        <f t="shared" si="202"/>
        <v/>
      </c>
      <c r="J4337" s="232">
        <v>2016</v>
      </c>
      <c r="K4337" s="106">
        <f t="shared" si="203"/>
        <v>0</v>
      </c>
    </row>
    <row r="4338" spans="2:11" s="58" customFormat="1">
      <c r="B4338" s="175" t="s">
        <v>5318</v>
      </c>
      <c r="C4338" s="174" t="s">
        <v>4049</v>
      </c>
      <c r="D4338" s="181">
        <v>2831.76</v>
      </c>
      <c r="E4338" s="97">
        <v>193.23113540695536</v>
      </c>
      <c r="F4338" s="227">
        <f t="shared" si="201"/>
        <v>547184.19999999995</v>
      </c>
      <c r="G4338" s="81"/>
      <c r="H4338" s="106" t="s">
        <v>11235</v>
      </c>
      <c r="I4338" s="189" t="str">
        <f t="shared" si="202"/>
        <v/>
      </c>
      <c r="J4338" s="232">
        <v>2016</v>
      </c>
      <c r="K4338" s="106">
        <f t="shared" si="203"/>
        <v>0</v>
      </c>
    </row>
    <row r="4339" spans="2:11" s="58" customFormat="1">
      <c r="B4339" s="175" t="s">
        <v>5319</v>
      </c>
      <c r="C4339" s="174" t="s">
        <v>3275</v>
      </c>
      <c r="D4339" s="181">
        <v>5000.8500000000004</v>
      </c>
      <c r="E4339" s="97">
        <v>295.38573642480776</v>
      </c>
      <c r="F4339" s="227">
        <f t="shared" si="201"/>
        <v>1477179.76</v>
      </c>
      <c r="G4339" s="81"/>
      <c r="H4339" s="106" t="s">
        <v>11235</v>
      </c>
      <c r="I4339" s="189" t="str">
        <f t="shared" si="202"/>
        <v/>
      </c>
      <c r="J4339" s="232">
        <v>2016</v>
      </c>
      <c r="K4339" s="106">
        <f t="shared" si="203"/>
        <v>0</v>
      </c>
    </row>
    <row r="4340" spans="2:11" s="58" customFormat="1">
      <c r="B4340" s="175" t="s">
        <v>5320</v>
      </c>
      <c r="C4340" s="174" t="s">
        <v>4975</v>
      </c>
      <c r="D4340" s="181">
        <v>5998.0249999999996</v>
      </c>
      <c r="E4340" s="97">
        <v>209.52383826342839</v>
      </c>
      <c r="F4340" s="227">
        <f t="shared" si="201"/>
        <v>1256729.22</v>
      </c>
      <c r="G4340" s="81">
        <v>2999.0125149999999</v>
      </c>
      <c r="H4340" s="106">
        <v>0</v>
      </c>
      <c r="I4340" s="189">
        <f t="shared" si="202"/>
        <v>0</v>
      </c>
      <c r="J4340" s="232">
        <v>2016</v>
      </c>
      <c r="K4340" s="106">
        <f t="shared" si="203"/>
        <v>1256729</v>
      </c>
    </row>
    <row r="4341" spans="2:11" s="58" customFormat="1">
      <c r="B4341" s="175" t="s">
        <v>5321</v>
      </c>
      <c r="C4341" s="174" t="s">
        <v>4975</v>
      </c>
      <c r="D4341" s="181">
        <v>3511.7249999999999</v>
      </c>
      <c r="E4341" s="97">
        <v>144.72843687931146</v>
      </c>
      <c r="F4341" s="227">
        <f t="shared" si="201"/>
        <v>508246.47000000003</v>
      </c>
      <c r="G4341" s="81">
        <v>1755.862558</v>
      </c>
      <c r="H4341" s="106">
        <v>0</v>
      </c>
      <c r="I4341" s="189">
        <f t="shared" si="202"/>
        <v>0</v>
      </c>
      <c r="J4341" s="232">
        <v>2016</v>
      </c>
      <c r="K4341" s="106">
        <f t="shared" si="203"/>
        <v>508246</v>
      </c>
    </row>
    <row r="4342" spans="2:11" s="58" customFormat="1">
      <c r="B4342" s="175" t="s">
        <v>5322</v>
      </c>
      <c r="C4342" s="174" t="s">
        <v>1055</v>
      </c>
      <c r="D4342" s="104">
        <v>2679.2</v>
      </c>
      <c r="E4342" s="97">
        <v>387.24292326067484</v>
      </c>
      <c r="F4342" s="227">
        <f t="shared" si="201"/>
        <v>1037501.24</v>
      </c>
      <c r="G4342" s="81">
        <v>1339.599956</v>
      </c>
      <c r="H4342" s="106">
        <v>0</v>
      </c>
      <c r="I4342" s="189">
        <f t="shared" si="202"/>
        <v>0</v>
      </c>
      <c r="J4342" s="232">
        <v>2016</v>
      </c>
      <c r="K4342" s="106">
        <f t="shared" si="203"/>
        <v>1037501</v>
      </c>
    </row>
    <row r="4343" spans="2:11" s="58" customFormat="1">
      <c r="B4343" s="175" t="s">
        <v>5323</v>
      </c>
      <c r="C4343" s="174" t="s">
        <v>1055</v>
      </c>
      <c r="D4343" s="181">
        <v>3223.1</v>
      </c>
      <c r="E4343" s="97">
        <v>259.97635816450003</v>
      </c>
      <c r="F4343" s="227">
        <f t="shared" si="201"/>
        <v>837929.8</v>
      </c>
      <c r="G4343" s="81">
        <v>1611.549933</v>
      </c>
      <c r="H4343" s="106">
        <v>0</v>
      </c>
      <c r="I4343" s="189">
        <f t="shared" si="202"/>
        <v>0</v>
      </c>
      <c r="J4343" s="232">
        <v>2016</v>
      </c>
      <c r="K4343" s="106">
        <f t="shared" si="203"/>
        <v>837930</v>
      </c>
    </row>
    <row r="4344" spans="2:11" s="58" customFormat="1">
      <c r="B4344" s="175" t="s">
        <v>5324</v>
      </c>
      <c r="C4344" s="174" t="s">
        <v>1218</v>
      </c>
      <c r="D4344" s="181">
        <v>6363.1</v>
      </c>
      <c r="E4344" s="97">
        <v>147.12309094623689</v>
      </c>
      <c r="F4344" s="227">
        <f t="shared" si="201"/>
        <v>936158.94</v>
      </c>
      <c r="G4344" s="81">
        <v>3181.5500710000001</v>
      </c>
      <c r="H4344" s="106">
        <v>610.50775774510828</v>
      </c>
      <c r="I4344" s="189">
        <f t="shared" si="202"/>
        <v>1942361</v>
      </c>
      <c r="J4344" s="232">
        <v>2016</v>
      </c>
      <c r="K4344" s="106">
        <f t="shared" si="203"/>
        <v>2878520</v>
      </c>
    </row>
    <row r="4345" spans="2:11" s="58" customFormat="1">
      <c r="B4345" s="175" t="s">
        <v>5325</v>
      </c>
      <c r="C4345" s="174" t="s">
        <v>1218</v>
      </c>
      <c r="D4345" s="181">
        <v>11934.78333</v>
      </c>
      <c r="E4345" s="97">
        <v>585.11007338077923</v>
      </c>
      <c r="F4345" s="227">
        <f t="shared" si="201"/>
        <v>6983161.9500000011</v>
      </c>
      <c r="G4345" s="81">
        <v>5967.3918190000004</v>
      </c>
      <c r="H4345" s="106">
        <v>623.6516912046261</v>
      </c>
      <c r="I4345" s="189">
        <f t="shared" si="202"/>
        <v>3721574.0000000005</v>
      </c>
      <c r="J4345" s="232">
        <v>2016</v>
      </c>
      <c r="K4345" s="106">
        <f t="shared" si="203"/>
        <v>10704736</v>
      </c>
    </row>
    <row r="4346" spans="2:11" s="58" customFormat="1">
      <c r="B4346" s="175" t="s">
        <v>5326</v>
      </c>
      <c r="C4346" s="174" t="s">
        <v>1985</v>
      </c>
      <c r="D4346" s="181">
        <v>5760.2</v>
      </c>
      <c r="E4346" s="97">
        <v>113.4889135793896</v>
      </c>
      <c r="F4346" s="227">
        <f t="shared" si="201"/>
        <v>653718.84</v>
      </c>
      <c r="G4346" s="81">
        <v>2880.0999830000001</v>
      </c>
      <c r="H4346" s="106">
        <v>162.69435185090933</v>
      </c>
      <c r="I4346" s="189">
        <f t="shared" si="202"/>
        <v>468576</v>
      </c>
      <c r="J4346" s="232">
        <v>2016</v>
      </c>
      <c r="K4346" s="106">
        <f t="shared" si="203"/>
        <v>1122295</v>
      </c>
    </row>
    <row r="4347" spans="2:11" s="58" customFormat="1">
      <c r="B4347" s="175" t="s">
        <v>5327</v>
      </c>
      <c r="C4347" s="174" t="s">
        <v>5328</v>
      </c>
      <c r="D4347" s="104">
        <v>10878.6</v>
      </c>
      <c r="E4347" s="97">
        <v>1343.0669608221647</v>
      </c>
      <c r="F4347" s="227">
        <f t="shared" si="201"/>
        <v>14610688.24</v>
      </c>
      <c r="G4347" s="81">
        <v>21757.200659999999</v>
      </c>
      <c r="H4347" s="106">
        <v>162.69450538771656</v>
      </c>
      <c r="I4347" s="189">
        <f t="shared" si="202"/>
        <v>3539777</v>
      </c>
      <c r="J4347" s="232">
        <v>2016</v>
      </c>
      <c r="K4347" s="106">
        <f t="shared" si="203"/>
        <v>18150465</v>
      </c>
    </row>
    <row r="4348" spans="2:11" s="58" customFormat="1">
      <c r="B4348" s="175" t="s">
        <v>5329</v>
      </c>
      <c r="C4348" s="174" t="s">
        <v>5330</v>
      </c>
      <c r="D4348" s="181">
        <v>20987.633330000001</v>
      </c>
      <c r="E4348" s="97">
        <v>245.75630748357463</v>
      </c>
      <c r="F4348" s="227">
        <f t="shared" si="201"/>
        <v>5157843.2699999996</v>
      </c>
      <c r="G4348" s="81">
        <v>10493.816769999999</v>
      </c>
      <c r="H4348" s="106">
        <v>162.69447403358845</v>
      </c>
      <c r="I4348" s="189">
        <f t="shared" si="202"/>
        <v>1707286</v>
      </c>
      <c r="J4348" s="232">
        <v>2016</v>
      </c>
      <c r="K4348" s="106">
        <f t="shared" si="203"/>
        <v>6865129</v>
      </c>
    </row>
    <row r="4349" spans="2:11" s="58" customFormat="1">
      <c r="B4349" s="175" t="s">
        <v>5331</v>
      </c>
      <c r="C4349" s="174" t="s">
        <v>2181</v>
      </c>
      <c r="D4349" s="181">
        <v>14830.76</v>
      </c>
      <c r="E4349" s="97">
        <v>307.6710000026971</v>
      </c>
      <c r="F4349" s="227">
        <f t="shared" si="201"/>
        <v>4562994.76</v>
      </c>
      <c r="G4349" s="81">
        <v>7415.3802390000001</v>
      </c>
      <c r="H4349" s="106">
        <v>162.6945565993922</v>
      </c>
      <c r="I4349" s="189">
        <f t="shared" si="202"/>
        <v>1206442</v>
      </c>
      <c r="J4349" s="232">
        <v>2016</v>
      </c>
      <c r="K4349" s="106">
        <f t="shared" si="203"/>
        <v>5769437</v>
      </c>
    </row>
    <row r="4350" spans="2:11" s="58" customFormat="1">
      <c r="B4350" s="175" t="s">
        <v>5332</v>
      </c>
      <c r="C4350" s="174" t="s">
        <v>5333</v>
      </c>
      <c r="D4350" s="181">
        <v>19623.8</v>
      </c>
      <c r="E4350" s="97">
        <v>95.526576911709256</v>
      </c>
      <c r="F4350" s="227">
        <f t="shared" si="201"/>
        <v>1874594.44</v>
      </c>
      <c r="G4350" s="81">
        <v>19623.800599999999</v>
      </c>
      <c r="H4350" s="106">
        <v>162.69452921367332</v>
      </c>
      <c r="I4350" s="189">
        <f t="shared" si="202"/>
        <v>3192685</v>
      </c>
      <c r="J4350" s="232">
        <v>2016</v>
      </c>
      <c r="K4350" s="106">
        <f t="shared" si="203"/>
        <v>5067279</v>
      </c>
    </row>
    <row r="4351" spans="2:11" s="58" customFormat="1">
      <c r="B4351" s="175" t="s">
        <v>5334</v>
      </c>
      <c r="C4351" s="174" t="s">
        <v>2181</v>
      </c>
      <c r="D4351" s="181">
        <v>12364.38</v>
      </c>
      <c r="E4351" s="97">
        <v>249.50352221461975</v>
      </c>
      <c r="F4351" s="227">
        <f t="shared" si="201"/>
        <v>3084956.36</v>
      </c>
      <c r="G4351" s="81">
        <v>6182.1901399999997</v>
      </c>
      <c r="H4351" s="106">
        <v>162.6944460171521</v>
      </c>
      <c r="I4351" s="189">
        <f t="shared" si="202"/>
        <v>1005808</v>
      </c>
      <c r="J4351" s="232">
        <v>2016</v>
      </c>
      <c r="K4351" s="106">
        <f t="shared" si="203"/>
        <v>4090764</v>
      </c>
    </row>
    <row r="4352" spans="2:11" s="58" customFormat="1">
      <c r="B4352" s="175" t="s">
        <v>5335</v>
      </c>
      <c r="C4352" s="174" t="s">
        <v>162</v>
      </c>
      <c r="D4352" s="104">
        <v>4992.5333330000003</v>
      </c>
      <c r="E4352" s="97">
        <v>12.83899489990646</v>
      </c>
      <c r="F4352" s="227">
        <f t="shared" si="201"/>
        <v>64099.110000000008</v>
      </c>
      <c r="G4352" s="81">
        <v>2496.2666549999999</v>
      </c>
      <c r="H4352" s="106">
        <v>162.69455796580354</v>
      </c>
      <c r="I4352" s="189">
        <f t="shared" si="202"/>
        <v>406129</v>
      </c>
      <c r="J4352" s="232">
        <v>2016</v>
      </c>
      <c r="K4352" s="106">
        <f t="shared" si="203"/>
        <v>470228</v>
      </c>
    </row>
    <row r="4353" spans="2:11" s="58" customFormat="1">
      <c r="B4353" s="175" t="s">
        <v>5336</v>
      </c>
      <c r="C4353" s="174" t="s">
        <v>162</v>
      </c>
      <c r="D4353" s="181">
        <v>19864.333330000001</v>
      </c>
      <c r="E4353" s="97">
        <v>36.817603080364741</v>
      </c>
      <c r="F4353" s="227">
        <f t="shared" si="201"/>
        <v>731357.14</v>
      </c>
      <c r="G4353" s="81">
        <v>9932.1668269999991</v>
      </c>
      <c r="H4353" s="106">
        <v>162.69450847394634</v>
      </c>
      <c r="I4353" s="189">
        <f t="shared" si="202"/>
        <v>1615909</v>
      </c>
      <c r="J4353" s="232">
        <v>2016</v>
      </c>
      <c r="K4353" s="106">
        <f t="shared" si="203"/>
        <v>2347266</v>
      </c>
    </row>
    <row r="4354" spans="2:11" s="58" customFormat="1">
      <c r="B4354" s="175" t="s">
        <v>5337</v>
      </c>
      <c r="C4354" s="174" t="s">
        <v>162</v>
      </c>
      <c r="D4354" s="181">
        <v>4992.5333330000003</v>
      </c>
      <c r="E4354" s="97">
        <v>12.83899489990646</v>
      </c>
      <c r="F4354" s="227">
        <f t="shared" si="201"/>
        <v>64099.110000000008</v>
      </c>
      <c r="G4354" s="81">
        <v>2496.2666549999999</v>
      </c>
      <c r="H4354" s="106">
        <v>162.69455796580354</v>
      </c>
      <c r="I4354" s="189">
        <f t="shared" si="202"/>
        <v>406129</v>
      </c>
      <c r="J4354" s="232">
        <v>2016</v>
      </c>
      <c r="K4354" s="106">
        <f t="shared" si="203"/>
        <v>470228</v>
      </c>
    </row>
    <row r="4355" spans="2:11" s="58" customFormat="1">
      <c r="B4355" s="175" t="s">
        <v>5338</v>
      </c>
      <c r="C4355" s="174" t="s">
        <v>2417</v>
      </c>
      <c r="D4355" s="181">
        <v>7847.4166670000004</v>
      </c>
      <c r="E4355" s="97">
        <v>191.57568455897052</v>
      </c>
      <c r="F4355" s="227">
        <f t="shared" si="201"/>
        <v>1503374.22</v>
      </c>
      <c r="G4355" s="81">
        <v>3923.7083229999998</v>
      </c>
      <c r="H4355" s="106">
        <v>162.69456020928598</v>
      </c>
      <c r="I4355" s="189">
        <f t="shared" si="202"/>
        <v>638366</v>
      </c>
      <c r="J4355" s="232">
        <v>2016</v>
      </c>
      <c r="K4355" s="106">
        <f t="shared" si="203"/>
        <v>2141740</v>
      </c>
    </row>
    <row r="4356" spans="2:11" s="58" customFormat="1">
      <c r="B4356" s="175" t="s">
        <v>5339</v>
      </c>
      <c r="C4356" s="174" t="s">
        <v>2417</v>
      </c>
      <c r="D4356" s="181">
        <v>5567.5333330000003</v>
      </c>
      <c r="E4356" s="97">
        <v>277.01872404757455</v>
      </c>
      <c r="F4356" s="227">
        <f t="shared" si="201"/>
        <v>1542310.98</v>
      </c>
      <c r="G4356" s="81"/>
      <c r="H4356" s="106" t="s">
        <v>11235</v>
      </c>
      <c r="I4356" s="189" t="str">
        <f t="shared" si="202"/>
        <v/>
      </c>
      <c r="J4356" s="232">
        <v>2016</v>
      </c>
      <c r="K4356" s="106">
        <f t="shared" si="203"/>
        <v>0</v>
      </c>
    </row>
    <row r="4357" spans="2:11" s="58" customFormat="1">
      <c r="B4357" s="175" t="s">
        <v>5340</v>
      </c>
      <c r="C4357" s="174" t="s">
        <v>3465</v>
      </c>
      <c r="D4357" s="104">
        <v>28926.68333</v>
      </c>
      <c r="E4357" s="97">
        <v>128.25861775007718</v>
      </c>
      <c r="F4357" s="227">
        <f t="shared" si="201"/>
        <v>3710096.4199999995</v>
      </c>
      <c r="G4357" s="81">
        <v>14463.342000000001</v>
      </c>
      <c r="H4357" s="106">
        <v>559.64734844823556</v>
      </c>
      <c r="I4357" s="189">
        <f t="shared" si="202"/>
        <v>8094371.0000000009</v>
      </c>
      <c r="J4357" s="232">
        <v>2016</v>
      </c>
      <c r="K4357" s="106">
        <f t="shared" si="203"/>
        <v>11804467</v>
      </c>
    </row>
    <row r="4358" spans="2:11" s="58" customFormat="1">
      <c r="B4358" s="175" t="s">
        <v>5341</v>
      </c>
      <c r="C4358" s="174" t="s">
        <v>1324</v>
      </c>
      <c r="D4358" s="181">
        <v>21298.11952</v>
      </c>
      <c r="E4358" s="97">
        <v>494.74907256976462</v>
      </c>
      <c r="F4358" s="227">
        <f t="shared" si="201"/>
        <v>10537224.880000001</v>
      </c>
      <c r="G4358" s="81">
        <v>10649.05961</v>
      </c>
      <c r="H4358" s="106">
        <v>576.16110949725442</v>
      </c>
      <c r="I4358" s="189">
        <f t="shared" si="202"/>
        <v>6135574</v>
      </c>
      <c r="J4358" s="232">
        <v>2016</v>
      </c>
      <c r="K4358" s="106">
        <f t="shared" si="203"/>
        <v>16672799</v>
      </c>
    </row>
    <row r="4359" spans="2:11" s="58" customFormat="1">
      <c r="B4359" s="175" t="s">
        <v>5342</v>
      </c>
      <c r="C4359" s="174" t="s">
        <v>5343</v>
      </c>
      <c r="D4359" s="181">
        <v>3920</v>
      </c>
      <c r="E4359" s="97">
        <v>310.80559438775509</v>
      </c>
      <c r="F4359" s="227">
        <f t="shared" si="201"/>
        <v>1218357.93</v>
      </c>
      <c r="G4359" s="81">
        <v>1959.9999499999999</v>
      </c>
      <c r="H4359" s="106">
        <v>576.16123918778669</v>
      </c>
      <c r="I4359" s="189">
        <f t="shared" si="202"/>
        <v>1129276</v>
      </c>
      <c r="J4359" s="232">
        <v>2016</v>
      </c>
      <c r="K4359" s="106">
        <f t="shared" si="203"/>
        <v>2347634</v>
      </c>
    </row>
    <row r="4360" spans="2:11" s="58" customFormat="1">
      <c r="B4360" s="175" t="s">
        <v>5344</v>
      </c>
      <c r="C4360" s="174" t="s">
        <v>1764</v>
      </c>
      <c r="D4360" s="181">
        <v>47757.110950000002</v>
      </c>
      <c r="E4360" s="97">
        <v>272.0056287240717</v>
      </c>
      <c r="F4360" s="227">
        <f t="shared" si="201"/>
        <v>12990202.99</v>
      </c>
      <c r="G4360" s="81">
        <v>47757.112150000001</v>
      </c>
      <c r="H4360" s="106">
        <v>576.16115718169533</v>
      </c>
      <c r="I4360" s="189">
        <f t="shared" si="202"/>
        <v>27515793.000000004</v>
      </c>
      <c r="J4360" s="232">
        <v>2016</v>
      </c>
      <c r="K4360" s="106">
        <f t="shared" si="203"/>
        <v>40505996</v>
      </c>
    </row>
    <row r="4361" spans="2:11" s="58" customFormat="1">
      <c r="B4361" s="175" t="s">
        <v>5345</v>
      </c>
      <c r="C4361" s="174" t="s">
        <v>1764</v>
      </c>
      <c r="D4361" s="181">
        <v>47757.110950000002</v>
      </c>
      <c r="E4361" s="97">
        <v>272.0056287240717</v>
      </c>
      <c r="F4361" s="227">
        <f t="shared" si="201"/>
        <v>12990202.99</v>
      </c>
      <c r="G4361" s="81"/>
      <c r="H4361" s="106" t="s">
        <v>11235</v>
      </c>
      <c r="I4361" s="189" t="str">
        <f t="shared" si="202"/>
        <v/>
      </c>
      <c r="J4361" s="232">
        <v>2016</v>
      </c>
      <c r="K4361" s="106">
        <f t="shared" si="203"/>
        <v>0</v>
      </c>
    </row>
    <row r="4362" spans="2:11" s="58" customFormat="1">
      <c r="B4362" s="175" t="s">
        <v>5346</v>
      </c>
      <c r="C4362" s="174" t="s">
        <v>1753</v>
      </c>
      <c r="D4362" s="104">
        <v>18869.916669999999</v>
      </c>
      <c r="E4362" s="97">
        <v>221.94247400457655</v>
      </c>
      <c r="F4362" s="227">
        <f t="shared" si="201"/>
        <v>4188035.9900000007</v>
      </c>
      <c r="G4362" s="81">
        <v>9434.9586839999993</v>
      </c>
      <c r="H4362" s="106">
        <v>162.69451212363148</v>
      </c>
      <c r="I4362" s="189">
        <f t="shared" si="202"/>
        <v>1535016</v>
      </c>
      <c r="J4362" s="232">
        <v>2016</v>
      </c>
      <c r="K4362" s="106">
        <f t="shared" si="203"/>
        <v>5723052</v>
      </c>
    </row>
    <row r="4363" spans="2:11" s="58" customFormat="1">
      <c r="B4363" s="175" t="s">
        <v>5347</v>
      </c>
      <c r="C4363" s="174" t="s">
        <v>1753</v>
      </c>
      <c r="D4363" s="181">
        <v>14433.924999999999</v>
      </c>
      <c r="E4363" s="97">
        <v>72.390105948312751</v>
      </c>
      <c r="F4363" s="227">
        <f t="shared" si="201"/>
        <v>1044873.3600000001</v>
      </c>
      <c r="G4363" s="81">
        <v>7216.9622149999996</v>
      </c>
      <c r="H4363" s="106">
        <v>162.6944918125777</v>
      </c>
      <c r="I4363" s="189">
        <f t="shared" si="202"/>
        <v>1174160</v>
      </c>
      <c r="J4363" s="232">
        <v>2016</v>
      </c>
      <c r="K4363" s="106">
        <f t="shared" si="203"/>
        <v>2219033</v>
      </c>
    </row>
    <row r="4364" spans="2:11" s="58" customFormat="1">
      <c r="B4364" s="175" t="s">
        <v>5348</v>
      </c>
      <c r="C4364" s="174" t="s">
        <v>5349</v>
      </c>
      <c r="D4364" s="181">
        <v>40369.775000000001</v>
      </c>
      <c r="E4364" s="97">
        <v>49.471269285003444</v>
      </c>
      <c r="F4364" s="227">
        <f t="shared" si="201"/>
        <v>1997144.01</v>
      </c>
      <c r="G4364" s="81">
        <v>20184.88696</v>
      </c>
      <c r="H4364" s="106">
        <v>162.69449546622579</v>
      </c>
      <c r="I4364" s="189">
        <f t="shared" si="202"/>
        <v>3283970</v>
      </c>
      <c r="J4364" s="232">
        <v>2016</v>
      </c>
      <c r="K4364" s="106">
        <f t="shared" si="203"/>
        <v>5281114</v>
      </c>
    </row>
    <row r="4365" spans="2:11" s="58" customFormat="1">
      <c r="B4365" s="175" t="s">
        <v>5350</v>
      </c>
      <c r="C4365" s="174" t="s">
        <v>5349</v>
      </c>
      <c r="D4365" s="181">
        <v>40369.775000000001</v>
      </c>
      <c r="E4365" s="97">
        <v>49.471269285003444</v>
      </c>
      <c r="F4365" s="227">
        <f t="shared" si="201"/>
        <v>1997144.01</v>
      </c>
      <c r="G4365" s="81">
        <v>20184.88696</v>
      </c>
      <c r="H4365" s="106">
        <v>162.69449546622579</v>
      </c>
      <c r="I4365" s="189">
        <f t="shared" si="202"/>
        <v>3283970</v>
      </c>
      <c r="J4365" s="232">
        <v>2016</v>
      </c>
      <c r="K4365" s="106">
        <f t="shared" si="203"/>
        <v>5281114</v>
      </c>
    </row>
    <row r="4366" spans="2:11" s="58" customFormat="1">
      <c r="B4366" s="175" t="s">
        <v>5351</v>
      </c>
      <c r="C4366" s="174" t="s">
        <v>5352</v>
      </c>
      <c r="D4366" s="181">
        <v>38614.96097</v>
      </c>
      <c r="E4366" s="97">
        <v>15.382748682861092</v>
      </c>
      <c r="F4366" s="227">
        <f t="shared" ref="F4366:F4429" si="204">IFERROR(D4366*E4366,0)</f>
        <v>594004.24</v>
      </c>
      <c r="G4366" s="81">
        <v>19307.480960000001</v>
      </c>
      <c r="H4366" s="106">
        <v>162.69450201752264</v>
      </c>
      <c r="I4366" s="189">
        <f t="shared" ref="I4366:I4429" si="205">IFERROR(G4366*H4366,"")</f>
        <v>3141221</v>
      </c>
      <c r="J4366" s="232">
        <v>2016</v>
      </c>
      <c r="K4366" s="106">
        <f t="shared" ref="K4366:K4429" si="206">IFERROR(ROUND((F4366+I4366),0),0)</f>
        <v>3735225</v>
      </c>
    </row>
    <row r="4367" spans="2:11" s="58" customFormat="1">
      <c r="B4367" s="175" t="s">
        <v>5353</v>
      </c>
      <c r="C4367" s="174" t="s">
        <v>2748</v>
      </c>
      <c r="D4367" s="104">
        <v>34364.216670000002</v>
      </c>
      <c r="E4367" s="97">
        <v>45.304075019382651</v>
      </c>
      <c r="F4367" s="227">
        <f t="shared" si="204"/>
        <v>1556839.05</v>
      </c>
      <c r="G4367" s="81">
        <v>17182.10902</v>
      </c>
      <c r="H4367" s="106">
        <v>162.69452118748109</v>
      </c>
      <c r="I4367" s="189">
        <f t="shared" si="205"/>
        <v>2795435</v>
      </c>
      <c r="J4367" s="232">
        <v>2016</v>
      </c>
      <c r="K4367" s="106">
        <f t="shared" si="206"/>
        <v>4352274</v>
      </c>
    </row>
    <row r="4368" spans="2:11" s="58" customFormat="1">
      <c r="B4368" s="175" t="s">
        <v>5354</v>
      </c>
      <c r="C4368" s="174" t="s">
        <v>5352</v>
      </c>
      <c r="D4368" s="181">
        <v>38614.96097</v>
      </c>
      <c r="E4368" s="97">
        <v>15.382748682861092</v>
      </c>
      <c r="F4368" s="227">
        <f t="shared" si="204"/>
        <v>594004.24</v>
      </c>
      <c r="G4368" s="81">
        <v>19307.480960000001</v>
      </c>
      <c r="H4368" s="106">
        <v>162.69450201752264</v>
      </c>
      <c r="I4368" s="189">
        <f t="shared" si="205"/>
        <v>3141221</v>
      </c>
      <c r="J4368" s="232">
        <v>2016</v>
      </c>
      <c r="K4368" s="106">
        <f t="shared" si="206"/>
        <v>3735225</v>
      </c>
    </row>
    <row r="4369" spans="2:11" s="58" customFormat="1">
      <c r="B4369" s="175" t="s">
        <v>5355</v>
      </c>
      <c r="C4369" s="174" t="s">
        <v>5352</v>
      </c>
      <c r="D4369" s="181">
        <v>21308.608560000001</v>
      </c>
      <c r="E4369" s="97">
        <v>22.534867476114545</v>
      </c>
      <c r="F4369" s="227">
        <f t="shared" si="204"/>
        <v>480186.67</v>
      </c>
      <c r="G4369" s="81">
        <v>10654.304770000001</v>
      </c>
      <c r="H4369" s="106">
        <v>162.69451995411615</v>
      </c>
      <c r="I4369" s="189">
        <f t="shared" si="205"/>
        <v>1733397</v>
      </c>
      <c r="J4369" s="232">
        <v>2016</v>
      </c>
      <c r="K4369" s="106">
        <f t="shared" si="206"/>
        <v>2213584</v>
      </c>
    </row>
    <row r="4370" spans="2:11" s="58" customFormat="1">
      <c r="B4370" s="175" t="s">
        <v>5356</v>
      </c>
      <c r="C4370" s="174" t="s">
        <v>4133</v>
      </c>
      <c r="D4370" s="181">
        <v>9360.2000000000007</v>
      </c>
      <c r="E4370" s="97">
        <v>725.54809939958545</v>
      </c>
      <c r="F4370" s="227">
        <f t="shared" si="204"/>
        <v>6791275.3200000003</v>
      </c>
      <c r="G4370" s="81">
        <v>4680.1002140000001</v>
      </c>
      <c r="H4370" s="106">
        <v>0</v>
      </c>
      <c r="I4370" s="189">
        <f t="shared" si="205"/>
        <v>0</v>
      </c>
      <c r="J4370" s="232">
        <v>2016</v>
      </c>
      <c r="K4370" s="106">
        <f t="shared" si="206"/>
        <v>6791275</v>
      </c>
    </row>
    <row r="4371" spans="2:11" s="58" customFormat="1">
      <c r="B4371" s="175" t="s">
        <v>5357</v>
      </c>
      <c r="C4371" s="174" t="s">
        <v>4133</v>
      </c>
      <c r="D4371" s="181">
        <v>1311.2</v>
      </c>
      <c r="E4371" s="97">
        <v>116.76136363636363</v>
      </c>
      <c r="F4371" s="227">
        <f t="shared" si="204"/>
        <v>153097.5</v>
      </c>
      <c r="G4371" s="81">
        <v>655.5999984</v>
      </c>
      <c r="H4371" s="106">
        <v>0</v>
      </c>
      <c r="I4371" s="189">
        <f t="shared" si="205"/>
        <v>0</v>
      </c>
      <c r="J4371" s="232">
        <v>2016</v>
      </c>
      <c r="K4371" s="106">
        <f t="shared" si="206"/>
        <v>153098</v>
      </c>
    </row>
    <row r="4372" spans="2:11" s="58" customFormat="1">
      <c r="B4372" s="175" t="s">
        <v>5358</v>
      </c>
      <c r="C4372" s="174" t="s">
        <v>2858</v>
      </c>
      <c r="D4372" s="104">
        <v>5630.6333329999998</v>
      </c>
      <c r="E4372" s="97">
        <v>422.32087748698018</v>
      </c>
      <c r="F4372" s="227">
        <f t="shared" si="204"/>
        <v>2377934.0099999998</v>
      </c>
      <c r="G4372" s="81"/>
      <c r="H4372" s="106" t="s">
        <v>11235</v>
      </c>
      <c r="I4372" s="189" t="str">
        <f t="shared" si="205"/>
        <v/>
      </c>
      <c r="J4372" s="232">
        <v>2016</v>
      </c>
      <c r="K4372" s="106">
        <f t="shared" si="206"/>
        <v>0</v>
      </c>
    </row>
    <row r="4373" spans="2:11" s="58" customFormat="1">
      <c r="B4373" s="175" t="s">
        <v>5359</v>
      </c>
      <c r="C4373" s="174" t="s">
        <v>5360</v>
      </c>
      <c r="D4373" s="181">
        <v>1848.75</v>
      </c>
      <c r="E4373" s="97">
        <v>119.0832183908046</v>
      </c>
      <c r="F4373" s="227">
        <f t="shared" si="204"/>
        <v>220155.1</v>
      </c>
      <c r="G4373" s="81"/>
      <c r="H4373" s="106" t="s">
        <v>11235</v>
      </c>
      <c r="I4373" s="189" t="str">
        <f t="shared" si="205"/>
        <v/>
      </c>
      <c r="J4373" s="232">
        <v>2016</v>
      </c>
      <c r="K4373" s="106">
        <f t="shared" si="206"/>
        <v>0</v>
      </c>
    </row>
    <row r="4374" spans="2:11" s="58" customFormat="1">
      <c r="B4374" s="175" t="s">
        <v>5361</v>
      </c>
      <c r="C4374" s="174" t="s">
        <v>5360</v>
      </c>
      <c r="D4374" s="181">
        <v>8440.6868419999992</v>
      </c>
      <c r="E4374" s="97">
        <v>138.86615058002408</v>
      </c>
      <c r="F4374" s="227">
        <f t="shared" si="204"/>
        <v>1172125.69</v>
      </c>
      <c r="G4374" s="81">
        <v>4220.3434260000004</v>
      </c>
      <c r="H4374" s="106">
        <v>0</v>
      </c>
      <c r="I4374" s="189">
        <f t="shared" si="205"/>
        <v>0</v>
      </c>
      <c r="J4374" s="232">
        <v>2016</v>
      </c>
      <c r="K4374" s="106">
        <f t="shared" si="206"/>
        <v>1172126</v>
      </c>
    </row>
    <row r="4375" spans="2:11" s="58" customFormat="1">
      <c r="B4375" s="175" t="s">
        <v>5362</v>
      </c>
      <c r="C4375" s="174" t="s">
        <v>3394</v>
      </c>
      <c r="D4375" s="181">
        <v>1751.8</v>
      </c>
      <c r="E4375" s="97">
        <v>276.59894965178671</v>
      </c>
      <c r="F4375" s="227">
        <f t="shared" si="204"/>
        <v>484546.03999999992</v>
      </c>
      <c r="G4375" s="81">
        <v>875.90000829999997</v>
      </c>
      <c r="H4375" s="106">
        <v>0</v>
      </c>
      <c r="I4375" s="189">
        <f t="shared" si="205"/>
        <v>0</v>
      </c>
      <c r="J4375" s="232">
        <v>2016</v>
      </c>
      <c r="K4375" s="106">
        <f t="shared" si="206"/>
        <v>484546</v>
      </c>
    </row>
    <row r="4376" spans="2:11" s="58" customFormat="1">
      <c r="B4376" s="175" t="s">
        <v>5363</v>
      </c>
      <c r="C4376" s="174" t="s">
        <v>4133</v>
      </c>
      <c r="D4376" s="181">
        <v>1311.2</v>
      </c>
      <c r="E4376" s="97">
        <v>116.76136363636363</v>
      </c>
      <c r="F4376" s="227">
        <f t="shared" si="204"/>
        <v>153097.5</v>
      </c>
      <c r="G4376" s="81">
        <v>655.5999984</v>
      </c>
      <c r="H4376" s="106">
        <v>0</v>
      </c>
      <c r="I4376" s="189">
        <f t="shared" si="205"/>
        <v>0</v>
      </c>
      <c r="J4376" s="232">
        <v>2016</v>
      </c>
      <c r="K4376" s="106">
        <f t="shared" si="206"/>
        <v>153098</v>
      </c>
    </row>
    <row r="4377" spans="2:11" s="58" customFormat="1">
      <c r="B4377" s="175" t="s">
        <v>5364</v>
      </c>
      <c r="C4377" s="174" t="s">
        <v>5360</v>
      </c>
      <c r="D4377" s="104">
        <v>1848.75</v>
      </c>
      <c r="E4377" s="97">
        <v>119.0832183908046</v>
      </c>
      <c r="F4377" s="227">
        <f t="shared" si="204"/>
        <v>220155.1</v>
      </c>
      <c r="G4377" s="81">
        <v>924.37501859999998</v>
      </c>
      <c r="H4377" s="106">
        <v>0</v>
      </c>
      <c r="I4377" s="189">
        <f t="shared" si="205"/>
        <v>0</v>
      </c>
      <c r="J4377" s="232">
        <v>2016</v>
      </c>
      <c r="K4377" s="106">
        <f t="shared" si="206"/>
        <v>220155</v>
      </c>
    </row>
    <row r="4378" spans="2:11" s="58" customFormat="1">
      <c r="B4378" s="175" t="s">
        <v>5365</v>
      </c>
      <c r="C4378" s="174" t="s">
        <v>3256</v>
      </c>
      <c r="D4378" s="181">
        <v>1088</v>
      </c>
      <c r="E4378" s="97">
        <v>559.8835294117647</v>
      </c>
      <c r="F4378" s="227">
        <f t="shared" si="204"/>
        <v>609153.28000000003</v>
      </c>
      <c r="G4378" s="81">
        <v>544.00000699999998</v>
      </c>
      <c r="H4378" s="106">
        <v>0</v>
      </c>
      <c r="I4378" s="189">
        <f t="shared" si="205"/>
        <v>0</v>
      </c>
      <c r="J4378" s="232">
        <v>2016</v>
      </c>
      <c r="K4378" s="106">
        <f t="shared" si="206"/>
        <v>609153</v>
      </c>
    </row>
    <row r="4379" spans="2:11" s="58" customFormat="1">
      <c r="B4379" s="175" t="s">
        <v>5366</v>
      </c>
      <c r="C4379" s="174" t="s">
        <v>5367</v>
      </c>
      <c r="D4379" s="181">
        <v>4476.0249999999996</v>
      </c>
      <c r="E4379" s="97">
        <v>339.5286241698829</v>
      </c>
      <c r="F4379" s="227">
        <f t="shared" si="204"/>
        <v>1519738.61</v>
      </c>
      <c r="G4379" s="81">
        <v>2238.012557</v>
      </c>
      <c r="H4379" s="106">
        <v>0</v>
      </c>
      <c r="I4379" s="189">
        <f t="shared" si="205"/>
        <v>0</v>
      </c>
      <c r="J4379" s="232">
        <v>2016</v>
      </c>
      <c r="K4379" s="106">
        <f t="shared" si="206"/>
        <v>1519739</v>
      </c>
    </row>
    <row r="4380" spans="2:11" s="58" customFormat="1">
      <c r="B4380" s="175" t="s">
        <v>5368</v>
      </c>
      <c r="C4380" s="174" t="s">
        <v>1086</v>
      </c>
      <c r="D4380" s="181">
        <v>2170.1579489999999</v>
      </c>
      <c r="E4380" s="97">
        <v>673.23162384250952</v>
      </c>
      <c r="F4380" s="227">
        <f t="shared" si="204"/>
        <v>1461018.96</v>
      </c>
      <c r="G4380" s="81">
        <v>1085.078943</v>
      </c>
      <c r="H4380" s="106">
        <v>0</v>
      </c>
      <c r="I4380" s="189">
        <f t="shared" si="205"/>
        <v>0</v>
      </c>
      <c r="J4380" s="232">
        <v>2016</v>
      </c>
      <c r="K4380" s="106">
        <f t="shared" si="206"/>
        <v>1461019</v>
      </c>
    </row>
    <row r="4381" spans="2:11" s="58" customFormat="1">
      <c r="B4381" s="175" t="s">
        <v>5369</v>
      </c>
      <c r="C4381" s="174" t="s">
        <v>1086</v>
      </c>
      <c r="D4381" s="181">
        <v>2720.7686819999999</v>
      </c>
      <c r="E4381" s="97">
        <v>1402.5490535986698</v>
      </c>
      <c r="F4381" s="227">
        <f t="shared" si="204"/>
        <v>3816011.54</v>
      </c>
      <c r="G4381" s="81">
        <v>5441.5374789999996</v>
      </c>
      <c r="H4381" s="106">
        <v>0</v>
      </c>
      <c r="I4381" s="189">
        <f t="shared" si="205"/>
        <v>0</v>
      </c>
      <c r="J4381" s="232">
        <v>2016</v>
      </c>
      <c r="K4381" s="106">
        <f t="shared" si="206"/>
        <v>3816012</v>
      </c>
    </row>
    <row r="4382" spans="2:11" s="58" customFormat="1">
      <c r="B4382" s="175" t="s">
        <v>5370</v>
      </c>
      <c r="C4382" s="174" t="s">
        <v>1086</v>
      </c>
      <c r="D4382" s="104">
        <v>2720.7686819999999</v>
      </c>
      <c r="E4382" s="97">
        <v>1381.1622409728989</v>
      </c>
      <c r="F4382" s="227">
        <f t="shared" si="204"/>
        <v>3757822.97</v>
      </c>
      <c r="G4382" s="81"/>
      <c r="H4382" s="106" t="s">
        <v>11235</v>
      </c>
      <c r="I4382" s="189" t="str">
        <f t="shared" si="205"/>
        <v/>
      </c>
      <c r="J4382" s="232">
        <v>2016</v>
      </c>
      <c r="K4382" s="106">
        <f t="shared" si="206"/>
        <v>0</v>
      </c>
    </row>
    <row r="4383" spans="2:11" s="58" customFormat="1">
      <c r="B4383" s="175" t="s">
        <v>5371</v>
      </c>
      <c r="C4383" s="174" t="s">
        <v>1086</v>
      </c>
      <c r="D4383" s="181">
        <v>1390.236453</v>
      </c>
      <c r="E4383" s="97">
        <v>239.00745753211811</v>
      </c>
      <c r="F4383" s="227">
        <f t="shared" si="204"/>
        <v>332276.88</v>
      </c>
      <c r="G4383" s="81">
        <v>695.11820890000001</v>
      </c>
      <c r="H4383" s="106">
        <v>0</v>
      </c>
      <c r="I4383" s="189">
        <f t="shared" si="205"/>
        <v>0</v>
      </c>
      <c r="J4383" s="232">
        <v>2016</v>
      </c>
      <c r="K4383" s="106">
        <f t="shared" si="206"/>
        <v>332277</v>
      </c>
    </row>
    <row r="4384" spans="2:11" s="58" customFormat="1">
      <c r="B4384" s="175" t="s">
        <v>5372</v>
      </c>
      <c r="C4384" s="174" t="s">
        <v>5367</v>
      </c>
      <c r="D4384" s="181">
        <v>4476.0249999999996</v>
      </c>
      <c r="E4384" s="97">
        <v>339.5286241698829</v>
      </c>
      <c r="F4384" s="227">
        <f t="shared" si="204"/>
        <v>1519738.61</v>
      </c>
      <c r="G4384" s="81">
        <v>2238.012557</v>
      </c>
      <c r="H4384" s="106">
        <v>0</v>
      </c>
      <c r="I4384" s="189">
        <f t="shared" si="205"/>
        <v>0</v>
      </c>
      <c r="J4384" s="232">
        <v>2016</v>
      </c>
      <c r="K4384" s="106">
        <f t="shared" si="206"/>
        <v>1519739</v>
      </c>
    </row>
    <row r="4385" spans="2:11" s="58" customFormat="1">
      <c r="B4385" s="175" t="s">
        <v>5373</v>
      </c>
      <c r="C4385" s="174" t="s">
        <v>1086</v>
      </c>
      <c r="D4385" s="181">
        <v>2170.1579489999999</v>
      </c>
      <c r="E4385" s="97">
        <v>673.23162384250952</v>
      </c>
      <c r="F4385" s="227">
        <f t="shared" si="204"/>
        <v>1461018.96</v>
      </c>
      <c r="G4385" s="81">
        <v>1085.078943</v>
      </c>
      <c r="H4385" s="106">
        <v>0</v>
      </c>
      <c r="I4385" s="189">
        <f t="shared" si="205"/>
        <v>0</v>
      </c>
      <c r="J4385" s="232">
        <v>2016</v>
      </c>
      <c r="K4385" s="106">
        <f t="shared" si="206"/>
        <v>1461019</v>
      </c>
    </row>
    <row r="4386" spans="2:11" s="58" customFormat="1">
      <c r="B4386" s="175" t="s">
        <v>5374</v>
      </c>
      <c r="C4386" s="174" t="s">
        <v>968</v>
      </c>
      <c r="D4386" s="181">
        <v>4647.2933329999996</v>
      </c>
      <c r="E4386" s="97">
        <v>742.88845842475257</v>
      </c>
      <c r="F4386" s="227">
        <f t="shared" si="204"/>
        <v>3452420.58</v>
      </c>
      <c r="G4386" s="81"/>
      <c r="H4386" s="106" t="s">
        <v>11235</v>
      </c>
      <c r="I4386" s="189" t="str">
        <f t="shared" si="205"/>
        <v/>
      </c>
      <c r="J4386" s="232">
        <v>2016</v>
      </c>
      <c r="K4386" s="106">
        <f t="shared" si="206"/>
        <v>0</v>
      </c>
    </row>
    <row r="4387" spans="2:11" s="58" customFormat="1">
      <c r="B4387" s="175" t="s">
        <v>5375</v>
      </c>
      <c r="C4387" s="174" t="s">
        <v>1086</v>
      </c>
      <c r="D4387" s="104">
        <v>4625.6562830000003</v>
      </c>
      <c r="E4387" s="97">
        <v>551.50120413735021</v>
      </c>
      <c r="F4387" s="227">
        <f t="shared" si="204"/>
        <v>2551055.0099999998</v>
      </c>
      <c r="G4387" s="81">
        <v>2312.8281099999999</v>
      </c>
      <c r="H4387" s="106">
        <v>0</v>
      </c>
      <c r="I4387" s="189">
        <f t="shared" si="205"/>
        <v>0</v>
      </c>
      <c r="J4387" s="232">
        <v>2016</v>
      </c>
      <c r="K4387" s="106">
        <f t="shared" si="206"/>
        <v>2551055</v>
      </c>
    </row>
    <row r="4388" spans="2:11" s="58" customFormat="1">
      <c r="B4388" s="175" t="s">
        <v>5376</v>
      </c>
      <c r="C4388" s="174" t="s">
        <v>5235</v>
      </c>
      <c r="D4388" s="181">
        <v>4543.6357760000001</v>
      </c>
      <c r="E4388" s="97">
        <v>306.01296374685467</v>
      </c>
      <c r="F4388" s="227">
        <f t="shared" si="204"/>
        <v>1390411.45</v>
      </c>
      <c r="G4388" s="81">
        <v>4543.6358469999996</v>
      </c>
      <c r="H4388" s="106">
        <v>0</v>
      </c>
      <c r="I4388" s="189">
        <f t="shared" si="205"/>
        <v>0</v>
      </c>
      <c r="J4388" s="232">
        <v>2016</v>
      </c>
      <c r="K4388" s="106">
        <f t="shared" si="206"/>
        <v>1390411</v>
      </c>
    </row>
    <row r="4389" spans="2:11" s="58" customFormat="1">
      <c r="B4389" s="175" t="s">
        <v>5377</v>
      </c>
      <c r="C4389" s="174" t="s">
        <v>5235</v>
      </c>
      <c r="D4389" s="181">
        <v>4122.4587160000001</v>
      </c>
      <c r="E4389" s="97">
        <v>958.70361894971609</v>
      </c>
      <c r="F4389" s="227">
        <f t="shared" si="204"/>
        <v>3952216.09</v>
      </c>
      <c r="G4389" s="81">
        <v>2061.2292990000001</v>
      </c>
      <c r="H4389" s="106">
        <v>0</v>
      </c>
      <c r="I4389" s="189">
        <f t="shared" si="205"/>
        <v>0</v>
      </c>
      <c r="J4389" s="232">
        <v>2016</v>
      </c>
      <c r="K4389" s="106">
        <f t="shared" si="206"/>
        <v>3952216</v>
      </c>
    </row>
    <row r="4390" spans="2:11" s="58" customFormat="1">
      <c r="B4390" s="175" t="s">
        <v>5378</v>
      </c>
      <c r="C4390" s="174" t="s">
        <v>2391</v>
      </c>
      <c r="D4390" s="181">
        <v>9762.0042859999994</v>
      </c>
      <c r="E4390" s="97">
        <v>88.232756795165386</v>
      </c>
      <c r="F4390" s="227">
        <f t="shared" si="204"/>
        <v>861328.55</v>
      </c>
      <c r="G4390" s="81">
        <v>4881.0021239999996</v>
      </c>
      <c r="H4390" s="106">
        <v>1300.6111939155551</v>
      </c>
      <c r="I4390" s="189">
        <f t="shared" si="205"/>
        <v>6348286</v>
      </c>
      <c r="J4390" s="232">
        <v>2016</v>
      </c>
      <c r="K4390" s="106">
        <f t="shared" si="206"/>
        <v>7209615</v>
      </c>
    </row>
    <row r="4391" spans="2:11" s="58" customFormat="1">
      <c r="B4391" s="175" t="s">
        <v>5379</v>
      </c>
      <c r="C4391" s="174" t="s">
        <v>2395</v>
      </c>
      <c r="D4391" s="181">
        <v>18203.632140000002</v>
      </c>
      <c r="E4391" s="97">
        <v>510.65825042540104</v>
      </c>
      <c r="F4391" s="227">
        <f t="shared" si="204"/>
        <v>9295834.9399999995</v>
      </c>
      <c r="G4391" s="81">
        <v>9101.8162489999995</v>
      </c>
      <c r="H4391" s="106">
        <v>1300.6111831032199</v>
      </c>
      <c r="I4391" s="189">
        <f t="shared" si="205"/>
        <v>11837924</v>
      </c>
      <c r="J4391" s="232">
        <v>2016</v>
      </c>
      <c r="K4391" s="106">
        <f t="shared" si="206"/>
        <v>21133759</v>
      </c>
    </row>
    <row r="4392" spans="2:11" s="58" customFormat="1">
      <c r="B4392" s="175" t="s">
        <v>5380</v>
      </c>
      <c r="C4392" s="174" t="s">
        <v>2661</v>
      </c>
      <c r="D4392" s="104">
        <v>2466.7166670000001</v>
      </c>
      <c r="E4392" s="97">
        <v>133.4102592334736</v>
      </c>
      <c r="F4392" s="227">
        <f t="shared" si="204"/>
        <v>329085.31</v>
      </c>
      <c r="G4392" s="81">
        <v>1233.358367</v>
      </c>
      <c r="H4392" s="106">
        <v>1300.6114385892838</v>
      </c>
      <c r="I4392" s="189">
        <f t="shared" si="205"/>
        <v>1604120</v>
      </c>
      <c r="J4392" s="232">
        <v>2016</v>
      </c>
      <c r="K4392" s="106">
        <f t="shared" si="206"/>
        <v>1933205</v>
      </c>
    </row>
    <row r="4393" spans="2:11" s="58" customFormat="1">
      <c r="B4393" s="175" t="s">
        <v>5381</v>
      </c>
      <c r="C4393" s="174" t="s">
        <v>2661</v>
      </c>
      <c r="D4393" s="181">
        <v>2466.7166670000001</v>
      </c>
      <c r="E4393" s="97">
        <v>133.4102592334736</v>
      </c>
      <c r="F4393" s="227">
        <f t="shared" si="204"/>
        <v>329085.31</v>
      </c>
      <c r="G4393" s="81">
        <v>1233.358354</v>
      </c>
      <c r="H4393" s="106">
        <v>1300.6114522981534</v>
      </c>
      <c r="I4393" s="189">
        <f t="shared" si="205"/>
        <v>1604120</v>
      </c>
      <c r="J4393" s="232">
        <v>2016</v>
      </c>
      <c r="K4393" s="106">
        <f t="shared" si="206"/>
        <v>1933205</v>
      </c>
    </row>
    <row r="4394" spans="2:11" s="58" customFormat="1">
      <c r="B4394" s="175" t="s">
        <v>5382</v>
      </c>
      <c r="C4394" s="174" t="s">
        <v>2010</v>
      </c>
      <c r="D4394" s="181">
        <v>6177.3154759999998</v>
      </c>
      <c r="E4394" s="97">
        <v>615.35513359622371</v>
      </c>
      <c r="F4394" s="227">
        <f t="shared" si="204"/>
        <v>3801242.79</v>
      </c>
      <c r="G4394" s="81">
        <v>3088.6578909999998</v>
      </c>
      <c r="H4394" s="106">
        <v>623.65178274125674</v>
      </c>
      <c r="I4394" s="189">
        <f t="shared" si="205"/>
        <v>1926247.0000000002</v>
      </c>
      <c r="J4394" s="232">
        <v>2016</v>
      </c>
      <c r="K4394" s="106">
        <f t="shared" si="206"/>
        <v>5727490</v>
      </c>
    </row>
    <row r="4395" spans="2:11" s="58" customFormat="1">
      <c r="B4395" s="175" t="s">
        <v>5383</v>
      </c>
      <c r="C4395" s="174" t="s">
        <v>2010</v>
      </c>
      <c r="D4395" s="181">
        <v>5015</v>
      </c>
      <c r="E4395" s="97">
        <v>187.14980259222332</v>
      </c>
      <c r="F4395" s="227">
        <f t="shared" si="204"/>
        <v>938556.26</v>
      </c>
      <c r="G4395" s="81">
        <v>2507.500027</v>
      </c>
      <c r="H4395" s="106">
        <v>623.65183775130618</v>
      </c>
      <c r="I4395" s="189">
        <f t="shared" si="205"/>
        <v>1563806.9999999998</v>
      </c>
      <c r="J4395" s="232">
        <v>2016</v>
      </c>
      <c r="K4395" s="106">
        <f t="shared" si="206"/>
        <v>2502363</v>
      </c>
    </row>
    <row r="4396" spans="2:11" s="58" customFormat="1">
      <c r="B4396" s="175" t="s">
        <v>5384</v>
      </c>
      <c r="C4396" s="174" t="s">
        <v>1844</v>
      </c>
      <c r="D4396" s="181">
        <v>5877.7194440000003</v>
      </c>
      <c r="E4396" s="97">
        <v>613.71790953416587</v>
      </c>
      <c r="F4396" s="227">
        <f t="shared" si="204"/>
        <v>3607261.69</v>
      </c>
      <c r="G4396" s="81">
        <v>2938.8596769999999</v>
      </c>
      <c r="H4396" s="106">
        <v>623.65175661294427</v>
      </c>
      <c r="I4396" s="189">
        <f t="shared" si="205"/>
        <v>1832825</v>
      </c>
      <c r="J4396" s="232">
        <v>2016</v>
      </c>
      <c r="K4396" s="106">
        <f t="shared" si="206"/>
        <v>5440087</v>
      </c>
    </row>
    <row r="4397" spans="2:11" s="58" customFormat="1">
      <c r="B4397" s="175" t="s">
        <v>5385</v>
      </c>
      <c r="C4397" s="174" t="s">
        <v>1844</v>
      </c>
      <c r="D4397" s="104">
        <v>1811.9</v>
      </c>
      <c r="E4397" s="97">
        <v>269.4095921408466</v>
      </c>
      <c r="F4397" s="227">
        <f t="shared" si="204"/>
        <v>488143.24</v>
      </c>
      <c r="G4397" s="81">
        <v>905.9500276</v>
      </c>
      <c r="H4397" s="106">
        <v>656.6212063328602</v>
      </c>
      <c r="I4397" s="189">
        <f t="shared" si="205"/>
        <v>594866</v>
      </c>
      <c r="J4397" s="232">
        <v>2016</v>
      </c>
      <c r="K4397" s="106">
        <f t="shared" si="206"/>
        <v>1083009</v>
      </c>
    </row>
    <row r="4398" spans="2:11" s="58" customFormat="1">
      <c r="B4398" s="175" t="s">
        <v>5386</v>
      </c>
      <c r="C4398" s="174" t="s">
        <v>1836</v>
      </c>
      <c r="D4398" s="181">
        <v>11851.866669999999</v>
      </c>
      <c r="E4398" s="97">
        <v>61.931816349061243</v>
      </c>
      <c r="F4398" s="227">
        <f t="shared" si="204"/>
        <v>734007.63</v>
      </c>
      <c r="G4398" s="81">
        <v>5925.9331869999996</v>
      </c>
      <c r="H4398" s="106">
        <v>623.65164833573749</v>
      </c>
      <c r="I4398" s="189">
        <f t="shared" si="205"/>
        <v>3695718</v>
      </c>
      <c r="J4398" s="232">
        <v>2016</v>
      </c>
      <c r="K4398" s="106">
        <f t="shared" si="206"/>
        <v>4429726</v>
      </c>
    </row>
    <row r="4399" spans="2:11" s="58" customFormat="1">
      <c r="B4399" s="175" t="s">
        <v>5387</v>
      </c>
      <c r="C4399" s="174" t="s">
        <v>2518</v>
      </c>
      <c r="D4399" s="181">
        <v>28285.216670000002</v>
      </c>
      <c r="E4399" s="97">
        <v>244.60724274169047</v>
      </c>
      <c r="F4399" s="227">
        <f t="shared" si="204"/>
        <v>6918768.8600000003</v>
      </c>
      <c r="G4399" s="81">
        <v>14142.608340000001</v>
      </c>
      <c r="H4399" s="106">
        <v>623.65164812306466</v>
      </c>
      <c r="I4399" s="189">
        <f t="shared" si="205"/>
        <v>8820061</v>
      </c>
      <c r="J4399" s="232">
        <v>2016</v>
      </c>
      <c r="K4399" s="106">
        <f t="shared" si="206"/>
        <v>15738830</v>
      </c>
    </row>
    <row r="4400" spans="2:11" s="58" customFormat="1">
      <c r="B4400" s="175" t="s">
        <v>5388</v>
      </c>
      <c r="C4400" s="174" t="s">
        <v>3563</v>
      </c>
      <c r="D4400" s="181">
        <v>27071.657319999998</v>
      </c>
      <c r="E4400" s="97">
        <v>23.629335745448188</v>
      </c>
      <c r="F4400" s="227">
        <f t="shared" si="204"/>
        <v>639685.28</v>
      </c>
      <c r="G4400" s="81">
        <v>13535.828729999999</v>
      </c>
      <c r="H4400" s="106">
        <v>162.69450832509168</v>
      </c>
      <c r="I4400" s="189">
        <f t="shared" si="205"/>
        <v>2202205</v>
      </c>
      <c r="J4400" s="232">
        <v>2016</v>
      </c>
      <c r="K4400" s="106">
        <f t="shared" si="206"/>
        <v>2841890</v>
      </c>
    </row>
    <row r="4401" spans="2:11" s="58" customFormat="1">
      <c r="B4401" s="175" t="s">
        <v>5389</v>
      </c>
      <c r="C4401" s="174" t="s">
        <v>3563</v>
      </c>
      <c r="D4401" s="181">
        <v>27071.657319999998</v>
      </c>
      <c r="E4401" s="97">
        <v>23.629335745448188</v>
      </c>
      <c r="F4401" s="227">
        <f t="shared" si="204"/>
        <v>639685.28</v>
      </c>
      <c r="G4401" s="81">
        <v>13535.828799999999</v>
      </c>
      <c r="H4401" s="106">
        <v>162.6945074837235</v>
      </c>
      <c r="I4401" s="189">
        <f t="shared" si="205"/>
        <v>2202205</v>
      </c>
      <c r="J4401" s="232">
        <v>2016</v>
      </c>
      <c r="K4401" s="106">
        <f t="shared" si="206"/>
        <v>2841890</v>
      </c>
    </row>
    <row r="4402" spans="2:11" s="58" customFormat="1">
      <c r="B4402" s="175" t="s">
        <v>5390</v>
      </c>
      <c r="C4402" s="174" t="s">
        <v>533</v>
      </c>
      <c r="D4402" s="104">
        <v>14874.69643</v>
      </c>
      <c r="E4402" s="97">
        <v>42.936134058636377</v>
      </c>
      <c r="F4402" s="227">
        <f t="shared" si="204"/>
        <v>638661.96</v>
      </c>
      <c r="G4402" s="81"/>
      <c r="H4402" s="106" t="s">
        <v>11235</v>
      </c>
      <c r="I4402" s="189" t="str">
        <f t="shared" si="205"/>
        <v/>
      </c>
      <c r="J4402" s="232">
        <v>2016</v>
      </c>
      <c r="K4402" s="106">
        <f t="shared" si="206"/>
        <v>0</v>
      </c>
    </row>
    <row r="4403" spans="2:11" s="58" customFormat="1">
      <c r="B4403" s="175" t="s">
        <v>5391</v>
      </c>
      <c r="C4403" s="174" t="s">
        <v>5392</v>
      </c>
      <c r="D4403" s="181">
        <v>2304.4833330000001</v>
      </c>
      <c r="E4403" s="97">
        <v>118.56778744600275</v>
      </c>
      <c r="F4403" s="227">
        <f t="shared" si="204"/>
        <v>273237.49</v>
      </c>
      <c r="G4403" s="81"/>
      <c r="H4403" s="106" t="s">
        <v>11235</v>
      </c>
      <c r="I4403" s="189" t="str">
        <f t="shared" si="205"/>
        <v/>
      </c>
      <c r="J4403" s="232">
        <v>2016</v>
      </c>
      <c r="K4403" s="106">
        <f t="shared" si="206"/>
        <v>0</v>
      </c>
    </row>
    <row r="4404" spans="2:11" s="58" customFormat="1">
      <c r="B4404" s="175" t="s">
        <v>5393</v>
      </c>
      <c r="C4404" s="174" t="s">
        <v>5394</v>
      </c>
      <c r="D4404" s="181">
        <v>7488.4714290000002</v>
      </c>
      <c r="E4404" s="97">
        <v>13.787837875718228</v>
      </c>
      <c r="F4404" s="227">
        <f t="shared" si="204"/>
        <v>103249.83</v>
      </c>
      <c r="G4404" s="81">
        <v>3744.2357940000002</v>
      </c>
      <c r="H4404" s="106">
        <v>162.69461473985362</v>
      </c>
      <c r="I4404" s="189">
        <f t="shared" si="205"/>
        <v>609167</v>
      </c>
      <c r="J4404" s="232">
        <v>2016</v>
      </c>
      <c r="K4404" s="106">
        <f t="shared" si="206"/>
        <v>712417</v>
      </c>
    </row>
    <row r="4405" spans="2:11" s="58" customFormat="1">
      <c r="B4405" s="175" t="s">
        <v>5395</v>
      </c>
      <c r="C4405" s="174" t="s">
        <v>3976</v>
      </c>
      <c r="D4405" s="181">
        <v>5315.800851</v>
      </c>
      <c r="E4405" s="97">
        <v>93.904048325304728</v>
      </c>
      <c r="F4405" s="227">
        <f t="shared" si="204"/>
        <v>499175.22</v>
      </c>
      <c r="G4405" s="81"/>
      <c r="H4405" s="106" t="s">
        <v>11235</v>
      </c>
      <c r="I4405" s="189" t="str">
        <f t="shared" si="205"/>
        <v/>
      </c>
      <c r="J4405" s="232">
        <v>2016</v>
      </c>
      <c r="K4405" s="106">
        <f t="shared" si="206"/>
        <v>0</v>
      </c>
    </row>
    <row r="4406" spans="2:11" s="58" customFormat="1">
      <c r="B4406" s="175" t="s">
        <v>5396</v>
      </c>
      <c r="C4406" s="174" t="s">
        <v>2672</v>
      </c>
      <c r="D4406" s="181">
        <v>11208.866669999999</v>
      </c>
      <c r="E4406" s="97">
        <v>432.09395317037882</v>
      </c>
      <c r="F4406" s="227">
        <f t="shared" si="204"/>
        <v>4843283.51</v>
      </c>
      <c r="G4406" s="81"/>
      <c r="H4406" s="106" t="s">
        <v>11235</v>
      </c>
      <c r="I4406" s="189" t="str">
        <f t="shared" si="205"/>
        <v/>
      </c>
      <c r="J4406" s="232">
        <v>2016</v>
      </c>
      <c r="K4406" s="106">
        <f t="shared" si="206"/>
        <v>0</v>
      </c>
    </row>
    <row r="4407" spans="2:11" s="58" customFormat="1">
      <c r="B4407" s="175" t="s">
        <v>5397</v>
      </c>
      <c r="C4407" s="174" t="s">
        <v>3976</v>
      </c>
      <c r="D4407" s="104">
        <v>2394.75</v>
      </c>
      <c r="E4407" s="97">
        <v>35.52696941225598</v>
      </c>
      <c r="F4407" s="227">
        <f t="shared" si="204"/>
        <v>85078.21</v>
      </c>
      <c r="G4407" s="81"/>
      <c r="H4407" s="106" t="s">
        <v>11235</v>
      </c>
      <c r="I4407" s="189" t="str">
        <f t="shared" si="205"/>
        <v/>
      </c>
      <c r="J4407" s="232">
        <v>2016</v>
      </c>
      <c r="K4407" s="106">
        <f t="shared" si="206"/>
        <v>0</v>
      </c>
    </row>
    <row r="4408" spans="2:11" s="58" customFormat="1">
      <c r="B4408" s="175" t="s">
        <v>5398</v>
      </c>
      <c r="C4408" s="174" t="s">
        <v>2338</v>
      </c>
      <c r="D4408" s="181">
        <v>7799.2</v>
      </c>
      <c r="E4408" s="97">
        <v>194.3454469689199</v>
      </c>
      <c r="F4408" s="227">
        <f t="shared" si="204"/>
        <v>1515739.01</v>
      </c>
      <c r="G4408" s="81">
        <v>3899.600054</v>
      </c>
      <c r="H4408" s="106">
        <v>162.69463309428912</v>
      </c>
      <c r="I4408" s="189">
        <f t="shared" si="205"/>
        <v>634444</v>
      </c>
      <c r="J4408" s="232">
        <v>2016</v>
      </c>
      <c r="K4408" s="106">
        <f t="shared" si="206"/>
        <v>2150183</v>
      </c>
    </row>
    <row r="4409" spans="2:11" s="58" customFormat="1">
      <c r="B4409" s="175" t="s">
        <v>5399</v>
      </c>
      <c r="C4409" s="174" t="s">
        <v>2338</v>
      </c>
      <c r="D4409" s="181">
        <v>6192.4</v>
      </c>
      <c r="E4409" s="97">
        <v>489.18206349719009</v>
      </c>
      <c r="F4409" s="227">
        <f t="shared" si="204"/>
        <v>3029211.01</v>
      </c>
      <c r="G4409" s="81">
        <v>3096.1999890000002</v>
      </c>
      <c r="H4409" s="106">
        <v>162.69459395053306</v>
      </c>
      <c r="I4409" s="189">
        <f t="shared" si="205"/>
        <v>503734.99999999994</v>
      </c>
      <c r="J4409" s="232">
        <v>2016</v>
      </c>
      <c r="K4409" s="106">
        <f t="shared" si="206"/>
        <v>3532946</v>
      </c>
    </row>
    <row r="4410" spans="2:11" s="58" customFormat="1">
      <c r="B4410" s="175" t="s">
        <v>5400</v>
      </c>
      <c r="C4410" s="174" t="s">
        <v>2336</v>
      </c>
      <c r="D4410" s="181">
        <v>8338.3266669999994</v>
      </c>
      <c r="E4410" s="97">
        <v>398.94432694333784</v>
      </c>
      <c r="F4410" s="227">
        <f t="shared" si="204"/>
        <v>3326528.12</v>
      </c>
      <c r="G4410" s="81">
        <v>4169.1631989999996</v>
      </c>
      <c r="H4410" s="106">
        <v>162.69451868967244</v>
      </c>
      <c r="I4410" s="189">
        <f t="shared" si="205"/>
        <v>678300</v>
      </c>
      <c r="J4410" s="232">
        <v>2016</v>
      </c>
      <c r="K4410" s="106">
        <f t="shared" si="206"/>
        <v>4004828</v>
      </c>
    </row>
    <row r="4411" spans="2:11" s="58" customFormat="1">
      <c r="B4411" s="175" t="s">
        <v>5401</v>
      </c>
      <c r="C4411" s="174" t="s">
        <v>2336</v>
      </c>
      <c r="D4411" s="181">
        <v>7955.9866670000001</v>
      </c>
      <c r="E4411" s="97">
        <v>165.90257314969932</v>
      </c>
      <c r="F4411" s="227">
        <f t="shared" si="204"/>
        <v>1319918.6599999999</v>
      </c>
      <c r="G4411" s="81">
        <v>3977.9934450000001</v>
      </c>
      <c r="H4411" s="106">
        <v>162.69458684339284</v>
      </c>
      <c r="I4411" s="189">
        <f t="shared" si="205"/>
        <v>647198</v>
      </c>
      <c r="J4411" s="232">
        <v>2016</v>
      </c>
      <c r="K4411" s="106">
        <f t="shared" si="206"/>
        <v>1967117</v>
      </c>
    </row>
    <row r="4412" spans="2:11" s="58" customFormat="1">
      <c r="B4412" s="175" t="s">
        <v>5402</v>
      </c>
      <c r="C4412" s="174" t="s">
        <v>2336</v>
      </c>
      <c r="D4412" s="104">
        <v>9057.9599999999991</v>
      </c>
      <c r="E4412" s="97">
        <v>345.01118684560322</v>
      </c>
      <c r="F4412" s="227">
        <f t="shared" si="204"/>
        <v>3125097.53</v>
      </c>
      <c r="G4412" s="81">
        <v>4528.9798970000002</v>
      </c>
      <c r="H4412" s="106">
        <v>162.6944735365426</v>
      </c>
      <c r="I4412" s="189">
        <f t="shared" si="205"/>
        <v>736840</v>
      </c>
      <c r="J4412" s="232">
        <v>2016</v>
      </c>
      <c r="K4412" s="106">
        <f t="shared" si="206"/>
        <v>3861938</v>
      </c>
    </row>
    <row r="4413" spans="2:11" s="58" customFormat="1">
      <c r="B4413" s="175" t="s">
        <v>5403</v>
      </c>
      <c r="C4413" s="174" t="s">
        <v>2336</v>
      </c>
      <c r="D4413" s="181">
        <v>8338.3266669999994</v>
      </c>
      <c r="E4413" s="97">
        <v>398.94432694333784</v>
      </c>
      <c r="F4413" s="227">
        <f t="shared" si="204"/>
        <v>3326528.12</v>
      </c>
      <c r="G4413" s="81">
        <v>4169.1631989999996</v>
      </c>
      <c r="H4413" s="106">
        <v>162.69451868967244</v>
      </c>
      <c r="I4413" s="189">
        <f t="shared" si="205"/>
        <v>678300</v>
      </c>
      <c r="J4413" s="232">
        <v>2016</v>
      </c>
      <c r="K4413" s="106">
        <f t="shared" si="206"/>
        <v>4004828</v>
      </c>
    </row>
    <row r="4414" spans="2:11" s="58" customFormat="1">
      <c r="B4414" s="175" t="s">
        <v>5404</v>
      </c>
      <c r="C4414" s="174" t="s">
        <v>5405</v>
      </c>
      <c r="D4414" s="181">
        <v>10320.010029999999</v>
      </c>
      <c r="E4414" s="97">
        <v>839.03392872962172</v>
      </c>
      <c r="F4414" s="227">
        <f t="shared" si="204"/>
        <v>8658838.5600000005</v>
      </c>
      <c r="G4414" s="81">
        <v>10320.01024</v>
      </c>
      <c r="H4414" s="106">
        <v>162.69450910932429</v>
      </c>
      <c r="I4414" s="189">
        <f t="shared" si="205"/>
        <v>1679008.9999999998</v>
      </c>
      <c r="J4414" s="232">
        <v>2016</v>
      </c>
      <c r="K4414" s="106">
        <f t="shared" si="206"/>
        <v>10337848</v>
      </c>
    </row>
    <row r="4415" spans="2:11" s="58" customFormat="1">
      <c r="B4415" s="175" t="s">
        <v>5406</v>
      </c>
      <c r="C4415" s="174" t="s">
        <v>5407</v>
      </c>
      <c r="D4415" s="181">
        <v>16461.552530000001</v>
      </c>
      <c r="E4415" s="97">
        <v>213.68947938472482</v>
      </c>
      <c r="F4415" s="227">
        <f t="shared" si="204"/>
        <v>3517660.59</v>
      </c>
      <c r="G4415" s="81">
        <v>8230.7758959999992</v>
      </c>
      <c r="H4415" s="106">
        <v>162.69450376492188</v>
      </c>
      <c r="I4415" s="189">
        <f t="shared" si="205"/>
        <v>1339102</v>
      </c>
      <c r="J4415" s="232">
        <v>2016</v>
      </c>
      <c r="K4415" s="106">
        <f t="shared" si="206"/>
        <v>4856763</v>
      </c>
    </row>
    <row r="4416" spans="2:11" s="58" customFormat="1">
      <c r="B4416" s="175" t="s">
        <v>5408</v>
      </c>
      <c r="C4416" s="174" t="s">
        <v>5407</v>
      </c>
      <c r="D4416" s="181">
        <v>4494.6272730000001</v>
      </c>
      <c r="E4416" s="97">
        <v>333.46572006172227</v>
      </c>
      <c r="F4416" s="227">
        <f t="shared" si="204"/>
        <v>1498804.12</v>
      </c>
      <c r="G4416" s="81">
        <v>2247.3136770000001</v>
      </c>
      <c r="H4416" s="106">
        <v>162.69468910458644</v>
      </c>
      <c r="I4416" s="189">
        <f t="shared" si="205"/>
        <v>365626</v>
      </c>
      <c r="J4416" s="232">
        <v>2016</v>
      </c>
      <c r="K4416" s="106">
        <f t="shared" si="206"/>
        <v>1864430</v>
      </c>
    </row>
    <row r="4417" spans="2:11" s="58" customFormat="1">
      <c r="B4417" s="175" t="s">
        <v>5409</v>
      </c>
      <c r="C4417" s="174" t="s">
        <v>5410</v>
      </c>
      <c r="D4417" s="104">
        <v>8198.6707690000003</v>
      </c>
      <c r="E4417" s="97">
        <v>725.10983395971994</v>
      </c>
      <c r="F4417" s="227">
        <f t="shared" si="204"/>
        <v>5944936.7999999998</v>
      </c>
      <c r="G4417" s="81"/>
      <c r="H4417" s="106" t="s">
        <v>11235</v>
      </c>
      <c r="I4417" s="189" t="str">
        <f t="shared" si="205"/>
        <v/>
      </c>
      <c r="J4417" s="232">
        <v>2016</v>
      </c>
      <c r="K4417" s="106">
        <f t="shared" si="206"/>
        <v>0</v>
      </c>
    </row>
    <row r="4418" spans="2:11" s="58" customFormat="1">
      <c r="B4418" s="175" t="s">
        <v>5411</v>
      </c>
      <c r="C4418" s="174" t="s">
        <v>5412</v>
      </c>
      <c r="D4418" s="181">
        <v>8315.5650000000005</v>
      </c>
      <c r="E4418" s="97">
        <v>132.57229785348321</v>
      </c>
      <c r="F4418" s="227">
        <f t="shared" si="204"/>
        <v>1102413.56</v>
      </c>
      <c r="G4418" s="81"/>
      <c r="H4418" s="106" t="s">
        <v>11235</v>
      </c>
      <c r="I4418" s="189" t="str">
        <f t="shared" si="205"/>
        <v/>
      </c>
      <c r="J4418" s="232">
        <v>2016</v>
      </c>
      <c r="K4418" s="106">
        <f t="shared" si="206"/>
        <v>0</v>
      </c>
    </row>
    <row r="4419" spans="2:11" s="58" customFormat="1">
      <c r="B4419" s="175" t="s">
        <v>5413</v>
      </c>
      <c r="C4419" s="174" t="s">
        <v>5298</v>
      </c>
      <c r="D4419" s="181">
        <v>3512.3468370000001</v>
      </c>
      <c r="E4419" s="97">
        <v>36.586241610967647</v>
      </c>
      <c r="F4419" s="227">
        <f t="shared" si="204"/>
        <v>128503.57</v>
      </c>
      <c r="G4419" s="81">
        <v>1756.1734919999999</v>
      </c>
      <c r="H4419" s="106">
        <v>1217.8386758157492</v>
      </c>
      <c r="I4419" s="189">
        <f t="shared" si="205"/>
        <v>2138736</v>
      </c>
      <c r="J4419" s="232">
        <v>2016</v>
      </c>
      <c r="K4419" s="106">
        <f t="shared" si="206"/>
        <v>2267240</v>
      </c>
    </row>
    <row r="4420" spans="2:11" s="58" customFormat="1">
      <c r="B4420" s="175" t="s">
        <v>5414</v>
      </c>
      <c r="C4420" s="174" t="s">
        <v>5412</v>
      </c>
      <c r="D4420" s="181">
        <v>8315.5650000000005</v>
      </c>
      <c r="E4420" s="97">
        <v>132.57229785348321</v>
      </c>
      <c r="F4420" s="227">
        <f t="shared" si="204"/>
        <v>1102413.56</v>
      </c>
      <c r="G4420" s="81"/>
      <c r="H4420" s="106" t="s">
        <v>11235</v>
      </c>
      <c r="I4420" s="189" t="str">
        <f t="shared" si="205"/>
        <v/>
      </c>
      <c r="J4420" s="232">
        <v>2016</v>
      </c>
      <c r="K4420" s="106">
        <f t="shared" si="206"/>
        <v>0</v>
      </c>
    </row>
    <row r="4421" spans="2:11" s="58" customFormat="1">
      <c r="B4421" s="175" t="s">
        <v>5415</v>
      </c>
      <c r="C4421" s="174" t="s">
        <v>858</v>
      </c>
      <c r="D4421" s="181">
        <v>14523.24386</v>
      </c>
      <c r="E4421" s="97">
        <v>153.94020726716627</v>
      </c>
      <c r="F4421" s="227">
        <f t="shared" si="204"/>
        <v>2235711.17</v>
      </c>
      <c r="G4421" s="81">
        <v>7261.6218959999997</v>
      </c>
      <c r="H4421" s="106">
        <v>1300.611094224342</v>
      </c>
      <c r="I4421" s="189">
        <f t="shared" si="205"/>
        <v>9444546</v>
      </c>
      <c r="J4421" s="232">
        <v>2016</v>
      </c>
      <c r="K4421" s="106">
        <f t="shared" si="206"/>
        <v>11680257</v>
      </c>
    </row>
    <row r="4422" spans="2:11" s="58" customFormat="1">
      <c r="B4422" s="175" t="s">
        <v>5416</v>
      </c>
      <c r="C4422" s="174" t="s">
        <v>5417</v>
      </c>
      <c r="D4422" s="104">
        <v>15518.46775</v>
      </c>
      <c r="E4422" s="97">
        <v>515.14425191881458</v>
      </c>
      <c r="F4422" s="227">
        <f t="shared" si="204"/>
        <v>7994249.46</v>
      </c>
      <c r="G4422" s="81"/>
      <c r="H4422" s="106" t="s">
        <v>11235</v>
      </c>
      <c r="I4422" s="189" t="str">
        <f t="shared" si="205"/>
        <v/>
      </c>
      <c r="J4422" s="232">
        <v>2016</v>
      </c>
      <c r="K4422" s="106">
        <f t="shared" si="206"/>
        <v>0</v>
      </c>
    </row>
    <row r="4423" spans="2:11" s="58" customFormat="1">
      <c r="B4423" s="175" t="s">
        <v>5418</v>
      </c>
      <c r="C4423" s="174" t="s">
        <v>2631</v>
      </c>
      <c r="D4423" s="181">
        <v>3498.3384620000002</v>
      </c>
      <c r="E4423" s="97">
        <v>196.52111637218709</v>
      </c>
      <c r="F4423" s="227">
        <f t="shared" si="204"/>
        <v>687497.38</v>
      </c>
      <c r="G4423" s="81"/>
      <c r="H4423" s="106" t="s">
        <v>11235</v>
      </c>
      <c r="I4423" s="189" t="str">
        <f t="shared" si="205"/>
        <v/>
      </c>
      <c r="J4423" s="232">
        <v>2016</v>
      </c>
      <c r="K4423" s="106">
        <f t="shared" si="206"/>
        <v>0</v>
      </c>
    </row>
    <row r="4424" spans="2:11" s="58" customFormat="1">
      <c r="B4424" s="175" t="s">
        <v>5419</v>
      </c>
      <c r="C4424" s="174" t="s">
        <v>5417</v>
      </c>
      <c r="D4424" s="181">
        <v>3679.597761</v>
      </c>
      <c r="E4424" s="97">
        <v>127.42205274974891</v>
      </c>
      <c r="F4424" s="227">
        <f t="shared" si="204"/>
        <v>468861.9</v>
      </c>
      <c r="G4424" s="81"/>
      <c r="H4424" s="106" t="s">
        <v>11235</v>
      </c>
      <c r="I4424" s="189" t="str">
        <f t="shared" si="205"/>
        <v/>
      </c>
      <c r="J4424" s="232">
        <v>2016</v>
      </c>
      <c r="K4424" s="106">
        <f t="shared" si="206"/>
        <v>0</v>
      </c>
    </row>
    <row r="4425" spans="2:11" s="58" customFormat="1">
      <c r="B4425" s="175" t="s">
        <v>5420</v>
      </c>
      <c r="C4425" s="174" t="s">
        <v>5417</v>
      </c>
      <c r="D4425" s="181">
        <v>3679.597761</v>
      </c>
      <c r="E4425" s="97">
        <v>127.42205274974891</v>
      </c>
      <c r="F4425" s="227">
        <f t="shared" si="204"/>
        <v>468861.9</v>
      </c>
      <c r="G4425" s="81"/>
      <c r="H4425" s="106" t="s">
        <v>11235</v>
      </c>
      <c r="I4425" s="189" t="str">
        <f t="shared" si="205"/>
        <v/>
      </c>
      <c r="J4425" s="232">
        <v>2016</v>
      </c>
      <c r="K4425" s="106">
        <f t="shared" si="206"/>
        <v>0</v>
      </c>
    </row>
    <row r="4426" spans="2:11" s="58" customFormat="1">
      <c r="B4426" s="175" t="s">
        <v>5421</v>
      </c>
      <c r="C4426" s="174" t="s">
        <v>2993</v>
      </c>
      <c r="D4426" s="181">
        <v>7188.6166670000002</v>
      </c>
      <c r="E4426" s="97">
        <v>299.3163886283491</v>
      </c>
      <c r="F4426" s="227">
        <f t="shared" si="204"/>
        <v>2151670.7799999998</v>
      </c>
      <c r="G4426" s="81">
        <v>3594.3084090000002</v>
      </c>
      <c r="H4426" s="106">
        <v>1217.8390115437642</v>
      </c>
      <c r="I4426" s="189">
        <f t="shared" si="205"/>
        <v>4377289</v>
      </c>
      <c r="J4426" s="232">
        <v>2016</v>
      </c>
      <c r="K4426" s="106">
        <f t="shared" si="206"/>
        <v>6528960</v>
      </c>
    </row>
    <row r="4427" spans="2:11" s="58" customFormat="1">
      <c r="B4427" s="175" t="s">
        <v>5422</v>
      </c>
      <c r="C4427" s="174" t="s">
        <v>2993</v>
      </c>
      <c r="D4427" s="104">
        <v>5043.8666670000002</v>
      </c>
      <c r="E4427" s="97">
        <v>180.31451068093824</v>
      </c>
      <c r="F4427" s="227">
        <f t="shared" si="204"/>
        <v>909482.34999999986</v>
      </c>
      <c r="G4427" s="81">
        <v>2521.933344</v>
      </c>
      <c r="H4427" s="106">
        <v>1217.8390865512106</v>
      </c>
      <c r="I4427" s="189">
        <f t="shared" si="205"/>
        <v>3071309</v>
      </c>
      <c r="J4427" s="232">
        <v>2016</v>
      </c>
      <c r="K4427" s="106">
        <f t="shared" si="206"/>
        <v>3980791</v>
      </c>
    </row>
    <row r="4428" spans="2:11" s="58" customFormat="1">
      <c r="B4428" s="175" t="s">
        <v>5423</v>
      </c>
      <c r="C4428" s="174" t="s">
        <v>2873</v>
      </c>
      <c r="D4428" s="181">
        <v>4199.2480519999999</v>
      </c>
      <c r="E4428" s="97">
        <v>623.30138338777044</v>
      </c>
      <c r="F4428" s="227">
        <f t="shared" si="204"/>
        <v>2617397.12</v>
      </c>
      <c r="G4428" s="81">
        <v>2099.6239890000002</v>
      </c>
      <c r="H4428" s="106">
        <v>1256.8798098257962</v>
      </c>
      <c r="I4428" s="189">
        <f t="shared" si="205"/>
        <v>2638975</v>
      </c>
      <c r="J4428" s="232">
        <v>2016</v>
      </c>
      <c r="K4428" s="106">
        <f t="shared" si="206"/>
        <v>5256372</v>
      </c>
    </row>
    <row r="4429" spans="2:11" s="58" customFormat="1">
      <c r="B4429" s="175" t="s">
        <v>5424</v>
      </c>
      <c r="C4429" s="174" t="s">
        <v>2980</v>
      </c>
      <c r="D4429" s="181">
        <v>4816.84</v>
      </c>
      <c r="E4429" s="97">
        <v>155.94303734398486</v>
      </c>
      <c r="F4429" s="227">
        <f t="shared" si="204"/>
        <v>751152.66</v>
      </c>
      <c r="G4429" s="81">
        <v>2408.4200340000002</v>
      </c>
      <c r="H4429" s="106">
        <v>1300.611170717408</v>
      </c>
      <c r="I4429" s="189">
        <f t="shared" si="205"/>
        <v>3132417.9999999995</v>
      </c>
      <c r="J4429" s="232">
        <v>2016</v>
      </c>
      <c r="K4429" s="106">
        <f t="shared" si="206"/>
        <v>3883571</v>
      </c>
    </row>
    <row r="4430" spans="2:11" s="58" customFormat="1">
      <c r="B4430" s="175" t="s">
        <v>5425</v>
      </c>
      <c r="C4430" s="174" t="s">
        <v>1022</v>
      </c>
      <c r="D4430" s="181">
        <v>8144.6256640000001</v>
      </c>
      <c r="E4430" s="97">
        <v>850.85383735077448</v>
      </c>
      <c r="F4430" s="227">
        <f t="shared" ref="F4430:F4493" si="207">IFERROR(D4430*E4430,0)</f>
        <v>6929886</v>
      </c>
      <c r="G4430" s="81">
        <v>4072.3127599999998</v>
      </c>
      <c r="H4430" s="106">
        <v>162.69452742131722</v>
      </c>
      <c r="I4430" s="189">
        <f t="shared" ref="I4430:I4493" si="208">IFERROR(G4430*H4430,"")</f>
        <v>662543</v>
      </c>
      <c r="J4430" s="232">
        <v>2016</v>
      </c>
      <c r="K4430" s="106">
        <f t="shared" ref="K4430:K4493" si="209">IFERROR(ROUND((F4430+I4430),0),0)</f>
        <v>7592429</v>
      </c>
    </row>
    <row r="4431" spans="2:11" s="58" customFormat="1">
      <c r="B4431" s="175" t="s">
        <v>5426</v>
      </c>
      <c r="C4431" s="174" t="s">
        <v>1030</v>
      </c>
      <c r="D4431" s="181">
        <v>6383.277607</v>
      </c>
      <c r="E4431" s="97">
        <v>323.98601585682218</v>
      </c>
      <c r="F4431" s="227">
        <f t="shared" si="207"/>
        <v>2068092.68</v>
      </c>
      <c r="G4431" s="81">
        <v>3191.6388029999998</v>
      </c>
      <c r="H4431" s="106">
        <v>162.69447517429498</v>
      </c>
      <c r="I4431" s="189">
        <f t="shared" si="208"/>
        <v>519262</v>
      </c>
      <c r="J4431" s="232">
        <v>2016</v>
      </c>
      <c r="K4431" s="106">
        <f t="shared" si="209"/>
        <v>2587355</v>
      </c>
    </row>
    <row r="4432" spans="2:11" s="58" customFormat="1">
      <c r="B4432" s="175" t="s">
        <v>5427</v>
      </c>
      <c r="C4432" s="174" t="s">
        <v>1030</v>
      </c>
      <c r="D4432" s="104">
        <v>12237.10902</v>
      </c>
      <c r="E4432" s="97">
        <v>170.52575625415162</v>
      </c>
      <c r="F4432" s="227">
        <f t="shared" si="207"/>
        <v>2086742.2700000003</v>
      </c>
      <c r="G4432" s="81"/>
      <c r="H4432" s="106" t="s">
        <v>11235</v>
      </c>
      <c r="I4432" s="189" t="str">
        <f t="shared" si="208"/>
        <v/>
      </c>
      <c r="J4432" s="232">
        <v>2016</v>
      </c>
      <c r="K4432" s="106">
        <f t="shared" si="209"/>
        <v>0</v>
      </c>
    </row>
    <row r="4433" spans="2:11" s="58" customFormat="1">
      <c r="B4433" s="175" t="s">
        <v>5428</v>
      </c>
      <c r="C4433" s="174" t="s">
        <v>5113</v>
      </c>
      <c r="D4433" s="181">
        <v>30405.68333</v>
      </c>
      <c r="E4433" s="97">
        <v>74.296292751661696</v>
      </c>
      <c r="F4433" s="227">
        <f t="shared" si="207"/>
        <v>2259029.5499999998</v>
      </c>
      <c r="G4433" s="81"/>
      <c r="H4433" s="106" t="s">
        <v>11235</v>
      </c>
      <c r="I4433" s="189" t="str">
        <f t="shared" si="208"/>
        <v/>
      </c>
      <c r="J4433" s="232">
        <v>2016</v>
      </c>
      <c r="K4433" s="106">
        <f t="shared" si="209"/>
        <v>0</v>
      </c>
    </row>
    <row r="4434" spans="2:11" s="58" customFormat="1">
      <c r="B4434" s="175" t="s">
        <v>5429</v>
      </c>
      <c r="C4434" s="174" t="s">
        <v>3322</v>
      </c>
      <c r="D4434" s="181">
        <v>15267.116669999999</v>
      </c>
      <c r="E4434" s="97">
        <v>242.33321850942534</v>
      </c>
      <c r="F4434" s="227">
        <f t="shared" si="207"/>
        <v>3699729.52</v>
      </c>
      <c r="G4434" s="81">
        <v>7633.5582539999996</v>
      </c>
      <c r="H4434" s="106">
        <v>0</v>
      </c>
      <c r="I4434" s="189">
        <f t="shared" si="208"/>
        <v>0</v>
      </c>
      <c r="J4434" s="232">
        <v>2016</v>
      </c>
      <c r="K4434" s="106">
        <f t="shared" si="209"/>
        <v>3699730</v>
      </c>
    </row>
    <row r="4435" spans="2:11" s="58" customFormat="1">
      <c r="B4435" s="175" t="s">
        <v>5430</v>
      </c>
      <c r="C4435" s="174" t="s">
        <v>3322</v>
      </c>
      <c r="D4435" s="181">
        <v>6373.385714</v>
      </c>
      <c r="E4435" s="97">
        <v>702.6385583667186</v>
      </c>
      <c r="F4435" s="227">
        <f t="shared" si="207"/>
        <v>4478186.55</v>
      </c>
      <c r="G4435" s="81">
        <v>3186.6928309999998</v>
      </c>
      <c r="H4435" s="106">
        <v>0</v>
      </c>
      <c r="I4435" s="189">
        <f t="shared" si="208"/>
        <v>0</v>
      </c>
      <c r="J4435" s="232">
        <v>2016</v>
      </c>
      <c r="K4435" s="106">
        <f t="shared" si="209"/>
        <v>4478187</v>
      </c>
    </row>
    <row r="4436" spans="2:11" s="58" customFormat="1">
      <c r="B4436" s="175" t="s">
        <v>5431</v>
      </c>
      <c r="C4436" s="174" t="s">
        <v>2342</v>
      </c>
      <c r="D4436" s="181">
        <v>7785.8062499999996</v>
      </c>
      <c r="E4436" s="97">
        <v>409.2021413967243</v>
      </c>
      <c r="F4436" s="227">
        <f t="shared" si="207"/>
        <v>3185968.59</v>
      </c>
      <c r="G4436" s="81">
        <v>3892.9030160000002</v>
      </c>
      <c r="H4436" s="106">
        <v>162.69452318665211</v>
      </c>
      <c r="I4436" s="189">
        <f t="shared" si="208"/>
        <v>633354</v>
      </c>
      <c r="J4436" s="232">
        <v>2016</v>
      </c>
      <c r="K4436" s="106">
        <f t="shared" si="209"/>
        <v>3819323</v>
      </c>
    </row>
    <row r="4437" spans="2:11" s="58" customFormat="1">
      <c r="B4437" s="175" t="s">
        <v>5432</v>
      </c>
      <c r="C4437" s="174" t="s">
        <v>5407</v>
      </c>
      <c r="D4437" s="104">
        <v>17843.652529999999</v>
      </c>
      <c r="E4437" s="97">
        <v>242.27671508014956</v>
      </c>
      <c r="F4437" s="227">
        <f t="shared" si="207"/>
        <v>4323101.5199999996</v>
      </c>
      <c r="G4437" s="81">
        <v>8921.8259639999997</v>
      </c>
      <c r="H4437" s="106">
        <v>162.69449839718931</v>
      </c>
      <c r="I4437" s="189">
        <f t="shared" si="208"/>
        <v>1451532</v>
      </c>
      <c r="J4437" s="232">
        <v>2016</v>
      </c>
      <c r="K4437" s="106">
        <f t="shared" si="209"/>
        <v>5774634</v>
      </c>
    </row>
    <row r="4438" spans="2:11" s="58" customFormat="1">
      <c r="B4438" s="175" t="s">
        <v>5433</v>
      </c>
      <c r="C4438" s="174" t="s">
        <v>5434</v>
      </c>
      <c r="D4438" s="181">
        <v>6736.6780589999998</v>
      </c>
      <c r="E4438" s="97">
        <v>7.3220286865425823</v>
      </c>
      <c r="F4438" s="227">
        <f t="shared" si="207"/>
        <v>49326.15</v>
      </c>
      <c r="G4438" s="81"/>
      <c r="H4438" s="106" t="s">
        <v>11235</v>
      </c>
      <c r="I4438" s="189" t="str">
        <f t="shared" si="208"/>
        <v/>
      </c>
      <c r="J4438" s="232">
        <v>2016</v>
      </c>
      <c r="K4438" s="106">
        <f t="shared" si="209"/>
        <v>0</v>
      </c>
    </row>
    <row r="4439" spans="2:11" s="58" customFormat="1">
      <c r="B4439" s="175" t="s">
        <v>5435</v>
      </c>
      <c r="C4439" s="174" t="s">
        <v>5436</v>
      </c>
      <c r="D4439" s="181">
        <v>1847.45</v>
      </c>
      <c r="E4439" s="97">
        <v>190.36333865598527</v>
      </c>
      <c r="F4439" s="227">
        <f t="shared" si="207"/>
        <v>351686.75</v>
      </c>
      <c r="G4439" s="81">
        <v>1847.449928</v>
      </c>
      <c r="H4439" s="106">
        <v>162.69453122628826</v>
      </c>
      <c r="I4439" s="189">
        <f t="shared" si="208"/>
        <v>300570</v>
      </c>
      <c r="J4439" s="232">
        <v>2016</v>
      </c>
      <c r="K4439" s="106">
        <f t="shared" si="209"/>
        <v>652257</v>
      </c>
    </row>
    <row r="4440" spans="2:11" s="58" customFormat="1">
      <c r="B4440" s="175" t="s">
        <v>5437</v>
      </c>
      <c r="C4440" s="174" t="s">
        <v>5436</v>
      </c>
      <c r="D4440" s="181">
        <v>3407.9</v>
      </c>
      <c r="E4440" s="97">
        <v>181.18745268347075</v>
      </c>
      <c r="F4440" s="227">
        <f t="shared" si="207"/>
        <v>617468.72</v>
      </c>
      <c r="G4440" s="81">
        <v>6815.8002040000001</v>
      </c>
      <c r="H4440" s="106">
        <v>162.6944697336084</v>
      </c>
      <c r="I4440" s="189">
        <f t="shared" si="208"/>
        <v>1108893</v>
      </c>
      <c r="J4440" s="232">
        <v>2016</v>
      </c>
      <c r="K4440" s="106">
        <f t="shared" si="209"/>
        <v>1726362</v>
      </c>
    </row>
    <row r="4441" spans="2:11" s="58" customFormat="1">
      <c r="B4441" s="175" t="s">
        <v>5438</v>
      </c>
      <c r="C4441" s="174" t="s">
        <v>2152</v>
      </c>
      <c r="D4441" s="181">
        <v>9399.6299999999992</v>
      </c>
      <c r="E4441" s="97">
        <v>677.73165539494642</v>
      </c>
      <c r="F4441" s="227">
        <f t="shared" si="207"/>
        <v>6370426.7999999998</v>
      </c>
      <c r="G4441" s="81">
        <v>4699.8149039999998</v>
      </c>
      <c r="H4441" s="106">
        <v>162.69449236165067</v>
      </c>
      <c r="I4441" s="189">
        <f t="shared" si="208"/>
        <v>764634</v>
      </c>
      <c r="J4441" s="232">
        <v>2016</v>
      </c>
      <c r="K4441" s="106">
        <f t="shared" si="209"/>
        <v>7135061</v>
      </c>
    </row>
    <row r="4442" spans="2:11" s="58" customFormat="1">
      <c r="B4442" s="175" t="s">
        <v>5439</v>
      </c>
      <c r="C4442" s="174" t="s">
        <v>2152</v>
      </c>
      <c r="D4442" s="104">
        <v>11967.66</v>
      </c>
      <c r="E4442" s="97">
        <v>259.0582085386784</v>
      </c>
      <c r="F4442" s="227">
        <f t="shared" si="207"/>
        <v>3100320.56</v>
      </c>
      <c r="G4442" s="81">
        <v>5983.8302110000004</v>
      </c>
      <c r="H4442" s="106">
        <v>162.69445583705917</v>
      </c>
      <c r="I4442" s="189">
        <f t="shared" si="208"/>
        <v>973536</v>
      </c>
      <c r="J4442" s="232">
        <v>2016</v>
      </c>
      <c r="K4442" s="106">
        <f t="shared" si="209"/>
        <v>4073857</v>
      </c>
    </row>
    <row r="4443" spans="2:11" s="58" customFormat="1">
      <c r="B4443" s="175" t="s">
        <v>5440</v>
      </c>
      <c r="C4443" s="174" t="s">
        <v>2152</v>
      </c>
      <c r="D4443" s="181">
        <v>11967.66</v>
      </c>
      <c r="E4443" s="97">
        <v>259.0582085386784</v>
      </c>
      <c r="F4443" s="227">
        <f t="shared" si="207"/>
        <v>3100320.56</v>
      </c>
      <c r="G4443" s="81">
        <v>5983.8302110000004</v>
      </c>
      <c r="H4443" s="106">
        <v>162.69445583705917</v>
      </c>
      <c r="I4443" s="189">
        <f t="shared" si="208"/>
        <v>973536</v>
      </c>
      <c r="J4443" s="232">
        <v>2016</v>
      </c>
      <c r="K4443" s="106">
        <f t="shared" si="209"/>
        <v>4073857</v>
      </c>
    </row>
    <row r="4444" spans="2:11" s="58" customFormat="1">
      <c r="B4444" s="175" t="s">
        <v>5441</v>
      </c>
      <c r="C4444" s="174" t="s">
        <v>5005</v>
      </c>
      <c r="D4444" s="181">
        <v>12343.57778</v>
      </c>
      <c r="E4444" s="97">
        <v>30.465870325645572</v>
      </c>
      <c r="F4444" s="227">
        <f t="shared" si="207"/>
        <v>376057.84</v>
      </c>
      <c r="G4444" s="81">
        <v>6171.7889539999996</v>
      </c>
      <c r="H4444" s="106">
        <v>162.69448088454519</v>
      </c>
      <c r="I4444" s="189">
        <f t="shared" si="208"/>
        <v>1004116.0000000001</v>
      </c>
      <c r="J4444" s="232">
        <v>2016</v>
      </c>
      <c r="K4444" s="106">
        <f t="shared" si="209"/>
        <v>1380174</v>
      </c>
    </row>
    <row r="4445" spans="2:11" s="58" customFormat="1">
      <c r="B4445" s="175" t="s">
        <v>5442</v>
      </c>
      <c r="C4445" s="174" t="s">
        <v>5005</v>
      </c>
      <c r="D4445" s="181">
        <v>9686.2749999999996</v>
      </c>
      <c r="E4445" s="97">
        <v>58.766835548237069</v>
      </c>
      <c r="F4445" s="227">
        <f t="shared" si="207"/>
        <v>569231.73</v>
      </c>
      <c r="G4445" s="81">
        <v>4843.1375779999998</v>
      </c>
      <c r="H4445" s="106">
        <v>162.69453165635429</v>
      </c>
      <c r="I4445" s="189">
        <f t="shared" si="208"/>
        <v>787952</v>
      </c>
      <c r="J4445" s="232">
        <v>2016</v>
      </c>
      <c r="K4445" s="106">
        <f t="shared" si="209"/>
        <v>1357184</v>
      </c>
    </row>
    <row r="4446" spans="2:11" s="58" customFormat="1">
      <c r="B4446" s="175" t="s">
        <v>5443</v>
      </c>
      <c r="C4446" s="174" t="s">
        <v>4647</v>
      </c>
      <c r="D4446" s="181">
        <v>10373.946669999999</v>
      </c>
      <c r="E4446" s="97">
        <v>267.93292643753301</v>
      </c>
      <c r="F4446" s="227">
        <f t="shared" si="207"/>
        <v>2779521.8900000006</v>
      </c>
      <c r="G4446" s="81"/>
      <c r="H4446" s="106" t="s">
        <v>11235</v>
      </c>
      <c r="I4446" s="189" t="str">
        <f t="shared" si="208"/>
        <v/>
      </c>
      <c r="J4446" s="232">
        <v>2016</v>
      </c>
      <c r="K4446" s="106">
        <f t="shared" si="209"/>
        <v>0</v>
      </c>
    </row>
    <row r="4447" spans="2:11" s="58" customFormat="1">
      <c r="B4447" s="175" t="s">
        <v>5444</v>
      </c>
      <c r="C4447" s="174" t="s">
        <v>220</v>
      </c>
      <c r="D4447" s="104">
        <v>17449.627270000001</v>
      </c>
      <c r="E4447" s="97">
        <v>437.17483829097284</v>
      </c>
      <c r="F4447" s="227">
        <f t="shared" si="207"/>
        <v>7628537.9800000004</v>
      </c>
      <c r="G4447" s="81">
        <v>8724.8135829999992</v>
      </c>
      <c r="H4447" s="106">
        <v>1300.6111697458375</v>
      </c>
      <c r="I4447" s="189">
        <f t="shared" si="208"/>
        <v>11347590</v>
      </c>
      <c r="J4447" s="232">
        <v>2016</v>
      </c>
      <c r="K4447" s="106">
        <f t="shared" si="209"/>
        <v>18976128</v>
      </c>
    </row>
    <row r="4448" spans="2:11" s="58" customFormat="1">
      <c r="B4448" s="175" t="s">
        <v>5445</v>
      </c>
      <c r="C4448" s="174" t="s">
        <v>220</v>
      </c>
      <c r="D4448" s="181">
        <v>5206.4704549999997</v>
      </c>
      <c r="E4448" s="97">
        <v>744.27512909030816</v>
      </c>
      <c r="F4448" s="227">
        <f t="shared" si="207"/>
        <v>3875046.47</v>
      </c>
      <c r="G4448" s="81">
        <v>2603.2352270000001</v>
      </c>
      <c r="H4448" s="106">
        <v>1300.6112413060089</v>
      </c>
      <c r="I4448" s="189">
        <f t="shared" si="208"/>
        <v>3385797</v>
      </c>
      <c r="J4448" s="232">
        <v>2016</v>
      </c>
      <c r="K4448" s="106">
        <f t="shared" si="209"/>
        <v>7260843</v>
      </c>
    </row>
    <row r="4449" spans="2:11" s="58" customFormat="1">
      <c r="B4449" s="175" t="s">
        <v>5446</v>
      </c>
      <c r="C4449" s="174" t="s">
        <v>2918</v>
      </c>
      <c r="D4449" s="181">
        <v>872.4</v>
      </c>
      <c r="E4449" s="97">
        <v>18.744944979367265</v>
      </c>
      <c r="F4449" s="227">
        <f t="shared" si="207"/>
        <v>16353.090000000002</v>
      </c>
      <c r="G4449" s="81"/>
      <c r="H4449" s="106" t="s">
        <v>11235</v>
      </c>
      <c r="I4449" s="189" t="str">
        <f t="shared" si="208"/>
        <v/>
      </c>
      <c r="J4449" s="232">
        <v>2016</v>
      </c>
      <c r="K4449" s="106">
        <f t="shared" si="209"/>
        <v>0</v>
      </c>
    </row>
    <row r="4450" spans="2:11" s="58" customFormat="1">
      <c r="B4450" s="175" t="s">
        <v>5447</v>
      </c>
      <c r="C4450" s="174" t="s">
        <v>4293</v>
      </c>
      <c r="D4450" s="181">
        <v>8205.9722579999998</v>
      </c>
      <c r="E4450" s="97">
        <v>83.584977920357971</v>
      </c>
      <c r="F4450" s="227">
        <f t="shared" si="207"/>
        <v>685896.01</v>
      </c>
      <c r="G4450" s="81"/>
      <c r="H4450" s="106" t="s">
        <v>11235</v>
      </c>
      <c r="I4450" s="189" t="str">
        <f t="shared" si="208"/>
        <v/>
      </c>
      <c r="J4450" s="232">
        <v>2016</v>
      </c>
      <c r="K4450" s="106">
        <f t="shared" si="209"/>
        <v>0</v>
      </c>
    </row>
    <row r="4451" spans="2:11" s="58" customFormat="1">
      <c r="B4451" s="175" t="s">
        <v>5448</v>
      </c>
      <c r="C4451" s="174" t="s">
        <v>1106</v>
      </c>
      <c r="D4451" s="181">
        <v>2528.8545450000001</v>
      </c>
      <c r="E4451" s="97">
        <v>734.94739888252445</v>
      </c>
      <c r="F4451" s="227">
        <f t="shared" si="207"/>
        <v>1858575.07</v>
      </c>
      <c r="G4451" s="81"/>
      <c r="H4451" s="106" t="s">
        <v>11235</v>
      </c>
      <c r="I4451" s="189" t="str">
        <f t="shared" si="208"/>
        <v/>
      </c>
      <c r="J4451" s="232">
        <v>2016</v>
      </c>
      <c r="K4451" s="106">
        <f t="shared" si="209"/>
        <v>0</v>
      </c>
    </row>
    <row r="4452" spans="2:11" s="58" customFormat="1">
      <c r="B4452" s="175" t="s">
        <v>5449</v>
      </c>
      <c r="C4452" s="174" t="s">
        <v>1121</v>
      </c>
      <c r="D4452" s="104">
        <v>2613.5910039999999</v>
      </c>
      <c r="E4452" s="97">
        <v>552.66599777445515</v>
      </c>
      <c r="F4452" s="227">
        <f t="shared" si="207"/>
        <v>1444442.88</v>
      </c>
      <c r="G4452" s="81"/>
      <c r="H4452" s="106" t="s">
        <v>11235</v>
      </c>
      <c r="I4452" s="189" t="str">
        <f t="shared" si="208"/>
        <v/>
      </c>
      <c r="J4452" s="232">
        <v>2016</v>
      </c>
      <c r="K4452" s="106">
        <f t="shared" si="209"/>
        <v>0</v>
      </c>
    </row>
    <row r="4453" spans="2:11" s="58" customFormat="1">
      <c r="B4453" s="175" t="s">
        <v>5450</v>
      </c>
      <c r="C4453" s="174" t="s">
        <v>1121</v>
      </c>
      <c r="D4453" s="181">
        <v>400.97717260000002</v>
      </c>
      <c r="E4453" s="97">
        <v>289.51323898880719</v>
      </c>
      <c r="F4453" s="227">
        <f t="shared" si="207"/>
        <v>116088.2</v>
      </c>
      <c r="G4453" s="81">
        <v>200.4885894</v>
      </c>
      <c r="H4453" s="106">
        <v>0</v>
      </c>
      <c r="I4453" s="189">
        <f t="shared" si="208"/>
        <v>0</v>
      </c>
      <c r="J4453" s="232">
        <v>2016</v>
      </c>
      <c r="K4453" s="106">
        <f t="shared" si="209"/>
        <v>116088</v>
      </c>
    </row>
    <row r="4454" spans="2:11" s="58" customFormat="1">
      <c r="B4454" s="175" t="s">
        <v>5451</v>
      </c>
      <c r="C4454" s="174" t="s">
        <v>1121</v>
      </c>
      <c r="D4454" s="181">
        <v>4504.8857410000001</v>
      </c>
      <c r="E4454" s="97">
        <v>102.42051553067347</v>
      </c>
      <c r="F4454" s="227">
        <f t="shared" si="207"/>
        <v>461392.72</v>
      </c>
      <c r="G4454" s="81"/>
      <c r="H4454" s="106" t="s">
        <v>11235</v>
      </c>
      <c r="I4454" s="189" t="str">
        <f t="shared" si="208"/>
        <v/>
      </c>
      <c r="J4454" s="232">
        <v>2016</v>
      </c>
      <c r="K4454" s="106">
        <f t="shared" si="209"/>
        <v>0</v>
      </c>
    </row>
    <row r="4455" spans="2:11" s="58" customFormat="1">
      <c r="B4455" s="175" t="s">
        <v>5452</v>
      </c>
      <c r="C4455" s="174" t="s">
        <v>1121</v>
      </c>
      <c r="D4455" s="181">
        <v>400.97717260000002</v>
      </c>
      <c r="E4455" s="97">
        <v>289.51323898880719</v>
      </c>
      <c r="F4455" s="227">
        <f t="shared" si="207"/>
        <v>116088.2</v>
      </c>
      <c r="G4455" s="81">
        <v>200.4885894</v>
      </c>
      <c r="H4455" s="106">
        <v>0</v>
      </c>
      <c r="I4455" s="189">
        <f t="shared" si="208"/>
        <v>0</v>
      </c>
      <c r="J4455" s="232">
        <v>2016</v>
      </c>
      <c r="K4455" s="106">
        <f t="shared" si="209"/>
        <v>116088</v>
      </c>
    </row>
    <row r="4456" spans="2:11" s="58" customFormat="1">
      <c r="B4456" s="175" t="s">
        <v>5453</v>
      </c>
      <c r="C4456" s="174" t="s">
        <v>5454</v>
      </c>
      <c r="D4456" s="181">
        <v>11106.21333</v>
      </c>
      <c r="E4456" s="97">
        <v>462.43230499877313</v>
      </c>
      <c r="F4456" s="227">
        <f t="shared" si="207"/>
        <v>5135871.83</v>
      </c>
      <c r="G4456" s="81"/>
      <c r="H4456" s="106" t="s">
        <v>11235</v>
      </c>
      <c r="I4456" s="189" t="str">
        <f t="shared" si="208"/>
        <v/>
      </c>
      <c r="J4456" s="232">
        <v>2016</v>
      </c>
      <c r="K4456" s="106">
        <f t="shared" si="209"/>
        <v>0</v>
      </c>
    </row>
    <row r="4457" spans="2:11" s="58" customFormat="1">
      <c r="B4457" s="175" t="s">
        <v>5455</v>
      </c>
      <c r="C4457" s="174" t="s">
        <v>1121</v>
      </c>
      <c r="D4457" s="104">
        <v>4673.1205170000003</v>
      </c>
      <c r="E4457" s="97">
        <v>325.58592154108572</v>
      </c>
      <c r="F4457" s="227">
        <f t="shared" si="207"/>
        <v>1521502.25</v>
      </c>
      <c r="G4457" s="81"/>
      <c r="H4457" s="106" t="s">
        <v>11235</v>
      </c>
      <c r="I4457" s="189" t="str">
        <f t="shared" si="208"/>
        <v/>
      </c>
      <c r="J4457" s="232">
        <v>2016</v>
      </c>
      <c r="K4457" s="106">
        <f t="shared" si="209"/>
        <v>0</v>
      </c>
    </row>
    <row r="4458" spans="2:11" s="58" customFormat="1">
      <c r="B4458" s="175" t="s">
        <v>5456</v>
      </c>
      <c r="C4458" s="174" t="s">
        <v>1118</v>
      </c>
      <c r="D4458" s="181">
        <v>3550</v>
      </c>
      <c r="E4458" s="97">
        <v>36.594005633802816</v>
      </c>
      <c r="F4458" s="227">
        <f t="shared" si="207"/>
        <v>129908.72</v>
      </c>
      <c r="G4458" s="81">
        <v>1774.9999969999999</v>
      </c>
      <c r="H4458" s="106">
        <v>1217.838875297756</v>
      </c>
      <c r="I4458" s="189">
        <f t="shared" si="208"/>
        <v>2161664</v>
      </c>
      <c r="J4458" s="232">
        <v>2016</v>
      </c>
      <c r="K4458" s="106">
        <f t="shared" si="209"/>
        <v>2291573</v>
      </c>
    </row>
    <row r="4459" spans="2:11" s="58" customFormat="1">
      <c r="B4459" s="175" t="s">
        <v>5457</v>
      </c>
      <c r="C4459" s="174" t="s">
        <v>1118</v>
      </c>
      <c r="D4459" s="181">
        <v>7077.8371429999997</v>
      </c>
      <c r="E4459" s="97">
        <v>538.25484862530129</v>
      </c>
      <c r="F4459" s="227">
        <f t="shared" si="207"/>
        <v>3809680.1599999997</v>
      </c>
      <c r="G4459" s="81">
        <v>3538.9186420000001</v>
      </c>
      <c r="H4459" s="106">
        <v>1217.8389604244537</v>
      </c>
      <c r="I4459" s="189">
        <f t="shared" si="208"/>
        <v>4309833</v>
      </c>
      <c r="J4459" s="232">
        <v>2016</v>
      </c>
      <c r="K4459" s="106">
        <f t="shared" si="209"/>
        <v>8119513</v>
      </c>
    </row>
    <row r="4460" spans="2:11" s="58" customFormat="1">
      <c r="B4460" s="175" t="s">
        <v>5458</v>
      </c>
      <c r="C4460" s="174" t="s">
        <v>4747</v>
      </c>
      <c r="D4460" s="181">
        <v>9218.9119050000008</v>
      </c>
      <c r="E4460" s="97">
        <v>859.29909425682922</v>
      </c>
      <c r="F4460" s="227">
        <f t="shared" si="207"/>
        <v>7921802.6500000004</v>
      </c>
      <c r="G4460" s="81">
        <v>4609.4560170000004</v>
      </c>
      <c r="H4460" s="106">
        <v>162.69446920291549</v>
      </c>
      <c r="I4460" s="189">
        <f t="shared" si="208"/>
        <v>749933</v>
      </c>
      <c r="J4460" s="232">
        <v>2016</v>
      </c>
      <c r="K4460" s="106">
        <f t="shared" si="209"/>
        <v>8671736</v>
      </c>
    </row>
    <row r="4461" spans="2:11" s="58" customFormat="1">
      <c r="B4461" s="175" t="s">
        <v>5459</v>
      </c>
      <c r="C4461" s="174" t="s">
        <v>4747</v>
      </c>
      <c r="D4461" s="181">
        <v>1557.65</v>
      </c>
      <c r="E4461" s="97">
        <v>1136.9193657111673</v>
      </c>
      <c r="F4461" s="227">
        <f t="shared" si="207"/>
        <v>1770922.45</v>
      </c>
      <c r="G4461" s="81">
        <v>1557.649944</v>
      </c>
      <c r="H4461" s="106">
        <v>162.69444940191261</v>
      </c>
      <c r="I4461" s="189">
        <f t="shared" si="208"/>
        <v>253421</v>
      </c>
      <c r="J4461" s="232">
        <v>2016</v>
      </c>
      <c r="K4461" s="106">
        <f t="shared" si="209"/>
        <v>2024343</v>
      </c>
    </row>
    <row r="4462" spans="2:11" s="58" customFormat="1">
      <c r="B4462" s="175" t="s">
        <v>5460</v>
      </c>
      <c r="C4462" s="174" t="s">
        <v>5461</v>
      </c>
      <c r="D4462" s="104">
        <v>11575.155559999999</v>
      </c>
      <c r="E4462" s="97">
        <v>135.95057464610005</v>
      </c>
      <c r="F4462" s="227">
        <f t="shared" si="207"/>
        <v>1573649.05</v>
      </c>
      <c r="G4462" s="81">
        <v>5787.5778970000001</v>
      </c>
      <c r="H4462" s="106">
        <v>623.65173553360808</v>
      </c>
      <c r="I4462" s="189">
        <f t="shared" si="208"/>
        <v>3609432.9999999995</v>
      </c>
      <c r="J4462" s="232">
        <v>2016</v>
      </c>
      <c r="K4462" s="106">
        <f t="shared" si="209"/>
        <v>5183082</v>
      </c>
    </row>
    <row r="4463" spans="2:11" s="58" customFormat="1">
      <c r="B4463" s="175" t="s">
        <v>5462</v>
      </c>
      <c r="C4463" s="174" t="s">
        <v>5461</v>
      </c>
      <c r="D4463" s="181">
        <v>6209.6285710000002</v>
      </c>
      <c r="E4463" s="97">
        <v>163.54158358886485</v>
      </c>
      <c r="F4463" s="227">
        <f t="shared" si="207"/>
        <v>1015532.49</v>
      </c>
      <c r="G4463" s="81">
        <v>3104.8143009999999</v>
      </c>
      <c r="H4463" s="106">
        <v>623.65179114781461</v>
      </c>
      <c r="I4463" s="189">
        <f t="shared" si="208"/>
        <v>1936323</v>
      </c>
      <c r="J4463" s="232">
        <v>2016</v>
      </c>
      <c r="K4463" s="106">
        <f t="shared" si="209"/>
        <v>2951855</v>
      </c>
    </row>
    <row r="4464" spans="2:11" s="58" customFormat="1">
      <c r="B4464" s="175" t="s">
        <v>5463</v>
      </c>
      <c r="C4464" s="174" t="s">
        <v>185</v>
      </c>
      <c r="D4464" s="181">
        <v>4824.4450020000004</v>
      </c>
      <c r="E4464" s="97">
        <v>38.222835978761147</v>
      </c>
      <c r="F4464" s="227">
        <f t="shared" si="207"/>
        <v>184403.97</v>
      </c>
      <c r="G4464" s="81">
        <v>2412.222569</v>
      </c>
      <c r="H4464" s="106">
        <v>623.65182190615678</v>
      </c>
      <c r="I4464" s="189">
        <f t="shared" si="208"/>
        <v>1504387</v>
      </c>
      <c r="J4464" s="232">
        <v>2016</v>
      </c>
      <c r="K4464" s="106">
        <f t="shared" si="209"/>
        <v>1688791</v>
      </c>
    </row>
    <row r="4465" spans="2:11" s="58" customFormat="1">
      <c r="B4465" s="175" t="s">
        <v>5464</v>
      </c>
      <c r="C4465" s="174" t="s">
        <v>185</v>
      </c>
      <c r="D4465" s="181">
        <v>4824.4450020000004</v>
      </c>
      <c r="E4465" s="97">
        <v>182.76441531294711</v>
      </c>
      <c r="F4465" s="227">
        <f t="shared" si="207"/>
        <v>881736.87</v>
      </c>
      <c r="G4465" s="81">
        <v>2412.2224460000002</v>
      </c>
      <c r="H4465" s="106">
        <v>623.65185370636414</v>
      </c>
      <c r="I4465" s="189">
        <f t="shared" si="208"/>
        <v>1504387</v>
      </c>
      <c r="J4465" s="232">
        <v>2016</v>
      </c>
      <c r="K4465" s="106">
        <f t="shared" si="209"/>
        <v>2386124</v>
      </c>
    </row>
    <row r="4466" spans="2:11" s="58" customFormat="1">
      <c r="B4466" s="175" t="s">
        <v>5465</v>
      </c>
      <c r="C4466" s="174" t="s">
        <v>1258</v>
      </c>
      <c r="D4466" s="181">
        <v>5821.2</v>
      </c>
      <c r="E4466" s="97">
        <v>351.50462104033534</v>
      </c>
      <c r="F4466" s="227">
        <f t="shared" si="207"/>
        <v>2046178.7</v>
      </c>
      <c r="G4466" s="81">
        <v>2910.5998970000001</v>
      </c>
      <c r="H4466" s="106">
        <v>1236.4561009259185</v>
      </c>
      <c r="I4466" s="189">
        <f t="shared" si="208"/>
        <v>3598829</v>
      </c>
      <c r="J4466" s="232">
        <v>2016</v>
      </c>
      <c r="K4466" s="106">
        <f t="shared" si="209"/>
        <v>5645008</v>
      </c>
    </row>
    <row r="4467" spans="2:11" s="58" customFormat="1">
      <c r="B4467" s="175" t="s">
        <v>5466</v>
      </c>
      <c r="C4467" s="174" t="s">
        <v>1258</v>
      </c>
      <c r="D4467" s="104">
        <v>7883.4</v>
      </c>
      <c r="E4467" s="97">
        <v>319.46354872263237</v>
      </c>
      <c r="F4467" s="227">
        <f t="shared" si="207"/>
        <v>2518458.94</v>
      </c>
      <c r="G4467" s="81">
        <v>3941.6998199999998</v>
      </c>
      <c r="H4467" s="106">
        <v>1300.6112170155059</v>
      </c>
      <c r="I4467" s="189">
        <f t="shared" si="208"/>
        <v>5126619</v>
      </c>
      <c r="J4467" s="232">
        <v>2016</v>
      </c>
      <c r="K4467" s="106">
        <f t="shared" si="209"/>
        <v>7645078</v>
      </c>
    </row>
    <row r="4468" spans="2:11" s="58" customFormat="1">
      <c r="B4468" s="175" t="s">
        <v>5467</v>
      </c>
      <c r="C4468" s="174" t="s">
        <v>126</v>
      </c>
      <c r="D4468" s="181">
        <v>9812.6666669999995</v>
      </c>
      <c r="E4468" s="97">
        <v>316.04048881323325</v>
      </c>
      <c r="F4468" s="227">
        <f t="shared" si="207"/>
        <v>3101199.97</v>
      </c>
      <c r="G4468" s="81">
        <v>4906.3334949999999</v>
      </c>
      <c r="H4468" s="106">
        <v>162.6944032266604</v>
      </c>
      <c r="I4468" s="189">
        <f t="shared" si="208"/>
        <v>798233</v>
      </c>
      <c r="J4468" s="232">
        <v>2016</v>
      </c>
      <c r="K4468" s="106">
        <f t="shared" si="209"/>
        <v>3899433</v>
      </c>
    </row>
    <row r="4469" spans="2:11" s="58" customFormat="1">
      <c r="B4469" s="175" t="s">
        <v>5468</v>
      </c>
      <c r="C4469" s="174" t="s">
        <v>126</v>
      </c>
      <c r="D4469" s="181">
        <v>11702.3</v>
      </c>
      <c r="E4469" s="97">
        <v>230.29057706604686</v>
      </c>
      <c r="F4469" s="227">
        <f t="shared" si="207"/>
        <v>2694929.42</v>
      </c>
      <c r="G4469" s="81">
        <v>5851.1498320000001</v>
      </c>
      <c r="H4469" s="106">
        <v>162.69451771577877</v>
      </c>
      <c r="I4469" s="189">
        <f t="shared" si="208"/>
        <v>951950</v>
      </c>
      <c r="J4469" s="232">
        <v>2016</v>
      </c>
      <c r="K4469" s="106">
        <f t="shared" si="209"/>
        <v>3646879</v>
      </c>
    </row>
    <row r="4470" spans="2:11" s="58" customFormat="1">
      <c r="B4470" s="175" t="s">
        <v>5469</v>
      </c>
      <c r="C4470" s="174" t="s">
        <v>4807</v>
      </c>
      <c r="D4470" s="181">
        <v>9597.2912990000004</v>
      </c>
      <c r="E4470" s="97">
        <v>446.62047930613716</v>
      </c>
      <c r="F4470" s="227">
        <f t="shared" si="207"/>
        <v>4286346.84</v>
      </c>
      <c r="G4470" s="81">
        <v>4798.6456749999998</v>
      </c>
      <c r="H4470" s="106">
        <v>162.69444607409986</v>
      </c>
      <c r="I4470" s="189">
        <f t="shared" si="208"/>
        <v>780713</v>
      </c>
      <c r="J4470" s="232">
        <v>2016</v>
      </c>
      <c r="K4470" s="106">
        <f t="shared" si="209"/>
        <v>5067060</v>
      </c>
    </row>
    <row r="4471" spans="2:11" s="58" customFormat="1">
      <c r="B4471" s="175" t="s">
        <v>5470</v>
      </c>
      <c r="C4471" s="174" t="s">
        <v>4807</v>
      </c>
      <c r="D4471" s="181">
        <v>7799.938889</v>
      </c>
      <c r="E4471" s="97">
        <v>149.57727830987881</v>
      </c>
      <c r="F4471" s="227">
        <f t="shared" si="207"/>
        <v>1166693.6299999999</v>
      </c>
      <c r="G4471" s="81">
        <v>3899.9695499999998</v>
      </c>
      <c r="H4471" s="106">
        <v>162.6946036027384</v>
      </c>
      <c r="I4471" s="189">
        <f t="shared" si="208"/>
        <v>634504</v>
      </c>
      <c r="J4471" s="232">
        <v>2016</v>
      </c>
      <c r="K4471" s="106">
        <f t="shared" si="209"/>
        <v>1801198</v>
      </c>
    </row>
    <row r="4472" spans="2:11" s="58" customFormat="1">
      <c r="B4472" s="175" t="s">
        <v>5471</v>
      </c>
      <c r="C4472" s="174" t="s">
        <v>4807</v>
      </c>
      <c r="D4472" s="104">
        <v>9597.2912990000004</v>
      </c>
      <c r="E4472" s="97">
        <v>446.62047930613716</v>
      </c>
      <c r="F4472" s="227">
        <f t="shared" si="207"/>
        <v>4286346.84</v>
      </c>
      <c r="G4472" s="81">
        <v>4798.6456749999998</v>
      </c>
      <c r="H4472" s="106">
        <v>162.69444607409986</v>
      </c>
      <c r="I4472" s="189">
        <f t="shared" si="208"/>
        <v>780713</v>
      </c>
      <c r="J4472" s="232">
        <v>2016</v>
      </c>
      <c r="K4472" s="106">
        <f t="shared" si="209"/>
        <v>5067060</v>
      </c>
    </row>
    <row r="4473" spans="2:11" s="58" customFormat="1">
      <c r="B4473" s="175" t="s">
        <v>5472</v>
      </c>
      <c r="C4473" s="174" t="s">
        <v>4807</v>
      </c>
      <c r="D4473" s="181">
        <v>6719.9285710000004</v>
      </c>
      <c r="E4473" s="97">
        <v>176.45490982109428</v>
      </c>
      <c r="F4473" s="227">
        <f t="shared" si="207"/>
        <v>1185764.3899999999</v>
      </c>
      <c r="G4473" s="81">
        <v>3359.964356</v>
      </c>
      <c r="H4473" s="106">
        <v>162.69458306122579</v>
      </c>
      <c r="I4473" s="189">
        <f t="shared" si="208"/>
        <v>546648</v>
      </c>
      <c r="J4473" s="232">
        <v>2016</v>
      </c>
      <c r="K4473" s="106">
        <f t="shared" si="209"/>
        <v>1732412</v>
      </c>
    </row>
    <row r="4474" spans="2:11" s="58" customFormat="1">
      <c r="B4474" s="175" t="s">
        <v>5473</v>
      </c>
      <c r="C4474" s="174" t="s">
        <v>4807</v>
      </c>
      <c r="D4474" s="181">
        <v>6719.9285710000004</v>
      </c>
      <c r="E4474" s="97">
        <v>176.45490982109428</v>
      </c>
      <c r="F4474" s="227">
        <f t="shared" si="207"/>
        <v>1185764.3899999999</v>
      </c>
      <c r="G4474" s="81">
        <v>3359.964356</v>
      </c>
      <c r="H4474" s="106">
        <v>162.69458306122579</v>
      </c>
      <c r="I4474" s="189">
        <f t="shared" si="208"/>
        <v>546648</v>
      </c>
      <c r="J4474" s="232">
        <v>2016</v>
      </c>
      <c r="K4474" s="106">
        <f t="shared" si="209"/>
        <v>1732412</v>
      </c>
    </row>
    <row r="4475" spans="2:11" s="58" customFormat="1">
      <c r="B4475" s="175" t="s">
        <v>5474</v>
      </c>
      <c r="C4475" s="174" t="s">
        <v>4807</v>
      </c>
      <c r="D4475" s="181">
        <v>10281.1</v>
      </c>
      <c r="E4475" s="97">
        <v>148.45039733102487</v>
      </c>
      <c r="F4475" s="227">
        <f t="shared" si="207"/>
        <v>1526233.38</v>
      </c>
      <c r="G4475" s="81">
        <v>5140.5501109999996</v>
      </c>
      <c r="H4475" s="106">
        <v>162.69445525107537</v>
      </c>
      <c r="I4475" s="189">
        <f t="shared" si="208"/>
        <v>836339</v>
      </c>
      <c r="J4475" s="232">
        <v>2016</v>
      </c>
      <c r="K4475" s="106">
        <f t="shared" si="209"/>
        <v>2362572</v>
      </c>
    </row>
    <row r="4476" spans="2:11" s="58" customFormat="1">
      <c r="B4476" s="175" t="s">
        <v>5475</v>
      </c>
      <c r="C4476" s="174" t="s">
        <v>2184</v>
      </c>
      <c r="D4476" s="181">
        <v>7275.4533330000004</v>
      </c>
      <c r="E4476" s="97">
        <v>181.18919463351602</v>
      </c>
      <c r="F4476" s="227">
        <f t="shared" si="207"/>
        <v>1318233.53</v>
      </c>
      <c r="G4476" s="81">
        <v>3637.7267350000002</v>
      </c>
      <c r="H4476" s="106">
        <v>162.69446363458084</v>
      </c>
      <c r="I4476" s="189">
        <f t="shared" si="208"/>
        <v>591838</v>
      </c>
      <c r="J4476" s="232">
        <v>2016</v>
      </c>
      <c r="K4476" s="106">
        <f t="shared" si="209"/>
        <v>1910072</v>
      </c>
    </row>
    <row r="4477" spans="2:11" s="58" customFormat="1">
      <c r="B4477" s="175" t="s">
        <v>5476</v>
      </c>
      <c r="C4477" s="174" t="s">
        <v>2184</v>
      </c>
      <c r="D4477" s="104">
        <v>7207.8366669999996</v>
      </c>
      <c r="E4477" s="97">
        <v>203.55137439742433</v>
      </c>
      <c r="F4477" s="227">
        <f t="shared" si="207"/>
        <v>1467165.06</v>
      </c>
      <c r="G4477" s="81">
        <v>3603.918287</v>
      </c>
      <c r="H4477" s="106">
        <v>162.69458775328775</v>
      </c>
      <c r="I4477" s="189">
        <f t="shared" si="208"/>
        <v>586338</v>
      </c>
      <c r="J4477" s="232">
        <v>2016</v>
      </c>
      <c r="K4477" s="106">
        <f t="shared" si="209"/>
        <v>2053503</v>
      </c>
    </row>
    <row r="4478" spans="2:11" s="58" customFormat="1">
      <c r="B4478" s="175" t="s">
        <v>5477</v>
      </c>
      <c r="C4478" s="174" t="s">
        <v>1187</v>
      </c>
      <c r="D4478" s="181">
        <v>2478.36</v>
      </c>
      <c r="E4478" s="97">
        <v>350.99763553317513</v>
      </c>
      <c r="F4478" s="227">
        <f t="shared" si="207"/>
        <v>869898.5</v>
      </c>
      <c r="G4478" s="81">
        <v>1239.1800350000001</v>
      </c>
      <c r="H4478" s="106">
        <v>1300.6108511101052</v>
      </c>
      <c r="I4478" s="189">
        <f t="shared" si="208"/>
        <v>1611691</v>
      </c>
      <c r="J4478" s="232">
        <v>2016</v>
      </c>
      <c r="K4478" s="106">
        <f t="shared" si="209"/>
        <v>2481590</v>
      </c>
    </row>
    <row r="4479" spans="2:11" s="58" customFormat="1">
      <c r="B4479" s="175" t="s">
        <v>5478</v>
      </c>
      <c r="C4479" s="174" t="s">
        <v>1187</v>
      </c>
      <c r="D4479" s="181">
        <v>8808.5830160000005</v>
      </c>
      <c r="E4479" s="97">
        <v>705.15726067603418</v>
      </c>
      <c r="F4479" s="227">
        <f t="shared" si="207"/>
        <v>6211436.2699999996</v>
      </c>
      <c r="G4479" s="81">
        <v>4404.2913950000002</v>
      </c>
      <c r="H4479" s="106">
        <v>1300.611037340321</v>
      </c>
      <c r="I4479" s="189">
        <f t="shared" si="208"/>
        <v>5728270</v>
      </c>
      <c r="J4479" s="232">
        <v>2016</v>
      </c>
      <c r="K4479" s="106">
        <f t="shared" si="209"/>
        <v>11939706</v>
      </c>
    </row>
    <row r="4480" spans="2:11" s="58" customFormat="1">
      <c r="B4480" s="175" t="s">
        <v>5479</v>
      </c>
      <c r="C4480" s="174" t="s">
        <v>4969</v>
      </c>
      <c r="D4480" s="181">
        <v>14582.88508</v>
      </c>
      <c r="E4480" s="97">
        <v>402.44836311910376</v>
      </c>
      <c r="F4480" s="227">
        <f t="shared" si="207"/>
        <v>5868858.2300000004</v>
      </c>
      <c r="G4480" s="81">
        <v>7291.4426309999999</v>
      </c>
      <c r="H4480" s="106">
        <v>162.69455305819301</v>
      </c>
      <c r="I4480" s="189">
        <f t="shared" si="208"/>
        <v>1186278</v>
      </c>
      <c r="J4480" s="232">
        <v>2016</v>
      </c>
      <c r="K4480" s="106">
        <f t="shared" si="209"/>
        <v>7055136</v>
      </c>
    </row>
    <row r="4481" spans="2:11" s="58" customFormat="1">
      <c r="B4481" s="175" t="s">
        <v>5480</v>
      </c>
      <c r="C4481" s="174" t="s">
        <v>4969</v>
      </c>
      <c r="D4481" s="181">
        <v>6572.7388019999999</v>
      </c>
      <c r="E4481" s="97">
        <v>408.76694798558952</v>
      </c>
      <c r="F4481" s="227">
        <f t="shared" si="207"/>
        <v>2686718.38</v>
      </c>
      <c r="G4481" s="81">
        <v>3286.3694580000001</v>
      </c>
      <c r="H4481" s="106">
        <v>162.69442825378155</v>
      </c>
      <c r="I4481" s="189">
        <f t="shared" si="208"/>
        <v>534674</v>
      </c>
      <c r="J4481" s="232">
        <v>2016</v>
      </c>
      <c r="K4481" s="106">
        <f t="shared" si="209"/>
        <v>3221392</v>
      </c>
    </row>
    <row r="4482" spans="2:11" s="58" customFormat="1">
      <c r="B4482" s="175" t="s">
        <v>5481</v>
      </c>
      <c r="C4482" s="174" t="s">
        <v>1233</v>
      </c>
      <c r="D4482" s="104">
        <v>7701.9837909999997</v>
      </c>
      <c r="E4482" s="97">
        <v>550.36484041335996</v>
      </c>
      <c r="F4482" s="227">
        <f t="shared" si="207"/>
        <v>4238901.08</v>
      </c>
      <c r="G4482" s="81">
        <v>3850.991923</v>
      </c>
      <c r="H4482" s="106">
        <v>1300.611141271407</v>
      </c>
      <c r="I4482" s="189">
        <f t="shared" si="208"/>
        <v>5008643</v>
      </c>
      <c r="J4482" s="232">
        <v>2016</v>
      </c>
      <c r="K4482" s="106">
        <f t="shared" si="209"/>
        <v>9247544</v>
      </c>
    </row>
    <row r="4483" spans="2:11" s="58" customFormat="1">
      <c r="B4483" s="175" t="s">
        <v>5482</v>
      </c>
      <c r="C4483" s="174" t="s">
        <v>1233</v>
      </c>
      <c r="D4483" s="181">
        <v>2778.9</v>
      </c>
      <c r="E4483" s="97">
        <v>325.24870272409947</v>
      </c>
      <c r="F4483" s="227">
        <f t="shared" si="207"/>
        <v>903833.62000000011</v>
      </c>
      <c r="G4483" s="81">
        <v>1389.450022</v>
      </c>
      <c r="H4483" s="106">
        <v>1300.6110125492517</v>
      </c>
      <c r="I4483" s="189">
        <f t="shared" si="208"/>
        <v>1807134</v>
      </c>
      <c r="J4483" s="232">
        <v>2016</v>
      </c>
      <c r="K4483" s="106">
        <f t="shared" si="209"/>
        <v>2710968</v>
      </c>
    </row>
    <row r="4484" spans="2:11" s="58" customFormat="1">
      <c r="B4484" s="175" t="s">
        <v>5483</v>
      </c>
      <c r="C4484" s="174" t="s">
        <v>1218</v>
      </c>
      <c r="D4484" s="181">
        <v>8119.3692309999997</v>
      </c>
      <c r="E4484" s="97">
        <v>195.89327135503441</v>
      </c>
      <c r="F4484" s="227">
        <f t="shared" si="207"/>
        <v>1590529.8</v>
      </c>
      <c r="G4484" s="81">
        <v>4059.6845619999999</v>
      </c>
      <c r="H4484" s="106">
        <v>1300.6111483200502</v>
      </c>
      <c r="I4484" s="189">
        <f t="shared" si="208"/>
        <v>5280071</v>
      </c>
      <c r="J4484" s="232">
        <v>2016</v>
      </c>
      <c r="K4484" s="106">
        <f t="shared" si="209"/>
        <v>6870601</v>
      </c>
    </row>
    <row r="4485" spans="2:11" s="58" customFormat="1">
      <c r="B4485" s="175" t="s">
        <v>5484</v>
      </c>
      <c r="C4485" s="174" t="s">
        <v>1218</v>
      </c>
      <c r="D4485" s="181">
        <v>4896.6750000000002</v>
      </c>
      <c r="E4485" s="97">
        <v>177.85356185574904</v>
      </c>
      <c r="F4485" s="227">
        <f t="shared" si="207"/>
        <v>870891.09</v>
      </c>
      <c r="G4485" s="81">
        <v>2448.337481</v>
      </c>
      <c r="H4485" s="106">
        <v>1300.6111390736005</v>
      </c>
      <c r="I4485" s="189">
        <f t="shared" si="208"/>
        <v>3184334.9999999995</v>
      </c>
      <c r="J4485" s="232">
        <v>2016</v>
      </c>
      <c r="K4485" s="106">
        <f t="shared" si="209"/>
        <v>4055226</v>
      </c>
    </row>
    <row r="4486" spans="2:11" s="58" customFormat="1">
      <c r="B4486" s="175" t="s">
        <v>5485</v>
      </c>
      <c r="C4486" s="174" t="s">
        <v>1970</v>
      </c>
      <c r="D4486" s="181">
        <v>6518.4</v>
      </c>
      <c r="E4486" s="97">
        <v>60.152703117329409</v>
      </c>
      <c r="F4486" s="227">
        <f t="shared" si="207"/>
        <v>392099.38</v>
      </c>
      <c r="G4486" s="81">
        <v>3259.199971</v>
      </c>
      <c r="H4486" s="106">
        <v>162.69452771175176</v>
      </c>
      <c r="I4486" s="189">
        <f t="shared" si="208"/>
        <v>530254</v>
      </c>
      <c r="J4486" s="232">
        <v>2016</v>
      </c>
      <c r="K4486" s="106">
        <f t="shared" si="209"/>
        <v>922353</v>
      </c>
    </row>
    <row r="4487" spans="2:11" s="58" customFormat="1">
      <c r="B4487" s="175" t="s">
        <v>5486</v>
      </c>
      <c r="C4487" s="174" t="s">
        <v>1970</v>
      </c>
      <c r="D4487" s="104">
        <v>7270.9</v>
      </c>
      <c r="E4487" s="97">
        <v>110.70086921839112</v>
      </c>
      <c r="F4487" s="227">
        <f t="shared" si="207"/>
        <v>804894.95</v>
      </c>
      <c r="G4487" s="81">
        <v>3635.4500710000002</v>
      </c>
      <c r="H4487" s="106">
        <v>162.69457383506449</v>
      </c>
      <c r="I4487" s="189">
        <f t="shared" si="208"/>
        <v>591468</v>
      </c>
      <c r="J4487" s="232">
        <v>2016</v>
      </c>
      <c r="K4487" s="106">
        <f t="shared" si="209"/>
        <v>1396363</v>
      </c>
    </row>
    <row r="4488" spans="2:11" s="58" customFormat="1">
      <c r="B4488" s="175" t="s">
        <v>5487</v>
      </c>
      <c r="C4488" s="174" t="s">
        <v>1134</v>
      </c>
      <c r="D4488" s="181">
        <v>2521.1644230000002</v>
      </c>
      <c r="E4488" s="97">
        <v>72.055883520612412</v>
      </c>
      <c r="F4488" s="227">
        <f t="shared" si="207"/>
        <v>181664.73</v>
      </c>
      <c r="G4488" s="81">
        <v>1260.5822129999999</v>
      </c>
      <c r="H4488" s="106">
        <v>1217.8388558620732</v>
      </c>
      <c r="I4488" s="189">
        <f t="shared" si="208"/>
        <v>1535186</v>
      </c>
      <c r="J4488" s="232">
        <v>2016</v>
      </c>
      <c r="K4488" s="106">
        <f t="shared" si="209"/>
        <v>1716851</v>
      </c>
    </row>
    <row r="4489" spans="2:11" s="58" customFormat="1">
      <c r="B4489" s="175" t="s">
        <v>5488</v>
      </c>
      <c r="C4489" s="174" t="s">
        <v>1134</v>
      </c>
      <c r="D4489" s="181">
        <v>5069.7413459999998</v>
      </c>
      <c r="E4489" s="97">
        <v>301.32516547521715</v>
      </c>
      <c r="F4489" s="227">
        <f t="shared" si="207"/>
        <v>1527640.6500000001</v>
      </c>
      <c r="G4489" s="81">
        <v>2534.8705540000001</v>
      </c>
      <c r="H4489" s="106">
        <v>1217.838912968808</v>
      </c>
      <c r="I4489" s="189">
        <f t="shared" si="208"/>
        <v>3087064.0000000005</v>
      </c>
      <c r="J4489" s="232">
        <v>2016</v>
      </c>
      <c r="K4489" s="106">
        <f t="shared" si="209"/>
        <v>4614705</v>
      </c>
    </row>
    <row r="4490" spans="2:11" s="58" customFormat="1">
      <c r="B4490" s="175" t="s">
        <v>5489</v>
      </c>
      <c r="C4490" s="174" t="s">
        <v>1134</v>
      </c>
      <c r="D4490" s="181">
        <v>2822.5641030000002</v>
      </c>
      <c r="E4490" s="97">
        <v>2.2707083935446764</v>
      </c>
      <c r="F4490" s="227">
        <f t="shared" si="207"/>
        <v>6409.2200000000012</v>
      </c>
      <c r="G4490" s="81"/>
      <c r="H4490" s="106" t="s">
        <v>11235</v>
      </c>
      <c r="I4490" s="189" t="str">
        <f t="shared" si="208"/>
        <v/>
      </c>
      <c r="J4490" s="232">
        <v>2016</v>
      </c>
      <c r="K4490" s="106">
        <f t="shared" si="209"/>
        <v>0</v>
      </c>
    </row>
    <row r="4491" spans="2:11" s="58" customFormat="1">
      <c r="B4491" s="175" t="s">
        <v>5490</v>
      </c>
      <c r="C4491" s="174" t="s">
        <v>1115</v>
      </c>
      <c r="D4491" s="181">
        <v>2593.166667</v>
      </c>
      <c r="E4491" s="97">
        <v>120.32900699012417</v>
      </c>
      <c r="F4491" s="227">
        <f t="shared" si="207"/>
        <v>312033.17</v>
      </c>
      <c r="G4491" s="81">
        <v>1296.583337</v>
      </c>
      <c r="H4491" s="106">
        <v>1217.8391893061942</v>
      </c>
      <c r="I4491" s="189">
        <f t="shared" si="208"/>
        <v>1579030</v>
      </c>
      <c r="J4491" s="232">
        <v>2016</v>
      </c>
      <c r="K4491" s="106">
        <f t="shared" si="209"/>
        <v>1891063</v>
      </c>
    </row>
    <row r="4492" spans="2:11" s="58" customFormat="1">
      <c r="B4492" s="175" t="s">
        <v>5491</v>
      </c>
      <c r="C4492" s="174" t="s">
        <v>1115</v>
      </c>
      <c r="D4492" s="104">
        <v>9681.5638889999991</v>
      </c>
      <c r="E4492" s="97">
        <v>270.95703649495385</v>
      </c>
      <c r="F4492" s="227">
        <f t="shared" si="207"/>
        <v>2623287.8600000003</v>
      </c>
      <c r="G4492" s="81">
        <v>4840.7820949999996</v>
      </c>
      <c r="H4492" s="106">
        <v>1217.8389533561519</v>
      </c>
      <c r="I4492" s="189">
        <f t="shared" si="208"/>
        <v>5895293</v>
      </c>
      <c r="J4492" s="232">
        <v>2016</v>
      </c>
      <c r="K4492" s="106">
        <f t="shared" si="209"/>
        <v>8518581</v>
      </c>
    </row>
    <row r="4493" spans="2:11" s="58" customFormat="1">
      <c r="B4493" s="175" t="s">
        <v>5492</v>
      </c>
      <c r="C4493" s="174" t="s">
        <v>3361</v>
      </c>
      <c r="D4493" s="181">
        <v>5022.1533330000002</v>
      </c>
      <c r="E4493" s="97">
        <v>475.08434167515691</v>
      </c>
      <c r="F4493" s="227">
        <f t="shared" si="207"/>
        <v>2385946.41</v>
      </c>
      <c r="G4493" s="81">
        <v>2511.0766709999998</v>
      </c>
      <c r="H4493" s="106">
        <v>1217.8389594062699</v>
      </c>
      <c r="I4493" s="189">
        <f t="shared" si="208"/>
        <v>3058087</v>
      </c>
      <c r="J4493" s="232">
        <v>2016</v>
      </c>
      <c r="K4493" s="106">
        <f t="shared" si="209"/>
        <v>5444033</v>
      </c>
    </row>
    <row r="4494" spans="2:11" s="58" customFormat="1">
      <c r="B4494" s="175" t="s">
        <v>5493</v>
      </c>
      <c r="C4494" s="174" t="s">
        <v>3361</v>
      </c>
      <c r="D4494" s="181">
        <v>7996.1283329999997</v>
      </c>
      <c r="E4494" s="97">
        <v>415.86171350909456</v>
      </c>
      <c r="F4494" s="227">
        <f t="shared" ref="F4494:F4557" si="210">IFERROR(D4494*E4494,0)</f>
        <v>3325283.63</v>
      </c>
      <c r="G4494" s="81">
        <v>3998.0640669999998</v>
      </c>
      <c r="H4494" s="106">
        <v>1217.8389136353978</v>
      </c>
      <c r="I4494" s="189">
        <f t="shared" ref="I4494:I4557" si="211">IFERROR(G4494*H4494,"")</f>
        <v>4868998</v>
      </c>
      <c r="J4494" s="232">
        <v>2016</v>
      </c>
      <c r="K4494" s="106">
        <f t="shared" ref="K4494:K4557" si="212">IFERROR(ROUND((F4494+I4494),0),0)</f>
        <v>8194282</v>
      </c>
    </row>
    <row r="4495" spans="2:11" s="58" customFormat="1">
      <c r="B4495" s="175" t="s">
        <v>5494</v>
      </c>
      <c r="C4495" s="174" t="s">
        <v>956</v>
      </c>
      <c r="D4495" s="181">
        <v>4005.6333330000002</v>
      </c>
      <c r="E4495" s="97">
        <v>110.46923250675874</v>
      </c>
      <c r="F4495" s="227">
        <f t="shared" si="210"/>
        <v>442499.24</v>
      </c>
      <c r="G4495" s="81">
        <v>2002.8166189999999</v>
      </c>
      <c r="H4495" s="106">
        <v>0</v>
      </c>
      <c r="I4495" s="189">
        <f t="shared" si="211"/>
        <v>0</v>
      </c>
      <c r="J4495" s="232">
        <v>2016</v>
      </c>
      <c r="K4495" s="106">
        <f t="shared" si="212"/>
        <v>442499</v>
      </c>
    </row>
    <row r="4496" spans="2:11" s="58" customFormat="1">
      <c r="B4496" s="175" t="s">
        <v>5495</v>
      </c>
      <c r="C4496" s="174" t="s">
        <v>956</v>
      </c>
      <c r="D4496" s="181">
        <v>7414.2708329999996</v>
      </c>
      <c r="E4496" s="97">
        <v>201.79562679862519</v>
      </c>
      <c r="F4496" s="227">
        <f t="shared" si="210"/>
        <v>1496167.43</v>
      </c>
      <c r="G4496" s="81">
        <v>3707.1352529999999</v>
      </c>
      <c r="H4496" s="106">
        <v>0</v>
      </c>
      <c r="I4496" s="189">
        <f t="shared" si="211"/>
        <v>0</v>
      </c>
      <c r="J4496" s="232">
        <v>2016</v>
      </c>
      <c r="K4496" s="106">
        <f t="shared" si="212"/>
        <v>1496167</v>
      </c>
    </row>
    <row r="4497" spans="2:11" s="58" customFormat="1">
      <c r="B4497" s="175" t="s">
        <v>5496</v>
      </c>
      <c r="C4497" s="174" t="s">
        <v>5497</v>
      </c>
      <c r="D4497" s="104">
        <v>16579.838889999999</v>
      </c>
      <c r="E4497" s="97">
        <v>96.055687305897592</v>
      </c>
      <c r="F4497" s="227">
        <f t="shared" si="210"/>
        <v>1592587.82</v>
      </c>
      <c r="G4497" s="81">
        <v>8289.9192139999996</v>
      </c>
      <c r="H4497" s="106">
        <v>162.69446844816986</v>
      </c>
      <c r="I4497" s="189">
        <f t="shared" si="211"/>
        <v>1348724</v>
      </c>
      <c r="J4497" s="232">
        <v>2016</v>
      </c>
      <c r="K4497" s="106">
        <f t="shared" si="212"/>
        <v>2941312</v>
      </c>
    </row>
    <row r="4498" spans="2:11" s="58" customFormat="1">
      <c r="B4498" s="175" t="s">
        <v>5498</v>
      </c>
      <c r="C4498" s="174" t="s">
        <v>5497</v>
      </c>
      <c r="D4498" s="181">
        <v>10614.833329999999</v>
      </c>
      <c r="E4498" s="97">
        <v>34.960320945519733</v>
      </c>
      <c r="F4498" s="227">
        <f t="shared" si="210"/>
        <v>371097.98</v>
      </c>
      <c r="G4498" s="81">
        <v>5307.4164700000001</v>
      </c>
      <c r="H4498" s="106">
        <v>162.6944116559973</v>
      </c>
      <c r="I4498" s="189">
        <f t="shared" si="211"/>
        <v>863487.00000000012</v>
      </c>
      <c r="J4498" s="232">
        <v>2016</v>
      </c>
      <c r="K4498" s="106">
        <f t="shared" si="212"/>
        <v>1234585</v>
      </c>
    </row>
    <row r="4499" spans="2:11" s="58" customFormat="1">
      <c r="B4499" s="175" t="s">
        <v>5499</v>
      </c>
      <c r="C4499" s="174" t="s">
        <v>5500</v>
      </c>
      <c r="D4499" s="181">
        <v>6152.9666669999997</v>
      </c>
      <c r="E4499" s="97">
        <v>289.82507081733883</v>
      </c>
      <c r="F4499" s="227">
        <f t="shared" si="210"/>
        <v>1783284.0000000002</v>
      </c>
      <c r="G4499" s="81">
        <v>3076.4833520000002</v>
      </c>
      <c r="H4499" s="106">
        <v>0</v>
      </c>
      <c r="I4499" s="189">
        <f t="shared" si="211"/>
        <v>0</v>
      </c>
      <c r="J4499" s="232">
        <v>2016</v>
      </c>
      <c r="K4499" s="106">
        <f t="shared" si="212"/>
        <v>1783284</v>
      </c>
    </row>
    <row r="4500" spans="2:11" s="58" customFormat="1">
      <c r="B4500" s="175" t="s">
        <v>5501</v>
      </c>
      <c r="C4500" s="174" t="s">
        <v>5500</v>
      </c>
      <c r="D4500" s="181">
        <v>5767.3333329999996</v>
      </c>
      <c r="E4500" s="97">
        <v>634.31712695840474</v>
      </c>
      <c r="F4500" s="227">
        <f t="shared" si="210"/>
        <v>3658318.3100000005</v>
      </c>
      <c r="G4500" s="81">
        <v>2883.6667120000002</v>
      </c>
      <c r="H4500" s="106">
        <v>0</v>
      </c>
      <c r="I4500" s="189">
        <f t="shared" si="211"/>
        <v>0</v>
      </c>
      <c r="J4500" s="232">
        <v>2016</v>
      </c>
      <c r="K4500" s="106">
        <f t="shared" si="212"/>
        <v>3658318</v>
      </c>
    </row>
    <row r="4501" spans="2:11" s="58" customFormat="1">
      <c r="B4501" s="175" t="s">
        <v>5502</v>
      </c>
      <c r="C4501" s="174" t="s">
        <v>892</v>
      </c>
      <c r="D4501" s="181">
        <v>635.70000000000005</v>
      </c>
      <c r="E4501" s="97">
        <v>295.96850715746416</v>
      </c>
      <c r="F4501" s="227">
        <f t="shared" si="210"/>
        <v>188147.18</v>
      </c>
      <c r="G4501" s="81">
        <v>317.85000819999999</v>
      </c>
      <c r="H4501" s="106">
        <v>0</v>
      </c>
      <c r="I4501" s="189">
        <f t="shared" si="211"/>
        <v>0</v>
      </c>
      <c r="J4501" s="232">
        <v>2016</v>
      </c>
      <c r="K4501" s="106">
        <f t="shared" si="212"/>
        <v>188147</v>
      </c>
    </row>
    <row r="4502" spans="2:11" s="58" customFormat="1">
      <c r="B4502" s="175" t="s">
        <v>5503</v>
      </c>
      <c r="C4502" s="174" t="s">
        <v>5115</v>
      </c>
      <c r="D4502" s="104">
        <v>2452.8000000000002</v>
      </c>
      <c r="E4502" s="97">
        <v>70.109030495759939</v>
      </c>
      <c r="F4502" s="227">
        <f t="shared" si="210"/>
        <v>171963.43</v>
      </c>
      <c r="G4502" s="81"/>
      <c r="H4502" s="106" t="s">
        <v>11235</v>
      </c>
      <c r="I4502" s="189" t="str">
        <f t="shared" si="211"/>
        <v/>
      </c>
      <c r="J4502" s="232">
        <v>2016</v>
      </c>
      <c r="K4502" s="106">
        <f t="shared" si="212"/>
        <v>0</v>
      </c>
    </row>
    <row r="4503" spans="2:11" s="58" customFormat="1">
      <c r="B4503" s="175" t="s">
        <v>5504</v>
      </c>
      <c r="C4503" s="174" t="s">
        <v>1592</v>
      </c>
      <c r="D4503" s="181">
        <v>5603.8714289999998</v>
      </c>
      <c r="E4503" s="97">
        <v>503.64418701584026</v>
      </c>
      <c r="F4503" s="227">
        <f t="shared" si="210"/>
        <v>2822357.27</v>
      </c>
      <c r="G4503" s="81">
        <v>2801.9357359999999</v>
      </c>
      <c r="H4503" s="106">
        <v>623.65170533661376</v>
      </c>
      <c r="I4503" s="189">
        <f t="shared" si="211"/>
        <v>1747432</v>
      </c>
      <c r="J4503" s="232">
        <v>2016</v>
      </c>
      <c r="K4503" s="106">
        <f t="shared" si="212"/>
        <v>4569789</v>
      </c>
    </row>
    <row r="4504" spans="2:11" s="58" customFormat="1">
      <c r="B4504" s="175" t="s">
        <v>5505</v>
      </c>
      <c r="C4504" s="174" t="s">
        <v>1592</v>
      </c>
      <c r="D4504" s="181">
        <v>10834.14286</v>
      </c>
      <c r="E4504" s="97">
        <v>560.45353180805296</v>
      </c>
      <c r="F4504" s="227">
        <f t="shared" si="210"/>
        <v>6072033.6299999999</v>
      </c>
      <c r="G4504" s="81">
        <v>5417.0714959999996</v>
      </c>
      <c r="H4504" s="106">
        <v>623.65172815138351</v>
      </c>
      <c r="I4504" s="189">
        <f t="shared" si="211"/>
        <v>3378366</v>
      </c>
      <c r="J4504" s="232">
        <v>2016</v>
      </c>
      <c r="K4504" s="106">
        <f t="shared" si="212"/>
        <v>9450400</v>
      </c>
    </row>
    <row r="4505" spans="2:11" s="58" customFormat="1">
      <c r="B4505" s="175" t="s">
        <v>5506</v>
      </c>
      <c r="C4505" s="174" t="s">
        <v>5507</v>
      </c>
      <c r="D4505" s="181">
        <v>6716.9714290000002</v>
      </c>
      <c r="E4505" s="97">
        <v>133.72255331056581</v>
      </c>
      <c r="F4505" s="227">
        <f t="shared" si="210"/>
        <v>898210.57</v>
      </c>
      <c r="G4505" s="81">
        <v>3358.4858869999998</v>
      </c>
      <c r="H4505" s="106">
        <v>1300.6110929058671</v>
      </c>
      <c r="I4505" s="189">
        <f t="shared" si="211"/>
        <v>4368084</v>
      </c>
      <c r="J4505" s="232">
        <v>2016</v>
      </c>
      <c r="K4505" s="106">
        <f t="shared" si="212"/>
        <v>5266295</v>
      </c>
    </row>
    <row r="4506" spans="2:11" s="58" customFormat="1">
      <c r="B4506" s="175" t="s">
        <v>5508</v>
      </c>
      <c r="C4506" s="174" t="s">
        <v>5507</v>
      </c>
      <c r="D4506" s="181">
        <v>4838.921429</v>
      </c>
      <c r="E4506" s="97">
        <v>110.10201504968474</v>
      </c>
      <c r="F4506" s="227">
        <f t="shared" si="210"/>
        <v>532775</v>
      </c>
      <c r="G4506" s="81">
        <v>2419.460744</v>
      </c>
      <c r="H4506" s="106">
        <v>1300.6113067978754</v>
      </c>
      <c r="I4506" s="189">
        <f t="shared" si="211"/>
        <v>3146778</v>
      </c>
      <c r="J4506" s="232">
        <v>2016</v>
      </c>
      <c r="K4506" s="106">
        <f t="shared" si="212"/>
        <v>3679553</v>
      </c>
    </row>
    <row r="4507" spans="2:11" s="58" customFormat="1">
      <c r="B4507" s="175" t="s">
        <v>5509</v>
      </c>
      <c r="C4507" s="174" t="s">
        <v>1651</v>
      </c>
      <c r="D4507" s="104">
        <v>4492.8</v>
      </c>
      <c r="E4507" s="97">
        <v>154.02607282763532</v>
      </c>
      <c r="F4507" s="227">
        <f t="shared" si="210"/>
        <v>692008.34</v>
      </c>
      <c r="G4507" s="81">
        <v>2246.39993</v>
      </c>
      <c r="H4507" s="106">
        <v>576.16098661470312</v>
      </c>
      <c r="I4507" s="189">
        <f t="shared" si="211"/>
        <v>1294288</v>
      </c>
      <c r="J4507" s="232">
        <v>2016</v>
      </c>
      <c r="K4507" s="106">
        <f t="shared" si="212"/>
        <v>1986296</v>
      </c>
    </row>
    <row r="4508" spans="2:11" s="58" customFormat="1">
      <c r="B4508" s="175" t="s">
        <v>5510</v>
      </c>
      <c r="C4508" s="174" t="s">
        <v>1651</v>
      </c>
      <c r="D4508" s="181">
        <v>4423.5666670000001</v>
      </c>
      <c r="E4508" s="97">
        <v>122.14226226784251</v>
      </c>
      <c r="F4508" s="227">
        <f t="shared" si="210"/>
        <v>540304.43999999994</v>
      </c>
      <c r="G4508" s="81">
        <v>2211.7833310000001</v>
      </c>
      <c r="H4508" s="106">
        <v>576.16131839814466</v>
      </c>
      <c r="I4508" s="189">
        <f t="shared" si="211"/>
        <v>1274344</v>
      </c>
      <c r="J4508" s="232">
        <v>2016</v>
      </c>
      <c r="K4508" s="106">
        <f t="shared" si="212"/>
        <v>1814648</v>
      </c>
    </row>
    <row r="4509" spans="2:11" s="58" customFormat="1">
      <c r="B4509" s="175" t="s">
        <v>5511</v>
      </c>
      <c r="C4509" s="174" t="s">
        <v>5512</v>
      </c>
      <c r="D4509" s="181">
        <v>26321.188099999999</v>
      </c>
      <c r="E4509" s="97">
        <v>107.70728810680093</v>
      </c>
      <c r="F4509" s="227">
        <f t="shared" si="210"/>
        <v>2834983.79</v>
      </c>
      <c r="G4509" s="81">
        <v>13160.59388</v>
      </c>
      <c r="H4509" s="106">
        <v>162.69448168702246</v>
      </c>
      <c r="I4509" s="189">
        <f t="shared" si="211"/>
        <v>2141156</v>
      </c>
      <c r="J4509" s="232">
        <v>2016</v>
      </c>
      <c r="K4509" s="106">
        <f t="shared" si="212"/>
        <v>4976140</v>
      </c>
    </row>
    <row r="4510" spans="2:11" s="58" customFormat="1">
      <c r="B4510" s="175" t="s">
        <v>5513</v>
      </c>
      <c r="C4510" s="174" t="s">
        <v>5512</v>
      </c>
      <c r="D4510" s="181">
        <v>10995.924999999999</v>
      </c>
      <c r="E4510" s="97">
        <v>49.529650302271065</v>
      </c>
      <c r="F4510" s="227">
        <f t="shared" si="210"/>
        <v>544624.31999999995</v>
      </c>
      <c r="G4510" s="81">
        <v>5497.9626710000002</v>
      </c>
      <c r="H4510" s="106">
        <v>162.69444765751848</v>
      </c>
      <c r="I4510" s="189">
        <f t="shared" si="211"/>
        <v>894488</v>
      </c>
      <c r="J4510" s="232">
        <v>2016</v>
      </c>
      <c r="K4510" s="106">
        <f t="shared" si="212"/>
        <v>1439112</v>
      </c>
    </row>
    <row r="4511" spans="2:11" s="58" customFormat="1">
      <c r="B4511" s="175" t="s">
        <v>5514</v>
      </c>
      <c r="C4511" s="174" t="s">
        <v>5515</v>
      </c>
      <c r="D4511" s="181">
        <v>6162.2</v>
      </c>
      <c r="E4511" s="97">
        <v>116.18790529356399</v>
      </c>
      <c r="F4511" s="227">
        <f t="shared" si="210"/>
        <v>715973.11</v>
      </c>
      <c r="G4511" s="81">
        <v>3081.0999839999999</v>
      </c>
      <c r="H4511" s="106">
        <v>623.65162116725389</v>
      </c>
      <c r="I4511" s="189">
        <f t="shared" si="211"/>
        <v>1921533</v>
      </c>
      <c r="J4511" s="232">
        <v>2016</v>
      </c>
      <c r="K4511" s="106">
        <f t="shared" si="212"/>
        <v>2637506</v>
      </c>
    </row>
    <row r="4512" spans="2:11" s="58" customFormat="1">
      <c r="B4512" s="175" t="s">
        <v>5516</v>
      </c>
      <c r="C4512" s="174" t="s">
        <v>2810</v>
      </c>
      <c r="D4512" s="104">
        <v>4254.5901249999997</v>
      </c>
      <c r="E4512" s="97">
        <v>95.642992167194961</v>
      </c>
      <c r="F4512" s="227">
        <f t="shared" si="210"/>
        <v>406921.73</v>
      </c>
      <c r="G4512" s="81">
        <v>2127.295012</v>
      </c>
      <c r="H4512" s="106">
        <v>623.65162918926637</v>
      </c>
      <c r="I4512" s="189">
        <f t="shared" si="211"/>
        <v>1326691</v>
      </c>
      <c r="J4512" s="232">
        <v>2016</v>
      </c>
      <c r="K4512" s="106">
        <f t="shared" si="212"/>
        <v>1733613</v>
      </c>
    </row>
    <row r="4513" spans="2:11" s="58" customFormat="1">
      <c r="B4513" s="175" t="s">
        <v>5517</v>
      </c>
      <c r="C4513" s="174" t="s">
        <v>5518</v>
      </c>
      <c r="D4513" s="181">
        <v>7796.63</v>
      </c>
      <c r="E4513" s="97">
        <v>148.58049824090665</v>
      </c>
      <c r="F4513" s="227">
        <f t="shared" si="210"/>
        <v>1158427.17</v>
      </c>
      <c r="G4513" s="81">
        <v>3898.3148430000001</v>
      </c>
      <c r="H4513" s="106">
        <v>623.65178235040776</v>
      </c>
      <c r="I4513" s="189">
        <f t="shared" si="211"/>
        <v>2431191</v>
      </c>
      <c r="J4513" s="232">
        <v>2016</v>
      </c>
      <c r="K4513" s="106">
        <f t="shared" si="212"/>
        <v>3589618</v>
      </c>
    </row>
    <row r="4514" spans="2:11" s="58" customFormat="1">
      <c r="B4514" s="175" t="s">
        <v>5519</v>
      </c>
      <c r="C4514" s="174" t="s">
        <v>5518</v>
      </c>
      <c r="D4514" s="181">
        <v>10795.23</v>
      </c>
      <c r="E4514" s="97">
        <v>133.70644997837007</v>
      </c>
      <c r="F4514" s="227">
        <f t="shared" si="210"/>
        <v>1443391.88</v>
      </c>
      <c r="G4514" s="81">
        <v>5397.615006</v>
      </c>
      <c r="H4514" s="106">
        <v>590.88615924897999</v>
      </c>
      <c r="I4514" s="189">
        <f t="shared" si="211"/>
        <v>3189376</v>
      </c>
      <c r="J4514" s="232">
        <v>2016</v>
      </c>
      <c r="K4514" s="106">
        <f t="shared" si="212"/>
        <v>4632768</v>
      </c>
    </row>
    <row r="4515" spans="2:11" s="58" customFormat="1">
      <c r="B4515" s="175" t="s">
        <v>5520</v>
      </c>
      <c r="C4515" s="174" t="s">
        <v>2793</v>
      </c>
      <c r="D4515" s="181">
        <v>2630.8</v>
      </c>
      <c r="E4515" s="97">
        <v>206.28587882013076</v>
      </c>
      <c r="F4515" s="227">
        <f t="shared" si="210"/>
        <v>542696.89</v>
      </c>
      <c r="G4515" s="81"/>
      <c r="H4515" s="106" t="s">
        <v>11235</v>
      </c>
      <c r="I4515" s="189" t="str">
        <f t="shared" si="211"/>
        <v/>
      </c>
      <c r="J4515" s="232">
        <v>2016</v>
      </c>
      <c r="K4515" s="106">
        <f t="shared" si="212"/>
        <v>0</v>
      </c>
    </row>
    <row r="4516" spans="2:11" s="58" customFormat="1">
      <c r="B4516" s="175" t="s">
        <v>5521</v>
      </c>
      <c r="C4516" s="174" t="s">
        <v>2793</v>
      </c>
      <c r="D4516" s="181">
        <v>10012.209999999999</v>
      </c>
      <c r="E4516" s="97">
        <v>287.48794721644879</v>
      </c>
      <c r="F4516" s="227">
        <f t="shared" si="210"/>
        <v>2878389.7000000007</v>
      </c>
      <c r="G4516" s="81"/>
      <c r="H4516" s="106" t="s">
        <v>11235</v>
      </c>
      <c r="I4516" s="189" t="str">
        <f t="shared" si="211"/>
        <v/>
      </c>
      <c r="J4516" s="232">
        <v>2016</v>
      </c>
      <c r="K4516" s="106">
        <f t="shared" si="212"/>
        <v>0</v>
      </c>
    </row>
    <row r="4517" spans="2:11" s="58" customFormat="1">
      <c r="B4517" s="175" t="s">
        <v>5522</v>
      </c>
      <c r="C4517" s="174" t="s">
        <v>2763</v>
      </c>
      <c r="D4517" s="104">
        <v>11729.842339999999</v>
      </c>
      <c r="E4517" s="97">
        <v>147.35848103479285</v>
      </c>
      <c r="F4517" s="227">
        <f t="shared" si="210"/>
        <v>1728491.75</v>
      </c>
      <c r="G4517" s="81"/>
      <c r="H4517" s="106" t="s">
        <v>11235</v>
      </c>
      <c r="I4517" s="189" t="str">
        <f t="shared" si="211"/>
        <v/>
      </c>
      <c r="J4517" s="232">
        <v>2016</v>
      </c>
      <c r="K4517" s="106">
        <f t="shared" si="212"/>
        <v>0</v>
      </c>
    </row>
    <row r="4518" spans="2:11" s="58" customFormat="1">
      <c r="B4518" s="175" t="s">
        <v>5523</v>
      </c>
      <c r="C4518" s="174" t="s">
        <v>2763</v>
      </c>
      <c r="D4518" s="181">
        <v>8326.1707800000004</v>
      </c>
      <c r="E4518" s="97">
        <v>332.99942233469295</v>
      </c>
      <c r="F4518" s="227">
        <f t="shared" si="210"/>
        <v>2772610.06</v>
      </c>
      <c r="G4518" s="81"/>
      <c r="H4518" s="106" t="s">
        <v>11235</v>
      </c>
      <c r="I4518" s="189" t="str">
        <f t="shared" si="211"/>
        <v/>
      </c>
      <c r="J4518" s="232">
        <v>2016</v>
      </c>
      <c r="K4518" s="106">
        <f t="shared" si="212"/>
        <v>0</v>
      </c>
    </row>
    <row r="4519" spans="2:11" s="58" customFormat="1">
      <c r="B4519" s="175" t="s">
        <v>5524</v>
      </c>
      <c r="C4519" s="174" t="s">
        <v>2763</v>
      </c>
      <c r="D4519" s="181">
        <v>3792.5184100000001</v>
      </c>
      <c r="E4519" s="97">
        <v>237.11195643213765</v>
      </c>
      <c r="F4519" s="227">
        <f t="shared" si="210"/>
        <v>899251.46</v>
      </c>
      <c r="G4519" s="81"/>
      <c r="H4519" s="106" t="s">
        <v>11235</v>
      </c>
      <c r="I4519" s="189" t="str">
        <f t="shared" si="211"/>
        <v/>
      </c>
      <c r="J4519" s="232">
        <v>2016</v>
      </c>
      <c r="K4519" s="106">
        <f t="shared" si="212"/>
        <v>0</v>
      </c>
    </row>
    <row r="4520" spans="2:11" s="58" customFormat="1">
      <c r="B4520" s="175" t="s">
        <v>5525</v>
      </c>
      <c r="C4520" s="174" t="s">
        <v>2763</v>
      </c>
      <c r="D4520" s="181">
        <v>11729.842339999999</v>
      </c>
      <c r="E4520" s="97">
        <v>147.35848103479285</v>
      </c>
      <c r="F4520" s="227">
        <f t="shared" si="210"/>
        <v>1728491.75</v>
      </c>
      <c r="G4520" s="81"/>
      <c r="H4520" s="106" t="s">
        <v>11235</v>
      </c>
      <c r="I4520" s="189" t="str">
        <f t="shared" si="211"/>
        <v/>
      </c>
      <c r="J4520" s="232">
        <v>2016</v>
      </c>
      <c r="K4520" s="106">
        <f t="shared" si="212"/>
        <v>0</v>
      </c>
    </row>
    <row r="4521" spans="2:11" s="58" customFormat="1">
      <c r="B4521" s="175" t="s">
        <v>5526</v>
      </c>
      <c r="C4521" s="174" t="s">
        <v>2777</v>
      </c>
      <c r="D4521" s="181">
        <v>8430.0285710000007</v>
      </c>
      <c r="E4521" s="97">
        <v>411.5893903297187</v>
      </c>
      <c r="F4521" s="227">
        <f t="shared" si="210"/>
        <v>3469710.32</v>
      </c>
      <c r="G4521" s="81">
        <v>4215.0143790000002</v>
      </c>
      <c r="H4521" s="106">
        <v>1300.6112214736052</v>
      </c>
      <c r="I4521" s="189">
        <f t="shared" si="211"/>
        <v>5482095</v>
      </c>
      <c r="J4521" s="232">
        <v>2016</v>
      </c>
      <c r="K4521" s="106">
        <f t="shared" si="212"/>
        <v>8951805</v>
      </c>
    </row>
    <row r="4522" spans="2:11" s="58" customFormat="1">
      <c r="B4522" s="175" t="s">
        <v>5527</v>
      </c>
      <c r="C4522" s="174" t="s">
        <v>2777</v>
      </c>
      <c r="D4522" s="104">
        <v>80268.971170000004</v>
      </c>
      <c r="E4522" s="97">
        <v>319.90261823110393</v>
      </c>
      <c r="F4522" s="227">
        <f t="shared" si="210"/>
        <v>25678254.039999999</v>
      </c>
      <c r="G4522" s="81">
        <v>40134.485460000004</v>
      </c>
      <c r="H4522" s="106">
        <v>1300.611117888242</v>
      </c>
      <c r="I4522" s="189">
        <f t="shared" si="211"/>
        <v>52199358</v>
      </c>
      <c r="J4522" s="232">
        <v>2016</v>
      </c>
      <c r="K4522" s="106">
        <f t="shared" si="212"/>
        <v>77877612</v>
      </c>
    </row>
    <row r="4523" spans="2:11" s="58" customFormat="1">
      <c r="B4523" s="175" t="s">
        <v>5528</v>
      </c>
      <c r="C4523" s="174" t="s">
        <v>2777</v>
      </c>
      <c r="D4523" s="181">
        <v>8430.0285710000007</v>
      </c>
      <c r="E4523" s="97">
        <v>411.5893903297187</v>
      </c>
      <c r="F4523" s="227">
        <f t="shared" si="210"/>
        <v>3469710.32</v>
      </c>
      <c r="G4523" s="81">
        <v>4215.0143790000002</v>
      </c>
      <c r="H4523" s="106">
        <v>1300.6112214736052</v>
      </c>
      <c r="I4523" s="189">
        <f t="shared" si="211"/>
        <v>5482095</v>
      </c>
      <c r="J4523" s="232">
        <v>2016</v>
      </c>
      <c r="K4523" s="106">
        <f t="shared" si="212"/>
        <v>8951805</v>
      </c>
    </row>
    <row r="4524" spans="2:11" s="58" customFormat="1">
      <c r="B4524" s="175" t="s">
        <v>5529</v>
      </c>
      <c r="C4524" s="174" t="s">
        <v>2777</v>
      </c>
      <c r="D4524" s="181">
        <v>7643.8922080000002</v>
      </c>
      <c r="E4524" s="97">
        <v>371.53348748530652</v>
      </c>
      <c r="F4524" s="227">
        <f t="shared" si="210"/>
        <v>2839961.93</v>
      </c>
      <c r="G4524" s="81">
        <v>3821.9460589999999</v>
      </c>
      <c r="H4524" s="106">
        <v>1300.6112392126779</v>
      </c>
      <c r="I4524" s="189">
        <f t="shared" si="211"/>
        <v>4970866</v>
      </c>
      <c r="J4524" s="232">
        <v>2016</v>
      </c>
      <c r="K4524" s="106">
        <f t="shared" si="212"/>
        <v>7810828</v>
      </c>
    </row>
    <row r="4525" spans="2:11" s="58" customFormat="1">
      <c r="B4525" s="175" t="s">
        <v>5530</v>
      </c>
      <c r="C4525" s="174" t="s">
        <v>3256</v>
      </c>
      <c r="D4525" s="181">
        <v>5044.625</v>
      </c>
      <c r="E4525" s="97">
        <v>717.07415912976683</v>
      </c>
      <c r="F4525" s="227">
        <f t="shared" si="210"/>
        <v>3617370.23</v>
      </c>
      <c r="G4525" s="81"/>
      <c r="H4525" s="106" t="s">
        <v>11235</v>
      </c>
      <c r="I4525" s="189" t="str">
        <f t="shared" si="211"/>
        <v/>
      </c>
      <c r="J4525" s="232">
        <v>2016</v>
      </c>
      <c r="K4525" s="106">
        <f t="shared" si="212"/>
        <v>0</v>
      </c>
    </row>
    <row r="4526" spans="2:11" s="58" customFormat="1">
      <c r="B4526" s="175" t="s">
        <v>5531</v>
      </c>
      <c r="C4526" s="174" t="s">
        <v>3256</v>
      </c>
      <c r="D4526" s="181">
        <v>4292.2250000000004</v>
      </c>
      <c r="E4526" s="97">
        <v>718.91523394043872</v>
      </c>
      <c r="F4526" s="227">
        <f t="shared" si="210"/>
        <v>3085745.94</v>
      </c>
      <c r="G4526" s="81">
        <v>4292.2249810000003</v>
      </c>
      <c r="H4526" s="106">
        <v>0</v>
      </c>
      <c r="I4526" s="189">
        <f t="shared" si="211"/>
        <v>0</v>
      </c>
      <c r="J4526" s="232">
        <v>2016</v>
      </c>
      <c r="K4526" s="106">
        <f t="shared" si="212"/>
        <v>3085746</v>
      </c>
    </row>
    <row r="4527" spans="2:11" s="58" customFormat="1">
      <c r="B4527" s="175" t="s">
        <v>5532</v>
      </c>
      <c r="C4527" s="174" t="s">
        <v>3275</v>
      </c>
      <c r="D4527" s="104">
        <v>6417.7333330000001</v>
      </c>
      <c r="E4527" s="97">
        <v>233.09090957519223</v>
      </c>
      <c r="F4527" s="227">
        <f t="shared" si="210"/>
        <v>1495915.3</v>
      </c>
      <c r="G4527" s="81"/>
      <c r="H4527" s="106" t="s">
        <v>11235</v>
      </c>
      <c r="I4527" s="189" t="str">
        <f t="shared" si="211"/>
        <v/>
      </c>
      <c r="J4527" s="232">
        <v>2016</v>
      </c>
      <c r="K4527" s="106">
        <f t="shared" si="212"/>
        <v>0</v>
      </c>
    </row>
    <row r="4528" spans="2:11" s="58" customFormat="1">
      <c r="B4528" s="175" t="s">
        <v>5533</v>
      </c>
      <c r="C4528" s="174" t="s">
        <v>3275</v>
      </c>
      <c r="D4528" s="181">
        <v>5000.8500000000004</v>
      </c>
      <c r="E4528" s="97">
        <v>295.38573642480776</v>
      </c>
      <c r="F4528" s="227">
        <f t="shared" si="210"/>
        <v>1477179.76</v>
      </c>
      <c r="G4528" s="81"/>
      <c r="H4528" s="106" t="s">
        <v>11235</v>
      </c>
      <c r="I4528" s="189" t="str">
        <f t="shared" si="211"/>
        <v/>
      </c>
      <c r="J4528" s="232">
        <v>2016</v>
      </c>
      <c r="K4528" s="106">
        <f t="shared" si="212"/>
        <v>0</v>
      </c>
    </row>
    <row r="4529" spans="2:11" s="58" customFormat="1">
      <c r="B4529" s="175" t="s">
        <v>5534</v>
      </c>
      <c r="C4529" s="174" t="s">
        <v>2807</v>
      </c>
      <c r="D4529" s="181">
        <v>7136.94</v>
      </c>
      <c r="E4529" s="97">
        <v>520.11810383721877</v>
      </c>
      <c r="F4529" s="227">
        <f t="shared" si="210"/>
        <v>3712051.6999999997</v>
      </c>
      <c r="G4529" s="81">
        <v>3568.4699850000002</v>
      </c>
      <c r="H4529" s="106">
        <v>1217.8390229615452</v>
      </c>
      <c r="I4529" s="189">
        <f t="shared" si="211"/>
        <v>4345822</v>
      </c>
      <c r="J4529" s="232">
        <v>2016</v>
      </c>
      <c r="K4529" s="106">
        <f t="shared" si="212"/>
        <v>8057874</v>
      </c>
    </row>
    <row r="4530" spans="2:11" s="58" customFormat="1">
      <c r="B4530" s="175" t="s">
        <v>5535</v>
      </c>
      <c r="C4530" s="174" t="s">
        <v>2807</v>
      </c>
      <c r="D4530" s="181">
        <v>30926.438180000001</v>
      </c>
      <c r="E4530" s="97">
        <v>429.18444609582258</v>
      </c>
      <c r="F4530" s="227">
        <f t="shared" si="210"/>
        <v>13273146.24</v>
      </c>
      <c r="G4530" s="81">
        <v>15463.21962</v>
      </c>
      <c r="H4530" s="106">
        <v>1217.8388759119234</v>
      </c>
      <c r="I4530" s="189">
        <f t="shared" si="211"/>
        <v>18831710</v>
      </c>
      <c r="J4530" s="232">
        <v>2016</v>
      </c>
      <c r="K4530" s="106">
        <f t="shared" si="212"/>
        <v>32104856</v>
      </c>
    </row>
    <row r="4531" spans="2:11" s="58" customFormat="1">
      <c r="B4531" s="175" t="s">
        <v>5536</v>
      </c>
      <c r="C4531" s="174" t="s">
        <v>2807</v>
      </c>
      <c r="D4531" s="181">
        <v>10580.258180000001</v>
      </c>
      <c r="E4531" s="97">
        <v>859.44521062717581</v>
      </c>
      <c r="F4531" s="227">
        <f t="shared" si="210"/>
        <v>9093152.2200000007</v>
      </c>
      <c r="G4531" s="81">
        <v>5290.1292110000004</v>
      </c>
      <c r="H4531" s="106">
        <v>1270.5332387768779</v>
      </c>
      <c r="I4531" s="189">
        <f t="shared" si="211"/>
        <v>6721285</v>
      </c>
      <c r="J4531" s="232">
        <v>2016</v>
      </c>
      <c r="K4531" s="106">
        <f t="shared" si="212"/>
        <v>15814437</v>
      </c>
    </row>
    <row r="4532" spans="2:11" s="58" customFormat="1">
      <c r="B4532" s="175" t="s">
        <v>5537</v>
      </c>
      <c r="C4532" s="174" t="s">
        <v>2807</v>
      </c>
      <c r="D4532" s="104">
        <v>7136.94</v>
      </c>
      <c r="E4532" s="97">
        <v>520.11810383721877</v>
      </c>
      <c r="F4532" s="227">
        <f t="shared" si="210"/>
        <v>3712051.6999999997</v>
      </c>
      <c r="G4532" s="81">
        <v>3568.4699850000002</v>
      </c>
      <c r="H4532" s="106">
        <v>1217.8390229615452</v>
      </c>
      <c r="I4532" s="189">
        <f t="shared" si="211"/>
        <v>4345822</v>
      </c>
      <c r="J4532" s="232">
        <v>2016</v>
      </c>
      <c r="K4532" s="106">
        <f t="shared" si="212"/>
        <v>8057874</v>
      </c>
    </row>
    <row r="4533" spans="2:11" s="58" customFormat="1">
      <c r="B4533" s="175" t="s">
        <v>5538</v>
      </c>
      <c r="C4533" s="174" t="s">
        <v>5539</v>
      </c>
      <c r="D4533" s="181">
        <v>5936.6274709999998</v>
      </c>
      <c r="E4533" s="97">
        <v>31.790263229740734</v>
      </c>
      <c r="F4533" s="227">
        <f t="shared" si="210"/>
        <v>188726.95</v>
      </c>
      <c r="G4533" s="81"/>
      <c r="H4533" s="106" t="s">
        <v>11235</v>
      </c>
      <c r="I4533" s="189" t="str">
        <f t="shared" si="211"/>
        <v/>
      </c>
      <c r="J4533" s="232">
        <v>2016</v>
      </c>
      <c r="K4533" s="106">
        <f t="shared" si="212"/>
        <v>0</v>
      </c>
    </row>
    <row r="4534" spans="2:11" s="58" customFormat="1">
      <c r="B4534" s="175" t="s">
        <v>5540</v>
      </c>
      <c r="C4534" s="174" t="s">
        <v>2268</v>
      </c>
      <c r="D4534" s="181">
        <v>7357.4</v>
      </c>
      <c r="E4534" s="97">
        <v>133.17853861418436</v>
      </c>
      <c r="F4534" s="227">
        <f t="shared" si="210"/>
        <v>979847.78</v>
      </c>
      <c r="G4534" s="81"/>
      <c r="H4534" s="106" t="s">
        <v>11235</v>
      </c>
      <c r="I4534" s="189" t="str">
        <f t="shared" si="211"/>
        <v/>
      </c>
      <c r="J4534" s="232">
        <v>2016</v>
      </c>
      <c r="K4534" s="106">
        <f t="shared" si="212"/>
        <v>0</v>
      </c>
    </row>
    <row r="4535" spans="2:11" s="58" customFormat="1">
      <c r="B4535" s="175" t="s">
        <v>5541</v>
      </c>
      <c r="C4535" s="174" t="s">
        <v>2268</v>
      </c>
      <c r="D4535" s="181">
        <v>4625.05</v>
      </c>
      <c r="E4535" s="97">
        <v>92.552603755635062</v>
      </c>
      <c r="F4535" s="227">
        <f t="shared" si="210"/>
        <v>428060.42</v>
      </c>
      <c r="G4535" s="81"/>
      <c r="H4535" s="106" t="s">
        <v>11235</v>
      </c>
      <c r="I4535" s="189" t="str">
        <f t="shared" si="211"/>
        <v/>
      </c>
      <c r="J4535" s="232">
        <v>2016</v>
      </c>
      <c r="K4535" s="106">
        <f t="shared" si="212"/>
        <v>0</v>
      </c>
    </row>
    <row r="4536" spans="2:11" s="58" customFormat="1">
      <c r="B4536" s="175" t="s">
        <v>5542</v>
      </c>
      <c r="C4536" s="174" t="s">
        <v>2765</v>
      </c>
      <c r="D4536" s="181">
        <v>2560.3000000000002</v>
      </c>
      <c r="E4536" s="97">
        <v>84.049404366675773</v>
      </c>
      <c r="F4536" s="227">
        <f t="shared" si="210"/>
        <v>215191.69</v>
      </c>
      <c r="G4536" s="81">
        <v>1280.1500329999999</v>
      </c>
      <c r="H4536" s="106">
        <v>576.16137248500161</v>
      </c>
      <c r="I4536" s="189">
        <f t="shared" si="211"/>
        <v>737573</v>
      </c>
      <c r="J4536" s="232">
        <v>2016</v>
      </c>
      <c r="K4536" s="106">
        <f t="shared" si="212"/>
        <v>952765</v>
      </c>
    </row>
    <row r="4537" spans="2:11" s="58" customFormat="1">
      <c r="B4537" s="175" t="s">
        <v>5543</v>
      </c>
      <c r="C4537" s="174" t="s">
        <v>2765</v>
      </c>
      <c r="D4537" s="104">
        <v>8779.2999999999993</v>
      </c>
      <c r="E4537" s="97">
        <v>24.894353763967516</v>
      </c>
      <c r="F4537" s="227">
        <f t="shared" si="210"/>
        <v>218555</v>
      </c>
      <c r="G4537" s="81">
        <v>4389.6500740000001</v>
      </c>
      <c r="H4537" s="106">
        <v>576.16118764914563</v>
      </c>
      <c r="I4537" s="189">
        <f t="shared" si="211"/>
        <v>2529146</v>
      </c>
      <c r="J4537" s="232">
        <v>2016</v>
      </c>
      <c r="K4537" s="106">
        <f t="shared" si="212"/>
        <v>2747701</v>
      </c>
    </row>
    <row r="4538" spans="2:11" s="58" customFormat="1">
      <c r="B4538" s="175" t="s">
        <v>5544</v>
      </c>
      <c r="C4538" s="174" t="s">
        <v>4139</v>
      </c>
      <c r="D4538" s="181">
        <v>5042.9399999999996</v>
      </c>
      <c r="E4538" s="97">
        <v>1018.9879494897818</v>
      </c>
      <c r="F4538" s="227">
        <f t="shared" si="210"/>
        <v>5138695.09</v>
      </c>
      <c r="G4538" s="81">
        <v>2521.4701230000001</v>
      </c>
      <c r="H4538" s="106">
        <v>0</v>
      </c>
      <c r="I4538" s="189">
        <f t="shared" si="211"/>
        <v>0</v>
      </c>
      <c r="J4538" s="232">
        <v>2016</v>
      </c>
      <c r="K4538" s="106">
        <f t="shared" si="212"/>
        <v>5138695</v>
      </c>
    </row>
    <row r="4539" spans="2:11" s="58" customFormat="1">
      <c r="B4539" s="175" t="s">
        <v>5545</v>
      </c>
      <c r="C4539" s="174" t="s">
        <v>4139</v>
      </c>
      <c r="D4539" s="181">
        <v>2884.64</v>
      </c>
      <c r="E4539" s="97">
        <v>624.36226010871383</v>
      </c>
      <c r="F4539" s="227">
        <f t="shared" si="210"/>
        <v>1801060.35</v>
      </c>
      <c r="G4539" s="81">
        <v>1442.319958</v>
      </c>
      <c r="H4539" s="106">
        <v>0</v>
      </c>
      <c r="I4539" s="189">
        <f t="shared" si="211"/>
        <v>0</v>
      </c>
      <c r="J4539" s="232">
        <v>2016</v>
      </c>
      <c r="K4539" s="106">
        <f t="shared" si="212"/>
        <v>1801060</v>
      </c>
    </row>
    <row r="4540" spans="2:11" s="58" customFormat="1">
      <c r="B4540" s="175" t="s">
        <v>5546</v>
      </c>
      <c r="C4540" s="174" t="s">
        <v>599</v>
      </c>
      <c r="D4540" s="181">
        <v>2034.0521739999999</v>
      </c>
      <c r="E4540" s="97">
        <v>99.987253325980816</v>
      </c>
      <c r="F4540" s="227">
        <f t="shared" si="210"/>
        <v>203379.29</v>
      </c>
      <c r="G4540" s="81"/>
      <c r="H4540" s="106" t="s">
        <v>11235</v>
      </c>
      <c r="I4540" s="189" t="str">
        <f t="shared" si="211"/>
        <v/>
      </c>
      <c r="J4540" s="232">
        <v>2016</v>
      </c>
      <c r="K4540" s="106">
        <f t="shared" si="212"/>
        <v>0</v>
      </c>
    </row>
    <row r="4541" spans="2:11" s="58" customFormat="1">
      <c r="B4541" s="175" t="s">
        <v>5547</v>
      </c>
      <c r="C4541" s="174" t="s">
        <v>594</v>
      </c>
      <c r="D4541" s="181">
        <v>5895.3</v>
      </c>
      <c r="E4541" s="97">
        <v>83.870890370294973</v>
      </c>
      <c r="F4541" s="227">
        <f t="shared" si="210"/>
        <v>494444.05999999994</v>
      </c>
      <c r="G4541" s="81"/>
      <c r="H4541" s="106" t="s">
        <v>11235</v>
      </c>
      <c r="I4541" s="189" t="str">
        <f t="shared" si="211"/>
        <v/>
      </c>
      <c r="J4541" s="232">
        <v>2016</v>
      </c>
      <c r="K4541" s="106">
        <f t="shared" si="212"/>
        <v>0</v>
      </c>
    </row>
    <row r="4542" spans="2:11" s="58" customFormat="1">
      <c r="B4542" s="175" t="s">
        <v>5548</v>
      </c>
      <c r="C4542" s="174" t="s">
        <v>861</v>
      </c>
      <c r="D4542" s="104">
        <v>11643.625</v>
      </c>
      <c r="E4542" s="97">
        <v>65.252068835951007</v>
      </c>
      <c r="F4542" s="227">
        <f t="shared" si="210"/>
        <v>759770.62</v>
      </c>
      <c r="G4542" s="81">
        <v>5821.8123089999999</v>
      </c>
      <c r="H4542" s="106">
        <v>1300.6111496061974</v>
      </c>
      <c r="I4542" s="189">
        <f t="shared" si="211"/>
        <v>7571914</v>
      </c>
      <c r="J4542" s="232">
        <v>2016</v>
      </c>
      <c r="K4542" s="106">
        <f t="shared" si="212"/>
        <v>8331685</v>
      </c>
    </row>
    <row r="4543" spans="2:11" s="58" customFormat="1">
      <c r="B4543" s="175" t="s">
        <v>5549</v>
      </c>
      <c r="C4543" s="174" t="s">
        <v>861</v>
      </c>
      <c r="D4543" s="181">
        <v>13621.9</v>
      </c>
      <c r="E4543" s="97">
        <v>87.375662719591247</v>
      </c>
      <c r="F4543" s="227">
        <f t="shared" si="210"/>
        <v>1190222.54</v>
      </c>
      <c r="G4543" s="81">
        <v>6810.9496650000001</v>
      </c>
      <c r="H4543" s="106">
        <v>1300.6111387845647</v>
      </c>
      <c r="I4543" s="189">
        <f t="shared" si="211"/>
        <v>8858397</v>
      </c>
      <c r="J4543" s="232">
        <v>2016</v>
      </c>
      <c r="K4543" s="106">
        <f t="shared" si="212"/>
        <v>10048620</v>
      </c>
    </row>
    <row r="4544" spans="2:11" s="58" customFormat="1">
      <c r="B4544" s="175" t="s">
        <v>5550</v>
      </c>
      <c r="C4544" s="174" t="s">
        <v>620</v>
      </c>
      <c r="D4544" s="181">
        <v>5979.7685709999996</v>
      </c>
      <c r="E4544" s="97">
        <v>607.41784015105827</v>
      </c>
      <c r="F4544" s="227">
        <f t="shared" si="210"/>
        <v>3632218.11</v>
      </c>
      <c r="G4544" s="81">
        <v>5979.7687919999998</v>
      </c>
      <c r="H4544" s="106">
        <v>162.69458466380118</v>
      </c>
      <c r="I4544" s="189">
        <f t="shared" si="211"/>
        <v>972876.00000000012</v>
      </c>
      <c r="J4544" s="232">
        <v>2016</v>
      </c>
      <c r="K4544" s="106">
        <f t="shared" si="212"/>
        <v>4605094</v>
      </c>
    </row>
    <row r="4545" spans="2:11" s="58" customFormat="1">
      <c r="B4545" s="175" t="s">
        <v>5551</v>
      </c>
      <c r="C4545" s="174" t="s">
        <v>596</v>
      </c>
      <c r="D4545" s="181">
        <v>11553.1</v>
      </c>
      <c r="E4545" s="97">
        <v>243.12156477482233</v>
      </c>
      <c r="F4545" s="227">
        <f t="shared" si="210"/>
        <v>2808807.75</v>
      </c>
      <c r="G4545" s="81">
        <v>5776.5501969999996</v>
      </c>
      <c r="H4545" s="106">
        <v>623.65163932461894</v>
      </c>
      <c r="I4545" s="189">
        <f t="shared" si="211"/>
        <v>3602555</v>
      </c>
      <c r="J4545" s="232">
        <v>2016</v>
      </c>
      <c r="K4545" s="106">
        <f t="shared" si="212"/>
        <v>6411363</v>
      </c>
    </row>
    <row r="4546" spans="2:11" s="58" customFormat="1">
      <c r="B4546" s="175" t="s">
        <v>5552</v>
      </c>
      <c r="C4546" s="174" t="s">
        <v>596</v>
      </c>
      <c r="D4546" s="181">
        <v>14242.53492</v>
      </c>
      <c r="E4546" s="97">
        <v>83.396885222451687</v>
      </c>
      <c r="F4546" s="227">
        <f t="shared" si="210"/>
        <v>1187783.05</v>
      </c>
      <c r="G4546" s="81">
        <v>7121.2671780000001</v>
      </c>
      <c r="H4546" s="106">
        <v>1032.755381334465</v>
      </c>
      <c r="I4546" s="189">
        <f t="shared" si="211"/>
        <v>7354527</v>
      </c>
      <c r="J4546" s="232">
        <v>2016</v>
      </c>
      <c r="K4546" s="106">
        <f t="shared" si="212"/>
        <v>8542310</v>
      </c>
    </row>
    <row r="4547" spans="2:11" s="58" customFormat="1">
      <c r="B4547" s="175" t="s">
        <v>5553</v>
      </c>
      <c r="C4547" s="174" t="s">
        <v>3330</v>
      </c>
      <c r="D4547" s="104">
        <v>10362.133330000001</v>
      </c>
      <c r="E4547" s="97">
        <v>303.00700251653677</v>
      </c>
      <c r="F4547" s="227">
        <f t="shared" si="210"/>
        <v>3139798.96</v>
      </c>
      <c r="G4547" s="81">
        <v>5181.0667409999996</v>
      </c>
      <c r="H4547" s="106">
        <v>1217.8389732115595</v>
      </c>
      <c r="I4547" s="189">
        <f t="shared" si="211"/>
        <v>6309705.0000000009</v>
      </c>
      <c r="J4547" s="232">
        <v>2016</v>
      </c>
      <c r="K4547" s="106">
        <f t="shared" si="212"/>
        <v>9449504</v>
      </c>
    </row>
    <row r="4548" spans="2:11" s="58" customFormat="1">
      <c r="B4548" s="175" t="s">
        <v>5554</v>
      </c>
      <c r="C4548" s="174" t="s">
        <v>3330</v>
      </c>
      <c r="D4548" s="181">
        <v>7674.1</v>
      </c>
      <c r="E4548" s="97">
        <v>153.12163771647488</v>
      </c>
      <c r="F4548" s="227">
        <f t="shared" si="210"/>
        <v>1175070.76</v>
      </c>
      <c r="G4548" s="81">
        <v>3837.0499799999998</v>
      </c>
      <c r="H4548" s="106">
        <v>1217.8389711775399</v>
      </c>
      <c r="I4548" s="189">
        <f t="shared" si="211"/>
        <v>4672909</v>
      </c>
      <c r="J4548" s="232">
        <v>2016</v>
      </c>
      <c r="K4548" s="106">
        <f t="shared" si="212"/>
        <v>5847980</v>
      </c>
    </row>
    <row r="4549" spans="2:11" s="58" customFormat="1">
      <c r="B4549" s="175" t="s">
        <v>5555</v>
      </c>
      <c r="C4549" s="174" t="s">
        <v>5556</v>
      </c>
      <c r="D4549" s="181">
        <v>8175.2666669999999</v>
      </c>
      <c r="E4549" s="97">
        <v>2116.9891386981467</v>
      </c>
      <c r="F4549" s="227">
        <f t="shared" si="210"/>
        <v>17306950.739999998</v>
      </c>
      <c r="G4549" s="81"/>
      <c r="H4549" s="106" t="s">
        <v>11235</v>
      </c>
      <c r="I4549" s="189" t="str">
        <f t="shared" si="211"/>
        <v/>
      </c>
      <c r="J4549" s="232">
        <v>2016</v>
      </c>
      <c r="K4549" s="106">
        <f t="shared" si="212"/>
        <v>0</v>
      </c>
    </row>
    <row r="4550" spans="2:11" s="58" customFormat="1">
      <c r="B4550" s="175" t="s">
        <v>5557</v>
      </c>
      <c r="C4550" s="174" t="s">
        <v>5556</v>
      </c>
      <c r="D4550" s="181">
        <v>2062.7777780000001</v>
      </c>
      <c r="E4550" s="97">
        <v>867.84926572929169</v>
      </c>
      <c r="F4550" s="227">
        <f t="shared" si="210"/>
        <v>1790180.18</v>
      </c>
      <c r="G4550" s="81"/>
      <c r="H4550" s="106" t="s">
        <v>11235</v>
      </c>
      <c r="I4550" s="189" t="str">
        <f t="shared" si="211"/>
        <v/>
      </c>
      <c r="J4550" s="232">
        <v>2016</v>
      </c>
      <c r="K4550" s="106">
        <f t="shared" si="212"/>
        <v>0</v>
      </c>
    </row>
    <row r="4551" spans="2:11" s="58" customFormat="1">
      <c r="B4551" s="175" t="s">
        <v>5558</v>
      </c>
      <c r="C4551" s="174" t="s">
        <v>2589</v>
      </c>
      <c r="D4551" s="181">
        <v>6910.2266669999999</v>
      </c>
      <c r="E4551" s="97">
        <v>138.64921458733389</v>
      </c>
      <c r="F4551" s="227">
        <f t="shared" si="210"/>
        <v>958097.5</v>
      </c>
      <c r="G4551" s="81">
        <v>3455.1133060000002</v>
      </c>
      <c r="H4551" s="106">
        <v>1300.6111817509234</v>
      </c>
      <c r="I4551" s="189">
        <f t="shared" si="211"/>
        <v>4493759</v>
      </c>
      <c r="J4551" s="232">
        <v>2016</v>
      </c>
      <c r="K4551" s="106">
        <f t="shared" si="212"/>
        <v>5451857</v>
      </c>
    </row>
    <row r="4552" spans="2:11" s="58" customFormat="1">
      <c r="B4552" s="175" t="s">
        <v>5559</v>
      </c>
      <c r="C4552" s="174" t="s">
        <v>2589</v>
      </c>
      <c r="D4552" s="104">
        <v>9140.7900000000009</v>
      </c>
      <c r="E4552" s="97">
        <v>223.11542547197777</v>
      </c>
      <c r="F4552" s="227">
        <f t="shared" si="210"/>
        <v>2039451.25</v>
      </c>
      <c r="G4552" s="81">
        <v>4570.3947390000003</v>
      </c>
      <c r="H4552" s="106">
        <v>1300.6110717912761</v>
      </c>
      <c r="I4552" s="189">
        <f t="shared" si="211"/>
        <v>5944306</v>
      </c>
      <c r="J4552" s="232">
        <v>2016</v>
      </c>
      <c r="K4552" s="106">
        <f t="shared" si="212"/>
        <v>7983757</v>
      </c>
    </row>
    <row r="4553" spans="2:11" s="58" customFormat="1">
      <c r="B4553" s="175" t="s">
        <v>5560</v>
      </c>
      <c r="C4553" s="174" t="s">
        <v>2543</v>
      </c>
      <c r="D4553" s="181">
        <v>7356.6</v>
      </c>
      <c r="E4553" s="97">
        <v>608.95094608922602</v>
      </c>
      <c r="F4553" s="227">
        <f t="shared" si="210"/>
        <v>4479808.53</v>
      </c>
      <c r="G4553" s="81">
        <v>3678.2999460000001</v>
      </c>
      <c r="H4553" s="106">
        <v>1300.6111709846948</v>
      </c>
      <c r="I4553" s="189">
        <f t="shared" si="211"/>
        <v>4784038</v>
      </c>
      <c r="J4553" s="232">
        <v>2016</v>
      </c>
      <c r="K4553" s="106">
        <f t="shared" si="212"/>
        <v>9263847</v>
      </c>
    </row>
    <row r="4554" spans="2:11" s="58" customFormat="1">
      <c r="B4554" s="175" t="s">
        <v>5561</v>
      </c>
      <c r="C4554" s="174" t="s">
        <v>2543</v>
      </c>
      <c r="D4554" s="181">
        <v>4821.92</v>
      </c>
      <c r="E4554" s="97">
        <v>596.48180392872553</v>
      </c>
      <c r="F4554" s="227">
        <f t="shared" si="210"/>
        <v>2876187.54</v>
      </c>
      <c r="G4554" s="81">
        <v>2410.9599410000001</v>
      </c>
      <c r="H4554" s="106">
        <v>1300.6109917775693</v>
      </c>
      <c r="I4554" s="189">
        <f t="shared" si="211"/>
        <v>3135721</v>
      </c>
      <c r="J4554" s="232">
        <v>2016</v>
      </c>
      <c r="K4554" s="106">
        <f t="shared" si="212"/>
        <v>6011909</v>
      </c>
    </row>
    <row r="4555" spans="2:11" s="58" customFormat="1">
      <c r="B4555" s="175" t="s">
        <v>5562</v>
      </c>
      <c r="C4555" s="174" t="s">
        <v>1756</v>
      </c>
      <c r="D4555" s="181">
        <v>8620.3416670000006</v>
      </c>
      <c r="E4555" s="97">
        <v>525.73467561607731</v>
      </c>
      <c r="F4555" s="227">
        <f t="shared" si="210"/>
        <v>4532012.53</v>
      </c>
      <c r="G4555" s="81">
        <v>4310.1710700000003</v>
      </c>
      <c r="H4555" s="106">
        <v>576.16112206887408</v>
      </c>
      <c r="I4555" s="189">
        <f t="shared" si="211"/>
        <v>2483353</v>
      </c>
      <c r="J4555" s="232">
        <v>2016</v>
      </c>
      <c r="K4555" s="106">
        <f t="shared" si="212"/>
        <v>7015366</v>
      </c>
    </row>
    <row r="4556" spans="2:11" s="58" customFormat="1">
      <c r="B4556" s="175" t="s">
        <v>5563</v>
      </c>
      <c r="C4556" s="174" t="s">
        <v>1756</v>
      </c>
      <c r="D4556" s="181">
        <v>8364.6749999999993</v>
      </c>
      <c r="E4556" s="97">
        <v>533.17361762411576</v>
      </c>
      <c r="F4556" s="227">
        <f t="shared" si="210"/>
        <v>4459824.03</v>
      </c>
      <c r="G4556" s="81">
        <v>4182.3375109999997</v>
      </c>
      <c r="H4556" s="106">
        <v>576.16105674451876</v>
      </c>
      <c r="I4556" s="189">
        <f t="shared" si="211"/>
        <v>2409700</v>
      </c>
      <c r="J4556" s="232">
        <v>2016</v>
      </c>
      <c r="K4556" s="106">
        <f t="shared" si="212"/>
        <v>6869524</v>
      </c>
    </row>
    <row r="4557" spans="2:11" s="58" customFormat="1">
      <c r="B4557" s="175" t="s">
        <v>5564</v>
      </c>
      <c r="C4557" s="174" t="s">
        <v>1822</v>
      </c>
      <c r="D4557" s="104">
        <v>4902.2333330000001</v>
      </c>
      <c r="E4557" s="97">
        <v>361.08575005685066</v>
      </c>
      <c r="F4557" s="227">
        <f t="shared" si="210"/>
        <v>1770126.6</v>
      </c>
      <c r="G4557" s="81">
        <v>2451.11661</v>
      </c>
      <c r="H4557" s="106">
        <v>576.16108276464252</v>
      </c>
      <c r="I4557" s="189">
        <f t="shared" si="211"/>
        <v>1412238</v>
      </c>
      <c r="J4557" s="232">
        <v>2016</v>
      </c>
      <c r="K4557" s="106">
        <f t="shared" si="212"/>
        <v>3182365</v>
      </c>
    </row>
    <row r="4558" spans="2:11" s="58" customFormat="1">
      <c r="B4558" s="175" t="s">
        <v>5565</v>
      </c>
      <c r="C4558" s="174" t="s">
        <v>1822</v>
      </c>
      <c r="D4558" s="181">
        <v>9418.1121789999997</v>
      </c>
      <c r="E4558" s="97">
        <v>536.54057352038683</v>
      </c>
      <c r="F4558" s="227">
        <f t="shared" ref="F4558:F4621" si="213">IFERROR(D4558*E4558,0)</f>
        <v>5053199.3099999996</v>
      </c>
      <c r="G4558" s="81">
        <v>4709.0559830000002</v>
      </c>
      <c r="H4558" s="106">
        <v>576.16112651765854</v>
      </c>
      <c r="I4558" s="189">
        <f t="shared" ref="I4558:I4621" si="214">IFERROR(G4558*H4558,"")</f>
        <v>2713175</v>
      </c>
      <c r="J4558" s="232">
        <v>2016</v>
      </c>
      <c r="K4558" s="106">
        <f t="shared" ref="K4558:K4621" si="215">IFERROR(ROUND((F4558+I4558),0),0)</f>
        <v>7766374</v>
      </c>
    </row>
    <row r="4559" spans="2:11" s="58" customFormat="1">
      <c r="B4559" s="175" t="s">
        <v>5566</v>
      </c>
      <c r="C4559" s="174" t="s">
        <v>1827</v>
      </c>
      <c r="D4559" s="181">
        <v>21019.87556</v>
      </c>
      <c r="E4559" s="97">
        <v>372.42124948145982</v>
      </c>
      <c r="F4559" s="227">
        <f t="shared" si="213"/>
        <v>7828248.3200000003</v>
      </c>
      <c r="G4559" s="81">
        <v>10509.93734</v>
      </c>
      <c r="H4559" s="106">
        <v>620.17991060639372</v>
      </c>
      <c r="I4559" s="189">
        <f t="shared" si="214"/>
        <v>6518052</v>
      </c>
      <c r="J4559" s="232">
        <v>2016</v>
      </c>
      <c r="K4559" s="106">
        <f t="shared" si="215"/>
        <v>14346300</v>
      </c>
    </row>
    <row r="4560" spans="2:11" s="58" customFormat="1">
      <c r="B4560" s="175" t="s">
        <v>5567</v>
      </c>
      <c r="C4560" s="174" t="s">
        <v>1822</v>
      </c>
      <c r="D4560" s="181">
        <v>9418.1121789999997</v>
      </c>
      <c r="E4560" s="97">
        <v>536.54057352038683</v>
      </c>
      <c r="F4560" s="227">
        <f t="shared" si="213"/>
        <v>5053199.3099999996</v>
      </c>
      <c r="G4560" s="81">
        <v>4709.0559830000002</v>
      </c>
      <c r="H4560" s="106">
        <v>576.16112651765854</v>
      </c>
      <c r="I4560" s="189">
        <f t="shared" si="214"/>
        <v>2713175</v>
      </c>
      <c r="J4560" s="232">
        <v>2016</v>
      </c>
      <c r="K4560" s="106">
        <f t="shared" si="215"/>
        <v>7766374</v>
      </c>
    </row>
    <row r="4561" spans="2:11" s="58" customFormat="1">
      <c r="B4561" s="175" t="s">
        <v>5568</v>
      </c>
      <c r="C4561" s="174" t="s">
        <v>2010</v>
      </c>
      <c r="D4561" s="181">
        <v>3928.057143</v>
      </c>
      <c r="E4561" s="97">
        <v>124.56696330703049</v>
      </c>
      <c r="F4561" s="227">
        <f t="shared" si="213"/>
        <v>489306.15</v>
      </c>
      <c r="G4561" s="81">
        <v>1964.0286550000001</v>
      </c>
      <c r="H4561" s="106">
        <v>960.23802666972801</v>
      </c>
      <c r="I4561" s="189">
        <f t="shared" si="214"/>
        <v>1885935</v>
      </c>
      <c r="J4561" s="232">
        <v>2016</v>
      </c>
      <c r="K4561" s="106">
        <f t="shared" si="215"/>
        <v>2375241</v>
      </c>
    </row>
    <row r="4562" spans="2:11" s="58" customFormat="1">
      <c r="B4562" s="175" t="s">
        <v>5569</v>
      </c>
      <c r="C4562" s="174" t="s">
        <v>2010</v>
      </c>
      <c r="D4562" s="104">
        <v>6177.3154759999998</v>
      </c>
      <c r="E4562" s="97">
        <v>615.35513359622371</v>
      </c>
      <c r="F4562" s="227">
        <f t="shared" si="213"/>
        <v>3801242.79</v>
      </c>
      <c r="G4562" s="81">
        <v>3088.6578909999998</v>
      </c>
      <c r="H4562" s="106">
        <v>623.65178274125674</v>
      </c>
      <c r="I4562" s="189">
        <f t="shared" si="214"/>
        <v>1926247.0000000002</v>
      </c>
      <c r="J4562" s="232">
        <v>2016</v>
      </c>
      <c r="K4562" s="106">
        <f t="shared" si="215"/>
        <v>5727490</v>
      </c>
    </row>
    <row r="4563" spans="2:11" s="58" customFormat="1">
      <c r="B4563" s="175" t="s">
        <v>5570</v>
      </c>
      <c r="C4563" s="174" t="s">
        <v>3322</v>
      </c>
      <c r="D4563" s="181">
        <v>15267.116669999999</v>
      </c>
      <c r="E4563" s="97">
        <v>242.33321850942534</v>
      </c>
      <c r="F4563" s="227">
        <f t="shared" si="213"/>
        <v>3699729.52</v>
      </c>
      <c r="G4563" s="81">
        <v>7633.5582539999996</v>
      </c>
      <c r="H4563" s="106">
        <v>0</v>
      </c>
      <c r="I4563" s="189">
        <f t="shared" si="214"/>
        <v>0</v>
      </c>
      <c r="J4563" s="232">
        <v>2016</v>
      </c>
      <c r="K4563" s="106">
        <f t="shared" si="215"/>
        <v>3699730</v>
      </c>
    </row>
    <row r="4564" spans="2:11" s="58" customFormat="1">
      <c r="B4564" s="175" t="s">
        <v>5571</v>
      </c>
      <c r="C4564" s="174" t="s">
        <v>3290</v>
      </c>
      <c r="D4564" s="181">
        <v>6006.5128210000003</v>
      </c>
      <c r="E4564" s="97">
        <v>809.79158372797883</v>
      </c>
      <c r="F4564" s="227">
        <f t="shared" si="213"/>
        <v>4864023.53</v>
      </c>
      <c r="G4564" s="81">
        <v>3003.2564990000001</v>
      </c>
      <c r="H4564" s="106">
        <v>0</v>
      </c>
      <c r="I4564" s="189">
        <f t="shared" si="214"/>
        <v>0</v>
      </c>
      <c r="J4564" s="232">
        <v>2016</v>
      </c>
      <c r="K4564" s="106">
        <f t="shared" si="215"/>
        <v>4864024</v>
      </c>
    </row>
    <row r="4565" spans="2:11" s="58" customFormat="1">
      <c r="B4565" s="175" t="s">
        <v>5572</v>
      </c>
      <c r="C4565" s="174" t="s">
        <v>1339</v>
      </c>
      <c r="D4565" s="181">
        <v>14853.81</v>
      </c>
      <c r="E4565" s="97">
        <v>584.59884231722378</v>
      </c>
      <c r="F4565" s="227">
        <f t="shared" si="213"/>
        <v>8683520.1300000008</v>
      </c>
      <c r="G4565" s="81">
        <v>7426.9051509999999</v>
      </c>
      <c r="H4565" s="106">
        <v>582.83819599031256</v>
      </c>
      <c r="I4565" s="189">
        <f t="shared" si="214"/>
        <v>4328684</v>
      </c>
      <c r="J4565" s="232">
        <v>2016</v>
      </c>
      <c r="K4565" s="106">
        <f t="shared" si="215"/>
        <v>13012204</v>
      </c>
    </row>
    <row r="4566" spans="2:11" s="58" customFormat="1">
      <c r="B4566" s="175" t="s">
        <v>5573</v>
      </c>
      <c r="C4566" s="174" t="s">
        <v>1339</v>
      </c>
      <c r="D4566" s="181">
        <v>6107.85</v>
      </c>
      <c r="E4566" s="97">
        <v>182.69318499963163</v>
      </c>
      <c r="F4566" s="227">
        <f t="shared" si="213"/>
        <v>1115862.57</v>
      </c>
      <c r="G4566" s="81">
        <v>3053.925041</v>
      </c>
      <c r="H4566" s="106">
        <v>623.65152203485275</v>
      </c>
      <c r="I4566" s="189">
        <f t="shared" si="214"/>
        <v>1904585</v>
      </c>
      <c r="J4566" s="232">
        <v>2016</v>
      </c>
      <c r="K4566" s="106">
        <f t="shared" si="215"/>
        <v>3020448</v>
      </c>
    </row>
    <row r="4567" spans="2:11" s="58" customFormat="1">
      <c r="B4567" s="175" t="s">
        <v>5574</v>
      </c>
      <c r="C4567" s="174" t="s">
        <v>3475</v>
      </c>
      <c r="D4567" s="104">
        <v>12259.760469999999</v>
      </c>
      <c r="E4567" s="97">
        <v>220.10328151215501</v>
      </c>
      <c r="F4567" s="227">
        <f t="shared" si="213"/>
        <v>2698413.51</v>
      </c>
      <c r="G4567" s="81"/>
      <c r="H4567" s="106" t="s">
        <v>11235</v>
      </c>
      <c r="I4567" s="189" t="str">
        <f t="shared" si="214"/>
        <v/>
      </c>
      <c r="J4567" s="232">
        <v>2016</v>
      </c>
      <c r="K4567" s="106">
        <f t="shared" si="215"/>
        <v>0</v>
      </c>
    </row>
    <row r="4568" spans="2:11" s="58" customFormat="1">
      <c r="B4568" s="175" t="s">
        <v>5575</v>
      </c>
      <c r="C4568" s="174" t="s">
        <v>5576</v>
      </c>
      <c r="D4568" s="181">
        <v>12171.392529999999</v>
      </c>
      <c r="E4568" s="97">
        <v>199.08101427405037</v>
      </c>
      <c r="F4568" s="227">
        <f t="shared" si="213"/>
        <v>2423093.17</v>
      </c>
      <c r="G4568" s="81"/>
      <c r="H4568" s="106" t="s">
        <v>11235</v>
      </c>
      <c r="I4568" s="189" t="str">
        <f t="shared" si="214"/>
        <v/>
      </c>
      <c r="J4568" s="232">
        <v>2016</v>
      </c>
      <c r="K4568" s="106">
        <f t="shared" si="215"/>
        <v>0</v>
      </c>
    </row>
    <row r="4569" spans="2:11" s="58" customFormat="1">
      <c r="B4569" s="175" t="s">
        <v>5577</v>
      </c>
      <c r="C4569" s="174" t="s">
        <v>1336</v>
      </c>
      <c r="D4569" s="181">
        <v>9425.0400000000009</v>
      </c>
      <c r="E4569" s="97">
        <v>631.59640807890469</v>
      </c>
      <c r="F4569" s="227">
        <f t="shared" si="213"/>
        <v>5952821.4100000001</v>
      </c>
      <c r="G4569" s="81">
        <v>4712.5201280000001</v>
      </c>
      <c r="H4569" s="106">
        <v>576.16114653123452</v>
      </c>
      <c r="I4569" s="189">
        <f t="shared" si="214"/>
        <v>2715171</v>
      </c>
      <c r="J4569" s="232">
        <v>2016</v>
      </c>
      <c r="K4569" s="106">
        <f t="shared" si="215"/>
        <v>8667992</v>
      </c>
    </row>
    <row r="4570" spans="2:11" s="58" customFormat="1">
      <c r="B4570" s="175" t="s">
        <v>5578</v>
      </c>
      <c r="C4570" s="174" t="s">
        <v>1336</v>
      </c>
      <c r="D4570" s="181">
        <v>41271.992599999998</v>
      </c>
      <c r="E4570" s="97">
        <v>224.98069913881503</v>
      </c>
      <c r="F4570" s="227">
        <f t="shared" si="213"/>
        <v>9285401.75</v>
      </c>
      <c r="G4570" s="81">
        <v>20635.996729999999</v>
      </c>
      <c r="H4570" s="106">
        <v>576.16116902728356</v>
      </c>
      <c r="I4570" s="189">
        <f t="shared" si="214"/>
        <v>11889660</v>
      </c>
      <c r="J4570" s="232">
        <v>2016</v>
      </c>
      <c r="K4570" s="106">
        <f t="shared" si="215"/>
        <v>21175062</v>
      </c>
    </row>
    <row r="4571" spans="2:11" s="58" customFormat="1">
      <c r="B4571" s="175" t="s">
        <v>5579</v>
      </c>
      <c r="C4571" s="174" t="s">
        <v>1336</v>
      </c>
      <c r="D4571" s="181">
        <v>9425.0400000000009</v>
      </c>
      <c r="E4571" s="97">
        <v>631.59640807890469</v>
      </c>
      <c r="F4571" s="227">
        <f t="shared" si="213"/>
        <v>5952821.4100000001</v>
      </c>
      <c r="G4571" s="81">
        <v>4712.5201280000001</v>
      </c>
      <c r="H4571" s="106">
        <v>576.16114653123452</v>
      </c>
      <c r="I4571" s="189">
        <f t="shared" si="214"/>
        <v>2715171</v>
      </c>
      <c r="J4571" s="232">
        <v>2016</v>
      </c>
      <c r="K4571" s="106">
        <f t="shared" si="215"/>
        <v>8667992</v>
      </c>
    </row>
    <row r="4572" spans="2:11" s="58" customFormat="1">
      <c r="B4572" s="175" t="s">
        <v>5580</v>
      </c>
      <c r="C4572" s="174" t="s">
        <v>1336</v>
      </c>
      <c r="D4572" s="104">
        <v>12882.5</v>
      </c>
      <c r="E4572" s="97">
        <v>300.9405356103241</v>
      </c>
      <c r="F4572" s="227">
        <f t="shared" si="213"/>
        <v>3876866.45</v>
      </c>
      <c r="G4572" s="81">
        <v>6441.2500810000001</v>
      </c>
      <c r="H4572" s="106">
        <v>576.16114159999188</v>
      </c>
      <c r="I4572" s="189">
        <f t="shared" si="214"/>
        <v>3711198.0000000005</v>
      </c>
      <c r="J4572" s="232">
        <v>2016</v>
      </c>
      <c r="K4572" s="106">
        <f t="shared" si="215"/>
        <v>7588064</v>
      </c>
    </row>
    <row r="4573" spans="2:11" s="58" customFormat="1">
      <c r="B4573" s="175" t="s">
        <v>5581</v>
      </c>
      <c r="C4573" s="174" t="s">
        <v>1405</v>
      </c>
      <c r="D4573" s="181">
        <v>9300.0428570000004</v>
      </c>
      <c r="E4573" s="97">
        <v>164.7110345138918</v>
      </c>
      <c r="F4573" s="227">
        <f t="shared" si="213"/>
        <v>1531819.68</v>
      </c>
      <c r="G4573" s="81">
        <v>4650.0211870000003</v>
      </c>
      <c r="H4573" s="106">
        <v>576.16124577885705</v>
      </c>
      <c r="I4573" s="189">
        <f t="shared" si="214"/>
        <v>2679161.9999999995</v>
      </c>
      <c r="J4573" s="232">
        <v>2016</v>
      </c>
      <c r="K4573" s="106">
        <f t="shared" si="215"/>
        <v>4210982</v>
      </c>
    </row>
    <row r="4574" spans="2:11" s="58" customFormat="1">
      <c r="B4574" s="175" t="s">
        <v>5582</v>
      </c>
      <c r="C4574" s="174" t="s">
        <v>1405</v>
      </c>
      <c r="D4574" s="181">
        <v>4231.4619050000001</v>
      </c>
      <c r="E4574" s="97">
        <v>201.06712505072167</v>
      </c>
      <c r="F4574" s="227">
        <f t="shared" si="213"/>
        <v>850807.88</v>
      </c>
      <c r="G4574" s="81">
        <v>2115.7309530000002</v>
      </c>
      <c r="H4574" s="106">
        <v>576.16115993931851</v>
      </c>
      <c r="I4574" s="189">
        <f t="shared" si="214"/>
        <v>1219002</v>
      </c>
      <c r="J4574" s="232">
        <v>2016</v>
      </c>
      <c r="K4574" s="106">
        <f t="shared" si="215"/>
        <v>2069810</v>
      </c>
    </row>
    <row r="4575" spans="2:11" s="58" customFormat="1">
      <c r="B4575" s="175" t="s">
        <v>5583</v>
      </c>
      <c r="C4575" s="174" t="s">
        <v>1405</v>
      </c>
      <c r="D4575" s="181">
        <v>7672.3666670000002</v>
      </c>
      <c r="E4575" s="97">
        <v>124.4668368246014</v>
      </c>
      <c r="F4575" s="227">
        <f t="shared" si="213"/>
        <v>954955.21</v>
      </c>
      <c r="G4575" s="81">
        <v>3836.183219</v>
      </c>
      <c r="H4575" s="106">
        <v>576.16121906089802</v>
      </c>
      <c r="I4575" s="189">
        <f t="shared" si="214"/>
        <v>2210260</v>
      </c>
      <c r="J4575" s="232">
        <v>2016</v>
      </c>
      <c r="K4575" s="106">
        <f t="shared" si="215"/>
        <v>3165215</v>
      </c>
    </row>
    <row r="4576" spans="2:11" s="58" customFormat="1">
      <c r="B4576" s="175" t="s">
        <v>5584</v>
      </c>
      <c r="C4576" s="174" t="s">
        <v>1405</v>
      </c>
      <c r="D4576" s="181">
        <v>9300.0428570000004</v>
      </c>
      <c r="E4576" s="97">
        <v>164.7110345138918</v>
      </c>
      <c r="F4576" s="227">
        <f t="shared" si="213"/>
        <v>1531819.68</v>
      </c>
      <c r="G4576" s="81">
        <v>4650.0211870000003</v>
      </c>
      <c r="H4576" s="106">
        <v>576.16124577885705</v>
      </c>
      <c r="I4576" s="189">
        <f t="shared" si="214"/>
        <v>2679161.9999999995</v>
      </c>
      <c r="J4576" s="232">
        <v>2016</v>
      </c>
      <c r="K4576" s="106">
        <f t="shared" si="215"/>
        <v>4210982</v>
      </c>
    </row>
    <row r="4577" spans="2:11" s="58" customFormat="1">
      <c r="B4577" s="175" t="s">
        <v>5585</v>
      </c>
      <c r="C4577" s="174" t="s">
        <v>2845</v>
      </c>
      <c r="D4577" s="104">
        <v>6168.6</v>
      </c>
      <c r="E4577" s="97">
        <v>390.93057257724604</v>
      </c>
      <c r="F4577" s="227">
        <f t="shared" si="213"/>
        <v>2411494.33</v>
      </c>
      <c r="G4577" s="81">
        <v>3084.3000910000001</v>
      </c>
      <c r="H4577" s="106">
        <v>1239.8248831747676</v>
      </c>
      <c r="I4577" s="189">
        <f t="shared" si="214"/>
        <v>3823992</v>
      </c>
      <c r="J4577" s="232">
        <v>2016</v>
      </c>
      <c r="K4577" s="106">
        <f t="shared" si="215"/>
        <v>6235486</v>
      </c>
    </row>
    <row r="4578" spans="2:11" s="58" customFormat="1">
      <c r="B4578" s="175" t="s">
        <v>5586</v>
      </c>
      <c r="C4578" s="174" t="s">
        <v>2845</v>
      </c>
      <c r="D4578" s="181">
        <v>2200.3000000000002</v>
      </c>
      <c r="E4578" s="97">
        <v>168.25780120892605</v>
      </c>
      <c r="F4578" s="227">
        <f t="shared" si="213"/>
        <v>370217.64</v>
      </c>
      <c r="G4578" s="81">
        <v>1100.149956</v>
      </c>
      <c r="H4578" s="106">
        <v>1217.8385252782757</v>
      </c>
      <c r="I4578" s="189">
        <f t="shared" si="214"/>
        <v>1339804.9999999998</v>
      </c>
      <c r="J4578" s="232">
        <v>2016</v>
      </c>
      <c r="K4578" s="106">
        <f t="shared" si="215"/>
        <v>1710023</v>
      </c>
    </row>
    <row r="4579" spans="2:11" s="58" customFormat="1">
      <c r="B4579" s="175" t="s">
        <v>5587</v>
      </c>
      <c r="C4579" s="174" t="s">
        <v>1435</v>
      </c>
      <c r="D4579" s="181">
        <v>7382.24</v>
      </c>
      <c r="E4579" s="97">
        <v>793.47295400853943</v>
      </c>
      <c r="F4579" s="227">
        <f t="shared" si="213"/>
        <v>5857607.7800000003</v>
      </c>
      <c r="G4579" s="81">
        <v>3691.1198979999999</v>
      </c>
      <c r="H4579" s="106">
        <v>623.6516460078426</v>
      </c>
      <c r="I4579" s="189">
        <f t="shared" si="214"/>
        <v>2301973</v>
      </c>
      <c r="J4579" s="232">
        <v>2016</v>
      </c>
      <c r="K4579" s="106">
        <f t="shared" si="215"/>
        <v>8159581</v>
      </c>
    </row>
    <row r="4580" spans="2:11" s="58" customFormat="1">
      <c r="B4580" s="175" t="s">
        <v>5588</v>
      </c>
      <c r="C4580" s="174" t="s">
        <v>1435</v>
      </c>
      <c r="D4580" s="181">
        <v>4877.45</v>
      </c>
      <c r="E4580" s="97">
        <v>89.885657464453757</v>
      </c>
      <c r="F4580" s="227">
        <f t="shared" si="213"/>
        <v>438412.79999999999</v>
      </c>
      <c r="G4580" s="81">
        <v>2438.7250309999999</v>
      </c>
      <c r="H4580" s="106">
        <v>623.65169531898732</v>
      </c>
      <c r="I4580" s="189">
        <f t="shared" si="214"/>
        <v>1520914.9999999998</v>
      </c>
      <c r="J4580" s="232">
        <v>2016</v>
      </c>
      <c r="K4580" s="106">
        <f t="shared" si="215"/>
        <v>1959328</v>
      </c>
    </row>
    <row r="4581" spans="2:11" s="58" customFormat="1">
      <c r="B4581" s="175" t="s">
        <v>5589</v>
      </c>
      <c r="C4581" s="174" t="s">
        <v>2712</v>
      </c>
      <c r="D4581" s="181">
        <v>10281.633330000001</v>
      </c>
      <c r="E4581" s="97">
        <v>193.18142324766214</v>
      </c>
      <c r="F4581" s="227">
        <f t="shared" si="213"/>
        <v>1986220.56</v>
      </c>
      <c r="G4581" s="81">
        <v>5140.8167439999997</v>
      </c>
      <c r="H4581" s="106">
        <v>576.16117194937306</v>
      </c>
      <c r="I4581" s="189">
        <f t="shared" si="214"/>
        <v>2961939</v>
      </c>
      <c r="J4581" s="232">
        <v>2016</v>
      </c>
      <c r="K4581" s="106">
        <f t="shared" si="215"/>
        <v>4948160</v>
      </c>
    </row>
    <row r="4582" spans="2:11" s="58" customFormat="1">
      <c r="B4582" s="175" t="s">
        <v>5590</v>
      </c>
      <c r="C4582" s="174" t="s">
        <v>2712</v>
      </c>
      <c r="D4582" s="104">
        <v>10884.85</v>
      </c>
      <c r="E4582" s="97">
        <v>369.71093584201896</v>
      </c>
      <c r="F4582" s="227">
        <f t="shared" si="213"/>
        <v>4024248.08</v>
      </c>
      <c r="G4582" s="81">
        <v>5442.4249099999997</v>
      </c>
      <c r="H4582" s="106">
        <v>576.16118767911496</v>
      </c>
      <c r="I4582" s="189">
        <f t="shared" si="214"/>
        <v>3135714</v>
      </c>
      <c r="J4582" s="232">
        <v>2016</v>
      </c>
      <c r="K4582" s="106">
        <f t="shared" si="215"/>
        <v>7159962</v>
      </c>
    </row>
    <row r="4583" spans="2:11" s="58" customFormat="1">
      <c r="B4583" s="175" t="s">
        <v>5591</v>
      </c>
      <c r="C4583" s="174" t="s">
        <v>2712</v>
      </c>
      <c r="D4583" s="181">
        <v>34407.12515</v>
      </c>
      <c r="E4583" s="97">
        <v>215.96964226463425</v>
      </c>
      <c r="F4583" s="227">
        <f t="shared" si="213"/>
        <v>7430894.5099999998</v>
      </c>
      <c r="G4583" s="81">
        <v>17203.562740000001</v>
      </c>
      <c r="H4583" s="106">
        <v>383.71360047715325</v>
      </c>
      <c r="I4583" s="189">
        <f t="shared" si="214"/>
        <v>6601241</v>
      </c>
      <c r="J4583" s="232">
        <v>2016</v>
      </c>
      <c r="K4583" s="106">
        <f t="shared" si="215"/>
        <v>14032136</v>
      </c>
    </row>
    <row r="4584" spans="2:11" s="58" customFormat="1">
      <c r="B4584" s="175" t="s">
        <v>5592</v>
      </c>
      <c r="C4584" s="174" t="s">
        <v>2712</v>
      </c>
      <c r="D4584" s="181">
        <v>10884.85</v>
      </c>
      <c r="E4584" s="97">
        <v>369.71093584201896</v>
      </c>
      <c r="F4584" s="227">
        <f t="shared" si="213"/>
        <v>4024248.08</v>
      </c>
      <c r="G4584" s="81">
        <v>5442.4249099999997</v>
      </c>
      <c r="H4584" s="106">
        <v>576.16118767911496</v>
      </c>
      <c r="I4584" s="189">
        <f t="shared" si="214"/>
        <v>3135714</v>
      </c>
      <c r="J4584" s="232">
        <v>2016</v>
      </c>
      <c r="K4584" s="106">
        <f t="shared" si="215"/>
        <v>7159962</v>
      </c>
    </row>
    <row r="4585" spans="2:11" s="58" customFormat="1">
      <c r="B4585" s="175" t="s">
        <v>5593</v>
      </c>
      <c r="C4585" s="174" t="s">
        <v>2858</v>
      </c>
      <c r="D4585" s="181">
        <v>4942.6333329999998</v>
      </c>
      <c r="E4585" s="97">
        <v>561.50702126137264</v>
      </c>
      <c r="F4585" s="227">
        <f t="shared" si="213"/>
        <v>2775323.32</v>
      </c>
      <c r="G4585" s="81"/>
      <c r="H4585" s="106" t="s">
        <v>11235</v>
      </c>
      <c r="I4585" s="189" t="str">
        <f t="shared" si="214"/>
        <v/>
      </c>
      <c r="J4585" s="232">
        <v>2016</v>
      </c>
      <c r="K4585" s="106">
        <f t="shared" si="215"/>
        <v>0</v>
      </c>
    </row>
    <row r="4586" spans="2:11" s="58" customFormat="1">
      <c r="B4586" s="175" t="s">
        <v>5594</v>
      </c>
      <c r="C4586" s="174" t="s">
        <v>3427</v>
      </c>
      <c r="D4586" s="181">
        <v>9180.2999999999993</v>
      </c>
      <c r="E4586" s="97">
        <v>160.40408156596192</v>
      </c>
      <c r="F4586" s="227">
        <f t="shared" si="213"/>
        <v>1472557.59</v>
      </c>
      <c r="G4586" s="81">
        <v>4590.1499620000004</v>
      </c>
      <c r="H4586" s="106">
        <v>1300.611101908047</v>
      </c>
      <c r="I4586" s="189">
        <f t="shared" si="214"/>
        <v>5970000.0000000009</v>
      </c>
      <c r="J4586" s="232">
        <v>2016</v>
      </c>
      <c r="K4586" s="106">
        <f t="shared" si="215"/>
        <v>7442558</v>
      </c>
    </row>
    <row r="4587" spans="2:11" s="58" customFormat="1">
      <c r="B4587" s="175" t="s">
        <v>5595</v>
      </c>
      <c r="C4587" s="174" t="s">
        <v>3427</v>
      </c>
      <c r="D4587" s="104">
        <v>5689</v>
      </c>
      <c r="E4587" s="97">
        <v>182.76198980488661</v>
      </c>
      <c r="F4587" s="227">
        <f t="shared" si="213"/>
        <v>1039732.96</v>
      </c>
      <c r="G4587" s="81">
        <v>2844.500051</v>
      </c>
      <c r="H4587" s="106">
        <v>1300.6109803722411</v>
      </c>
      <c r="I4587" s="189">
        <f t="shared" si="214"/>
        <v>3699588</v>
      </c>
      <c r="J4587" s="232">
        <v>2016</v>
      </c>
      <c r="K4587" s="106">
        <f t="shared" si="215"/>
        <v>4739321</v>
      </c>
    </row>
    <row r="4588" spans="2:11" s="58" customFormat="1">
      <c r="B4588" s="175" t="s">
        <v>5596</v>
      </c>
      <c r="C4588" s="174" t="s">
        <v>5597</v>
      </c>
      <c r="D4588" s="181">
        <v>2533.0500000000002</v>
      </c>
      <c r="E4588" s="97">
        <v>755.76878071889621</v>
      </c>
      <c r="F4588" s="227">
        <f t="shared" si="213"/>
        <v>1914400.11</v>
      </c>
      <c r="G4588" s="81"/>
      <c r="H4588" s="106" t="s">
        <v>11235</v>
      </c>
      <c r="I4588" s="189" t="str">
        <f t="shared" si="214"/>
        <v/>
      </c>
      <c r="J4588" s="232">
        <v>2016</v>
      </c>
      <c r="K4588" s="106">
        <f t="shared" si="215"/>
        <v>0</v>
      </c>
    </row>
    <row r="4589" spans="2:11" s="58" customFormat="1">
      <c r="B4589" s="175" t="s">
        <v>5598</v>
      </c>
      <c r="C4589" s="174" t="s">
        <v>5597</v>
      </c>
      <c r="D4589" s="181">
        <v>3777.95</v>
      </c>
      <c r="E4589" s="97">
        <v>478.66453499913973</v>
      </c>
      <c r="F4589" s="227">
        <f t="shared" si="213"/>
        <v>1808370.68</v>
      </c>
      <c r="G4589" s="81"/>
      <c r="H4589" s="106" t="s">
        <v>11235</v>
      </c>
      <c r="I4589" s="189" t="str">
        <f t="shared" si="214"/>
        <v/>
      </c>
      <c r="J4589" s="232">
        <v>2016</v>
      </c>
      <c r="K4589" s="106">
        <f t="shared" si="215"/>
        <v>0</v>
      </c>
    </row>
    <row r="4590" spans="2:11" s="58" customFormat="1">
      <c r="B4590" s="175" t="s">
        <v>5599</v>
      </c>
      <c r="C4590" s="174" t="s">
        <v>3203</v>
      </c>
      <c r="D4590" s="181">
        <v>3662.15</v>
      </c>
      <c r="E4590" s="97">
        <v>307.43764182242671</v>
      </c>
      <c r="F4590" s="227">
        <f t="shared" si="213"/>
        <v>1125882.76</v>
      </c>
      <c r="G4590" s="81">
        <v>1831.0749989999999</v>
      </c>
      <c r="H4590" s="106">
        <v>1300.6113901946187</v>
      </c>
      <c r="I4590" s="189">
        <f t="shared" si="214"/>
        <v>2381517</v>
      </c>
      <c r="J4590" s="232">
        <v>2016</v>
      </c>
      <c r="K4590" s="106">
        <f t="shared" si="215"/>
        <v>3507400</v>
      </c>
    </row>
    <row r="4591" spans="2:11" s="58" customFormat="1">
      <c r="B4591" s="175" t="s">
        <v>5600</v>
      </c>
      <c r="C4591" s="174" t="s">
        <v>3203</v>
      </c>
      <c r="D4591" s="181">
        <v>6434.5</v>
      </c>
      <c r="E4591" s="97">
        <v>88.148626932939621</v>
      </c>
      <c r="F4591" s="227">
        <f t="shared" si="213"/>
        <v>567192.34</v>
      </c>
      <c r="G4591" s="81">
        <v>3217.2501299999999</v>
      </c>
      <c r="H4591" s="106">
        <v>1300.6110283380422</v>
      </c>
      <c r="I4591" s="189">
        <f t="shared" si="214"/>
        <v>4184390.9999999995</v>
      </c>
      <c r="J4591" s="232">
        <v>2016</v>
      </c>
      <c r="K4591" s="106">
        <f t="shared" si="215"/>
        <v>4751583</v>
      </c>
    </row>
    <row r="4592" spans="2:11" s="58" customFormat="1">
      <c r="B4592" s="175" t="s">
        <v>5601</v>
      </c>
      <c r="C4592" s="174" t="s">
        <v>3140</v>
      </c>
      <c r="D4592" s="104">
        <v>8491.7333330000001</v>
      </c>
      <c r="E4592" s="97">
        <v>340.63055875285102</v>
      </c>
      <c r="F4592" s="227">
        <f t="shared" si="213"/>
        <v>2892543.87</v>
      </c>
      <c r="G4592" s="81">
        <v>4245.866583</v>
      </c>
      <c r="H4592" s="106">
        <v>1217.839020355294</v>
      </c>
      <c r="I4592" s="189">
        <f t="shared" si="214"/>
        <v>5170782</v>
      </c>
      <c r="J4592" s="232">
        <v>2016</v>
      </c>
      <c r="K4592" s="106">
        <f t="shared" si="215"/>
        <v>8063326</v>
      </c>
    </row>
    <row r="4593" spans="2:11" s="58" customFormat="1">
      <c r="B4593" s="175" t="s">
        <v>5602</v>
      </c>
      <c r="C4593" s="174" t="s">
        <v>3140</v>
      </c>
      <c r="D4593" s="181">
        <v>2882.833333</v>
      </c>
      <c r="E4593" s="97">
        <v>144.73149218300648</v>
      </c>
      <c r="F4593" s="227">
        <f t="shared" si="213"/>
        <v>417236.77</v>
      </c>
      <c r="G4593" s="81">
        <v>1441.4166029999999</v>
      </c>
      <c r="H4593" s="106">
        <v>1253.1130807295135</v>
      </c>
      <c r="I4593" s="189">
        <f t="shared" si="214"/>
        <v>1806258</v>
      </c>
      <c r="J4593" s="232">
        <v>2016</v>
      </c>
      <c r="K4593" s="106">
        <f t="shared" si="215"/>
        <v>2223495</v>
      </c>
    </row>
    <row r="4594" spans="2:11" s="58" customFormat="1">
      <c r="B4594" s="175" t="s">
        <v>5603</v>
      </c>
      <c r="C4594" s="174" t="s">
        <v>5604</v>
      </c>
      <c r="D4594" s="181">
        <v>9467.1066759999994</v>
      </c>
      <c r="E4594" s="97">
        <v>326.34468436193634</v>
      </c>
      <c r="F4594" s="227">
        <f t="shared" si="213"/>
        <v>3089539.9400000004</v>
      </c>
      <c r="G4594" s="81">
        <v>4733.553441</v>
      </c>
      <c r="H4594" s="106">
        <v>293.04961215499668</v>
      </c>
      <c r="I4594" s="189">
        <f t="shared" si="214"/>
        <v>1387166</v>
      </c>
      <c r="J4594" s="232">
        <v>2016</v>
      </c>
      <c r="K4594" s="106">
        <f t="shared" si="215"/>
        <v>4476706</v>
      </c>
    </row>
    <row r="4595" spans="2:11" s="58" customFormat="1">
      <c r="B4595" s="175" t="s">
        <v>5605</v>
      </c>
      <c r="C4595" s="174" t="s">
        <v>5606</v>
      </c>
      <c r="D4595" s="181">
        <v>10930.43333</v>
      </c>
      <c r="E4595" s="97">
        <v>84.544348069318488</v>
      </c>
      <c r="F4595" s="227">
        <f t="shared" si="213"/>
        <v>924106.36</v>
      </c>
      <c r="G4595" s="81">
        <v>5465.2167929999996</v>
      </c>
      <c r="H4595" s="106">
        <v>162.69455241718168</v>
      </c>
      <c r="I4595" s="189">
        <f t="shared" si="214"/>
        <v>889161</v>
      </c>
      <c r="J4595" s="232">
        <v>2016</v>
      </c>
      <c r="K4595" s="106">
        <f t="shared" si="215"/>
        <v>1813267</v>
      </c>
    </row>
    <row r="4596" spans="2:11" s="58" customFormat="1">
      <c r="B4596" s="175" t="s">
        <v>5607</v>
      </c>
      <c r="C4596" s="174" t="s">
        <v>2802</v>
      </c>
      <c r="D4596" s="181">
        <v>19006.813040000001</v>
      </c>
      <c r="E4596" s="97">
        <v>250.15711418814482</v>
      </c>
      <c r="F4596" s="227">
        <f t="shared" si="213"/>
        <v>4754689.5</v>
      </c>
      <c r="G4596" s="81">
        <v>9503.4063569999998</v>
      </c>
      <c r="H4596" s="106">
        <v>162.69450572963646</v>
      </c>
      <c r="I4596" s="189">
        <f t="shared" si="214"/>
        <v>1546152</v>
      </c>
      <c r="J4596" s="232">
        <v>2016</v>
      </c>
      <c r="K4596" s="106">
        <f t="shared" si="215"/>
        <v>6300842</v>
      </c>
    </row>
    <row r="4597" spans="2:11" s="58" customFormat="1">
      <c r="B4597" s="175" t="s">
        <v>5608</v>
      </c>
      <c r="C4597" s="174" t="s">
        <v>2802</v>
      </c>
      <c r="D4597" s="104">
        <v>8599.4000950000009</v>
      </c>
      <c r="E4597" s="97">
        <v>35.088226697981071</v>
      </c>
      <c r="F4597" s="227">
        <f t="shared" si="213"/>
        <v>301737.7</v>
      </c>
      <c r="G4597" s="81">
        <v>4299.6999299999998</v>
      </c>
      <c r="H4597" s="106">
        <v>162.6946092491622</v>
      </c>
      <c r="I4597" s="189">
        <f t="shared" si="214"/>
        <v>699538</v>
      </c>
      <c r="J4597" s="232">
        <v>2016</v>
      </c>
      <c r="K4597" s="106">
        <f t="shared" si="215"/>
        <v>1001276</v>
      </c>
    </row>
    <row r="4598" spans="2:11" s="58" customFormat="1">
      <c r="B4598" s="175" t="s">
        <v>5609</v>
      </c>
      <c r="C4598" s="174" t="s">
        <v>5610</v>
      </c>
      <c r="D4598" s="181">
        <v>6581.12</v>
      </c>
      <c r="E4598" s="97">
        <v>373.40491588057961</v>
      </c>
      <c r="F4598" s="227">
        <f t="shared" si="213"/>
        <v>2457422.56</v>
      </c>
      <c r="G4598" s="81">
        <v>3290.559976</v>
      </c>
      <c r="H4598" s="106">
        <v>374.91369523665537</v>
      </c>
      <c r="I4598" s="189">
        <f t="shared" si="214"/>
        <v>1233676</v>
      </c>
      <c r="J4598" s="232">
        <v>2016</v>
      </c>
      <c r="K4598" s="106">
        <f t="shared" si="215"/>
        <v>3691099</v>
      </c>
    </row>
    <row r="4599" spans="2:11" s="58" customFormat="1">
      <c r="B4599" s="175" t="s">
        <v>5611</v>
      </c>
      <c r="C4599" s="174" t="s">
        <v>5610</v>
      </c>
      <c r="D4599" s="181">
        <v>10003.84727</v>
      </c>
      <c r="E4599" s="97">
        <v>589.76709467496698</v>
      </c>
      <c r="F4599" s="227">
        <f t="shared" si="213"/>
        <v>5899939.9400000004</v>
      </c>
      <c r="G4599" s="81">
        <v>5001.9235200000003</v>
      </c>
      <c r="H4599" s="106">
        <v>162.69441080938398</v>
      </c>
      <c r="I4599" s="189">
        <f t="shared" si="214"/>
        <v>813785</v>
      </c>
      <c r="J4599" s="232">
        <v>2016</v>
      </c>
      <c r="K4599" s="106">
        <f t="shared" si="215"/>
        <v>6713725</v>
      </c>
    </row>
    <row r="4600" spans="2:11" s="58" customFormat="1">
      <c r="B4600" s="175" t="s">
        <v>5612</v>
      </c>
      <c r="C4600" s="174" t="s">
        <v>5613</v>
      </c>
      <c r="D4600" s="181">
        <v>8669</v>
      </c>
      <c r="E4600" s="97">
        <v>604.93561195062875</v>
      </c>
      <c r="F4600" s="227">
        <f t="shared" si="213"/>
        <v>5244186.82</v>
      </c>
      <c r="G4600" s="81">
        <v>4334.4998969999997</v>
      </c>
      <c r="H4600" s="106">
        <v>162.69443228919749</v>
      </c>
      <c r="I4600" s="189">
        <f t="shared" si="214"/>
        <v>705199</v>
      </c>
      <c r="J4600" s="232">
        <v>2016</v>
      </c>
      <c r="K4600" s="106">
        <f t="shared" si="215"/>
        <v>5949386</v>
      </c>
    </row>
    <row r="4601" spans="2:11" s="58" customFormat="1">
      <c r="B4601" s="175" t="s">
        <v>5614</v>
      </c>
      <c r="C4601" s="174" t="s">
        <v>5613</v>
      </c>
      <c r="D4601" s="181">
        <v>5843.97</v>
      </c>
      <c r="E4601" s="97">
        <v>407.24263129345292</v>
      </c>
      <c r="F4601" s="227">
        <f t="shared" si="213"/>
        <v>2379913.7200000002</v>
      </c>
      <c r="G4601" s="81">
        <v>2921.9849509999999</v>
      </c>
      <c r="H4601" s="106">
        <v>162.69454085905045</v>
      </c>
      <c r="I4601" s="189">
        <f t="shared" si="214"/>
        <v>475391</v>
      </c>
      <c r="J4601" s="232">
        <v>2016</v>
      </c>
      <c r="K4601" s="106">
        <f t="shared" si="215"/>
        <v>2855305</v>
      </c>
    </row>
    <row r="4602" spans="2:11" s="58" customFormat="1">
      <c r="B4602" s="175" t="s">
        <v>5615</v>
      </c>
      <c r="C4602" s="174" t="s">
        <v>5613</v>
      </c>
      <c r="D4602" s="104">
        <v>8669</v>
      </c>
      <c r="E4602" s="97">
        <v>604.93561195062875</v>
      </c>
      <c r="F4602" s="227">
        <f t="shared" si="213"/>
        <v>5244186.82</v>
      </c>
      <c r="G4602" s="81">
        <v>4334.4998969999997</v>
      </c>
      <c r="H4602" s="106">
        <v>162.69443228919749</v>
      </c>
      <c r="I4602" s="189">
        <f t="shared" si="214"/>
        <v>705199</v>
      </c>
      <c r="J4602" s="232">
        <v>2016</v>
      </c>
      <c r="K4602" s="106">
        <f t="shared" si="215"/>
        <v>5949386</v>
      </c>
    </row>
    <row r="4603" spans="2:11" s="58" customFormat="1">
      <c r="B4603" s="175" t="s">
        <v>5616</v>
      </c>
      <c r="C4603" s="174" t="s">
        <v>5613</v>
      </c>
      <c r="D4603" s="181">
        <v>4607.75</v>
      </c>
      <c r="E4603" s="97">
        <v>404.33211654278119</v>
      </c>
      <c r="F4603" s="227">
        <f t="shared" si="213"/>
        <v>1863061.31</v>
      </c>
      <c r="G4603" s="81">
        <v>2303.874937</v>
      </c>
      <c r="H4603" s="106">
        <v>162.69459508426434</v>
      </c>
      <c r="I4603" s="189">
        <f t="shared" si="214"/>
        <v>374828</v>
      </c>
      <c r="J4603" s="232">
        <v>2016</v>
      </c>
      <c r="K4603" s="106">
        <f t="shared" si="215"/>
        <v>2237889</v>
      </c>
    </row>
    <row r="4604" spans="2:11" s="58" customFormat="1">
      <c r="B4604" s="175" t="s">
        <v>5617</v>
      </c>
      <c r="C4604" s="174" t="s">
        <v>1245</v>
      </c>
      <c r="D4604" s="181">
        <v>11823.53571</v>
      </c>
      <c r="E4604" s="97">
        <v>150.94581551358971</v>
      </c>
      <c r="F4604" s="227">
        <f t="shared" si="213"/>
        <v>1784713.24</v>
      </c>
      <c r="G4604" s="81">
        <v>5911.7680270000001</v>
      </c>
      <c r="H4604" s="106">
        <v>623.65166954478002</v>
      </c>
      <c r="I4604" s="189">
        <f t="shared" si="214"/>
        <v>3686884</v>
      </c>
      <c r="J4604" s="232">
        <v>2016</v>
      </c>
      <c r="K4604" s="106">
        <f t="shared" si="215"/>
        <v>5471597</v>
      </c>
    </row>
    <row r="4605" spans="2:11" s="58" customFormat="1">
      <c r="B4605" s="175" t="s">
        <v>5618</v>
      </c>
      <c r="C4605" s="174" t="s">
        <v>1245</v>
      </c>
      <c r="D4605" s="181">
        <v>7769.7333330000001</v>
      </c>
      <c r="E4605" s="97">
        <v>224.63080715874551</v>
      </c>
      <c r="F4605" s="227">
        <f t="shared" si="213"/>
        <v>1745321.47</v>
      </c>
      <c r="G4605" s="81">
        <v>3884.8668819999998</v>
      </c>
      <c r="H4605" s="106">
        <v>623.65174241252168</v>
      </c>
      <c r="I4605" s="189">
        <f t="shared" si="214"/>
        <v>2422804</v>
      </c>
      <c r="J4605" s="232">
        <v>2016</v>
      </c>
      <c r="K4605" s="106">
        <f t="shared" si="215"/>
        <v>4168125</v>
      </c>
    </row>
    <row r="4606" spans="2:11" s="58" customFormat="1">
      <c r="B4606" s="175" t="s">
        <v>5619</v>
      </c>
      <c r="C4606" s="174" t="s">
        <v>1282</v>
      </c>
      <c r="D4606" s="181">
        <v>6234.5775020000001</v>
      </c>
      <c r="E4606" s="97">
        <v>421.93407318396987</v>
      </c>
      <c r="F4606" s="227">
        <f t="shared" si="213"/>
        <v>2630580.6800000002</v>
      </c>
      <c r="G4606" s="81">
        <v>3117.288818</v>
      </c>
      <c r="H4606" s="106">
        <v>1300.6112800934573</v>
      </c>
      <c r="I4606" s="189">
        <f t="shared" si="214"/>
        <v>4054381.0000000005</v>
      </c>
      <c r="J4606" s="232">
        <v>2016</v>
      </c>
      <c r="K4606" s="106">
        <f t="shared" si="215"/>
        <v>6684962</v>
      </c>
    </row>
    <row r="4607" spans="2:11" s="58" customFormat="1">
      <c r="B4607" s="175" t="s">
        <v>5620</v>
      </c>
      <c r="C4607" s="174" t="s">
        <v>1282</v>
      </c>
      <c r="D4607" s="104">
        <v>12949.114439999999</v>
      </c>
      <c r="E4607" s="97">
        <v>723.57343225395107</v>
      </c>
      <c r="F4607" s="227">
        <f t="shared" si="213"/>
        <v>9369635.1799999997</v>
      </c>
      <c r="G4607" s="81">
        <v>6474.557221</v>
      </c>
      <c r="H4607" s="106">
        <v>1300.6111016653258</v>
      </c>
      <c r="I4607" s="189">
        <f t="shared" si="214"/>
        <v>8420881</v>
      </c>
      <c r="J4607" s="232">
        <v>2016</v>
      </c>
      <c r="K4607" s="106">
        <f t="shared" si="215"/>
        <v>17790516</v>
      </c>
    </row>
    <row r="4608" spans="2:11" s="58" customFormat="1">
      <c r="B4608" s="175" t="s">
        <v>5621</v>
      </c>
      <c r="C4608" s="174" t="s">
        <v>5622</v>
      </c>
      <c r="D4608" s="181">
        <v>10176.79449</v>
      </c>
      <c r="E4608" s="97">
        <v>209.05228282741908</v>
      </c>
      <c r="F4608" s="227">
        <f t="shared" si="213"/>
        <v>2127482.12</v>
      </c>
      <c r="G4608" s="81">
        <v>5088.3972800000001</v>
      </c>
      <c r="H4608" s="106">
        <v>162.69445061884005</v>
      </c>
      <c r="I4608" s="189">
        <f t="shared" si="214"/>
        <v>827854</v>
      </c>
      <c r="J4608" s="232">
        <v>2016</v>
      </c>
      <c r="K4608" s="106">
        <f t="shared" si="215"/>
        <v>2955336</v>
      </c>
    </row>
    <row r="4609" spans="2:11" s="58" customFormat="1">
      <c r="B4609" s="175" t="s">
        <v>5623</v>
      </c>
      <c r="C4609" s="174" t="s">
        <v>5622</v>
      </c>
      <c r="D4609" s="181">
        <v>17621.02333</v>
      </c>
      <c r="E4609" s="97">
        <v>88.356712368077879</v>
      </c>
      <c r="F4609" s="227">
        <f t="shared" si="213"/>
        <v>1556935.69</v>
      </c>
      <c r="G4609" s="81">
        <v>8810.5116209999996</v>
      </c>
      <c r="H4609" s="106">
        <v>162.69452463843473</v>
      </c>
      <c r="I4609" s="189">
        <f t="shared" si="214"/>
        <v>1433422</v>
      </c>
      <c r="J4609" s="232">
        <v>2016</v>
      </c>
      <c r="K4609" s="106">
        <f t="shared" si="215"/>
        <v>2990358</v>
      </c>
    </row>
    <row r="4610" spans="2:11" s="58" customFormat="1">
      <c r="B4610" s="175" t="s">
        <v>5624</v>
      </c>
      <c r="C4610" s="174" t="s">
        <v>402</v>
      </c>
      <c r="D4610" s="181">
        <v>20398.699349999999</v>
      </c>
      <c r="E4610" s="97">
        <v>96.661581023792095</v>
      </c>
      <c r="F4610" s="227">
        <f t="shared" si="213"/>
        <v>1971770.53</v>
      </c>
      <c r="G4610" s="81"/>
      <c r="H4610" s="106" t="s">
        <v>11235</v>
      </c>
      <c r="I4610" s="189" t="str">
        <f t="shared" si="214"/>
        <v/>
      </c>
      <c r="J4610" s="232">
        <v>2016</v>
      </c>
      <c r="K4610" s="106">
        <f t="shared" si="215"/>
        <v>0</v>
      </c>
    </row>
    <row r="4611" spans="2:11" s="58" customFormat="1">
      <c r="B4611" s="175" t="s">
        <v>5625</v>
      </c>
      <c r="C4611" s="174" t="s">
        <v>4647</v>
      </c>
      <c r="D4611" s="181">
        <v>5090.5466669999996</v>
      </c>
      <c r="E4611" s="97">
        <v>241.22223217406761</v>
      </c>
      <c r="F4611" s="227">
        <f t="shared" si="213"/>
        <v>1227953.03</v>
      </c>
      <c r="G4611" s="81">
        <v>2545.2732959999998</v>
      </c>
      <c r="H4611" s="106">
        <v>162.69451325748716</v>
      </c>
      <c r="I4611" s="189">
        <f t="shared" si="214"/>
        <v>414102</v>
      </c>
      <c r="J4611" s="232">
        <v>2016</v>
      </c>
      <c r="K4611" s="106">
        <f t="shared" si="215"/>
        <v>1642055</v>
      </c>
    </row>
    <row r="4612" spans="2:11" s="58" customFormat="1">
      <c r="B4612" s="175" t="s">
        <v>5626</v>
      </c>
      <c r="C4612" s="174" t="s">
        <v>4647</v>
      </c>
      <c r="D4612" s="104">
        <v>2923.88</v>
      </c>
      <c r="E4612" s="97">
        <v>209.2635949491771</v>
      </c>
      <c r="F4612" s="227">
        <f t="shared" si="213"/>
        <v>611861.64</v>
      </c>
      <c r="G4612" s="81">
        <v>1461.9399619999999</v>
      </c>
      <c r="H4612" s="106">
        <v>162.69477966428283</v>
      </c>
      <c r="I4612" s="189">
        <f t="shared" si="214"/>
        <v>237850</v>
      </c>
      <c r="J4612" s="232">
        <v>2016</v>
      </c>
      <c r="K4612" s="106">
        <f t="shared" si="215"/>
        <v>849712</v>
      </c>
    </row>
    <row r="4613" spans="2:11" s="58" customFormat="1">
      <c r="B4613" s="175" t="s">
        <v>5627</v>
      </c>
      <c r="C4613" s="174" t="s">
        <v>4647</v>
      </c>
      <c r="D4613" s="181">
        <v>5090.5466669999996</v>
      </c>
      <c r="E4613" s="97">
        <v>241.22223217406761</v>
      </c>
      <c r="F4613" s="227">
        <f t="shared" si="213"/>
        <v>1227953.03</v>
      </c>
      <c r="G4613" s="81">
        <v>2545.2732959999998</v>
      </c>
      <c r="H4613" s="106">
        <v>162.69451325748716</v>
      </c>
      <c r="I4613" s="189">
        <f t="shared" si="214"/>
        <v>414102</v>
      </c>
      <c r="J4613" s="232">
        <v>2016</v>
      </c>
      <c r="K4613" s="106">
        <f t="shared" si="215"/>
        <v>1642055</v>
      </c>
    </row>
    <row r="4614" spans="2:11" s="58" customFormat="1">
      <c r="B4614" s="175" t="s">
        <v>5628</v>
      </c>
      <c r="C4614" s="174" t="s">
        <v>4647</v>
      </c>
      <c r="D4614" s="181">
        <v>5759.7875000000004</v>
      </c>
      <c r="E4614" s="97">
        <v>449.45020107078597</v>
      </c>
      <c r="F4614" s="227">
        <f t="shared" si="213"/>
        <v>2588737.65</v>
      </c>
      <c r="G4614" s="81">
        <v>2879.8936749999998</v>
      </c>
      <c r="H4614" s="106">
        <v>162.69454808952278</v>
      </c>
      <c r="I4614" s="189">
        <f t="shared" si="214"/>
        <v>468542.99999999994</v>
      </c>
      <c r="J4614" s="232">
        <v>2016</v>
      </c>
      <c r="K4614" s="106">
        <f t="shared" si="215"/>
        <v>3057281</v>
      </c>
    </row>
    <row r="4615" spans="2:11" s="58" customFormat="1">
      <c r="B4615" s="175" t="s">
        <v>5629</v>
      </c>
      <c r="C4615" s="174" t="s">
        <v>4647</v>
      </c>
      <c r="D4615" s="181">
        <v>5759.7875000000004</v>
      </c>
      <c r="E4615" s="97">
        <v>449.45020107078597</v>
      </c>
      <c r="F4615" s="227">
        <f t="shared" si="213"/>
        <v>2588737.65</v>
      </c>
      <c r="G4615" s="81">
        <v>2879.8936749999998</v>
      </c>
      <c r="H4615" s="106">
        <v>162.69454808952278</v>
      </c>
      <c r="I4615" s="189">
        <f t="shared" si="214"/>
        <v>468542.99999999994</v>
      </c>
      <c r="J4615" s="232">
        <v>2016</v>
      </c>
      <c r="K4615" s="106">
        <f t="shared" si="215"/>
        <v>3057281</v>
      </c>
    </row>
    <row r="4616" spans="2:11" s="58" customFormat="1">
      <c r="B4616" s="175" t="s">
        <v>5630</v>
      </c>
      <c r="C4616" s="174" t="s">
        <v>4647</v>
      </c>
      <c r="D4616" s="181">
        <v>2668.5875000000001</v>
      </c>
      <c r="E4616" s="97">
        <v>234.68184948029622</v>
      </c>
      <c r="F4616" s="227">
        <f t="shared" si="213"/>
        <v>626269.05000000005</v>
      </c>
      <c r="G4616" s="81">
        <v>1334.293766</v>
      </c>
      <c r="H4616" s="106">
        <v>162.69430730443807</v>
      </c>
      <c r="I4616" s="189">
        <f t="shared" si="214"/>
        <v>217081.99999999997</v>
      </c>
      <c r="J4616" s="232">
        <v>2016</v>
      </c>
      <c r="K4616" s="106">
        <f t="shared" si="215"/>
        <v>843351</v>
      </c>
    </row>
    <row r="4617" spans="2:11" s="58" customFormat="1">
      <c r="B4617" s="175" t="s">
        <v>5631</v>
      </c>
      <c r="C4617" s="174" t="s">
        <v>4647</v>
      </c>
      <c r="D4617" s="104">
        <v>3984.2</v>
      </c>
      <c r="E4617" s="97">
        <v>62.333994277395718</v>
      </c>
      <c r="F4617" s="227">
        <f t="shared" si="213"/>
        <v>248351.1</v>
      </c>
      <c r="G4617" s="81">
        <v>1992.0999300000001</v>
      </c>
      <c r="H4617" s="106">
        <v>162.69464956007502</v>
      </c>
      <c r="I4617" s="189">
        <f t="shared" si="214"/>
        <v>324104</v>
      </c>
      <c r="J4617" s="232">
        <v>2016</v>
      </c>
      <c r="K4617" s="106">
        <f t="shared" si="215"/>
        <v>572455</v>
      </c>
    </row>
    <row r="4618" spans="2:11" s="58" customFormat="1">
      <c r="B4618" s="175" t="s">
        <v>5632</v>
      </c>
      <c r="C4618" s="174" t="s">
        <v>4647</v>
      </c>
      <c r="D4618" s="181">
        <v>2668.5875000000001</v>
      </c>
      <c r="E4618" s="97">
        <v>234.68184948029622</v>
      </c>
      <c r="F4618" s="227">
        <f t="shared" si="213"/>
        <v>626269.05000000005</v>
      </c>
      <c r="G4618" s="81">
        <v>1334.293766</v>
      </c>
      <c r="H4618" s="106">
        <v>162.69430730443807</v>
      </c>
      <c r="I4618" s="189">
        <f t="shared" si="214"/>
        <v>217081.99999999997</v>
      </c>
      <c r="J4618" s="232">
        <v>2016</v>
      </c>
      <c r="K4618" s="106">
        <f t="shared" si="215"/>
        <v>843351</v>
      </c>
    </row>
    <row r="4619" spans="2:11" s="58" customFormat="1">
      <c r="B4619" s="175" t="s">
        <v>5633</v>
      </c>
      <c r="C4619" s="174" t="s">
        <v>315</v>
      </c>
      <c r="D4619" s="181">
        <v>9772.1</v>
      </c>
      <c r="E4619" s="97">
        <v>106.11340551160959</v>
      </c>
      <c r="F4619" s="227">
        <f t="shared" si="213"/>
        <v>1036950.81</v>
      </c>
      <c r="G4619" s="81">
        <v>4886.0500620000003</v>
      </c>
      <c r="H4619" s="106">
        <v>576.16110442545846</v>
      </c>
      <c r="I4619" s="189">
        <f t="shared" si="214"/>
        <v>2815152</v>
      </c>
      <c r="J4619" s="232">
        <v>2016</v>
      </c>
      <c r="K4619" s="106">
        <f t="shared" si="215"/>
        <v>3852103</v>
      </c>
    </row>
    <row r="4620" spans="2:11" s="58" customFormat="1">
      <c r="B4620" s="175" t="s">
        <v>5634</v>
      </c>
      <c r="C4620" s="174" t="s">
        <v>315</v>
      </c>
      <c r="D4620" s="181">
        <v>2982.45</v>
      </c>
      <c r="E4620" s="97">
        <v>124.12086371942532</v>
      </c>
      <c r="F4620" s="227">
        <f t="shared" si="213"/>
        <v>370184.27</v>
      </c>
      <c r="G4620" s="81">
        <v>1491.225005</v>
      </c>
      <c r="H4620" s="106">
        <v>576.16120781182849</v>
      </c>
      <c r="I4620" s="189">
        <f t="shared" si="214"/>
        <v>859186</v>
      </c>
      <c r="J4620" s="232">
        <v>2016</v>
      </c>
      <c r="K4620" s="106">
        <f t="shared" si="215"/>
        <v>1229370</v>
      </c>
    </row>
    <row r="4621" spans="2:11" s="58" customFormat="1">
      <c r="B4621" s="175" t="s">
        <v>5635</v>
      </c>
      <c r="C4621" s="174" t="s">
        <v>315</v>
      </c>
      <c r="D4621" s="181">
        <v>5905.5833329999996</v>
      </c>
      <c r="E4621" s="97">
        <v>265.15134944417861</v>
      </c>
      <c r="F4621" s="227">
        <f t="shared" si="213"/>
        <v>1565873.39</v>
      </c>
      <c r="G4621" s="81">
        <v>2952.791565</v>
      </c>
      <c r="H4621" s="106">
        <v>576.16122321861212</v>
      </c>
      <c r="I4621" s="189">
        <f t="shared" si="214"/>
        <v>1701284</v>
      </c>
      <c r="J4621" s="232">
        <v>2016</v>
      </c>
      <c r="K4621" s="106">
        <f t="shared" si="215"/>
        <v>3267157</v>
      </c>
    </row>
    <row r="4622" spans="2:11" s="58" customFormat="1">
      <c r="B4622" s="175" t="s">
        <v>5636</v>
      </c>
      <c r="C4622" s="174" t="s">
        <v>315</v>
      </c>
      <c r="D4622" s="104">
        <v>2982.45</v>
      </c>
      <c r="E4622" s="97">
        <v>124.12086371942532</v>
      </c>
      <c r="F4622" s="227">
        <f t="shared" ref="F4622:F4685" si="216">IFERROR(D4622*E4622,0)</f>
        <v>370184.27</v>
      </c>
      <c r="G4622" s="81">
        <v>1491.225005</v>
      </c>
      <c r="H4622" s="106">
        <v>576.16120781182849</v>
      </c>
      <c r="I4622" s="189">
        <f t="shared" ref="I4622:I4685" si="217">IFERROR(G4622*H4622,"")</f>
        <v>859186</v>
      </c>
      <c r="J4622" s="232">
        <v>2016</v>
      </c>
      <c r="K4622" s="106">
        <f t="shared" ref="K4622:K4685" si="218">IFERROR(ROUND((F4622+I4622),0),0)</f>
        <v>1229370</v>
      </c>
    </row>
    <row r="4623" spans="2:11" s="58" customFormat="1">
      <c r="B4623" s="175" t="s">
        <v>5637</v>
      </c>
      <c r="C4623" s="174" t="s">
        <v>2670</v>
      </c>
      <c r="D4623" s="181">
        <v>27132.563880000002</v>
      </c>
      <c r="E4623" s="97">
        <v>418.19478064009627</v>
      </c>
      <c r="F4623" s="227">
        <f t="shared" si="216"/>
        <v>11346696.6</v>
      </c>
      <c r="G4623" s="81"/>
      <c r="H4623" s="106" t="s">
        <v>11235</v>
      </c>
      <c r="I4623" s="189" t="str">
        <f t="shared" si="217"/>
        <v/>
      </c>
      <c r="J4623" s="232">
        <v>2016</v>
      </c>
      <c r="K4623" s="106">
        <f t="shared" si="218"/>
        <v>0</v>
      </c>
    </row>
    <row r="4624" spans="2:11" s="58" customFormat="1">
      <c r="B4624" s="175" t="s">
        <v>5638</v>
      </c>
      <c r="C4624" s="174" t="s">
        <v>3565</v>
      </c>
      <c r="D4624" s="181">
        <v>5315.53</v>
      </c>
      <c r="E4624" s="97">
        <v>957.47086555809119</v>
      </c>
      <c r="F4624" s="227">
        <f t="shared" si="216"/>
        <v>5089465.1100000003</v>
      </c>
      <c r="G4624" s="81">
        <v>2657.765042</v>
      </c>
      <c r="H4624" s="106">
        <v>162.69459232356024</v>
      </c>
      <c r="I4624" s="189">
        <f t="shared" si="217"/>
        <v>432403.99999999994</v>
      </c>
      <c r="J4624" s="232">
        <v>2016</v>
      </c>
      <c r="K4624" s="106">
        <f t="shared" si="218"/>
        <v>5521869</v>
      </c>
    </row>
    <row r="4625" spans="2:11" s="58" customFormat="1">
      <c r="B4625" s="175" t="s">
        <v>5639</v>
      </c>
      <c r="C4625" s="174" t="s">
        <v>3565</v>
      </c>
      <c r="D4625" s="181">
        <v>3347.625</v>
      </c>
      <c r="E4625" s="97">
        <v>183.2977379485456</v>
      </c>
      <c r="F4625" s="227">
        <f t="shared" si="216"/>
        <v>613612.09</v>
      </c>
      <c r="G4625" s="81">
        <v>1673.812508</v>
      </c>
      <c r="H4625" s="106">
        <v>162.69444677850382</v>
      </c>
      <c r="I4625" s="189">
        <f t="shared" si="217"/>
        <v>272320</v>
      </c>
      <c r="J4625" s="232">
        <v>2016</v>
      </c>
      <c r="K4625" s="106">
        <f t="shared" si="218"/>
        <v>885932</v>
      </c>
    </row>
    <row r="4626" spans="2:11" s="58" customFormat="1">
      <c r="B4626" s="175" t="s">
        <v>5640</v>
      </c>
      <c r="C4626" s="174" t="s">
        <v>2558</v>
      </c>
      <c r="D4626" s="181">
        <v>8768.0854340000005</v>
      </c>
      <c r="E4626" s="97">
        <v>348.2407696621903</v>
      </c>
      <c r="F4626" s="227">
        <f t="shared" si="216"/>
        <v>3053404.8200000003</v>
      </c>
      <c r="G4626" s="81">
        <v>4384.0427120000004</v>
      </c>
      <c r="H4626" s="106">
        <v>1217.8389561273964</v>
      </c>
      <c r="I4626" s="189">
        <f t="shared" si="217"/>
        <v>5339058</v>
      </c>
      <c r="J4626" s="232">
        <v>2016</v>
      </c>
      <c r="K4626" s="106">
        <f t="shared" si="218"/>
        <v>8392463</v>
      </c>
    </row>
    <row r="4627" spans="2:11" s="58" customFormat="1">
      <c r="B4627" s="175" t="s">
        <v>5641</v>
      </c>
      <c r="C4627" s="174" t="s">
        <v>2558</v>
      </c>
      <c r="D4627" s="104">
        <v>5182.8586180000002</v>
      </c>
      <c r="E4627" s="97">
        <v>396.63407040674167</v>
      </c>
      <c r="F4627" s="227">
        <f t="shared" si="216"/>
        <v>2055698.3099999998</v>
      </c>
      <c r="G4627" s="81">
        <v>2591.4292599999999</v>
      </c>
      <c r="H4627" s="106">
        <v>1217.8387613019388</v>
      </c>
      <c r="I4627" s="189">
        <f t="shared" si="217"/>
        <v>3155943</v>
      </c>
      <c r="J4627" s="232">
        <v>2016</v>
      </c>
      <c r="K4627" s="106">
        <f t="shared" si="218"/>
        <v>5211641</v>
      </c>
    </row>
    <row r="4628" spans="2:11" s="58" customFormat="1">
      <c r="B4628" s="175" t="s">
        <v>5642</v>
      </c>
      <c r="C4628" s="174" t="s">
        <v>173</v>
      </c>
      <c r="D4628" s="181">
        <v>5686.4111110000003</v>
      </c>
      <c r="E4628" s="97">
        <v>243.05654533601657</v>
      </c>
      <c r="F4628" s="227">
        <f t="shared" si="216"/>
        <v>1382119.44</v>
      </c>
      <c r="G4628" s="81">
        <v>2843.2056680000001</v>
      </c>
      <c r="H4628" s="106">
        <v>576.16127402852374</v>
      </c>
      <c r="I4628" s="189">
        <f t="shared" si="217"/>
        <v>1638145</v>
      </c>
      <c r="J4628" s="232">
        <v>2016</v>
      </c>
      <c r="K4628" s="106">
        <f t="shared" si="218"/>
        <v>3020264</v>
      </c>
    </row>
    <row r="4629" spans="2:11" s="58" customFormat="1">
      <c r="B4629" s="175" t="s">
        <v>5643</v>
      </c>
      <c r="C4629" s="174" t="s">
        <v>173</v>
      </c>
      <c r="D4629" s="181">
        <v>6444.6111110000002</v>
      </c>
      <c r="E4629" s="97">
        <v>298.70927924792818</v>
      </c>
      <c r="F4629" s="227">
        <f t="shared" si="216"/>
        <v>1925065.1399999997</v>
      </c>
      <c r="G4629" s="81">
        <v>3222.3056139999999</v>
      </c>
      <c r="H4629" s="106">
        <v>576.16105434994904</v>
      </c>
      <c r="I4629" s="189">
        <f t="shared" si="217"/>
        <v>1856566.9999999998</v>
      </c>
      <c r="J4629" s="232">
        <v>2016</v>
      </c>
      <c r="K4629" s="106">
        <f t="shared" si="218"/>
        <v>3781632</v>
      </c>
    </row>
    <row r="4630" spans="2:11" s="58" customFormat="1">
      <c r="B4630" s="175" t="s">
        <v>5644</v>
      </c>
      <c r="C4630" s="174" t="s">
        <v>991</v>
      </c>
      <c r="D4630" s="181">
        <v>6332.8119049999996</v>
      </c>
      <c r="E4630" s="97">
        <v>344.18069298396443</v>
      </c>
      <c r="F4630" s="227">
        <f t="shared" si="216"/>
        <v>2179631.59</v>
      </c>
      <c r="G4630" s="81">
        <v>3166.4060669999999</v>
      </c>
      <c r="H4630" s="106">
        <v>0</v>
      </c>
      <c r="I4630" s="189">
        <f t="shared" si="217"/>
        <v>0</v>
      </c>
      <c r="J4630" s="232">
        <v>2016</v>
      </c>
      <c r="K4630" s="106">
        <f t="shared" si="218"/>
        <v>2179632</v>
      </c>
    </row>
    <row r="4631" spans="2:11" s="58" customFormat="1">
      <c r="B4631" s="175" t="s">
        <v>5645</v>
      </c>
      <c r="C4631" s="174" t="s">
        <v>991</v>
      </c>
      <c r="D4631" s="181">
        <v>5025.828571</v>
      </c>
      <c r="E4631" s="97">
        <v>352.00982783381932</v>
      </c>
      <c r="F4631" s="227">
        <f t="shared" si="216"/>
        <v>1769141.05</v>
      </c>
      <c r="G4631" s="81">
        <v>2512.9142780000002</v>
      </c>
      <c r="H4631" s="106">
        <v>499.89369354842751</v>
      </c>
      <c r="I4631" s="189">
        <f t="shared" si="217"/>
        <v>1256190</v>
      </c>
      <c r="J4631" s="232">
        <v>2016</v>
      </c>
      <c r="K4631" s="106">
        <f t="shared" si="218"/>
        <v>3025331</v>
      </c>
    </row>
    <row r="4632" spans="2:11" s="58" customFormat="1">
      <c r="B4632" s="175" t="s">
        <v>5646</v>
      </c>
      <c r="C4632" s="174" t="s">
        <v>1091</v>
      </c>
      <c r="D4632" s="104">
        <v>6449.2833330000003</v>
      </c>
      <c r="E4632" s="97">
        <v>180.62227380203083</v>
      </c>
      <c r="F4632" s="227">
        <f t="shared" si="216"/>
        <v>1164884.22</v>
      </c>
      <c r="G4632" s="81">
        <v>3224.6415870000001</v>
      </c>
      <c r="H4632" s="106">
        <v>0</v>
      </c>
      <c r="I4632" s="189">
        <f t="shared" si="217"/>
        <v>0</v>
      </c>
      <c r="J4632" s="232">
        <v>2016</v>
      </c>
      <c r="K4632" s="106">
        <f t="shared" si="218"/>
        <v>1164884</v>
      </c>
    </row>
    <row r="4633" spans="2:11" s="58" customFormat="1">
      <c r="B4633" s="175" t="s">
        <v>5647</v>
      </c>
      <c r="C4633" s="174" t="s">
        <v>815</v>
      </c>
      <c r="D4633" s="181">
        <v>23544.799999999999</v>
      </c>
      <c r="E4633" s="97">
        <v>28.700931415854029</v>
      </c>
      <c r="F4633" s="227">
        <f t="shared" si="216"/>
        <v>675757.69</v>
      </c>
      <c r="G4633" s="81">
        <v>11772.400079999999</v>
      </c>
      <c r="H4633" s="106">
        <v>162.69452167650084</v>
      </c>
      <c r="I4633" s="189">
        <f t="shared" si="217"/>
        <v>1915305.0000000002</v>
      </c>
      <c r="J4633" s="232">
        <v>2016</v>
      </c>
      <c r="K4633" s="106">
        <f t="shared" si="218"/>
        <v>2591063</v>
      </c>
    </row>
    <row r="4634" spans="2:11" s="58" customFormat="1">
      <c r="B4634" s="175" t="s">
        <v>5648</v>
      </c>
      <c r="C4634" s="174" t="s">
        <v>5649</v>
      </c>
      <c r="D4634" s="181">
        <v>7324.906935</v>
      </c>
      <c r="E4634" s="97">
        <v>181.63457799617763</v>
      </c>
      <c r="F4634" s="227">
        <f t="shared" si="216"/>
        <v>1330456.3799999999</v>
      </c>
      <c r="G4634" s="81">
        <v>3662.4533350000002</v>
      </c>
      <c r="H4634" s="106">
        <v>1300.6112472420075</v>
      </c>
      <c r="I4634" s="189">
        <f t="shared" si="217"/>
        <v>4763428</v>
      </c>
      <c r="J4634" s="232">
        <v>2016</v>
      </c>
      <c r="K4634" s="106">
        <f t="shared" si="218"/>
        <v>6093884</v>
      </c>
    </row>
    <row r="4635" spans="2:11" s="58" customFormat="1">
      <c r="B4635" s="175" t="s">
        <v>5650</v>
      </c>
      <c r="C4635" s="174" t="s">
        <v>5649</v>
      </c>
      <c r="D4635" s="181">
        <v>4734.7997850000002</v>
      </c>
      <c r="E4635" s="97">
        <v>162.16725413237299</v>
      </c>
      <c r="F4635" s="227">
        <f t="shared" si="216"/>
        <v>767829.48</v>
      </c>
      <c r="G4635" s="81">
        <v>2367.3998940000001</v>
      </c>
      <c r="H4635" s="106">
        <v>1300.6112772935689</v>
      </c>
      <c r="I4635" s="189">
        <f t="shared" si="217"/>
        <v>3079067</v>
      </c>
      <c r="J4635" s="232">
        <v>2016</v>
      </c>
      <c r="K4635" s="106">
        <f t="shared" si="218"/>
        <v>3846896</v>
      </c>
    </row>
    <row r="4636" spans="2:11" s="58" customFormat="1">
      <c r="B4636" s="175" t="s">
        <v>5651</v>
      </c>
      <c r="C4636" s="174" t="s">
        <v>5649</v>
      </c>
      <c r="D4636" s="181">
        <v>7324.906935</v>
      </c>
      <c r="E4636" s="97">
        <v>181.63457799617763</v>
      </c>
      <c r="F4636" s="227">
        <f t="shared" si="216"/>
        <v>1330456.3799999999</v>
      </c>
      <c r="G4636" s="81">
        <v>3662.4533350000002</v>
      </c>
      <c r="H4636" s="106">
        <v>1300.6112472420075</v>
      </c>
      <c r="I4636" s="189">
        <f t="shared" si="217"/>
        <v>4763428</v>
      </c>
      <c r="J4636" s="232">
        <v>2016</v>
      </c>
      <c r="K4636" s="106">
        <f t="shared" si="218"/>
        <v>6093884</v>
      </c>
    </row>
    <row r="4637" spans="2:11" s="58" customFormat="1">
      <c r="B4637" s="175" t="s">
        <v>5652</v>
      </c>
      <c r="C4637" s="174" t="s">
        <v>5649</v>
      </c>
      <c r="D4637" s="104">
        <v>2892.6993120000002</v>
      </c>
      <c r="E4637" s="97">
        <v>178.29571426952376</v>
      </c>
      <c r="F4637" s="227">
        <f t="shared" si="216"/>
        <v>515755.89</v>
      </c>
      <c r="G4637" s="81">
        <v>1446.3496459999999</v>
      </c>
      <c r="H4637" s="106">
        <v>1300.6108206286381</v>
      </c>
      <c r="I4637" s="189">
        <f t="shared" si="217"/>
        <v>1881138</v>
      </c>
      <c r="J4637" s="232">
        <v>2016</v>
      </c>
      <c r="K4637" s="106">
        <f t="shared" si="218"/>
        <v>2396894</v>
      </c>
    </row>
    <row r="4638" spans="2:11" s="58" customFormat="1">
      <c r="B4638" s="175" t="s">
        <v>5653</v>
      </c>
      <c r="C4638" s="174" t="s">
        <v>5649</v>
      </c>
      <c r="D4638" s="181">
        <v>2892.6993120000002</v>
      </c>
      <c r="E4638" s="97">
        <v>178.29571426952376</v>
      </c>
      <c r="F4638" s="227">
        <f t="shared" si="216"/>
        <v>515755.89</v>
      </c>
      <c r="G4638" s="81">
        <v>1446.3496459999999</v>
      </c>
      <c r="H4638" s="106">
        <v>1300.6108206286381</v>
      </c>
      <c r="I4638" s="189">
        <f t="shared" si="217"/>
        <v>1881138</v>
      </c>
      <c r="J4638" s="232">
        <v>2016</v>
      </c>
      <c r="K4638" s="106">
        <f t="shared" si="218"/>
        <v>2396894</v>
      </c>
    </row>
    <row r="4639" spans="2:11" s="58" customFormat="1">
      <c r="B4639" s="175" t="s">
        <v>5654</v>
      </c>
      <c r="C4639" s="174" t="s">
        <v>4807</v>
      </c>
      <c r="D4639" s="181">
        <v>10492.372219999999</v>
      </c>
      <c r="E4639" s="97">
        <v>376.97067422566147</v>
      </c>
      <c r="F4639" s="227">
        <f t="shared" si="216"/>
        <v>3955316.6300000004</v>
      </c>
      <c r="G4639" s="81">
        <v>5246.1861049999998</v>
      </c>
      <c r="H4639" s="106">
        <v>162.69457143095386</v>
      </c>
      <c r="I4639" s="189">
        <f t="shared" si="217"/>
        <v>853526</v>
      </c>
      <c r="J4639" s="232">
        <v>2016</v>
      </c>
      <c r="K4639" s="106">
        <f t="shared" si="218"/>
        <v>4808843</v>
      </c>
    </row>
    <row r="4640" spans="2:11" s="58" customFormat="1">
      <c r="B4640" s="175" t="s">
        <v>5655</v>
      </c>
      <c r="C4640" s="174" t="s">
        <v>4807</v>
      </c>
      <c r="D4640" s="181">
        <v>7799.938889</v>
      </c>
      <c r="E4640" s="97">
        <v>149.57727830987881</v>
      </c>
      <c r="F4640" s="227">
        <f t="shared" si="216"/>
        <v>1166693.6299999999</v>
      </c>
      <c r="G4640" s="81">
        <v>3899.9695499999998</v>
      </c>
      <c r="H4640" s="106">
        <v>162.6946036027384</v>
      </c>
      <c r="I4640" s="189">
        <f t="shared" si="217"/>
        <v>634504</v>
      </c>
      <c r="J4640" s="232">
        <v>2016</v>
      </c>
      <c r="K4640" s="106">
        <f t="shared" si="218"/>
        <v>1801198</v>
      </c>
    </row>
    <row r="4641" spans="2:11" s="58" customFormat="1">
      <c r="B4641" s="175" t="s">
        <v>5656</v>
      </c>
      <c r="C4641" s="174" t="s">
        <v>4807</v>
      </c>
      <c r="D4641" s="181">
        <v>12271.37333</v>
      </c>
      <c r="E4641" s="97">
        <v>352.45043596110685</v>
      </c>
      <c r="F4641" s="227">
        <f t="shared" si="216"/>
        <v>4325050.88</v>
      </c>
      <c r="G4641" s="81">
        <v>6135.6867359999997</v>
      </c>
      <c r="H4641" s="106">
        <v>162.69458382596281</v>
      </c>
      <c r="I4641" s="189">
        <f t="shared" si="217"/>
        <v>998243.00000000012</v>
      </c>
      <c r="J4641" s="232">
        <v>2016</v>
      </c>
      <c r="K4641" s="106">
        <f t="shared" si="218"/>
        <v>5323294</v>
      </c>
    </row>
    <row r="4642" spans="2:11" s="58" customFormat="1">
      <c r="B4642" s="175" t="s">
        <v>5657</v>
      </c>
      <c r="C4642" s="174" t="s">
        <v>5658</v>
      </c>
      <c r="D4642" s="104">
        <v>6857.1583330000003</v>
      </c>
      <c r="E4642" s="97">
        <v>47.731709566170231</v>
      </c>
      <c r="F4642" s="227">
        <f t="shared" si="216"/>
        <v>327303.89</v>
      </c>
      <c r="G4642" s="81">
        <v>3428.5791159999999</v>
      </c>
      <c r="H4642" s="106">
        <v>162.69451021179236</v>
      </c>
      <c r="I4642" s="189">
        <f t="shared" si="217"/>
        <v>557811</v>
      </c>
      <c r="J4642" s="232">
        <v>2016</v>
      </c>
      <c r="K4642" s="106">
        <f t="shared" si="218"/>
        <v>885115</v>
      </c>
    </row>
    <row r="4643" spans="2:11" s="58" customFormat="1">
      <c r="B4643" s="175" t="s">
        <v>5659</v>
      </c>
      <c r="C4643" s="174" t="s">
        <v>5658</v>
      </c>
      <c r="D4643" s="181">
        <v>18951.323810000002</v>
      </c>
      <c r="E4643" s="97">
        <v>104.05140557829979</v>
      </c>
      <c r="F4643" s="227">
        <f t="shared" si="216"/>
        <v>1971911.88</v>
      </c>
      <c r="G4643" s="81">
        <v>9475.6623220000001</v>
      </c>
      <c r="H4643" s="106">
        <v>162.69448484046558</v>
      </c>
      <c r="I4643" s="189">
        <f t="shared" si="217"/>
        <v>1541637.9999999998</v>
      </c>
      <c r="J4643" s="232">
        <v>2016</v>
      </c>
      <c r="K4643" s="106">
        <f t="shared" si="218"/>
        <v>3513550</v>
      </c>
    </row>
    <row r="4644" spans="2:11" s="58" customFormat="1">
      <c r="B4644" s="175" t="s">
        <v>5660</v>
      </c>
      <c r="C4644" s="174" t="s">
        <v>2799</v>
      </c>
      <c r="D4644" s="181">
        <v>6409.9761900000003</v>
      </c>
      <c r="E4644" s="97">
        <v>222.54191555741173</v>
      </c>
      <c r="F4644" s="227">
        <f t="shared" si="216"/>
        <v>1426488.38</v>
      </c>
      <c r="G4644" s="81">
        <v>3204.9879449999999</v>
      </c>
      <c r="H4644" s="106">
        <v>576.16129348655011</v>
      </c>
      <c r="I4644" s="189">
        <f t="shared" si="217"/>
        <v>1846590</v>
      </c>
      <c r="J4644" s="232">
        <v>2016</v>
      </c>
      <c r="K4644" s="106">
        <f t="shared" si="218"/>
        <v>3273078</v>
      </c>
    </row>
    <row r="4645" spans="2:11" s="58" customFormat="1">
      <c r="B4645" s="175" t="s">
        <v>5661</v>
      </c>
      <c r="C4645" s="174" t="s">
        <v>2765</v>
      </c>
      <c r="D4645" s="181">
        <v>35576.488270000002</v>
      </c>
      <c r="E4645" s="97">
        <v>159.84838770035242</v>
      </c>
      <c r="F4645" s="227">
        <f t="shared" si="216"/>
        <v>5686844.29</v>
      </c>
      <c r="G4645" s="81">
        <v>17788.244289999999</v>
      </c>
      <c r="H4645" s="106">
        <v>398.5269082449733</v>
      </c>
      <c r="I4645" s="189">
        <f t="shared" si="217"/>
        <v>7089094</v>
      </c>
      <c r="J4645" s="232">
        <v>2016</v>
      </c>
      <c r="K4645" s="106">
        <f t="shared" si="218"/>
        <v>12775938</v>
      </c>
    </row>
    <row r="4646" spans="2:11" s="58" customFormat="1">
      <c r="B4646" s="175" t="s">
        <v>5662</v>
      </c>
      <c r="C4646" s="174" t="s">
        <v>2330</v>
      </c>
      <c r="D4646" s="181">
        <v>9757.2022560000005</v>
      </c>
      <c r="E4646" s="97">
        <v>66.397375292862833</v>
      </c>
      <c r="F4646" s="227">
        <f t="shared" si="216"/>
        <v>647852.61999999988</v>
      </c>
      <c r="G4646" s="81">
        <v>9757.2020279999997</v>
      </c>
      <c r="H4646" s="106">
        <v>162.69448920341654</v>
      </c>
      <c r="I4646" s="189">
        <f t="shared" si="217"/>
        <v>1587443</v>
      </c>
      <c r="J4646" s="232">
        <v>2016</v>
      </c>
      <c r="K4646" s="106">
        <f t="shared" si="218"/>
        <v>2235296</v>
      </c>
    </row>
    <row r="4647" spans="2:11" s="58" customFormat="1">
      <c r="B4647" s="175" t="s">
        <v>5663</v>
      </c>
      <c r="C4647" s="174" t="s">
        <v>2330</v>
      </c>
      <c r="D4647" s="104">
        <v>9757.2022560000005</v>
      </c>
      <c r="E4647" s="97">
        <v>66.397375292862833</v>
      </c>
      <c r="F4647" s="227">
        <f t="shared" si="216"/>
        <v>647852.61999999988</v>
      </c>
      <c r="G4647" s="81">
        <v>9757.2021499999992</v>
      </c>
      <c r="H4647" s="106">
        <v>162.6944871691523</v>
      </c>
      <c r="I4647" s="189">
        <f t="shared" si="217"/>
        <v>1587443</v>
      </c>
      <c r="J4647" s="232">
        <v>2016</v>
      </c>
      <c r="K4647" s="106">
        <f t="shared" si="218"/>
        <v>2235296</v>
      </c>
    </row>
    <row r="4648" spans="2:11" s="58" customFormat="1">
      <c r="B4648" s="175" t="s">
        <v>5664</v>
      </c>
      <c r="C4648" s="174" t="s">
        <v>5665</v>
      </c>
      <c r="D4648" s="181">
        <v>10681.583119999999</v>
      </c>
      <c r="E4648" s="97">
        <v>252.71431675195353</v>
      </c>
      <c r="F4648" s="227">
        <f t="shared" si="216"/>
        <v>2699388.98</v>
      </c>
      <c r="G4648" s="81"/>
      <c r="H4648" s="106" t="s">
        <v>11235</v>
      </c>
      <c r="I4648" s="189" t="str">
        <f t="shared" si="217"/>
        <v/>
      </c>
      <c r="J4648" s="232">
        <v>2016</v>
      </c>
      <c r="K4648" s="106">
        <f t="shared" si="218"/>
        <v>0</v>
      </c>
    </row>
    <row r="4649" spans="2:11" s="58" customFormat="1">
      <c r="B4649" s="175" t="s">
        <v>5666</v>
      </c>
      <c r="C4649" s="174" t="s">
        <v>2330</v>
      </c>
      <c r="D4649" s="181">
        <v>9757.2022560000005</v>
      </c>
      <c r="E4649" s="97">
        <v>66.397375292862833</v>
      </c>
      <c r="F4649" s="227">
        <f t="shared" si="216"/>
        <v>647852.61999999988</v>
      </c>
      <c r="G4649" s="81">
        <v>9757.2021499999992</v>
      </c>
      <c r="H4649" s="106">
        <v>162.6944871691523</v>
      </c>
      <c r="I4649" s="189">
        <f t="shared" si="217"/>
        <v>1587443</v>
      </c>
      <c r="J4649" s="232">
        <v>2016</v>
      </c>
      <c r="K4649" s="106">
        <f t="shared" si="218"/>
        <v>2235296</v>
      </c>
    </row>
    <row r="4650" spans="2:11" s="58" customFormat="1">
      <c r="B4650" s="175" t="s">
        <v>5667</v>
      </c>
      <c r="C4650" s="174" t="s">
        <v>2305</v>
      </c>
      <c r="D4650" s="181">
        <v>10766.255950000001</v>
      </c>
      <c r="E4650" s="97">
        <v>97.170100251982205</v>
      </c>
      <c r="F4650" s="227">
        <f t="shared" si="216"/>
        <v>1046158.1699999999</v>
      </c>
      <c r="G4650" s="81">
        <v>5383.1281040000003</v>
      </c>
      <c r="H4650" s="106">
        <v>162.69443770978108</v>
      </c>
      <c r="I4650" s="189">
        <f t="shared" si="217"/>
        <v>875805</v>
      </c>
      <c r="J4650" s="232">
        <v>2016</v>
      </c>
      <c r="K4650" s="106">
        <f t="shared" si="218"/>
        <v>1921963</v>
      </c>
    </row>
    <row r="4651" spans="2:11" s="58" customFormat="1">
      <c r="B4651" s="175" t="s">
        <v>5668</v>
      </c>
      <c r="C4651" s="174" t="s">
        <v>2305</v>
      </c>
      <c r="D4651" s="181">
        <v>40263.993329999998</v>
      </c>
      <c r="E4651" s="97">
        <v>37.580154745172671</v>
      </c>
      <c r="F4651" s="227">
        <f t="shared" si="216"/>
        <v>1513127.1</v>
      </c>
      <c r="G4651" s="81">
        <v>20131.995749999998</v>
      </c>
      <c r="H4651" s="106">
        <v>162.69450086686018</v>
      </c>
      <c r="I4651" s="189">
        <f t="shared" si="217"/>
        <v>3275365</v>
      </c>
      <c r="J4651" s="232">
        <v>2016</v>
      </c>
      <c r="K4651" s="106">
        <f t="shared" si="218"/>
        <v>4788492</v>
      </c>
    </row>
    <row r="4652" spans="2:11" s="58" customFormat="1">
      <c r="B4652" s="175" t="s">
        <v>5669</v>
      </c>
      <c r="C4652" s="174" t="s">
        <v>5665</v>
      </c>
      <c r="D4652" s="104">
        <v>10681.583119999999</v>
      </c>
      <c r="E4652" s="97">
        <v>252.71431675195353</v>
      </c>
      <c r="F4652" s="227">
        <f t="shared" si="216"/>
        <v>2699388.98</v>
      </c>
      <c r="G4652" s="81"/>
      <c r="H4652" s="106" t="s">
        <v>11235</v>
      </c>
      <c r="I4652" s="189" t="str">
        <f t="shared" si="217"/>
        <v/>
      </c>
      <c r="J4652" s="232">
        <v>2016</v>
      </c>
      <c r="K4652" s="106">
        <f t="shared" si="218"/>
        <v>0</v>
      </c>
    </row>
    <row r="4653" spans="2:11" s="58" customFormat="1">
      <c r="B4653" s="175" t="s">
        <v>5670</v>
      </c>
      <c r="C4653" s="174" t="s">
        <v>390</v>
      </c>
      <c r="D4653" s="181">
        <v>24867.9</v>
      </c>
      <c r="E4653" s="97">
        <v>47.906645514900731</v>
      </c>
      <c r="F4653" s="227">
        <f t="shared" si="216"/>
        <v>1191337.67</v>
      </c>
      <c r="G4653" s="81">
        <v>12433.949839999999</v>
      </c>
      <c r="H4653" s="106">
        <v>162.69447971329438</v>
      </c>
      <c r="I4653" s="189">
        <f t="shared" si="217"/>
        <v>2022934.9999999998</v>
      </c>
      <c r="J4653" s="232">
        <v>2016</v>
      </c>
      <c r="K4653" s="106">
        <f t="shared" si="218"/>
        <v>3214273</v>
      </c>
    </row>
    <row r="4654" spans="2:11" s="58" customFormat="1">
      <c r="B4654" s="175" t="s">
        <v>5671</v>
      </c>
      <c r="C4654" s="174" t="s">
        <v>5672</v>
      </c>
      <c r="D4654" s="181">
        <v>3707.05</v>
      </c>
      <c r="E4654" s="97">
        <v>17.828316316208305</v>
      </c>
      <c r="F4654" s="227">
        <f t="shared" si="216"/>
        <v>66090.460000000006</v>
      </c>
      <c r="G4654" s="81">
        <v>1853.5249389999999</v>
      </c>
      <c r="H4654" s="106">
        <v>162.69433103106471</v>
      </c>
      <c r="I4654" s="189">
        <f t="shared" si="217"/>
        <v>301558</v>
      </c>
      <c r="J4654" s="232">
        <v>2016</v>
      </c>
      <c r="K4654" s="106">
        <f t="shared" si="218"/>
        <v>367648</v>
      </c>
    </row>
    <row r="4655" spans="2:11" s="58" customFormat="1">
      <c r="B4655" s="175" t="s">
        <v>5673</v>
      </c>
      <c r="C4655" s="174" t="s">
        <v>3672</v>
      </c>
      <c r="D4655" s="181">
        <v>2285.36</v>
      </c>
      <c r="E4655" s="97">
        <v>156.77773304862254</v>
      </c>
      <c r="F4655" s="227">
        <f t="shared" si="216"/>
        <v>358293.56</v>
      </c>
      <c r="G4655" s="81">
        <v>1142.6800330000001</v>
      </c>
      <c r="H4655" s="106">
        <v>162.69471298270247</v>
      </c>
      <c r="I4655" s="189">
        <f t="shared" si="217"/>
        <v>185908</v>
      </c>
      <c r="J4655" s="232">
        <v>2016</v>
      </c>
      <c r="K4655" s="106">
        <f t="shared" si="218"/>
        <v>544202</v>
      </c>
    </row>
    <row r="4656" spans="2:11" s="58" customFormat="1">
      <c r="B4656" s="175" t="s">
        <v>5674</v>
      </c>
      <c r="C4656" s="174" t="s">
        <v>1344</v>
      </c>
      <c r="D4656" s="181">
        <v>8377.5634279999995</v>
      </c>
      <c r="E4656" s="97">
        <v>76.587361649277867</v>
      </c>
      <c r="F4656" s="227">
        <f t="shared" si="216"/>
        <v>641615.48</v>
      </c>
      <c r="G4656" s="81">
        <v>4188.7817489999998</v>
      </c>
      <c r="H4656" s="106">
        <v>272.30662000289385</v>
      </c>
      <c r="I4656" s="189">
        <f t="shared" si="217"/>
        <v>1140633</v>
      </c>
      <c r="J4656" s="232">
        <v>2016</v>
      </c>
      <c r="K4656" s="106">
        <f t="shared" si="218"/>
        <v>1782248</v>
      </c>
    </row>
    <row r="4657" spans="2:11" s="58" customFormat="1">
      <c r="B4657" s="175" t="s">
        <v>5675</v>
      </c>
      <c r="C4657" s="174" t="s">
        <v>3672</v>
      </c>
      <c r="D4657" s="104">
        <v>20099.340950000002</v>
      </c>
      <c r="E4657" s="97">
        <v>559.24788568751546</v>
      </c>
      <c r="F4657" s="227">
        <f t="shared" si="216"/>
        <v>11240513.93</v>
      </c>
      <c r="G4657" s="81">
        <v>10049.670770000001</v>
      </c>
      <c r="H4657" s="106">
        <v>162.69448397064255</v>
      </c>
      <c r="I4657" s="189">
        <f t="shared" si="217"/>
        <v>1635026</v>
      </c>
      <c r="J4657" s="232">
        <v>2016</v>
      </c>
      <c r="K4657" s="106">
        <f t="shared" si="218"/>
        <v>12875540</v>
      </c>
    </row>
    <row r="4658" spans="2:11" s="58" customFormat="1">
      <c r="B4658" s="175" t="s">
        <v>5676</v>
      </c>
      <c r="C4658" s="174" t="s">
        <v>3956</v>
      </c>
      <c r="D4658" s="181">
        <v>5121.3</v>
      </c>
      <c r="E4658" s="97">
        <v>82.603329232811973</v>
      </c>
      <c r="F4658" s="227">
        <f t="shared" si="216"/>
        <v>423036.43</v>
      </c>
      <c r="G4658" s="81">
        <v>2560.6499920000001</v>
      </c>
      <c r="H4658" s="106">
        <v>623.65180910675588</v>
      </c>
      <c r="I4658" s="189">
        <f t="shared" si="217"/>
        <v>1596954</v>
      </c>
      <c r="J4658" s="232">
        <v>2016</v>
      </c>
      <c r="K4658" s="106">
        <f t="shared" si="218"/>
        <v>2019990</v>
      </c>
    </row>
    <row r="4659" spans="2:11" s="58" customFormat="1">
      <c r="B4659" s="175" t="s">
        <v>5677</v>
      </c>
      <c r="C4659" s="174" t="s">
        <v>5252</v>
      </c>
      <c r="D4659" s="181">
        <v>18894.225829999999</v>
      </c>
      <c r="E4659" s="97">
        <v>50.361825806545895</v>
      </c>
      <c r="F4659" s="227">
        <f t="shared" si="216"/>
        <v>951547.71</v>
      </c>
      <c r="G4659" s="81">
        <v>9447.1127570000008</v>
      </c>
      <c r="H4659" s="106">
        <v>589.36101888637586</v>
      </c>
      <c r="I4659" s="189">
        <f t="shared" si="217"/>
        <v>5567760</v>
      </c>
      <c r="J4659" s="232">
        <v>2016</v>
      </c>
      <c r="K4659" s="106">
        <f t="shared" si="218"/>
        <v>6519308</v>
      </c>
    </row>
    <row r="4660" spans="2:11" s="58" customFormat="1">
      <c r="B4660" s="175" t="s">
        <v>5678</v>
      </c>
      <c r="C4660" s="174" t="s">
        <v>3956</v>
      </c>
      <c r="D4660" s="181">
        <v>13917.53333</v>
      </c>
      <c r="E4660" s="97">
        <v>739.55538427296881</v>
      </c>
      <c r="F4660" s="227">
        <f t="shared" si="216"/>
        <v>10292786.710000001</v>
      </c>
      <c r="G4660" s="81">
        <v>6958.7664029999996</v>
      </c>
      <c r="H4660" s="106">
        <v>618.84531691471409</v>
      </c>
      <c r="I4660" s="189">
        <f t="shared" si="217"/>
        <v>4306400</v>
      </c>
      <c r="J4660" s="232">
        <v>2016</v>
      </c>
      <c r="K4660" s="106">
        <f t="shared" si="218"/>
        <v>14599187</v>
      </c>
    </row>
    <row r="4661" spans="2:11" s="58" customFormat="1">
      <c r="B4661" s="175" t="s">
        <v>5679</v>
      </c>
      <c r="C4661" s="174" t="s">
        <v>565</v>
      </c>
      <c r="D4661" s="181">
        <v>3530.0110450000002</v>
      </c>
      <c r="E4661" s="97">
        <v>130.46787506581299</v>
      </c>
      <c r="F4661" s="227">
        <f t="shared" si="216"/>
        <v>460553.04</v>
      </c>
      <c r="G4661" s="81"/>
      <c r="H4661" s="106" t="s">
        <v>11235</v>
      </c>
      <c r="I4661" s="189" t="str">
        <f t="shared" si="217"/>
        <v/>
      </c>
      <c r="J4661" s="232">
        <v>2016</v>
      </c>
      <c r="K4661" s="106">
        <f t="shared" si="218"/>
        <v>0</v>
      </c>
    </row>
    <row r="4662" spans="2:11" s="58" customFormat="1">
      <c r="B4662" s="175" t="s">
        <v>5680</v>
      </c>
      <c r="C4662" s="174" t="s">
        <v>5273</v>
      </c>
      <c r="D4662" s="104">
        <v>3173</v>
      </c>
      <c r="E4662" s="97">
        <v>591.46810589347626</v>
      </c>
      <c r="F4662" s="227">
        <f t="shared" si="216"/>
        <v>1876728.3000000003</v>
      </c>
      <c r="G4662" s="81"/>
      <c r="H4662" s="106" t="s">
        <v>11235</v>
      </c>
      <c r="I4662" s="189" t="str">
        <f t="shared" si="217"/>
        <v/>
      </c>
      <c r="J4662" s="232">
        <v>2016</v>
      </c>
      <c r="K4662" s="106">
        <f t="shared" si="218"/>
        <v>0</v>
      </c>
    </row>
    <row r="4663" spans="2:11" s="58" customFormat="1">
      <c r="B4663" s="175" t="s">
        <v>5681</v>
      </c>
      <c r="C4663" s="174" t="s">
        <v>1954</v>
      </c>
      <c r="D4663" s="181">
        <v>4627.05</v>
      </c>
      <c r="E4663" s="97">
        <v>0</v>
      </c>
      <c r="F4663" s="227">
        <f t="shared" si="216"/>
        <v>0</v>
      </c>
      <c r="G4663" s="81">
        <v>2313.5249370000001</v>
      </c>
      <c r="H4663" s="106">
        <v>162.69459385559239</v>
      </c>
      <c r="I4663" s="189">
        <f t="shared" si="217"/>
        <v>376398</v>
      </c>
      <c r="J4663" s="232">
        <v>2016</v>
      </c>
      <c r="K4663" s="106">
        <f t="shared" si="218"/>
        <v>376398</v>
      </c>
    </row>
    <row r="4664" spans="2:11" s="58" customFormat="1">
      <c r="B4664" s="175" t="s">
        <v>5682</v>
      </c>
      <c r="C4664" s="174" t="s">
        <v>5273</v>
      </c>
      <c r="D4664" s="181">
        <v>2418.6</v>
      </c>
      <c r="E4664" s="97">
        <v>669.3540560654925</v>
      </c>
      <c r="F4664" s="227">
        <f t="shared" si="216"/>
        <v>1618899.7200000002</v>
      </c>
      <c r="G4664" s="81"/>
      <c r="H4664" s="106" t="s">
        <v>11235</v>
      </c>
      <c r="I4664" s="189" t="str">
        <f t="shared" si="217"/>
        <v/>
      </c>
      <c r="J4664" s="232">
        <v>2016</v>
      </c>
      <c r="K4664" s="106">
        <f t="shared" si="218"/>
        <v>0</v>
      </c>
    </row>
    <row r="4665" spans="2:11" s="58" customFormat="1">
      <c r="B4665" s="175" t="s">
        <v>5683</v>
      </c>
      <c r="C4665" s="174" t="s">
        <v>5273</v>
      </c>
      <c r="D4665" s="181">
        <v>3173</v>
      </c>
      <c r="E4665" s="97">
        <v>591.46810589347626</v>
      </c>
      <c r="F4665" s="227">
        <f t="shared" si="216"/>
        <v>1876728.3000000003</v>
      </c>
      <c r="G4665" s="81"/>
      <c r="H4665" s="106" t="s">
        <v>11235</v>
      </c>
      <c r="I4665" s="189" t="str">
        <f t="shared" si="217"/>
        <v/>
      </c>
      <c r="J4665" s="232">
        <v>2016</v>
      </c>
      <c r="K4665" s="106">
        <f t="shared" si="218"/>
        <v>0</v>
      </c>
    </row>
    <row r="4666" spans="2:11" s="58" customFormat="1">
      <c r="B4666" s="175" t="s">
        <v>5684</v>
      </c>
      <c r="C4666" s="174" t="s">
        <v>3333</v>
      </c>
      <c r="D4666" s="181">
        <v>15858.21111</v>
      </c>
      <c r="E4666" s="97">
        <v>227.19640979732171</v>
      </c>
      <c r="F4666" s="227">
        <f t="shared" si="216"/>
        <v>3602928.63</v>
      </c>
      <c r="G4666" s="81">
        <v>15858.211240000001</v>
      </c>
      <c r="H4666" s="106">
        <v>1217.8389294806746</v>
      </c>
      <c r="I4666" s="189">
        <f t="shared" si="217"/>
        <v>19312747</v>
      </c>
      <c r="J4666" s="232">
        <v>2016</v>
      </c>
      <c r="K4666" s="106">
        <f t="shared" si="218"/>
        <v>22915676</v>
      </c>
    </row>
    <row r="4667" spans="2:11" s="58" customFormat="1">
      <c r="B4667" s="175" t="s">
        <v>5685</v>
      </c>
      <c r="C4667" s="174" t="s">
        <v>1583</v>
      </c>
      <c r="D4667" s="104">
        <v>4501.6499999999996</v>
      </c>
      <c r="E4667" s="97">
        <v>3663.2103206602028</v>
      </c>
      <c r="F4667" s="227">
        <f t="shared" si="216"/>
        <v>16490490.74</v>
      </c>
      <c r="G4667" s="81">
        <v>4501.6499679999997</v>
      </c>
      <c r="H4667" s="106">
        <v>0</v>
      </c>
      <c r="I4667" s="189">
        <f t="shared" si="217"/>
        <v>0</v>
      </c>
      <c r="J4667" s="232">
        <v>2016</v>
      </c>
      <c r="K4667" s="106">
        <f t="shared" si="218"/>
        <v>16490491</v>
      </c>
    </row>
    <row r="4668" spans="2:11" s="58" customFormat="1">
      <c r="B4668" s="175" t="s">
        <v>5686</v>
      </c>
      <c r="C4668" s="174" t="s">
        <v>5687</v>
      </c>
      <c r="D4668" s="181">
        <v>9416.2821430000004</v>
      </c>
      <c r="E4668" s="97">
        <v>99.144012023259947</v>
      </c>
      <c r="F4668" s="227">
        <f t="shared" si="216"/>
        <v>933567.99</v>
      </c>
      <c r="G4668" s="81">
        <v>4708.1340300000002</v>
      </c>
      <c r="H4668" s="106">
        <v>162.69460366233457</v>
      </c>
      <c r="I4668" s="189">
        <f t="shared" si="217"/>
        <v>765988</v>
      </c>
      <c r="J4668" s="232">
        <v>2016</v>
      </c>
      <c r="K4668" s="106">
        <f t="shared" si="218"/>
        <v>1699556</v>
      </c>
    </row>
    <row r="4669" spans="2:11" s="58" customFormat="1">
      <c r="B4669" s="175" t="s">
        <v>5688</v>
      </c>
      <c r="C4669" s="174" t="s">
        <v>2558</v>
      </c>
      <c r="D4669" s="181">
        <v>7557.1096639999996</v>
      </c>
      <c r="E4669" s="97">
        <v>595.99746996605188</v>
      </c>
      <c r="F4669" s="227">
        <f t="shared" si="216"/>
        <v>4504018.24</v>
      </c>
      <c r="G4669" s="81">
        <v>3778.5547649999999</v>
      </c>
      <c r="H4669" s="106">
        <v>1217.8389056642402</v>
      </c>
      <c r="I4669" s="189">
        <f t="shared" si="217"/>
        <v>4601671</v>
      </c>
      <c r="J4669" s="232">
        <v>2016</v>
      </c>
      <c r="K4669" s="106">
        <f t="shared" si="218"/>
        <v>9105689</v>
      </c>
    </row>
    <row r="4670" spans="2:11" s="58" customFormat="1">
      <c r="B4670" s="175" t="s">
        <v>5689</v>
      </c>
      <c r="C4670" s="174" t="s">
        <v>2558</v>
      </c>
      <c r="D4670" s="181">
        <v>8768.0854340000005</v>
      </c>
      <c r="E4670" s="97">
        <v>348.2407696621903</v>
      </c>
      <c r="F4670" s="227">
        <f t="shared" si="216"/>
        <v>3053404.8200000003</v>
      </c>
      <c r="G4670" s="81">
        <v>4384.0427120000004</v>
      </c>
      <c r="H4670" s="106">
        <v>1217.8389561273964</v>
      </c>
      <c r="I4670" s="189">
        <f t="shared" si="217"/>
        <v>5339058</v>
      </c>
      <c r="J4670" s="232">
        <v>2016</v>
      </c>
      <c r="K4670" s="106">
        <f t="shared" si="218"/>
        <v>8392463</v>
      </c>
    </row>
    <row r="4671" spans="2:11" s="58" customFormat="1">
      <c r="B4671" s="175" t="s">
        <v>5690</v>
      </c>
      <c r="C4671" s="174" t="s">
        <v>2076</v>
      </c>
      <c r="D4671" s="181">
        <v>8187.1987179999996</v>
      </c>
      <c r="E4671" s="97">
        <v>556.84822330948577</v>
      </c>
      <c r="F4671" s="227">
        <f t="shared" si="216"/>
        <v>4559027.0599999996</v>
      </c>
      <c r="G4671" s="81">
        <v>4093.5991789999998</v>
      </c>
      <c r="H4671" s="106">
        <v>1300.6112145304396</v>
      </c>
      <c r="I4671" s="189">
        <f t="shared" si="217"/>
        <v>5324181</v>
      </c>
      <c r="J4671" s="232">
        <v>2016</v>
      </c>
      <c r="K4671" s="106">
        <f t="shared" si="218"/>
        <v>9883208</v>
      </c>
    </row>
    <row r="4672" spans="2:11" s="58" customFormat="1">
      <c r="B4672" s="175" t="s">
        <v>5691</v>
      </c>
      <c r="C4672" s="174" t="s">
        <v>2076</v>
      </c>
      <c r="D4672" s="104">
        <v>4415.3500000000004</v>
      </c>
      <c r="E4672" s="97">
        <v>391.31600665858872</v>
      </c>
      <c r="F4672" s="227">
        <f t="shared" si="216"/>
        <v>1727797.13</v>
      </c>
      <c r="G4672" s="81">
        <v>2207.6750470000002</v>
      </c>
      <c r="H4672" s="106">
        <v>1300.6112488800529</v>
      </c>
      <c r="I4672" s="189">
        <f t="shared" si="217"/>
        <v>2871327</v>
      </c>
      <c r="J4672" s="232">
        <v>2016</v>
      </c>
      <c r="K4672" s="106">
        <f t="shared" si="218"/>
        <v>4599124</v>
      </c>
    </row>
    <row r="4673" spans="2:11" s="58" customFormat="1">
      <c r="B4673" s="175" t="s">
        <v>5692</v>
      </c>
      <c r="C4673" s="174" t="s">
        <v>2054</v>
      </c>
      <c r="D4673" s="181">
        <v>16959.2</v>
      </c>
      <c r="E4673" s="97">
        <v>147.13139652813811</v>
      </c>
      <c r="F4673" s="227">
        <f t="shared" si="216"/>
        <v>2495230.7799999998</v>
      </c>
      <c r="G4673" s="81"/>
      <c r="H4673" s="106" t="s">
        <v>11235</v>
      </c>
      <c r="I4673" s="189" t="str">
        <f t="shared" si="217"/>
        <v/>
      </c>
      <c r="J4673" s="232">
        <v>2016</v>
      </c>
      <c r="K4673" s="106">
        <f t="shared" si="218"/>
        <v>0</v>
      </c>
    </row>
    <row r="4674" spans="2:11" s="58" customFormat="1">
      <c r="B4674" s="175" t="s">
        <v>5693</v>
      </c>
      <c r="C4674" s="174" t="s">
        <v>2054</v>
      </c>
      <c r="D4674" s="181">
        <v>7546.7542860000003</v>
      </c>
      <c r="E4674" s="97">
        <v>113.2981222916153</v>
      </c>
      <c r="F4674" s="227">
        <f t="shared" si="216"/>
        <v>855033.09</v>
      </c>
      <c r="G4674" s="81"/>
      <c r="H4674" s="106" t="s">
        <v>11235</v>
      </c>
      <c r="I4674" s="189" t="str">
        <f t="shared" si="217"/>
        <v/>
      </c>
      <c r="J4674" s="232">
        <v>2016</v>
      </c>
      <c r="K4674" s="106">
        <f t="shared" si="218"/>
        <v>0</v>
      </c>
    </row>
    <row r="4675" spans="2:11" s="58" customFormat="1">
      <c r="B4675" s="175" t="s">
        <v>5694</v>
      </c>
      <c r="C4675" s="174" t="s">
        <v>390</v>
      </c>
      <c r="D4675" s="181">
        <v>92565.789290000001</v>
      </c>
      <c r="E4675" s="97">
        <v>35.867675471316666</v>
      </c>
      <c r="F4675" s="227">
        <f t="shared" si="216"/>
        <v>3320119.69</v>
      </c>
      <c r="G4675" s="81">
        <v>46282.893609999999</v>
      </c>
      <c r="H4675" s="106">
        <v>162.69449493479931</v>
      </c>
      <c r="I4675" s="189">
        <f t="shared" si="217"/>
        <v>7529972</v>
      </c>
      <c r="J4675" s="232">
        <v>2016</v>
      </c>
      <c r="K4675" s="106">
        <f t="shared" si="218"/>
        <v>10850092</v>
      </c>
    </row>
    <row r="4676" spans="2:11" s="58" customFormat="1">
      <c r="B4676" s="175" t="s">
        <v>5695</v>
      </c>
      <c r="C4676" s="174" t="s">
        <v>390</v>
      </c>
      <c r="D4676" s="181">
        <v>13645.3</v>
      </c>
      <c r="E4676" s="97">
        <v>65.812853509999783</v>
      </c>
      <c r="F4676" s="227">
        <f t="shared" si="216"/>
        <v>898036.13</v>
      </c>
      <c r="G4676" s="81">
        <v>6822.6497989999998</v>
      </c>
      <c r="H4676" s="106">
        <v>162.69455896192923</v>
      </c>
      <c r="I4676" s="189">
        <f t="shared" si="217"/>
        <v>1110008</v>
      </c>
      <c r="J4676" s="232">
        <v>2016</v>
      </c>
      <c r="K4676" s="106">
        <f t="shared" si="218"/>
        <v>2008044</v>
      </c>
    </row>
    <row r="4677" spans="2:11" s="58" customFormat="1">
      <c r="B4677" s="175" t="s">
        <v>5696</v>
      </c>
      <c r="C4677" s="174" t="s">
        <v>390</v>
      </c>
      <c r="D4677" s="104">
        <v>24867.9</v>
      </c>
      <c r="E4677" s="97">
        <v>47.906645514900731</v>
      </c>
      <c r="F4677" s="227">
        <f t="shared" si="216"/>
        <v>1191337.67</v>
      </c>
      <c r="G4677" s="81">
        <v>12433.949839999999</v>
      </c>
      <c r="H4677" s="106">
        <v>162.69447971329438</v>
      </c>
      <c r="I4677" s="189">
        <f t="shared" si="217"/>
        <v>2022934.9999999998</v>
      </c>
      <c r="J4677" s="232">
        <v>2016</v>
      </c>
      <c r="K4677" s="106">
        <f t="shared" si="218"/>
        <v>3214273</v>
      </c>
    </row>
    <row r="4678" spans="2:11" s="58" customFormat="1">
      <c r="B4678" s="175" t="s">
        <v>5697</v>
      </c>
      <c r="C4678" s="174" t="s">
        <v>390</v>
      </c>
      <c r="D4678" s="181">
        <v>13645.3</v>
      </c>
      <c r="E4678" s="97">
        <v>65.812853509999783</v>
      </c>
      <c r="F4678" s="227">
        <f t="shared" si="216"/>
        <v>898036.13</v>
      </c>
      <c r="G4678" s="81">
        <v>6822.6497989999998</v>
      </c>
      <c r="H4678" s="106">
        <v>162.69455896192923</v>
      </c>
      <c r="I4678" s="189">
        <f t="shared" si="217"/>
        <v>1110008</v>
      </c>
      <c r="J4678" s="232">
        <v>2016</v>
      </c>
      <c r="K4678" s="106">
        <f t="shared" si="218"/>
        <v>2008044</v>
      </c>
    </row>
    <row r="4679" spans="2:11" s="58" customFormat="1">
      <c r="B4679" s="175" t="s">
        <v>5698</v>
      </c>
      <c r="C4679" s="174" t="s">
        <v>4647</v>
      </c>
      <c r="D4679" s="181">
        <v>1281</v>
      </c>
      <c r="E4679" s="97">
        <v>84.597150663544099</v>
      </c>
      <c r="F4679" s="227">
        <f t="shared" si="216"/>
        <v>108368.95</v>
      </c>
      <c r="G4679" s="81"/>
      <c r="H4679" s="106" t="s">
        <v>11235</v>
      </c>
      <c r="I4679" s="189" t="str">
        <f t="shared" si="217"/>
        <v/>
      </c>
      <c r="J4679" s="232">
        <v>2016</v>
      </c>
      <c r="K4679" s="106">
        <f t="shared" si="218"/>
        <v>0</v>
      </c>
    </row>
    <row r="4680" spans="2:11" s="58" customFormat="1">
      <c r="B4680" s="175" t="s">
        <v>5699</v>
      </c>
      <c r="C4680" s="174" t="s">
        <v>1139</v>
      </c>
      <c r="D4680" s="181">
        <v>2566.1999999999998</v>
      </c>
      <c r="E4680" s="97">
        <v>431.72651780843279</v>
      </c>
      <c r="F4680" s="227">
        <f t="shared" si="216"/>
        <v>1107896.5900000001</v>
      </c>
      <c r="G4680" s="81"/>
      <c r="H4680" s="106" t="s">
        <v>11235</v>
      </c>
      <c r="I4680" s="189" t="str">
        <f t="shared" si="217"/>
        <v/>
      </c>
      <c r="J4680" s="232">
        <v>2016</v>
      </c>
      <c r="K4680" s="106">
        <f t="shared" si="218"/>
        <v>0</v>
      </c>
    </row>
    <row r="4681" spans="2:11" s="58" customFormat="1">
      <c r="B4681" s="175" t="s">
        <v>5700</v>
      </c>
      <c r="C4681" s="174" t="s">
        <v>1062</v>
      </c>
      <c r="D4681" s="181">
        <v>757.85911950000002</v>
      </c>
      <c r="E4681" s="97">
        <v>216.60562732068567</v>
      </c>
      <c r="F4681" s="227">
        <f t="shared" si="216"/>
        <v>164156.54999999999</v>
      </c>
      <c r="G4681" s="81"/>
      <c r="H4681" s="106" t="s">
        <v>11235</v>
      </c>
      <c r="I4681" s="189" t="str">
        <f t="shared" si="217"/>
        <v/>
      </c>
      <c r="J4681" s="232">
        <v>2016</v>
      </c>
      <c r="K4681" s="106">
        <f t="shared" si="218"/>
        <v>0</v>
      </c>
    </row>
    <row r="4682" spans="2:11" s="58" customFormat="1">
      <c r="B4682" s="175" t="s">
        <v>5701</v>
      </c>
      <c r="C4682" s="174" t="s">
        <v>1062</v>
      </c>
      <c r="D4682" s="104">
        <v>1006.576101</v>
      </c>
      <c r="E4682" s="97">
        <v>196.35297301778476</v>
      </c>
      <c r="F4682" s="227">
        <f t="shared" si="216"/>
        <v>197644.21</v>
      </c>
      <c r="G4682" s="81"/>
      <c r="H4682" s="106" t="s">
        <v>11235</v>
      </c>
      <c r="I4682" s="189" t="str">
        <f t="shared" si="217"/>
        <v/>
      </c>
      <c r="J4682" s="232">
        <v>2016</v>
      </c>
      <c r="K4682" s="106">
        <f t="shared" si="218"/>
        <v>0</v>
      </c>
    </row>
    <row r="4683" spans="2:11" s="58" customFormat="1">
      <c r="B4683" s="175" t="s">
        <v>5702</v>
      </c>
      <c r="C4683" s="174" t="s">
        <v>1055</v>
      </c>
      <c r="D4683" s="181">
        <v>2208</v>
      </c>
      <c r="E4683" s="97">
        <v>96.200407608695656</v>
      </c>
      <c r="F4683" s="227">
        <f t="shared" si="216"/>
        <v>212410.5</v>
      </c>
      <c r="G4683" s="81"/>
      <c r="H4683" s="106" t="s">
        <v>11235</v>
      </c>
      <c r="I4683" s="189" t="str">
        <f t="shared" si="217"/>
        <v/>
      </c>
      <c r="J4683" s="232">
        <v>2016</v>
      </c>
      <c r="K4683" s="106">
        <f t="shared" si="218"/>
        <v>0</v>
      </c>
    </row>
    <row r="4684" spans="2:11" s="58" customFormat="1">
      <c r="B4684" s="175" t="s">
        <v>5703</v>
      </c>
      <c r="C4684" s="174" t="s">
        <v>4242</v>
      </c>
      <c r="D4684" s="181"/>
      <c r="E4684" s="97" t="s">
        <v>11235</v>
      </c>
      <c r="F4684" s="227">
        <f t="shared" si="216"/>
        <v>0</v>
      </c>
      <c r="G4684" s="81"/>
      <c r="H4684" s="106" t="s">
        <v>11235</v>
      </c>
      <c r="I4684" s="189" t="str">
        <f t="shared" si="217"/>
        <v/>
      </c>
      <c r="J4684" s="232">
        <v>2016</v>
      </c>
      <c r="K4684" s="106">
        <f t="shared" si="218"/>
        <v>0</v>
      </c>
    </row>
    <row r="4685" spans="2:11" s="58" customFormat="1">
      <c r="B4685" s="175" t="s">
        <v>5704</v>
      </c>
      <c r="C4685" s="174" t="s">
        <v>1068</v>
      </c>
      <c r="D4685" s="181">
        <v>7023.2</v>
      </c>
      <c r="E4685" s="97">
        <v>340.04384468618298</v>
      </c>
      <c r="F4685" s="227">
        <f t="shared" si="216"/>
        <v>2388195.9300000002</v>
      </c>
      <c r="G4685" s="81">
        <v>3511.600109</v>
      </c>
      <c r="H4685" s="106">
        <v>0</v>
      </c>
      <c r="I4685" s="189">
        <f t="shared" si="217"/>
        <v>0</v>
      </c>
      <c r="J4685" s="232">
        <v>2016</v>
      </c>
      <c r="K4685" s="106">
        <f t="shared" si="218"/>
        <v>2388196</v>
      </c>
    </row>
    <row r="4686" spans="2:11" s="58" customFormat="1">
      <c r="B4686" s="175" t="s">
        <v>5705</v>
      </c>
      <c r="C4686" s="174" t="s">
        <v>1068</v>
      </c>
      <c r="D4686" s="181">
        <v>765</v>
      </c>
      <c r="E4686" s="97">
        <v>87.052718954248363</v>
      </c>
      <c r="F4686" s="227">
        <f t="shared" ref="F4686:F4749" si="219">IFERROR(D4686*E4686,0)</f>
        <v>66595.33</v>
      </c>
      <c r="G4686" s="81">
        <v>382.49999409999998</v>
      </c>
      <c r="H4686" s="106">
        <v>0</v>
      </c>
      <c r="I4686" s="189">
        <f t="shared" ref="I4686:I4749" si="220">IFERROR(G4686*H4686,"")</f>
        <v>0</v>
      </c>
      <c r="J4686" s="232">
        <v>2016</v>
      </c>
      <c r="K4686" s="106">
        <f t="shared" ref="K4686:K4749" si="221">IFERROR(ROUND((F4686+I4686),0),0)</f>
        <v>66595</v>
      </c>
    </row>
    <row r="4687" spans="2:11" s="58" customFormat="1">
      <c r="B4687" s="175" t="s">
        <v>5706</v>
      </c>
      <c r="C4687" s="174" t="s">
        <v>4647</v>
      </c>
      <c r="D4687" s="104">
        <v>1281</v>
      </c>
      <c r="E4687" s="97">
        <v>84.597150663544099</v>
      </c>
      <c r="F4687" s="227">
        <f t="shared" si="219"/>
        <v>108368.95</v>
      </c>
      <c r="G4687" s="81"/>
      <c r="H4687" s="106" t="s">
        <v>11235</v>
      </c>
      <c r="I4687" s="189" t="str">
        <f t="shared" si="220"/>
        <v/>
      </c>
      <c r="J4687" s="232">
        <v>2016</v>
      </c>
      <c r="K4687" s="106">
        <f t="shared" si="221"/>
        <v>0</v>
      </c>
    </row>
    <row r="4688" spans="2:11" s="58" customFormat="1">
      <c r="B4688" s="175" t="s">
        <v>5707</v>
      </c>
      <c r="C4688" s="174" t="s">
        <v>5235</v>
      </c>
      <c r="D4688" s="181">
        <v>1149.8496339999999</v>
      </c>
      <c r="E4688" s="97">
        <v>1091.529381658263</v>
      </c>
      <c r="F4688" s="227">
        <f t="shared" si="219"/>
        <v>1255094.6599999999</v>
      </c>
      <c r="G4688" s="81"/>
      <c r="H4688" s="106" t="s">
        <v>11235</v>
      </c>
      <c r="I4688" s="189" t="str">
        <f t="shared" si="220"/>
        <v/>
      </c>
      <c r="J4688" s="232">
        <v>2016</v>
      </c>
      <c r="K4688" s="106">
        <f t="shared" si="221"/>
        <v>0</v>
      </c>
    </row>
    <row r="4689" spans="2:11" s="58" customFormat="1">
      <c r="B4689" s="175" t="s">
        <v>5708</v>
      </c>
      <c r="C4689" s="174" t="s">
        <v>138</v>
      </c>
      <c r="D4689" s="181">
        <v>12667.098410000001</v>
      </c>
      <c r="E4689" s="97">
        <v>136.67548904753477</v>
      </c>
      <c r="F4689" s="227">
        <f t="shared" si="219"/>
        <v>1731281.87</v>
      </c>
      <c r="G4689" s="81"/>
      <c r="H4689" s="106" t="s">
        <v>11235</v>
      </c>
      <c r="I4689" s="189" t="str">
        <f t="shared" si="220"/>
        <v/>
      </c>
      <c r="J4689" s="232">
        <v>2016</v>
      </c>
      <c r="K4689" s="106">
        <f t="shared" si="221"/>
        <v>0</v>
      </c>
    </row>
    <row r="4690" spans="2:11" s="58" customFormat="1">
      <c r="B4690" s="175" t="s">
        <v>5709</v>
      </c>
      <c r="C4690" s="174" t="s">
        <v>5710</v>
      </c>
      <c r="D4690" s="181">
        <v>2618.7219730000002</v>
      </c>
      <c r="E4690" s="97">
        <v>354.99516924090051</v>
      </c>
      <c r="F4690" s="227">
        <f t="shared" si="219"/>
        <v>929633.64999999991</v>
      </c>
      <c r="G4690" s="81"/>
      <c r="H4690" s="106" t="s">
        <v>11235</v>
      </c>
      <c r="I4690" s="189" t="str">
        <f t="shared" si="220"/>
        <v/>
      </c>
      <c r="J4690" s="232">
        <v>2016</v>
      </c>
      <c r="K4690" s="106">
        <f t="shared" si="221"/>
        <v>0</v>
      </c>
    </row>
    <row r="4691" spans="2:11" s="58" customFormat="1">
      <c r="B4691" s="175" t="s">
        <v>5711</v>
      </c>
      <c r="C4691" s="174" t="s">
        <v>5269</v>
      </c>
      <c r="D4691" s="181">
        <v>6893.9</v>
      </c>
      <c r="E4691" s="97">
        <v>219.97447598601664</v>
      </c>
      <c r="F4691" s="227">
        <f t="shared" si="219"/>
        <v>1516482.04</v>
      </c>
      <c r="G4691" s="81"/>
      <c r="H4691" s="106" t="s">
        <v>11235</v>
      </c>
      <c r="I4691" s="189" t="str">
        <f t="shared" si="220"/>
        <v/>
      </c>
      <c r="J4691" s="232">
        <v>2016</v>
      </c>
      <c r="K4691" s="106">
        <f t="shared" si="221"/>
        <v>0</v>
      </c>
    </row>
    <row r="4692" spans="2:11" s="58" customFormat="1">
      <c r="B4692" s="175" t="s">
        <v>5712</v>
      </c>
      <c r="C4692" s="174" t="s">
        <v>5713</v>
      </c>
      <c r="D4692" s="104">
        <v>4047.1118369999999</v>
      </c>
      <c r="E4692" s="97">
        <v>41.597061504678159</v>
      </c>
      <c r="F4692" s="227">
        <f t="shared" si="219"/>
        <v>168347.96</v>
      </c>
      <c r="G4692" s="81"/>
      <c r="H4692" s="106" t="s">
        <v>11235</v>
      </c>
      <c r="I4692" s="189" t="str">
        <f t="shared" si="220"/>
        <v/>
      </c>
      <c r="J4692" s="232">
        <v>2016</v>
      </c>
      <c r="K4692" s="106">
        <f t="shared" si="221"/>
        <v>0</v>
      </c>
    </row>
    <row r="4693" spans="2:11" s="58" customFormat="1">
      <c r="B4693" s="175" t="s">
        <v>5714</v>
      </c>
      <c r="C4693" s="174" t="s">
        <v>5713</v>
      </c>
      <c r="D4693" s="181">
        <v>3523.8445230000002</v>
      </c>
      <c r="E4693" s="97">
        <v>231.10552826169621</v>
      </c>
      <c r="F4693" s="227">
        <f t="shared" si="219"/>
        <v>814379.95</v>
      </c>
      <c r="G4693" s="81"/>
      <c r="H4693" s="106" t="s">
        <v>11235</v>
      </c>
      <c r="I4693" s="189" t="str">
        <f t="shared" si="220"/>
        <v/>
      </c>
      <c r="J4693" s="232">
        <v>2016</v>
      </c>
      <c r="K4693" s="106">
        <f t="shared" si="221"/>
        <v>0</v>
      </c>
    </row>
    <row r="4694" spans="2:11" s="58" customFormat="1">
      <c r="B4694" s="175" t="s">
        <v>5715</v>
      </c>
      <c r="C4694" s="174" t="s">
        <v>5713</v>
      </c>
      <c r="D4694" s="181">
        <v>4047.1118369999999</v>
      </c>
      <c r="E4694" s="97">
        <v>41.597061504678159</v>
      </c>
      <c r="F4694" s="227">
        <f t="shared" si="219"/>
        <v>168347.96</v>
      </c>
      <c r="G4694" s="81"/>
      <c r="H4694" s="106" t="s">
        <v>11235</v>
      </c>
      <c r="I4694" s="189" t="str">
        <f t="shared" si="220"/>
        <v/>
      </c>
      <c r="J4694" s="232">
        <v>2016</v>
      </c>
      <c r="K4694" s="106">
        <f t="shared" si="221"/>
        <v>0</v>
      </c>
    </row>
    <row r="4695" spans="2:11" s="58" customFormat="1">
      <c r="B4695" s="175" t="s">
        <v>5716</v>
      </c>
      <c r="C4695" s="174" t="s">
        <v>5713</v>
      </c>
      <c r="D4695" s="181">
        <v>3523.8445230000002</v>
      </c>
      <c r="E4695" s="97">
        <v>231.10552826169621</v>
      </c>
      <c r="F4695" s="227">
        <f t="shared" si="219"/>
        <v>814379.95</v>
      </c>
      <c r="G4695" s="81"/>
      <c r="H4695" s="106" t="s">
        <v>11235</v>
      </c>
      <c r="I4695" s="189" t="str">
        <f t="shared" si="220"/>
        <v/>
      </c>
      <c r="J4695" s="232">
        <v>2016</v>
      </c>
      <c r="K4695" s="106">
        <f t="shared" si="221"/>
        <v>0</v>
      </c>
    </row>
    <row r="4696" spans="2:11" s="58" customFormat="1">
      <c r="B4696" s="175" t="s">
        <v>5717</v>
      </c>
      <c r="C4696" s="174" t="s">
        <v>927</v>
      </c>
      <c r="D4696" s="181">
        <v>18652.153330000001</v>
      </c>
      <c r="E4696" s="97">
        <v>143.07057865044905</v>
      </c>
      <c r="F4696" s="227">
        <f t="shared" si="219"/>
        <v>2668574.37</v>
      </c>
      <c r="G4696" s="81"/>
      <c r="H4696" s="106" t="s">
        <v>11235</v>
      </c>
      <c r="I4696" s="189" t="str">
        <f t="shared" si="220"/>
        <v/>
      </c>
      <c r="J4696" s="232">
        <v>2016</v>
      </c>
      <c r="K4696" s="106">
        <f t="shared" si="221"/>
        <v>0</v>
      </c>
    </row>
    <row r="4697" spans="2:11" s="58" customFormat="1">
      <c r="B4697" s="175" t="s">
        <v>5718</v>
      </c>
      <c r="C4697" s="174" t="s">
        <v>1019</v>
      </c>
      <c r="D4697" s="104">
        <v>11737.338159999999</v>
      </c>
      <c r="E4697" s="97">
        <v>267.54359099082143</v>
      </c>
      <c r="F4697" s="227">
        <f t="shared" si="219"/>
        <v>3140249.6000000006</v>
      </c>
      <c r="G4697" s="81"/>
      <c r="H4697" s="106" t="s">
        <v>11235</v>
      </c>
      <c r="I4697" s="189" t="str">
        <f t="shared" si="220"/>
        <v/>
      </c>
      <c r="J4697" s="232">
        <v>2016</v>
      </c>
      <c r="K4697" s="106">
        <f t="shared" si="221"/>
        <v>0</v>
      </c>
    </row>
    <row r="4698" spans="2:11" s="58" customFormat="1">
      <c r="B4698" s="175" t="s">
        <v>5719</v>
      </c>
      <c r="C4698" s="174" t="s">
        <v>5720</v>
      </c>
      <c r="D4698" s="181">
        <v>15464.123680000001</v>
      </c>
      <c r="E4698" s="97">
        <v>408.70226989803797</v>
      </c>
      <c r="F4698" s="227">
        <f t="shared" si="219"/>
        <v>6320222.4500000002</v>
      </c>
      <c r="G4698" s="81"/>
      <c r="H4698" s="106" t="s">
        <v>11235</v>
      </c>
      <c r="I4698" s="189" t="str">
        <f t="shared" si="220"/>
        <v/>
      </c>
      <c r="J4698" s="232">
        <v>2016</v>
      </c>
      <c r="K4698" s="106">
        <f t="shared" si="221"/>
        <v>0</v>
      </c>
    </row>
    <row r="4699" spans="2:11" s="58" customFormat="1">
      <c r="B4699" s="175" t="s">
        <v>5721</v>
      </c>
      <c r="C4699" s="174" t="s">
        <v>5720</v>
      </c>
      <c r="D4699" s="181">
        <v>15464.123680000001</v>
      </c>
      <c r="E4699" s="97">
        <v>408.70226989803797</v>
      </c>
      <c r="F4699" s="227">
        <f t="shared" si="219"/>
        <v>6320222.4500000002</v>
      </c>
      <c r="G4699" s="81"/>
      <c r="H4699" s="106" t="s">
        <v>11235</v>
      </c>
      <c r="I4699" s="189" t="str">
        <f t="shared" si="220"/>
        <v/>
      </c>
      <c r="J4699" s="232">
        <v>2016</v>
      </c>
      <c r="K4699" s="106">
        <f t="shared" si="221"/>
        <v>0</v>
      </c>
    </row>
    <row r="4700" spans="2:11" s="58" customFormat="1">
      <c r="B4700" s="175" t="s">
        <v>5722</v>
      </c>
      <c r="C4700" s="174" t="s">
        <v>1333</v>
      </c>
      <c r="D4700" s="181">
        <v>5002.1079460000001</v>
      </c>
      <c r="E4700" s="97">
        <v>49.496584774422217</v>
      </c>
      <c r="F4700" s="227">
        <f t="shared" si="219"/>
        <v>247587.26</v>
      </c>
      <c r="G4700" s="81"/>
      <c r="H4700" s="106" t="s">
        <v>11235</v>
      </c>
      <c r="I4700" s="189" t="str">
        <f t="shared" si="220"/>
        <v/>
      </c>
      <c r="J4700" s="232">
        <v>2016</v>
      </c>
      <c r="K4700" s="106">
        <f t="shared" si="221"/>
        <v>0</v>
      </c>
    </row>
    <row r="4701" spans="2:11" s="58" customFormat="1">
      <c r="B4701" s="175" t="s">
        <v>5723</v>
      </c>
      <c r="C4701" s="174" t="s">
        <v>1333</v>
      </c>
      <c r="D4701" s="181">
        <v>5002.1079460000001</v>
      </c>
      <c r="E4701" s="97">
        <v>49.496584774422217</v>
      </c>
      <c r="F4701" s="227">
        <f t="shared" si="219"/>
        <v>247587.26</v>
      </c>
      <c r="G4701" s="81"/>
      <c r="H4701" s="106" t="s">
        <v>11235</v>
      </c>
      <c r="I4701" s="189" t="str">
        <f t="shared" si="220"/>
        <v/>
      </c>
      <c r="J4701" s="232">
        <v>2016</v>
      </c>
      <c r="K4701" s="106">
        <f t="shared" si="221"/>
        <v>0</v>
      </c>
    </row>
    <row r="4702" spans="2:11" s="58" customFormat="1">
      <c r="B4702" s="175" t="s">
        <v>5724</v>
      </c>
      <c r="C4702" s="174" t="s">
        <v>1333</v>
      </c>
      <c r="D4702" s="104">
        <v>5002.1079460000001</v>
      </c>
      <c r="E4702" s="97">
        <v>49.496584774422217</v>
      </c>
      <c r="F4702" s="227">
        <f t="shared" si="219"/>
        <v>247587.26</v>
      </c>
      <c r="G4702" s="81"/>
      <c r="H4702" s="106" t="s">
        <v>11235</v>
      </c>
      <c r="I4702" s="189" t="str">
        <f t="shared" si="220"/>
        <v/>
      </c>
      <c r="J4702" s="232">
        <v>2016</v>
      </c>
      <c r="K4702" s="106">
        <f t="shared" si="221"/>
        <v>0</v>
      </c>
    </row>
    <row r="4703" spans="2:11" s="58" customFormat="1">
      <c r="B4703" s="175" t="s">
        <v>5725</v>
      </c>
      <c r="C4703" s="174" t="s">
        <v>4206</v>
      </c>
      <c r="D4703" s="181">
        <v>8755.1119999999992</v>
      </c>
      <c r="E4703" s="97">
        <v>84.556292369532244</v>
      </c>
      <c r="F4703" s="227">
        <f t="shared" si="219"/>
        <v>740299.81</v>
      </c>
      <c r="G4703" s="81"/>
      <c r="H4703" s="106" t="s">
        <v>11235</v>
      </c>
      <c r="I4703" s="189" t="str">
        <f t="shared" si="220"/>
        <v/>
      </c>
      <c r="J4703" s="232">
        <v>2016</v>
      </c>
      <c r="K4703" s="106">
        <f t="shared" si="221"/>
        <v>0</v>
      </c>
    </row>
    <row r="4704" spans="2:11" s="58" customFormat="1">
      <c r="B4704" s="175" t="s">
        <v>5726</v>
      </c>
      <c r="C4704" s="174" t="s">
        <v>2931</v>
      </c>
      <c r="D4704" s="181">
        <v>23931.07098</v>
      </c>
      <c r="E4704" s="97">
        <v>212.60676524891574</v>
      </c>
      <c r="F4704" s="227">
        <f t="shared" si="219"/>
        <v>5087907.59</v>
      </c>
      <c r="G4704" s="81"/>
      <c r="H4704" s="106" t="s">
        <v>11235</v>
      </c>
      <c r="I4704" s="189" t="str">
        <f t="shared" si="220"/>
        <v/>
      </c>
      <c r="J4704" s="232">
        <v>2016</v>
      </c>
      <c r="K4704" s="106">
        <f t="shared" si="221"/>
        <v>0</v>
      </c>
    </row>
    <row r="4705" spans="2:11" s="58" customFormat="1">
      <c r="B4705" s="175" t="s">
        <v>5727</v>
      </c>
      <c r="C4705" s="174" t="s">
        <v>2931</v>
      </c>
      <c r="D4705" s="181">
        <v>23931.07098</v>
      </c>
      <c r="E4705" s="97">
        <v>212.60676524891574</v>
      </c>
      <c r="F4705" s="227">
        <f t="shared" si="219"/>
        <v>5087907.59</v>
      </c>
      <c r="G4705" s="81"/>
      <c r="H4705" s="106" t="s">
        <v>11235</v>
      </c>
      <c r="I4705" s="189" t="str">
        <f t="shared" si="220"/>
        <v/>
      </c>
      <c r="J4705" s="232">
        <v>2016</v>
      </c>
      <c r="K4705" s="106">
        <f t="shared" si="221"/>
        <v>0</v>
      </c>
    </row>
    <row r="4706" spans="2:11" s="58" customFormat="1">
      <c r="B4706" s="175" t="s">
        <v>5728</v>
      </c>
      <c r="C4706" s="174" t="s">
        <v>2931</v>
      </c>
      <c r="D4706" s="181">
        <v>23931.07098</v>
      </c>
      <c r="E4706" s="97">
        <v>212.60676524891574</v>
      </c>
      <c r="F4706" s="227">
        <f t="shared" si="219"/>
        <v>5087907.59</v>
      </c>
      <c r="G4706" s="81"/>
      <c r="H4706" s="106" t="s">
        <v>11235</v>
      </c>
      <c r="I4706" s="189" t="str">
        <f t="shared" si="220"/>
        <v/>
      </c>
      <c r="J4706" s="232">
        <v>2016</v>
      </c>
      <c r="K4706" s="106">
        <f t="shared" si="221"/>
        <v>0</v>
      </c>
    </row>
    <row r="4707" spans="2:11" s="58" customFormat="1">
      <c r="B4707" s="175" t="s">
        <v>5729</v>
      </c>
      <c r="C4707" s="174" t="s">
        <v>2937</v>
      </c>
      <c r="D4707" s="104">
        <v>11249.320669999999</v>
      </c>
      <c r="E4707" s="97">
        <v>198.95549212750819</v>
      </c>
      <c r="F4707" s="227">
        <f t="shared" si="219"/>
        <v>2238114.13</v>
      </c>
      <c r="G4707" s="81"/>
      <c r="H4707" s="106" t="s">
        <v>11235</v>
      </c>
      <c r="I4707" s="189" t="str">
        <f t="shared" si="220"/>
        <v/>
      </c>
      <c r="J4707" s="232">
        <v>2016</v>
      </c>
      <c r="K4707" s="106">
        <f t="shared" si="221"/>
        <v>0</v>
      </c>
    </row>
    <row r="4708" spans="2:11" s="58" customFormat="1">
      <c r="B4708" s="175" t="s">
        <v>5730</v>
      </c>
      <c r="C4708" s="174" t="s">
        <v>3388</v>
      </c>
      <c r="D4708" s="181">
        <v>4184.8333329999996</v>
      </c>
      <c r="E4708" s="97">
        <v>299.99404757656572</v>
      </c>
      <c r="F4708" s="227">
        <f t="shared" si="219"/>
        <v>1255425.0900000001</v>
      </c>
      <c r="G4708" s="81"/>
      <c r="H4708" s="106" t="s">
        <v>11235</v>
      </c>
      <c r="I4708" s="189" t="str">
        <f t="shared" si="220"/>
        <v/>
      </c>
      <c r="J4708" s="232">
        <v>2016</v>
      </c>
      <c r="K4708" s="106">
        <f t="shared" si="221"/>
        <v>0</v>
      </c>
    </row>
    <row r="4709" spans="2:11" s="58" customFormat="1">
      <c r="B4709" s="175" t="s">
        <v>5731</v>
      </c>
      <c r="C4709" s="174" t="s">
        <v>5732</v>
      </c>
      <c r="D4709" s="181"/>
      <c r="E4709" s="97" t="s">
        <v>11235</v>
      </c>
      <c r="F4709" s="227">
        <f t="shared" si="219"/>
        <v>0</v>
      </c>
      <c r="G4709" s="81"/>
      <c r="H4709" s="106" t="s">
        <v>11235</v>
      </c>
      <c r="I4709" s="189" t="str">
        <f t="shared" si="220"/>
        <v/>
      </c>
      <c r="J4709" s="232">
        <v>2016</v>
      </c>
      <c r="K4709" s="106">
        <f t="shared" si="221"/>
        <v>0</v>
      </c>
    </row>
    <row r="4710" spans="2:11" s="58" customFormat="1">
      <c r="B4710" s="175" t="s">
        <v>5733</v>
      </c>
      <c r="C4710" s="174" t="s">
        <v>5732</v>
      </c>
      <c r="D4710" s="181"/>
      <c r="E4710" s="97" t="s">
        <v>11235</v>
      </c>
      <c r="F4710" s="227">
        <f t="shared" si="219"/>
        <v>0</v>
      </c>
      <c r="G4710" s="81"/>
      <c r="H4710" s="106" t="s">
        <v>11235</v>
      </c>
      <c r="I4710" s="189" t="str">
        <f t="shared" si="220"/>
        <v/>
      </c>
      <c r="J4710" s="232">
        <v>2016</v>
      </c>
      <c r="K4710" s="106">
        <f t="shared" si="221"/>
        <v>0</v>
      </c>
    </row>
    <row r="4711" spans="2:11" s="58" customFormat="1">
      <c r="B4711" s="175" t="s">
        <v>5734</v>
      </c>
      <c r="C4711" s="174" t="s">
        <v>1062</v>
      </c>
      <c r="D4711" s="181">
        <v>757.85911950000002</v>
      </c>
      <c r="E4711" s="97">
        <v>216.60562732068567</v>
      </c>
      <c r="F4711" s="227">
        <f t="shared" si="219"/>
        <v>164156.54999999999</v>
      </c>
      <c r="G4711" s="81"/>
      <c r="H4711" s="106" t="s">
        <v>11235</v>
      </c>
      <c r="I4711" s="189" t="str">
        <f t="shared" si="220"/>
        <v/>
      </c>
      <c r="J4711" s="232">
        <v>2016</v>
      </c>
      <c r="K4711" s="106">
        <f t="shared" si="221"/>
        <v>0</v>
      </c>
    </row>
    <row r="4712" spans="2:11" s="58" customFormat="1">
      <c r="B4712" s="175" t="s">
        <v>5735</v>
      </c>
      <c r="C4712" s="174" t="s">
        <v>1055</v>
      </c>
      <c r="D4712" s="104">
        <v>2208</v>
      </c>
      <c r="E4712" s="97">
        <v>96.200407608695656</v>
      </c>
      <c r="F4712" s="227">
        <f t="shared" si="219"/>
        <v>212410.5</v>
      </c>
      <c r="G4712" s="81"/>
      <c r="H4712" s="106" t="s">
        <v>11235</v>
      </c>
      <c r="I4712" s="189" t="str">
        <f t="shared" si="220"/>
        <v/>
      </c>
      <c r="J4712" s="232">
        <v>2016</v>
      </c>
      <c r="K4712" s="106">
        <f t="shared" si="221"/>
        <v>0</v>
      </c>
    </row>
    <row r="4713" spans="2:11" s="58" customFormat="1">
      <c r="B4713" s="175" t="s">
        <v>5736</v>
      </c>
      <c r="C4713" s="174" t="s">
        <v>1055</v>
      </c>
      <c r="D4713" s="181">
        <v>2208</v>
      </c>
      <c r="E4713" s="97">
        <v>96.200407608695656</v>
      </c>
      <c r="F4713" s="227">
        <f t="shared" si="219"/>
        <v>212410.5</v>
      </c>
      <c r="G4713" s="81"/>
      <c r="H4713" s="106" t="s">
        <v>11235</v>
      </c>
      <c r="I4713" s="189" t="str">
        <f t="shared" si="220"/>
        <v/>
      </c>
      <c r="J4713" s="232">
        <v>2016</v>
      </c>
      <c r="K4713" s="106">
        <f t="shared" si="221"/>
        <v>0</v>
      </c>
    </row>
    <row r="4714" spans="2:11" s="58" customFormat="1">
      <c r="B4714" s="175" t="s">
        <v>5737</v>
      </c>
      <c r="C4714" s="174" t="s">
        <v>3157</v>
      </c>
      <c r="D4714" s="181">
        <v>5246.8886839999996</v>
      </c>
      <c r="E4714" s="97">
        <v>365.2189050329012</v>
      </c>
      <c r="F4714" s="227">
        <f t="shared" si="219"/>
        <v>1916262.9399999997</v>
      </c>
      <c r="G4714" s="81">
        <v>2623.4443529999999</v>
      </c>
      <c r="H4714" s="106">
        <v>1300.6111587989915</v>
      </c>
      <c r="I4714" s="189">
        <f t="shared" si="220"/>
        <v>3412081.0000000005</v>
      </c>
      <c r="J4714" s="232">
        <v>2016</v>
      </c>
      <c r="K4714" s="106">
        <f t="shared" si="221"/>
        <v>5328344</v>
      </c>
    </row>
    <row r="4715" spans="2:11" s="58" customFormat="1">
      <c r="B4715" s="175" t="s">
        <v>5738</v>
      </c>
      <c r="C4715" s="174" t="s">
        <v>3162</v>
      </c>
      <c r="D4715" s="181">
        <v>3560</v>
      </c>
      <c r="E4715" s="97">
        <v>90.077567415730343</v>
      </c>
      <c r="F4715" s="227">
        <f t="shared" si="219"/>
        <v>320676.14</v>
      </c>
      <c r="G4715" s="81">
        <v>1780.0000210000001</v>
      </c>
      <c r="H4715" s="106">
        <v>1300.6112206107664</v>
      </c>
      <c r="I4715" s="189">
        <f t="shared" si="220"/>
        <v>2315088</v>
      </c>
      <c r="J4715" s="232">
        <v>2016</v>
      </c>
      <c r="K4715" s="106">
        <f t="shared" si="221"/>
        <v>2635764</v>
      </c>
    </row>
    <row r="4716" spans="2:11" s="58" customFormat="1">
      <c r="B4716" s="175" t="s">
        <v>5739</v>
      </c>
      <c r="C4716" s="174" t="s">
        <v>3157</v>
      </c>
      <c r="D4716" s="181">
        <v>5999.5964450000001</v>
      </c>
      <c r="E4716" s="97">
        <v>230.28224359180211</v>
      </c>
      <c r="F4716" s="227">
        <f t="shared" si="219"/>
        <v>1381600.53</v>
      </c>
      <c r="G4716" s="81"/>
      <c r="H4716" s="106" t="s">
        <v>11235</v>
      </c>
      <c r="I4716" s="189" t="str">
        <f t="shared" si="220"/>
        <v/>
      </c>
      <c r="J4716" s="232">
        <v>2016</v>
      </c>
      <c r="K4716" s="106">
        <f t="shared" si="221"/>
        <v>0</v>
      </c>
    </row>
    <row r="4717" spans="2:11" s="58" customFormat="1">
      <c r="B4717" s="175" t="s">
        <v>5740</v>
      </c>
      <c r="C4717" s="174" t="s">
        <v>5741</v>
      </c>
      <c r="D4717" s="104">
        <v>9750.4527529999996</v>
      </c>
      <c r="E4717" s="97">
        <v>120.75345112951189</v>
      </c>
      <c r="F4717" s="227">
        <f t="shared" si="219"/>
        <v>1177400.82</v>
      </c>
      <c r="G4717" s="81">
        <v>9750.4526320000004</v>
      </c>
      <c r="H4717" s="106">
        <v>1300.6111078762071</v>
      </c>
      <c r="I4717" s="189">
        <f t="shared" si="220"/>
        <v>12681547</v>
      </c>
      <c r="J4717" s="232">
        <v>2016</v>
      </c>
      <c r="K4717" s="106">
        <f t="shared" si="221"/>
        <v>13858948</v>
      </c>
    </row>
    <row r="4718" spans="2:11" s="58" customFormat="1">
      <c r="B4718" s="175" t="s">
        <v>5742</v>
      </c>
      <c r="C4718" s="174" t="s">
        <v>3157</v>
      </c>
      <c r="D4718" s="181">
        <v>8588.2681549999998</v>
      </c>
      <c r="E4718" s="97">
        <v>236.96488084331364</v>
      </c>
      <c r="F4718" s="227">
        <f t="shared" si="219"/>
        <v>2035117.94</v>
      </c>
      <c r="G4718" s="81">
        <v>4294.1340870000004</v>
      </c>
      <c r="H4718" s="106">
        <v>1300.6112261160977</v>
      </c>
      <c r="I4718" s="189">
        <f t="shared" si="220"/>
        <v>5584999</v>
      </c>
      <c r="J4718" s="232">
        <v>2016</v>
      </c>
      <c r="K4718" s="106">
        <f t="shared" si="221"/>
        <v>7620117</v>
      </c>
    </row>
    <row r="4719" spans="2:11" s="58" customFormat="1">
      <c r="B4719" s="175" t="s">
        <v>5743</v>
      </c>
      <c r="C4719" s="174" t="s">
        <v>3157</v>
      </c>
      <c r="D4719" s="181">
        <v>5826.688298</v>
      </c>
      <c r="E4719" s="97">
        <v>131.18312683078761</v>
      </c>
      <c r="F4719" s="227">
        <f t="shared" si="219"/>
        <v>764363.19000000006</v>
      </c>
      <c r="G4719" s="81">
        <v>2913.3440439999999</v>
      </c>
      <c r="H4719" s="106">
        <v>1300.6112367001995</v>
      </c>
      <c r="I4719" s="189">
        <f t="shared" si="220"/>
        <v>3789128.0000000005</v>
      </c>
      <c r="J4719" s="232">
        <v>2016</v>
      </c>
      <c r="K4719" s="106">
        <f t="shared" si="221"/>
        <v>4553491</v>
      </c>
    </row>
    <row r="4720" spans="2:11" s="58" customFormat="1">
      <c r="B4720" s="175" t="s">
        <v>5744</v>
      </c>
      <c r="C4720" s="174" t="s">
        <v>3198</v>
      </c>
      <c r="D4720" s="181">
        <v>8998.828571</v>
      </c>
      <c r="E4720" s="97">
        <v>638.40544740609437</v>
      </c>
      <c r="F4720" s="227">
        <f t="shared" si="219"/>
        <v>5744901.1799999997</v>
      </c>
      <c r="G4720" s="81">
        <v>4499.4143050000002</v>
      </c>
      <c r="H4720" s="106">
        <v>1300.6110580874813</v>
      </c>
      <c r="I4720" s="189">
        <f t="shared" si="220"/>
        <v>5851988</v>
      </c>
      <c r="J4720" s="232">
        <v>2016</v>
      </c>
      <c r="K4720" s="106">
        <f t="shared" si="221"/>
        <v>11596889</v>
      </c>
    </row>
    <row r="4721" spans="2:11" s="58" customFormat="1">
      <c r="B4721" s="175" t="s">
        <v>5745</v>
      </c>
      <c r="C4721" s="174" t="s">
        <v>5741</v>
      </c>
      <c r="D4721" s="181">
        <v>9750.4527529999996</v>
      </c>
      <c r="E4721" s="97">
        <v>120.75345112951189</v>
      </c>
      <c r="F4721" s="227">
        <f t="shared" si="219"/>
        <v>1177400.82</v>
      </c>
      <c r="G4721" s="81">
        <v>9750.4526320000004</v>
      </c>
      <c r="H4721" s="106">
        <v>1300.6111078762071</v>
      </c>
      <c r="I4721" s="189">
        <f t="shared" si="220"/>
        <v>12681547</v>
      </c>
      <c r="J4721" s="232">
        <v>2016</v>
      </c>
      <c r="K4721" s="106">
        <f t="shared" si="221"/>
        <v>13858948</v>
      </c>
    </row>
    <row r="4722" spans="2:11" s="58" customFormat="1">
      <c r="B4722" s="175" t="s">
        <v>5746</v>
      </c>
      <c r="C4722" s="174" t="s">
        <v>3198</v>
      </c>
      <c r="D4722" s="104">
        <v>3519</v>
      </c>
      <c r="E4722" s="97">
        <v>382.10837169650472</v>
      </c>
      <c r="F4722" s="227">
        <f t="shared" si="219"/>
        <v>1344639.36</v>
      </c>
      <c r="G4722" s="81">
        <v>1759.4999250000001</v>
      </c>
      <c r="H4722" s="106">
        <v>1300.6110244648064</v>
      </c>
      <c r="I4722" s="189">
        <f t="shared" si="220"/>
        <v>2288425</v>
      </c>
      <c r="J4722" s="232">
        <v>2016</v>
      </c>
      <c r="K4722" s="106">
        <f t="shared" si="221"/>
        <v>3633064</v>
      </c>
    </row>
    <row r="4723" spans="2:11" s="58" customFormat="1">
      <c r="B4723" s="175" t="s">
        <v>5747</v>
      </c>
      <c r="C4723" s="174" t="s">
        <v>1883</v>
      </c>
      <c r="D4723" s="181">
        <v>13337.16641</v>
      </c>
      <c r="E4723" s="97">
        <v>480.71222648859487</v>
      </c>
      <c r="F4723" s="227">
        <f t="shared" si="219"/>
        <v>6411338.96</v>
      </c>
      <c r="G4723" s="81">
        <v>6668.5830859999996</v>
      </c>
      <c r="H4723" s="106">
        <v>162.69453135820163</v>
      </c>
      <c r="I4723" s="189">
        <f t="shared" si="220"/>
        <v>1084942</v>
      </c>
      <c r="J4723" s="232">
        <v>2016</v>
      </c>
      <c r="K4723" s="106">
        <f t="shared" si="221"/>
        <v>7496281</v>
      </c>
    </row>
    <row r="4724" spans="2:11" s="58" customFormat="1">
      <c r="B4724" s="175" t="s">
        <v>5748</v>
      </c>
      <c r="C4724" s="174" t="s">
        <v>1883</v>
      </c>
      <c r="D4724" s="181">
        <v>29124.59391</v>
      </c>
      <c r="E4724" s="97">
        <v>347.88312796083892</v>
      </c>
      <c r="F4724" s="227">
        <f t="shared" si="219"/>
        <v>10131954.83</v>
      </c>
      <c r="G4724" s="81">
        <v>14562.29659</v>
      </c>
      <c r="H4724" s="106">
        <v>162.69453003909734</v>
      </c>
      <c r="I4724" s="189">
        <f t="shared" si="220"/>
        <v>2369206</v>
      </c>
      <c r="J4724" s="232">
        <v>2016</v>
      </c>
      <c r="K4724" s="106">
        <f t="shared" si="221"/>
        <v>12501161</v>
      </c>
    </row>
    <row r="4725" spans="2:11" s="58" customFormat="1">
      <c r="B4725" s="175" t="s">
        <v>5749</v>
      </c>
      <c r="C4725" s="174" t="s">
        <v>1915</v>
      </c>
      <c r="D4725" s="181">
        <v>21722.47</v>
      </c>
      <c r="E4725" s="97">
        <v>408.74955242198519</v>
      </c>
      <c r="F4725" s="227">
        <f t="shared" si="219"/>
        <v>8879049.8900000006</v>
      </c>
      <c r="G4725" s="81">
        <v>10861.235000000001</v>
      </c>
      <c r="H4725" s="106">
        <v>162.69448179695954</v>
      </c>
      <c r="I4725" s="189">
        <f t="shared" si="220"/>
        <v>1767063</v>
      </c>
      <c r="J4725" s="232">
        <v>2016</v>
      </c>
      <c r="K4725" s="106">
        <f t="shared" si="221"/>
        <v>10646113</v>
      </c>
    </row>
    <row r="4726" spans="2:11" s="58" customFormat="1">
      <c r="B4726" s="175" t="s">
        <v>5750</v>
      </c>
      <c r="C4726" s="174" t="s">
        <v>1897</v>
      </c>
      <c r="D4726" s="181">
        <v>9856.5384620000004</v>
      </c>
      <c r="E4726" s="97">
        <v>300.38184312012885</v>
      </c>
      <c r="F4726" s="227">
        <f t="shared" si="219"/>
        <v>2960725.1900000004</v>
      </c>
      <c r="G4726" s="81">
        <v>4928.2692290000005</v>
      </c>
      <c r="H4726" s="106">
        <v>162.69443951679042</v>
      </c>
      <c r="I4726" s="189">
        <f t="shared" si="220"/>
        <v>801802</v>
      </c>
      <c r="J4726" s="232">
        <v>2016</v>
      </c>
      <c r="K4726" s="106">
        <f t="shared" si="221"/>
        <v>3762527</v>
      </c>
    </row>
    <row r="4727" spans="2:11" s="58" customFormat="1">
      <c r="B4727" s="175" t="s">
        <v>5751</v>
      </c>
      <c r="C4727" s="174" t="s">
        <v>1897</v>
      </c>
      <c r="D4727" s="104">
        <v>5244.9384620000001</v>
      </c>
      <c r="E4727" s="97">
        <v>264.56184186970927</v>
      </c>
      <c r="F4727" s="227">
        <f t="shared" si="219"/>
        <v>1387610.58</v>
      </c>
      <c r="G4727" s="81">
        <v>2622.469317</v>
      </c>
      <c r="H4727" s="106">
        <v>162.69437252676158</v>
      </c>
      <c r="I4727" s="189">
        <f t="shared" si="220"/>
        <v>426661</v>
      </c>
      <c r="J4727" s="232">
        <v>2016</v>
      </c>
      <c r="K4727" s="106">
        <f t="shared" si="221"/>
        <v>1814272</v>
      </c>
    </row>
    <row r="4728" spans="2:11" s="58" customFormat="1">
      <c r="B4728" s="175" t="s">
        <v>5752</v>
      </c>
      <c r="C4728" s="174" t="s">
        <v>2327</v>
      </c>
      <c r="D4728" s="181">
        <v>6677.1857140000002</v>
      </c>
      <c r="E4728" s="97">
        <v>142.92438774004123</v>
      </c>
      <c r="F4728" s="227">
        <f t="shared" si="219"/>
        <v>954332.68</v>
      </c>
      <c r="G4728" s="81">
        <v>3338.5928600000002</v>
      </c>
      <c r="H4728" s="106">
        <v>162.69459103797399</v>
      </c>
      <c r="I4728" s="189">
        <f t="shared" si="220"/>
        <v>543171</v>
      </c>
      <c r="J4728" s="232">
        <v>2016</v>
      </c>
      <c r="K4728" s="106">
        <f t="shared" si="221"/>
        <v>1497504</v>
      </c>
    </row>
    <row r="4729" spans="2:11" s="58" customFormat="1">
      <c r="B4729" s="175" t="s">
        <v>5753</v>
      </c>
      <c r="C4729" s="174" t="s">
        <v>2327</v>
      </c>
      <c r="D4729" s="181">
        <v>3631.0166669999999</v>
      </c>
      <c r="E4729" s="97">
        <v>184.20481130774166</v>
      </c>
      <c r="F4729" s="227">
        <f t="shared" si="219"/>
        <v>668850.74</v>
      </c>
      <c r="G4729" s="81">
        <v>1815.508378</v>
      </c>
      <c r="H4729" s="106">
        <v>162.69437452301307</v>
      </c>
      <c r="I4729" s="189">
        <f t="shared" si="220"/>
        <v>295373</v>
      </c>
      <c r="J4729" s="232">
        <v>2016</v>
      </c>
      <c r="K4729" s="106">
        <f t="shared" si="221"/>
        <v>964224</v>
      </c>
    </row>
    <row r="4730" spans="2:11" s="58" customFormat="1">
      <c r="B4730" s="175" t="s">
        <v>5754</v>
      </c>
      <c r="C4730" s="174" t="s">
        <v>2322</v>
      </c>
      <c r="D4730" s="181">
        <v>4290</v>
      </c>
      <c r="E4730" s="97">
        <v>197.88491841491842</v>
      </c>
      <c r="F4730" s="227">
        <f t="shared" si="219"/>
        <v>848926.3</v>
      </c>
      <c r="G4730" s="81">
        <v>2145.0000249999998</v>
      </c>
      <c r="H4730" s="106">
        <v>162.69463679843082</v>
      </c>
      <c r="I4730" s="189">
        <f t="shared" si="220"/>
        <v>348980</v>
      </c>
      <c r="J4730" s="232">
        <v>2016</v>
      </c>
      <c r="K4730" s="106">
        <f t="shared" si="221"/>
        <v>1197906</v>
      </c>
    </row>
    <row r="4731" spans="2:11" s="58" customFormat="1">
      <c r="B4731" s="175" t="s">
        <v>5755</v>
      </c>
      <c r="C4731" s="174" t="s">
        <v>2327</v>
      </c>
      <c r="D4731" s="181">
        <v>6677.1857140000002</v>
      </c>
      <c r="E4731" s="97">
        <v>142.92438774004123</v>
      </c>
      <c r="F4731" s="227">
        <f t="shared" si="219"/>
        <v>954332.68</v>
      </c>
      <c r="G4731" s="81">
        <v>3338.5928600000002</v>
      </c>
      <c r="H4731" s="106">
        <v>162.69459103797399</v>
      </c>
      <c r="I4731" s="189">
        <f t="shared" si="220"/>
        <v>543171</v>
      </c>
      <c r="J4731" s="232">
        <v>2016</v>
      </c>
      <c r="K4731" s="106">
        <f t="shared" si="221"/>
        <v>1497504</v>
      </c>
    </row>
    <row r="4732" spans="2:11" s="58" customFormat="1">
      <c r="B4732" s="175" t="s">
        <v>5756</v>
      </c>
      <c r="C4732" s="174" t="s">
        <v>5757</v>
      </c>
      <c r="D4732" s="104">
        <v>32422.81667</v>
      </c>
      <c r="E4732" s="97">
        <v>499.54280421868111</v>
      </c>
      <c r="F4732" s="227">
        <f t="shared" si="219"/>
        <v>16196584.76</v>
      </c>
      <c r="G4732" s="81">
        <v>16211.40755</v>
      </c>
      <c r="H4732" s="106">
        <v>162.69450952147582</v>
      </c>
      <c r="I4732" s="189">
        <f t="shared" si="220"/>
        <v>2637507</v>
      </c>
      <c r="J4732" s="232">
        <v>2016</v>
      </c>
      <c r="K4732" s="106">
        <f t="shared" si="221"/>
        <v>18834092</v>
      </c>
    </row>
    <row r="4733" spans="2:11" s="58" customFormat="1">
      <c r="B4733" s="175" t="s">
        <v>5758</v>
      </c>
      <c r="C4733" s="174" t="s">
        <v>5072</v>
      </c>
      <c r="D4733" s="181">
        <v>15378.02857</v>
      </c>
      <c r="E4733" s="97">
        <v>117.35285129594476</v>
      </c>
      <c r="F4733" s="227">
        <f t="shared" si="219"/>
        <v>1804655.5</v>
      </c>
      <c r="G4733" s="81">
        <v>7689.0139099999997</v>
      </c>
      <c r="H4733" s="106">
        <v>162.69446441930029</v>
      </c>
      <c r="I4733" s="189">
        <f t="shared" si="220"/>
        <v>1250960</v>
      </c>
      <c r="J4733" s="232">
        <v>2016</v>
      </c>
      <c r="K4733" s="106">
        <f t="shared" si="221"/>
        <v>3055616</v>
      </c>
    </row>
    <row r="4734" spans="2:11" s="58" customFormat="1">
      <c r="B4734" s="175" t="s">
        <v>5759</v>
      </c>
      <c r="C4734" s="174" t="s">
        <v>5757</v>
      </c>
      <c r="D4734" s="181">
        <v>32422.81667</v>
      </c>
      <c r="E4734" s="97">
        <v>499.54280421868111</v>
      </c>
      <c r="F4734" s="227">
        <f t="shared" si="219"/>
        <v>16196584.76</v>
      </c>
      <c r="G4734" s="81">
        <v>16211.40755</v>
      </c>
      <c r="H4734" s="106">
        <v>162.69450952147582</v>
      </c>
      <c r="I4734" s="189">
        <f t="shared" si="220"/>
        <v>2637507</v>
      </c>
      <c r="J4734" s="232">
        <v>2016</v>
      </c>
      <c r="K4734" s="106">
        <f t="shared" si="221"/>
        <v>18834092</v>
      </c>
    </row>
    <row r="4735" spans="2:11" s="58" customFormat="1">
      <c r="B4735" s="175" t="s">
        <v>5760</v>
      </c>
      <c r="C4735" s="174" t="s">
        <v>5072</v>
      </c>
      <c r="D4735" s="181">
        <v>9385.0153850000006</v>
      </c>
      <c r="E4735" s="97">
        <v>319.59581172279553</v>
      </c>
      <c r="F4735" s="227">
        <f t="shared" si="219"/>
        <v>2999411.6099999994</v>
      </c>
      <c r="G4735" s="81">
        <v>4692.5078089999997</v>
      </c>
      <c r="H4735" s="106">
        <v>162.69445487884963</v>
      </c>
      <c r="I4735" s="189">
        <f t="shared" si="220"/>
        <v>763445</v>
      </c>
      <c r="J4735" s="232">
        <v>2016</v>
      </c>
      <c r="K4735" s="106">
        <f t="shared" si="221"/>
        <v>3762857</v>
      </c>
    </row>
    <row r="4736" spans="2:11" s="58" customFormat="1">
      <c r="B4736" s="175" t="s">
        <v>5761</v>
      </c>
      <c r="C4736" s="174" t="s">
        <v>4722</v>
      </c>
      <c r="D4736" s="181">
        <v>29415.657139999999</v>
      </c>
      <c r="E4736" s="97">
        <v>196.34629416951381</v>
      </c>
      <c r="F4736" s="227">
        <f t="shared" si="219"/>
        <v>5775655.2699999996</v>
      </c>
      <c r="G4736" s="81">
        <v>14707.827869999999</v>
      </c>
      <c r="H4736" s="106">
        <v>162.69452030240549</v>
      </c>
      <c r="I4736" s="189">
        <f t="shared" si="220"/>
        <v>2392883</v>
      </c>
      <c r="J4736" s="232">
        <v>2016</v>
      </c>
      <c r="K4736" s="106">
        <f t="shared" si="221"/>
        <v>8168538</v>
      </c>
    </row>
    <row r="4737" spans="2:11" s="58" customFormat="1">
      <c r="B4737" s="175" t="s">
        <v>5762</v>
      </c>
      <c r="C4737" s="174" t="s">
        <v>145</v>
      </c>
      <c r="D4737" s="104">
        <v>17520.666669999999</v>
      </c>
      <c r="E4737" s="97">
        <v>94.285016153440708</v>
      </c>
      <c r="F4737" s="227">
        <f t="shared" si="219"/>
        <v>1651936.34</v>
      </c>
      <c r="G4737" s="81">
        <v>8760.3336159999999</v>
      </c>
      <c r="H4737" s="106">
        <v>162.69448887162108</v>
      </c>
      <c r="I4737" s="189">
        <f t="shared" si="220"/>
        <v>1425258</v>
      </c>
      <c r="J4737" s="232">
        <v>2016</v>
      </c>
      <c r="K4737" s="106">
        <f t="shared" si="221"/>
        <v>3077194</v>
      </c>
    </row>
    <row r="4738" spans="2:11" s="58" customFormat="1">
      <c r="B4738" s="175" t="s">
        <v>5763</v>
      </c>
      <c r="C4738" s="174" t="s">
        <v>145</v>
      </c>
      <c r="D4738" s="181">
        <v>21742.966670000002</v>
      </c>
      <c r="E4738" s="97">
        <v>143.73802330811372</v>
      </c>
      <c r="F4738" s="227">
        <f t="shared" si="219"/>
        <v>3125291.0500000003</v>
      </c>
      <c r="G4738" s="81">
        <v>10871.48294</v>
      </c>
      <c r="H4738" s="106">
        <v>162.69454772285187</v>
      </c>
      <c r="I4738" s="189">
        <f t="shared" si="220"/>
        <v>1768730.9999999998</v>
      </c>
      <c r="J4738" s="232">
        <v>2016</v>
      </c>
      <c r="K4738" s="106">
        <f t="shared" si="221"/>
        <v>4894022</v>
      </c>
    </row>
    <row r="4739" spans="2:11" s="58" customFormat="1">
      <c r="B4739" s="175" t="s">
        <v>5764</v>
      </c>
      <c r="C4739" s="174" t="s">
        <v>145</v>
      </c>
      <c r="D4739" s="181">
        <v>14043.9</v>
      </c>
      <c r="E4739" s="97">
        <v>522.40971952235498</v>
      </c>
      <c r="F4739" s="227">
        <f t="shared" si="219"/>
        <v>7336669.8600000013</v>
      </c>
      <c r="G4739" s="81">
        <v>7021.9501710000004</v>
      </c>
      <c r="H4739" s="106">
        <v>162.69454669703322</v>
      </c>
      <c r="I4739" s="189">
        <f t="shared" si="220"/>
        <v>1142433</v>
      </c>
      <c r="J4739" s="232">
        <v>2016</v>
      </c>
      <c r="K4739" s="106">
        <f t="shared" si="221"/>
        <v>8479103</v>
      </c>
    </row>
    <row r="4740" spans="2:11" s="58" customFormat="1">
      <c r="B4740" s="175" t="s">
        <v>5765</v>
      </c>
      <c r="C4740" s="174" t="s">
        <v>145</v>
      </c>
      <c r="D4740" s="181">
        <v>23048.6</v>
      </c>
      <c r="E4740" s="97">
        <v>478.48562949593475</v>
      </c>
      <c r="F4740" s="227">
        <f t="shared" si="219"/>
        <v>11028423.880000001</v>
      </c>
      <c r="G4740" s="81">
        <v>11524.29969</v>
      </c>
      <c r="H4740" s="106">
        <v>162.69448473532364</v>
      </c>
      <c r="I4740" s="189">
        <f t="shared" si="220"/>
        <v>1874940</v>
      </c>
      <c r="J4740" s="232">
        <v>2016</v>
      </c>
      <c r="K4740" s="106">
        <f t="shared" si="221"/>
        <v>12903364</v>
      </c>
    </row>
    <row r="4741" spans="2:11" s="58" customFormat="1">
      <c r="B4741" s="175" t="s">
        <v>5766</v>
      </c>
      <c r="C4741" s="174" t="s">
        <v>5767</v>
      </c>
      <c r="D4741" s="181">
        <v>33718.88667</v>
      </c>
      <c r="E4741" s="97">
        <v>141.57665188415902</v>
      </c>
      <c r="F4741" s="227">
        <f t="shared" si="219"/>
        <v>4773807.08</v>
      </c>
      <c r="G4741" s="81">
        <v>16859.44255</v>
      </c>
      <c r="H4741" s="106">
        <v>162.69452515201934</v>
      </c>
      <c r="I4741" s="189">
        <f t="shared" si="220"/>
        <v>2742939</v>
      </c>
      <c r="J4741" s="232">
        <v>2016</v>
      </c>
      <c r="K4741" s="106">
        <f t="shared" si="221"/>
        <v>7516746</v>
      </c>
    </row>
    <row r="4742" spans="2:11" s="58" customFormat="1">
      <c r="B4742" s="175" t="s">
        <v>5768</v>
      </c>
      <c r="C4742" s="174" t="s">
        <v>1062</v>
      </c>
      <c r="D4742" s="104">
        <v>3637.3223269999999</v>
      </c>
      <c r="E4742" s="97">
        <v>512.53998199758666</v>
      </c>
      <c r="F4742" s="227">
        <f t="shared" si="219"/>
        <v>1864273.1199999999</v>
      </c>
      <c r="G4742" s="81"/>
      <c r="H4742" s="106" t="s">
        <v>11235</v>
      </c>
      <c r="I4742" s="189" t="str">
        <f t="shared" si="220"/>
        <v/>
      </c>
      <c r="J4742" s="232">
        <v>2016</v>
      </c>
      <c r="K4742" s="106">
        <f t="shared" si="221"/>
        <v>0</v>
      </c>
    </row>
    <row r="4743" spans="2:11" s="58" customFormat="1">
      <c r="B4743" s="175" t="s">
        <v>5769</v>
      </c>
      <c r="C4743" s="174" t="s">
        <v>1068</v>
      </c>
      <c r="D4743" s="181">
        <v>6140.55</v>
      </c>
      <c r="E4743" s="97">
        <v>106.85163218278494</v>
      </c>
      <c r="F4743" s="227">
        <f t="shared" si="219"/>
        <v>656127.79</v>
      </c>
      <c r="G4743" s="81">
        <v>6140.5499959999997</v>
      </c>
      <c r="H4743" s="106">
        <v>0</v>
      </c>
      <c r="I4743" s="189">
        <f t="shared" si="220"/>
        <v>0</v>
      </c>
      <c r="J4743" s="232">
        <v>2016</v>
      </c>
      <c r="K4743" s="106">
        <f t="shared" si="221"/>
        <v>656128</v>
      </c>
    </row>
    <row r="4744" spans="2:11" s="58" customFormat="1">
      <c r="B4744" s="175" t="s">
        <v>5770</v>
      </c>
      <c r="C4744" s="174" t="s">
        <v>1062</v>
      </c>
      <c r="D4744" s="181">
        <v>1006.576101</v>
      </c>
      <c r="E4744" s="97">
        <v>196.35297301778476</v>
      </c>
      <c r="F4744" s="227">
        <f t="shared" si="219"/>
        <v>197644.21</v>
      </c>
      <c r="G4744" s="81"/>
      <c r="H4744" s="106" t="s">
        <v>11235</v>
      </c>
      <c r="I4744" s="189" t="str">
        <f t="shared" si="220"/>
        <v/>
      </c>
      <c r="J4744" s="232">
        <v>2016</v>
      </c>
      <c r="K4744" s="106">
        <f t="shared" si="221"/>
        <v>0</v>
      </c>
    </row>
    <row r="4745" spans="2:11" s="58" customFormat="1">
      <c r="B4745" s="175" t="s">
        <v>5771</v>
      </c>
      <c r="C4745" s="174" t="s">
        <v>1068</v>
      </c>
      <c r="D4745" s="181">
        <v>6135.8</v>
      </c>
      <c r="E4745" s="97">
        <v>292.66503471429968</v>
      </c>
      <c r="F4745" s="227">
        <f t="shared" si="219"/>
        <v>1795734.12</v>
      </c>
      <c r="G4745" s="81">
        <v>6135.8001489999997</v>
      </c>
      <c r="H4745" s="106">
        <v>0</v>
      </c>
      <c r="I4745" s="189">
        <f t="shared" si="220"/>
        <v>0</v>
      </c>
      <c r="J4745" s="232">
        <v>2016</v>
      </c>
      <c r="K4745" s="106">
        <f t="shared" si="221"/>
        <v>1795734</v>
      </c>
    </row>
    <row r="4746" spans="2:11" s="58" customFormat="1">
      <c r="B4746" s="175" t="s">
        <v>5772</v>
      </c>
      <c r="C4746" s="174" t="s">
        <v>1191</v>
      </c>
      <c r="D4746" s="181">
        <v>9818.6942859999999</v>
      </c>
      <c r="E4746" s="97">
        <v>472.30850303714203</v>
      </c>
      <c r="F4746" s="227">
        <f t="shared" si="219"/>
        <v>4637452.8</v>
      </c>
      <c r="G4746" s="81">
        <v>4909.3470880000004</v>
      </c>
      <c r="H4746" s="106">
        <v>1154.0569241577323</v>
      </c>
      <c r="I4746" s="189">
        <f t="shared" si="220"/>
        <v>5665666</v>
      </c>
      <c r="J4746" s="232">
        <v>2016</v>
      </c>
      <c r="K4746" s="106">
        <f t="shared" si="221"/>
        <v>10303119</v>
      </c>
    </row>
    <row r="4747" spans="2:11" s="58" customFormat="1">
      <c r="B4747" s="175" t="s">
        <v>5773</v>
      </c>
      <c r="C4747" s="174" t="s">
        <v>1191</v>
      </c>
      <c r="D4747" s="104">
        <v>13007.33929</v>
      </c>
      <c r="E4747" s="97">
        <v>491.87629978398144</v>
      </c>
      <c r="F4747" s="227">
        <f t="shared" si="219"/>
        <v>6398001.9199999999</v>
      </c>
      <c r="G4747" s="81">
        <v>6503.6699360000002</v>
      </c>
      <c r="H4747" s="106">
        <v>1300.6110524118085</v>
      </c>
      <c r="I4747" s="189">
        <f t="shared" si="220"/>
        <v>8458745</v>
      </c>
      <c r="J4747" s="232">
        <v>2016</v>
      </c>
      <c r="K4747" s="106">
        <f t="shared" si="221"/>
        <v>14856747</v>
      </c>
    </row>
    <row r="4748" spans="2:11" s="58" customFormat="1">
      <c r="B4748" s="175" t="s">
        <v>5774</v>
      </c>
      <c r="C4748" s="174" t="s">
        <v>2990</v>
      </c>
      <c r="D4748" s="181">
        <v>6508.5033329999997</v>
      </c>
      <c r="E4748" s="97">
        <v>603.74933820441822</v>
      </c>
      <c r="F4748" s="227">
        <f t="shared" si="219"/>
        <v>3929504.58</v>
      </c>
      <c r="G4748" s="81">
        <v>3254.251655</v>
      </c>
      <c r="H4748" s="106">
        <v>1217.8388213802721</v>
      </c>
      <c r="I4748" s="189">
        <f t="shared" si="220"/>
        <v>3963154</v>
      </c>
      <c r="J4748" s="232">
        <v>2016</v>
      </c>
      <c r="K4748" s="106">
        <f t="shared" si="221"/>
        <v>7892659</v>
      </c>
    </row>
    <row r="4749" spans="2:11" s="58" customFormat="1">
      <c r="B4749" s="175" t="s">
        <v>5775</v>
      </c>
      <c r="C4749" s="174" t="s">
        <v>2999</v>
      </c>
      <c r="D4749" s="181">
        <v>4627.25</v>
      </c>
      <c r="E4749" s="97">
        <v>217.44200767194337</v>
      </c>
      <c r="F4749" s="227">
        <f t="shared" si="219"/>
        <v>1006158.5299999999</v>
      </c>
      <c r="G4749" s="81">
        <v>2313.6249499999999</v>
      </c>
      <c r="H4749" s="106">
        <v>1217.8386993968059</v>
      </c>
      <c r="I4749" s="189">
        <f t="shared" si="220"/>
        <v>2817622</v>
      </c>
      <c r="J4749" s="232">
        <v>2016</v>
      </c>
      <c r="K4749" s="106">
        <f t="shared" si="221"/>
        <v>3823781</v>
      </c>
    </row>
    <row r="4750" spans="2:11" s="58" customFormat="1">
      <c r="B4750" s="175" t="s">
        <v>5776</v>
      </c>
      <c r="C4750" s="174" t="s">
        <v>2990</v>
      </c>
      <c r="D4750" s="181">
        <v>2931.62</v>
      </c>
      <c r="E4750" s="97">
        <v>590.1157482893417</v>
      </c>
      <c r="F4750" s="227">
        <f t="shared" ref="F4750:F4813" si="222">IFERROR(D4750*E4750,0)</f>
        <v>1729995.13</v>
      </c>
      <c r="G4750" s="81">
        <v>1465.8099580000001</v>
      </c>
      <c r="H4750" s="106">
        <v>1217.8386360778154</v>
      </c>
      <c r="I4750" s="189">
        <f t="shared" ref="I4750:I4813" si="223">IFERROR(G4750*H4750,"")</f>
        <v>1785120</v>
      </c>
      <c r="J4750" s="232">
        <v>2016</v>
      </c>
      <c r="K4750" s="106">
        <f t="shared" ref="K4750:K4813" si="224">IFERROR(ROUND((F4750+I4750),0),0)</f>
        <v>3515115</v>
      </c>
    </row>
    <row r="4751" spans="2:11" s="58" customFormat="1">
      <c r="B4751" s="175" t="s">
        <v>5777</v>
      </c>
      <c r="C4751" s="174" t="s">
        <v>1373</v>
      </c>
      <c r="D4751" s="181">
        <v>4821.2250000000004</v>
      </c>
      <c r="E4751" s="97">
        <v>29.25116749373862</v>
      </c>
      <c r="F4751" s="227">
        <f t="shared" si="222"/>
        <v>141026.46</v>
      </c>
      <c r="G4751" s="81">
        <v>2410.6123990000001</v>
      </c>
      <c r="H4751" s="106">
        <v>623.65148400616022</v>
      </c>
      <c r="I4751" s="189">
        <f t="shared" si="223"/>
        <v>1503382</v>
      </c>
      <c r="J4751" s="232">
        <v>2016</v>
      </c>
      <c r="K4751" s="106">
        <f t="shared" si="224"/>
        <v>1644408</v>
      </c>
    </row>
    <row r="4752" spans="2:11" s="58" customFormat="1">
      <c r="B4752" s="175" t="s">
        <v>5778</v>
      </c>
      <c r="C4752" s="174" t="s">
        <v>1388</v>
      </c>
      <c r="D4752" s="104">
        <v>2693.2697579999999</v>
      </c>
      <c r="E4752" s="97">
        <v>271.27787991892643</v>
      </c>
      <c r="F4752" s="227">
        <f t="shared" si="222"/>
        <v>730624.51</v>
      </c>
      <c r="G4752" s="81">
        <v>1346.6349070000001</v>
      </c>
      <c r="H4752" s="106">
        <v>623.65158933162866</v>
      </c>
      <c r="I4752" s="189">
        <f t="shared" si="223"/>
        <v>839831</v>
      </c>
      <c r="J4752" s="232">
        <v>2016</v>
      </c>
      <c r="K4752" s="106">
        <f t="shared" si="224"/>
        <v>1570456</v>
      </c>
    </row>
    <row r="4753" spans="2:11" s="58" customFormat="1">
      <c r="B4753" s="175" t="s">
        <v>5779</v>
      </c>
      <c r="C4753" s="174" t="s">
        <v>1827</v>
      </c>
      <c r="D4753" s="181">
        <v>5629.82</v>
      </c>
      <c r="E4753" s="97">
        <v>590.77206908924268</v>
      </c>
      <c r="F4753" s="227">
        <f t="shared" si="222"/>
        <v>3325940.41</v>
      </c>
      <c r="G4753" s="81">
        <v>2814.9100990000002</v>
      </c>
      <c r="H4753" s="106">
        <v>623.65153353339826</v>
      </c>
      <c r="I4753" s="189">
        <f t="shared" si="223"/>
        <v>1755523</v>
      </c>
      <c r="J4753" s="232">
        <v>2016</v>
      </c>
      <c r="K4753" s="106">
        <f t="shared" si="224"/>
        <v>5081463</v>
      </c>
    </row>
    <row r="4754" spans="2:11" s="58" customFormat="1">
      <c r="B4754" s="175" t="s">
        <v>5780</v>
      </c>
      <c r="C4754" s="174" t="s">
        <v>5781</v>
      </c>
      <c r="D4754" s="181">
        <v>4019.2303790000001</v>
      </c>
      <c r="E4754" s="97">
        <v>52.420446237874138</v>
      </c>
      <c r="F4754" s="227">
        <f t="shared" si="222"/>
        <v>210689.85</v>
      </c>
      <c r="G4754" s="81">
        <v>2009.615241</v>
      </c>
      <c r="H4754" s="106">
        <v>623.65171920986643</v>
      </c>
      <c r="I4754" s="189">
        <f t="shared" si="223"/>
        <v>1253300</v>
      </c>
      <c r="J4754" s="232">
        <v>2016</v>
      </c>
      <c r="K4754" s="106">
        <f t="shared" si="224"/>
        <v>1463990</v>
      </c>
    </row>
    <row r="4755" spans="2:11" s="58" customFormat="1">
      <c r="B4755" s="175" t="s">
        <v>5782</v>
      </c>
      <c r="C4755" s="174" t="s">
        <v>1827</v>
      </c>
      <c r="D4755" s="181">
        <v>5014</v>
      </c>
      <c r="E4755" s="97">
        <v>430.80158556043079</v>
      </c>
      <c r="F4755" s="227">
        <f t="shared" si="222"/>
        <v>2160039.15</v>
      </c>
      <c r="G4755" s="81">
        <v>2507.0000810000001</v>
      </c>
      <c r="H4755" s="106">
        <v>623.6517548800191</v>
      </c>
      <c r="I4755" s="189">
        <f t="shared" si="223"/>
        <v>1563495</v>
      </c>
      <c r="J4755" s="232">
        <v>2016</v>
      </c>
      <c r="K4755" s="106">
        <f t="shared" si="224"/>
        <v>3723534</v>
      </c>
    </row>
    <row r="4756" spans="2:11" s="58" customFormat="1">
      <c r="B4756" s="175" t="s">
        <v>5783</v>
      </c>
      <c r="C4756" s="174" t="s">
        <v>5781</v>
      </c>
      <c r="D4756" s="181">
        <v>4019.2303790000001</v>
      </c>
      <c r="E4756" s="97">
        <v>52.420446237874138</v>
      </c>
      <c r="F4756" s="227">
        <f t="shared" si="222"/>
        <v>210689.85</v>
      </c>
      <c r="G4756" s="81">
        <v>2009.615241</v>
      </c>
      <c r="H4756" s="106">
        <v>623.65171920986643</v>
      </c>
      <c r="I4756" s="189">
        <f t="shared" si="223"/>
        <v>1253300</v>
      </c>
      <c r="J4756" s="232">
        <v>2016</v>
      </c>
      <c r="K4756" s="106">
        <f t="shared" si="224"/>
        <v>1463990</v>
      </c>
    </row>
    <row r="4757" spans="2:11" s="58" customFormat="1">
      <c r="B4757" s="175" t="s">
        <v>5784</v>
      </c>
      <c r="C4757" s="174" t="s">
        <v>5781</v>
      </c>
      <c r="D4757" s="104">
        <v>6676.6379669999997</v>
      </c>
      <c r="E4757" s="97">
        <v>469.13320978034096</v>
      </c>
      <c r="F4757" s="227">
        <f t="shared" si="222"/>
        <v>3132232.6</v>
      </c>
      <c r="G4757" s="81">
        <v>3338.3189139999999</v>
      </c>
      <c r="H4757" s="106">
        <v>623.6516203616369</v>
      </c>
      <c r="I4757" s="189">
        <f t="shared" si="223"/>
        <v>2081948</v>
      </c>
      <c r="J4757" s="232">
        <v>2016</v>
      </c>
      <c r="K4757" s="106">
        <f t="shared" si="224"/>
        <v>5214181</v>
      </c>
    </row>
    <row r="4758" spans="2:11" s="58" customFormat="1">
      <c r="B4758" s="175" t="s">
        <v>5785</v>
      </c>
      <c r="C4758" s="174" t="s">
        <v>1830</v>
      </c>
      <c r="D4758" s="181">
        <v>4474.4472539999997</v>
      </c>
      <c r="E4758" s="97">
        <v>334.1426471534399</v>
      </c>
      <c r="F4758" s="227">
        <f t="shared" si="222"/>
        <v>1495103.65</v>
      </c>
      <c r="G4758" s="81"/>
      <c r="H4758" s="106" t="s">
        <v>11235</v>
      </c>
      <c r="I4758" s="189" t="str">
        <f t="shared" si="223"/>
        <v/>
      </c>
      <c r="J4758" s="232">
        <v>2016</v>
      </c>
      <c r="K4758" s="106">
        <f t="shared" si="224"/>
        <v>0</v>
      </c>
    </row>
    <row r="4759" spans="2:11" s="58" customFormat="1">
      <c r="B4759" s="175" t="s">
        <v>5786</v>
      </c>
      <c r="C4759" s="174" t="s">
        <v>5781</v>
      </c>
      <c r="D4759" s="181">
        <v>6676.6379669999997</v>
      </c>
      <c r="E4759" s="97">
        <v>469.13320978034096</v>
      </c>
      <c r="F4759" s="227">
        <f t="shared" si="222"/>
        <v>3132232.6</v>
      </c>
      <c r="G4759" s="81">
        <v>3338.3189139999999</v>
      </c>
      <c r="H4759" s="106">
        <v>623.6516203616369</v>
      </c>
      <c r="I4759" s="189">
        <f t="shared" si="223"/>
        <v>2081948</v>
      </c>
      <c r="J4759" s="232">
        <v>2016</v>
      </c>
      <c r="K4759" s="106">
        <f t="shared" si="224"/>
        <v>5214181</v>
      </c>
    </row>
    <row r="4760" spans="2:11" s="58" customFormat="1">
      <c r="B4760" s="175" t="s">
        <v>5787</v>
      </c>
      <c r="C4760" s="174" t="s">
        <v>5781</v>
      </c>
      <c r="D4760" s="181">
        <v>5511.9888540000002</v>
      </c>
      <c r="E4760" s="97">
        <v>234.79915041207013</v>
      </c>
      <c r="F4760" s="227">
        <f t="shared" si="222"/>
        <v>1294210.3</v>
      </c>
      <c r="G4760" s="81">
        <v>2755.994471</v>
      </c>
      <c r="H4760" s="106">
        <v>623.65183170209639</v>
      </c>
      <c r="I4760" s="189">
        <f t="shared" si="223"/>
        <v>1718781.0000000002</v>
      </c>
      <c r="J4760" s="232">
        <v>2016</v>
      </c>
      <c r="K4760" s="106">
        <f t="shared" si="224"/>
        <v>3012991</v>
      </c>
    </row>
    <row r="4761" spans="2:11" s="58" customFormat="1">
      <c r="B4761" s="175" t="s">
        <v>5788</v>
      </c>
      <c r="C4761" s="174" t="s">
        <v>1836</v>
      </c>
      <c r="D4761" s="181">
        <v>3083.8666669999998</v>
      </c>
      <c r="E4761" s="97">
        <v>142.92371804413037</v>
      </c>
      <c r="F4761" s="227">
        <f t="shared" si="222"/>
        <v>440757.69000000006</v>
      </c>
      <c r="G4761" s="81">
        <v>1541.933364</v>
      </c>
      <c r="H4761" s="106">
        <v>608.73447706265472</v>
      </c>
      <c r="I4761" s="189">
        <f t="shared" si="223"/>
        <v>938628</v>
      </c>
      <c r="J4761" s="232">
        <v>2016</v>
      </c>
      <c r="K4761" s="106">
        <f t="shared" si="224"/>
        <v>1379386</v>
      </c>
    </row>
    <row r="4762" spans="2:11" s="58" customFormat="1">
      <c r="B4762" s="175" t="s">
        <v>5789</v>
      </c>
      <c r="C4762" s="174" t="s">
        <v>1836</v>
      </c>
      <c r="D4762" s="104">
        <v>11851.866669999999</v>
      </c>
      <c r="E4762" s="97">
        <v>61.931816349061243</v>
      </c>
      <c r="F4762" s="227">
        <f t="shared" si="222"/>
        <v>734007.63</v>
      </c>
      <c r="G4762" s="81">
        <v>5925.9331869999996</v>
      </c>
      <c r="H4762" s="106">
        <v>623.65164833573749</v>
      </c>
      <c r="I4762" s="189">
        <f t="shared" si="223"/>
        <v>3695718</v>
      </c>
      <c r="J4762" s="232">
        <v>2016</v>
      </c>
      <c r="K4762" s="106">
        <f t="shared" si="224"/>
        <v>4429726</v>
      </c>
    </row>
    <row r="4763" spans="2:11" s="58" customFormat="1">
      <c r="B4763" s="175" t="s">
        <v>5790</v>
      </c>
      <c r="C4763" s="174" t="s">
        <v>5781</v>
      </c>
      <c r="D4763" s="181">
        <v>5511.9888540000002</v>
      </c>
      <c r="E4763" s="97">
        <v>234.79915041207013</v>
      </c>
      <c r="F4763" s="227">
        <f t="shared" si="222"/>
        <v>1294210.3</v>
      </c>
      <c r="G4763" s="81">
        <v>2755.994471</v>
      </c>
      <c r="H4763" s="106">
        <v>623.65183170209639</v>
      </c>
      <c r="I4763" s="189">
        <f t="shared" si="223"/>
        <v>1718781.0000000002</v>
      </c>
      <c r="J4763" s="232">
        <v>2016</v>
      </c>
      <c r="K4763" s="106">
        <f t="shared" si="224"/>
        <v>3012991</v>
      </c>
    </row>
    <row r="4764" spans="2:11" s="58" customFormat="1">
      <c r="B4764" s="175" t="s">
        <v>5791</v>
      </c>
      <c r="C4764" s="174" t="s">
        <v>5792</v>
      </c>
      <c r="D4764" s="181">
        <v>23469.19167</v>
      </c>
      <c r="E4764" s="97">
        <v>123.24091134750189</v>
      </c>
      <c r="F4764" s="227">
        <f t="shared" si="222"/>
        <v>2892364.57</v>
      </c>
      <c r="G4764" s="81">
        <v>11734.595590000001</v>
      </c>
      <c r="H4764" s="106">
        <v>324.43785308156492</v>
      </c>
      <c r="I4764" s="189">
        <f t="shared" si="223"/>
        <v>3807147</v>
      </c>
      <c r="J4764" s="232">
        <v>2016</v>
      </c>
      <c r="K4764" s="106">
        <f t="shared" si="224"/>
        <v>6699512</v>
      </c>
    </row>
    <row r="4765" spans="2:11" s="58" customFormat="1">
      <c r="B4765" s="175" t="s">
        <v>5793</v>
      </c>
      <c r="C4765" s="174" t="s">
        <v>1759</v>
      </c>
      <c r="D4765" s="181">
        <v>5959.1285710000002</v>
      </c>
      <c r="E4765" s="97">
        <v>171.28288940889843</v>
      </c>
      <c r="F4765" s="227">
        <f t="shared" si="222"/>
        <v>1020696.76</v>
      </c>
      <c r="G4765" s="81">
        <v>2979.5641719999999</v>
      </c>
      <c r="H4765" s="106">
        <v>576.16110977991718</v>
      </c>
      <c r="I4765" s="189">
        <f t="shared" si="223"/>
        <v>1716709</v>
      </c>
      <c r="J4765" s="232">
        <v>2016</v>
      </c>
      <c r="K4765" s="106">
        <f t="shared" si="224"/>
        <v>2737406</v>
      </c>
    </row>
    <row r="4766" spans="2:11" s="58" customFormat="1">
      <c r="B4766" s="175" t="s">
        <v>5794</v>
      </c>
      <c r="C4766" s="174" t="s">
        <v>1753</v>
      </c>
      <c r="D4766" s="181">
        <v>16345.1</v>
      </c>
      <c r="E4766" s="97">
        <v>125.73984252161198</v>
      </c>
      <c r="F4766" s="227">
        <f t="shared" si="222"/>
        <v>2055230.3</v>
      </c>
      <c r="G4766" s="81">
        <v>8172.5500979999997</v>
      </c>
      <c r="H4766" s="106">
        <v>365.20730545664259</v>
      </c>
      <c r="I4766" s="189">
        <f t="shared" si="223"/>
        <v>2984675</v>
      </c>
      <c r="J4766" s="232">
        <v>2016</v>
      </c>
      <c r="K4766" s="106">
        <f t="shared" si="224"/>
        <v>5039905</v>
      </c>
    </row>
    <row r="4767" spans="2:11" s="58" customFormat="1">
      <c r="B4767" s="175" t="s">
        <v>5795</v>
      </c>
      <c r="C4767" s="174" t="s">
        <v>1771</v>
      </c>
      <c r="D4767" s="104">
        <v>9668.9249999999993</v>
      </c>
      <c r="E4767" s="97">
        <v>411.26385818485511</v>
      </c>
      <c r="F4767" s="227">
        <f t="shared" si="222"/>
        <v>3976479.4</v>
      </c>
      <c r="G4767" s="81">
        <v>4834.4623789999996</v>
      </c>
      <c r="H4767" s="106">
        <v>162.69440908602013</v>
      </c>
      <c r="I4767" s="189">
        <f t="shared" si="223"/>
        <v>786540</v>
      </c>
      <c r="J4767" s="232">
        <v>2016</v>
      </c>
      <c r="K4767" s="106">
        <f t="shared" si="224"/>
        <v>4763019</v>
      </c>
    </row>
    <row r="4768" spans="2:11" s="58" customFormat="1">
      <c r="B4768" s="175" t="s">
        <v>5796</v>
      </c>
      <c r="C4768" s="174" t="s">
        <v>5792</v>
      </c>
      <c r="D4768" s="181">
        <v>23469.19167</v>
      </c>
      <c r="E4768" s="97">
        <v>123.24091134750189</v>
      </c>
      <c r="F4768" s="227">
        <f t="shared" si="222"/>
        <v>2892364.57</v>
      </c>
      <c r="G4768" s="81">
        <v>11734.595590000001</v>
      </c>
      <c r="H4768" s="106">
        <v>324.43785308156492</v>
      </c>
      <c r="I4768" s="189">
        <f t="shared" si="223"/>
        <v>3807147</v>
      </c>
      <c r="J4768" s="232">
        <v>2016</v>
      </c>
      <c r="K4768" s="106">
        <f t="shared" si="224"/>
        <v>6699512</v>
      </c>
    </row>
    <row r="4769" spans="2:11" s="58" customFormat="1">
      <c r="B4769" s="175" t="s">
        <v>5797</v>
      </c>
      <c r="C4769" s="174" t="s">
        <v>3567</v>
      </c>
      <c r="D4769" s="181">
        <v>10893.65</v>
      </c>
      <c r="E4769" s="97">
        <v>147.16382571498076</v>
      </c>
      <c r="F4769" s="227">
        <f t="shared" si="222"/>
        <v>1603151.2100000002</v>
      </c>
      <c r="G4769" s="81">
        <v>5446.8249850000002</v>
      </c>
      <c r="H4769" s="106">
        <v>162.69441416612727</v>
      </c>
      <c r="I4769" s="189">
        <f t="shared" si="223"/>
        <v>886168</v>
      </c>
      <c r="J4769" s="232">
        <v>2016</v>
      </c>
      <c r="K4769" s="106">
        <f t="shared" si="224"/>
        <v>2489319</v>
      </c>
    </row>
    <row r="4770" spans="2:11" s="58" customFormat="1">
      <c r="B4770" s="175" t="s">
        <v>5798</v>
      </c>
      <c r="C4770" s="174" t="s">
        <v>1675</v>
      </c>
      <c r="D4770" s="181">
        <v>2089.58</v>
      </c>
      <c r="E4770" s="97">
        <v>88.332167229778236</v>
      </c>
      <c r="F4770" s="227">
        <f t="shared" si="222"/>
        <v>184577.13</v>
      </c>
      <c r="G4770" s="81"/>
      <c r="H4770" s="106" t="s">
        <v>11235</v>
      </c>
      <c r="I4770" s="189" t="str">
        <f t="shared" si="223"/>
        <v/>
      </c>
      <c r="J4770" s="232">
        <v>2016</v>
      </c>
      <c r="K4770" s="106">
        <f t="shared" si="224"/>
        <v>0</v>
      </c>
    </row>
    <row r="4771" spans="2:11" s="58" customFormat="1">
      <c r="B4771" s="175" t="s">
        <v>5799</v>
      </c>
      <c r="C4771" s="174" t="s">
        <v>1820</v>
      </c>
      <c r="D4771" s="181">
        <v>7569.2749659999999</v>
      </c>
      <c r="E4771" s="97">
        <v>40.886872440247402</v>
      </c>
      <c r="F4771" s="227">
        <f t="shared" si="222"/>
        <v>309483.98</v>
      </c>
      <c r="G4771" s="81">
        <v>3784.637522</v>
      </c>
      <c r="H4771" s="106">
        <v>576.16112172551675</v>
      </c>
      <c r="I4771" s="189">
        <f t="shared" si="223"/>
        <v>2180561</v>
      </c>
      <c r="J4771" s="232">
        <v>2016</v>
      </c>
      <c r="K4771" s="106">
        <f t="shared" si="224"/>
        <v>2490045</v>
      </c>
    </row>
    <row r="4772" spans="2:11" s="58" customFormat="1">
      <c r="B4772" s="175" t="s">
        <v>5800</v>
      </c>
      <c r="C4772" s="174" t="s">
        <v>1675</v>
      </c>
      <c r="D4772" s="104">
        <v>10837.76</v>
      </c>
      <c r="E4772" s="97">
        <v>254.70831426420219</v>
      </c>
      <c r="F4772" s="227">
        <f t="shared" si="222"/>
        <v>2760467.58</v>
      </c>
      <c r="G4772" s="81"/>
      <c r="H4772" s="106" t="s">
        <v>11235</v>
      </c>
      <c r="I4772" s="189" t="str">
        <f t="shared" si="223"/>
        <v/>
      </c>
      <c r="J4772" s="232">
        <v>2016</v>
      </c>
      <c r="K4772" s="106">
        <f t="shared" si="224"/>
        <v>0</v>
      </c>
    </row>
    <row r="4773" spans="2:11" s="58" customFormat="1">
      <c r="B4773" s="175" t="s">
        <v>5801</v>
      </c>
      <c r="C4773" s="174" t="s">
        <v>5148</v>
      </c>
      <c r="D4773" s="181">
        <v>25310.728569999999</v>
      </c>
      <c r="E4773" s="97">
        <v>188.42568228765924</v>
      </c>
      <c r="F4773" s="227">
        <f t="shared" si="222"/>
        <v>4769191.3</v>
      </c>
      <c r="G4773" s="81">
        <v>12655.36469</v>
      </c>
      <c r="H4773" s="106">
        <v>162.69448178186005</v>
      </c>
      <c r="I4773" s="189">
        <f t="shared" si="223"/>
        <v>2058958</v>
      </c>
      <c r="J4773" s="232">
        <v>2016</v>
      </c>
      <c r="K4773" s="106">
        <f t="shared" si="224"/>
        <v>6828149</v>
      </c>
    </row>
    <row r="4774" spans="2:11" s="58" customFormat="1">
      <c r="B4774" s="175" t="s">
        <v>5802</v>
      </c>
      <c r="C4774" s="174" t="s">
        <v>5148</v>
      </c>
      <c r="D4774" s="181">
        <v>25310.728569999999</v>
      </c>
      <c r="E4774" s="97">
        <v>188.42568228765924</v>
      </c>
      <c r="F4774" s="227">
        <f t="shared" si="222"/>
        <v>4769191.3</v>
      </c>
      <c r="G4774" s="81">
        <v>12655.363890000001</v>
      </c>
      <c r="H4774" s="106">
        <v>162.6944920664782</v>
      </c>
      <c r="I4774" s="189">
        <f t="shared" si="223"/>
        <v>2058957.9999999998</v>
      </c>
      <c r="J4774" s="232">
        <v>2016</v>
      </c>
      <c r="K4774" s="106">
        <f t="shared" si="224"/>
        <v>6828149</v>
      </c>
    </row>
    <row r="4775" spans="2:11" s="58" customFormat="1">
      <c r="B4775" s="175" t="s">
        <v>5803</v>
      </c>
      <c r="C4775" s="174" t="s">
        <v>5804</v>
      </c>
      <c r="D4775" s="181">
        <v>21331.033329999998</v>
      </c>
      <c r="E4775" s="97">
        <v>185.50843265688152</v>
      </c>
      <c r="F4775" s="227">
        <f t="shared" si="222"/>
        <v>3957086.56</v>
      </c>
      <c r="G4775" s="81">
        <v>10665.51699</v>
      </c>
      <c r="H4775" s="106">
        <v>162.6945043195698</v>
      </c>
      <c r="I4775" s="189">
        <f t="shared" si="223"/>
        <v>1735221.0000000002</v>
      </c>
      <c r="J4775" s="232">
        <v>2016</v>
      </c>
      <c r="K4775" s="106">
        <f t="shared" si="224"/>
        <v>5692308</v>
      </c>
    </row>
    <row r="4776" spans="2:11" s="58" customFormat="1">
      <c r="B4776" s="175" t="s">
        <v>5805</v>
      </c>
      <c r="C4776" s="174" t="s">
        <v>5806</v>
      </c>
      <c r="D4776" s="181">
        <v>15091.381820000001</v>
      </c>
      <c r="E4776" s="97">
        <v>133.87975628066113</v>
      </c>
      <c r="F4776" s="227">
        <f t="shared" si="222"/>
        <v>2020430.5200000003</v>
      </c>
      <c r="G4776" s="81">
        <v>7545.6905159999997</v>
      </c>
      <c r="H4776" s="106">
        <v>162.69445419168582</v>
      </c>
      <c r="I4776" s="189">
        <f t="shared" si="223"/>
        <v>1227642</v>
      </c>
      <c r="J4776" s="232">
        <v>2016</v>
      </c>
      <c r="K4776" s="106">
        <f t="shared" si="224"/>
        <v>3248073</v>
      </c>
    </row>
    <row r="4777" spans="2:11" s="58" customFormat="1">
      <c r="B4777" s="175" t="s">
        <v>5807</v>
      </c>
      <c r="C4777" s="174" t="s">
        <v>5148</v>
      </c>
      <c r="D4777" s="104">
        <v>25310.728569999999</v>
      </c>
      <c r="E4777" s="97">
        <v>188.42568228765924</v>
      </c>
      <c r="F4777" s="227">
        <f t="shared" si="222"/>
        <v>4769191.3</v>
      </c>
      <c r="G4777" s="81">
        <v>12655.363890000001</v>
      </c>
      <c r="H4777" s="106">
        <v>162.6944920664782</v>
      </c>
      <c r="I4777" s="189">
        <f t="shared" si="223"/>
        <v>2058957.9999999998</v>
      </c>
      <c r="J4777" s="232">
        <v>2016</v>
      </c>
      <c r="K4777" s="106">
        <f t="shared" si="224"/>
        <v>6828149</v>
      </c>
    </row>
    <row r="4778" spans="2:11" s="58" customFormat="1">
      <c r="B4778" s="175" t="s">
        <v>5808</v>
      </c>
      <c r="C4778" s="174" t="s">
        <v>4709</v>
      </c>
      <c r="D4778" s="181">
        <v>26239.747220000001</v>
      </c>
      <c r="E4778" s="97">
        <v>191.59734916074393</v>
      </c>
      <c r="F4778" s="227">
        <f t="shared" si="222"/>
        <v>5027466.01</v>
      </c>
      <c r="G4778" s="81">
        <v>13119.87364</v>
      </c>
      <c r="H4778" s="106">
        <v>162.69447851176105</v>
      </c>
      <c r="I4778" s="189">
        <f t="shared" si="223"/>
        <v>2134531</v>
      </c>
      <c r="J4778" s="232">
        <v>2016</v>
      </c>
      <c r="K4778" s="106">
        <f t="shared" si="224"/>
        <v>7161997</v>
      </c>
    </row>
    <row r="4779" spans="2:11" s="58" customFormat="1">
      <c r="B4779" s="175" t="s">
        <v>5809</v>
      </c>
      <c r="C4779" s="174" t="s">
        <v>4709</v>
      </c>
      <c r="D4779" s="181">
        <v>16508.125400000001</v>
      </c>
      <c r="E4779" s="97">
        <v>361.3676801849349</v>
      </c>
      <c r="F4779" s="227">
        <f t="shared" si="222"/>
        <v>5965502.9800000004</v>
      </c>
      <c r="G4779" s="81">
        <v>8254.0624119999993</v>
      </c>
      <c r="H4779" s="106">
        <v>162.69455365974281</v>
      </c>
      <c r="I4779" s="189">
        <f t="shared" si="223"/>
        <v>1342891</v>
      </c>
      <c r="J4779" s="232">
        <v>2016</v>
      </c>
      <c r="K4779" s="106">
        <f t="shared" si="224"/>
        <v>7308394</v>
      </c>
    </row>
    <row r="4780" spans="2:11" s="58" customFormat="1">
      <c r="B4780" s="175" t="s">
        <v>5810</v>
      </c>
      <c r="C4780" s="174" t="s">
        <v>4709</v>
      </c>
      <c r="D4780" s="181">
        <v>26244.189289999998</v>
      </c>
      <c r="E4780" s="97">
        <v>148.44345302312061</v>
      </c>
      <c r="F4780" s="227">
        <f t="shared" si="222"/>
        <v>3895778.0799999996</v>
      </c>
      <c r="G4780" s="81">
        <v>13122.09505</v>
      </c>
      <c r="H4780" s="106">
        <v>162.69452338710198</v>
      </c>
      <c r="I4780" s="189">
        <f t="shared" si="223"/>
        <v>2134893</v>
      </c>
      <c r="J4780" s="232">
        <v>2016</v>
      </c>
      <c r="K4780" s="106">
        <f t="shared" si="224"/>
        <v>6030671</v>
      </c>
    </row>
    <row r="4781" spans="2:11" s="58" customFormat="1">
      <c r="B4781" s="175" t="s">
        <v>5811</v>
      </c>
      <c r="C4781" s="174" t="s">
        <v>4709</v>
      </c>
      <c r="D4781" s="181">
        <v>27402.08927</v>
      </c>
      <c r="E4781" s="97">
        <v>142.87246718395937</v>
      </c>
      <c r="F4781" s="227">
        <f t="shared" si="222"/>
        <v>3915004.1</v>
      </c>
      <c r="G4781" s="81">
        <v>13701.045109999999</v>
      </c>
      <c r="H4781" s="106">
        <v>162.69452308956014</v>
      </c>
      <c r="I4781" s="189">
        <f t="shared" si="223"/>
        <v>2229085</v>
      </c>
      <c r="J4781" s="232">
        <v>2016</v>
      </c>
      <c r="K4781" s="106">
        <f t="shared" si="224"/>
        <v>6144089</v>
      </c>
    </row>
    <row r="4782" spans="2:11" s="58" customFormat="1">
      <c r="B4782" s="175" t="s">
        <v>5812</v>
      </c>
      <c r="C4782" s="174" t="s">
        <v>5804</v>
      </c>
      <c r="D4782" s="104">
        <v>19692.533329999998</v>
      </c>
      <c r="E4782" s="97">
        <v>153.58085520630169</v>
      </c>
      <c r="F4782" s="227">
        <f t="shared" si="222"/>
        <v>3024396.11</v>
      </c>
      <c r="G4782" s="81">
        <v>9846.2669000000005</v>
      </c>
      <c r="H4782" s="106">
        <v>162.69455381104893</v>
      </c>
      <c r="I4782" s="189">
        <f t="shared" si="223"/>
        <v>1601934</v>
      </c>
      <c r="J4782" s="232">
        <v>2016</v>
      </c>
      <c r="K4782" s="106">
        <f t="shared" si="224"/>
        <v>4626330</v>
      </c>
    </row>
    <row r="4783" spans="2:11" s="58" customFormat="1">
      <c r="B4783" s="175" t="s">
        <v>5813</v>
      </c>
      <c r="C4783" s="174" t="s">
        <v>4709</v>
      </c>
      <c r="D4783" s="181">
        <v>26239.747220000001</v>
      </c>
      <c r="E4783" s="97">
        <v>191.59734916074393</v>
      </c>
      <c r="F4783" s="227">
        <f t="shared" si="222"/>
        <v>5027466.01</v>
      </c>
      <c r="G4783" s="81">
        <v>13119.87364</v>
      </c>
      <c r="H4783" s="106">
        <v>162.69447851176105</v>
      </c>
      <c r="I4783" s="189">
        <f t="shared" si="223"/>
        <v>2134531</v>
      </c>
      <c r="J4783" s="232">
        <v>2016</v>
      </c>
      <c r="K4783" s="106">
        <f t="shared" si="224"/>
        <v>7161997</v>
      </c>
    </row>
    <row r="4784" spans="2:11" s="58" customFormat="1">
      <c r="B4784" s="175" t="s">
        <v>5814</v>
      </c>
      <c r="C4784" s="174" t="s">
        <v>4709</v>
      </c>
      <c r="D4784" s="181">
        <v>14305.7875</v>
      </c>
      <c r="E4784" s="97">
        <v>174.77942755685419</v>
      </c>
      <c r="F4784" s="227">
        <f t="shared" si="222"/>
        <v>2500357.35</v>
      </c>
      <c r="G4784" s="81">
        <v>7152.8938159999998</v>
      </c>
      <c r="H4784" s="106">
        <v>162.69457228581905</v>
      </c>
      <c r="I4784" s="189">
        <f t="shared" si="223"/>
        <v>1163737</v>
      </c>
      <c r="J4784" s="232">
        <v>2016</v>
      </c>
      <c r="K4784" s="106">
        <f t="shared" si="224"/>
        <v>3664094</v>
      </c>
    </row>
    <row r="4785" spans="2:11" s="58" customFormat="1">
      <c r="B4785" s="175" t="s">
        <v>5815</v>
      </c>
      <c r="C4785" s="174" t="s">
        <v>2237</v>
      </c>
      <c r="D4785" s="181">
        <v>26700.78254</v>
      </c>
      <c r="E4785" s="97">
        <v>396.14345924709363</v>
      </c>
      <c r="F4785" s="227">
        <f t="shared" si="222"/>
        <v>10577340.359999999</v>
      </c>
      <c r="G4785" s="81">
        <v>13350.39097</v>
      </c>
      <c r="H4785" s="106">
        <v>162.69448624245047</v>
      </c>
      <c r="I4785" s="189">
        <f t="shared" si="223"/>
        <v>2172035</v>
      </c>
      <c r="J4785" s="232">
        <v>2016</v>
      </c>
      <c r="K4785" s="106">
        <f t="shared" si="224"/>
        <v>12749375</v>
      </c>
    </row>
    <row r="4786" spans="2:11" s="58" customFormat="1">
      <c r="B4786" s="175" t="s">
        <v>5816</v>
      </c>
      <c r="C4786" s="174" t="s">
        <v>4709</v>
      </c>
      <c r="D4786" s="181">
        <v>16508.125400000001</v>
      </c>
      <c r="E4786" s="97">
        <v>361.3676801849349</v>
      </c>
      <c r="F4786" s="227">
        <f t="shared" si="222"/>
        <v>5965502.9800000004</v>
      </c>
      <c r="G4786" s="81">
        <v>8254.0624119999993</v>
      </c>
      <c r="H4786" s="106">
        <v>162.69455365974281</v>
      </c>
      <c r="I4786" s="189">
        <f t="shared" si="223"/>
        <v>1342891</v>
      </c>
      <c r="J4786" s="232">
        <v>2016</v>
      </c>
      <c r="K4786" s="106">
        <f t="shared" si="224"/>
        <v>7308394</v>
      </c>
    </row>
    <row r="4787" spans="2:11" s="58" customFormat="1">
      <c r="B4787" s="175" t="s">
        <v>5817</v>
      </c>
      <c r="C4787" s="174" t="s">
        <v>4709</v>
      </c>
      <c r="D4787" s="104">
        <v>26244.189289999998</v>
      </c>
      <c r="E4787" s="97">
        <v>148.44345302312061</v>
      </c>
      <c r="F4787" s="227">
        <f t="shared" si="222"/>
        <v>3895778.0799999996</v>
      </c>
      <c r="G4787" s="81">
        <v>13122.09505</v>
      </c>
      <c r="H4787" s="106">
        <v>162.69452338710198</v>
      </c>
      <c r="I4787" s="189">
        <f t="shared" si="223"/>
        <v>2134893</v>
      </c>
      <c r="J4787" s="232">
        <v>2016</v>
      </c>
      <c r="K4787" s="106">
        <f t="shared" si="224"/>
        <v>6030671</v>
      </c>
    </row>
    <row r="4788" spans="2:11" s="58" customFormat="1">
      <c r="B4788" s="175" t="s">
        <v>5818</v>
      </c>
      <c r="C4788" s="174" t="s">
        <v>4709</v>
      </c>
      <c r="D4788" s="181">
        <v>27402.08927</v>
      </c>
      <c r="E4788" s="97">
        <v>142.87246718395937</v>
      </c>
      <c r="F4788" s="227">
        <f t="shared" si="222"/>
        <v>3915004.1</v>
      </c>
      <c r="G4788" s="81">
        <v>13701.045109999999</v>
      </c>
      <c r="H4788" s="106">
        <v>162.69452308956014</v>
      </c>
      <c r="I4788" s="189">
        <f t="shared" si="223"/>
        <v>2229085</v>
      </c>
      <c r="J4788" s="232">
        <v>2016</v>
      </c>
      <c r="K4788" s="106">
        <f t="shared" si="224"/>
        <v>6144089</v>
      </c>
    </row>
    <row r="4789" spans="2:11" s="58" customFormat="1">
      <c r="B4789" s="175" t="s">
        <v>5819</v>
      </c>
      <c r="C4789" s="174" t="s">
        <v>2431</v>
      </c>
      <c r="D4789" s="181">
        <v>33534.52766</v>
      </c>
      <c r="E4789" s="97">
        <v>358.24467103885252</v>
      </c>
      <c r="F4789" s="227">
        <f t="shared" si="222"/>
        <v>12013565.83</v>
      </c>
      <c r="G4789" s="81">
        <v>16767.263849999999</v>
      </c>
      <c r="H4789" s="106">
        <v>162.69452335241925</v>
      </c>
      <c r="I4789" s="189">
        <f t="shared" si="223"/>
        <v>2727942</v>
      </c>
      <c r="J4789" s="232">
        <v>2016</v>
      </c>
      <c r="K4789" s="106">
        <f t="shared" si="224"/>
        <v>14741508</v>
      </c>
    </row>
    <row r="4790" spans="2:11" s="58" customFormat="1">
      <c r="B4790" s="175" t="s">
        <v>5820</v>
      </c>
      <c r="C4790" s="174" t="s">
        <v>4709</v>
      </c>
      <c r="D4790" s="181">
        <v>36942.044479999997</v>
      </c>
      <c r="E4790" s="97">
        <v>205.66155953044861</v>
      </c>
      <c r="F4790" s="227">
        <f t="shared" si="222"/>
        <v>7597558.4799999995</v>
      </c>
      <c r="G4790" s="81">
        <v>18471.022710000001</v>
      </c>
      <c r="H4790" s="106">
        <v>162.69451059540168</v>
      </c>
      <c r="I4790" s="189">
        <f t="shared" si="223"/>
        <v>3005134.0000000005</v>
      </c>
      <c r="J4790" s="232">
        <v>2016</v>
      </c>
      <c r="K4790" s="106">
        <f t="shared" si="224"/>
        <v>10602692</v>
      </c>
    </row>
    <row r="4791" spans="2:11" s="58" customFormat="1">
      <c r="B4791" s="175" t="s">
        <v>5821</v>
      </c>
      <c r="C4791" s="174" t="s">
        <v>2431</v>
      </c>
      <c r="D4791" s="181">
        <v>20096.542860000001</v>
      </c>
      <c r="E4791" s="97">
        <v>251.02636434254839</v>
      </c>
      <c r="F4791" s="227">
        <f t="shared" si="222"/>
        <v>5044762.09</v>
      </c>
      <c r="G4791" s="81">
        <v>10048.27109</v>
      </c>
      <c r="H4791" s="106">
        <v>162.69445612658126</v>
      </c>
      <c r="I4791" s="189">
        <f t="shared" si="223"/>
        <v>1634797.9999999998</v>
      </c>
      <c r="J4791" s="232">
        <v>2016</v>
      </c>
      <c r="K4791" s="106">
        <f t="shared" si="224"/>
        <v>6679560</v>
      </c>
    </row>
    <row r="4792" spans="2:11" s="58" customFormat="1">
      <c r="B4792" s="175" t="s">
        <v>5822</v>
      </c>
      <c r="C4792" s="174" t="s">
        <v>2431</v>
      </c>
      <c r="D4792" s="104">
        <v>33534.52766</v>
      </c>
      <c r="E4792" s="97">
        <v>358.24467103885252</v>
      </c>
      <c r="F4792" s="227">
        <f t="shared" si="222"/>
        <v>12013565.83</v>
      </c>
      <c r="G4792" s="81">
        <v>16767.263849999999</v>
      </c>
      <c r="H4792" s="106">
        <v>162.69452335241925</v>
      </c>
      <c r="I4792" s="189">
        <f t="shared" si="223"/>
        <v>2727942</v>
      </c>
      <c r="J4792" s="232">
        <v>2016</v>
      </c>
      <c r="K4792" s="106">
        <f t="shared" si="224"/>
        <v>14741508</v>
      </c>
    </row>
    <row r="4793" spans="2:11" s="58" customFormat="1">
      <c r="B4793" s="175" t="s">
        <v>5823</v>
      </c>
      <c r="C4793" s="174" t="s">
        <v>2245</v>
      </c>
      <c r="D4793" s="181">
        <v>2790.45</v>
      </c>
      <c r="E4793" s="97">
        <v>40.504900643265422</v>
      </c>
      <c r="F4793" s="227">
        <f t="shared" si="222"/>
        <v>113026.9</v>
      </c>
      <c r="G4793" s="81">
        <v>2790.4500400000002</v>
      </c>
      <c r="H4793" s="106">
        <v>162.69454514225956</v>
      </c>
      <c r="I4793" s="189">
        <f t="shared" si="223"/>
        <v>453991</v>
      </c>
      <c r="J4793" s="232">
        <v>2016</v>
      </c>
      <c r="K4793" s="106">
        <f t="shared" si="224"/>
        <v>567018</v>
      </c>
    </row>
    <row r="4794" spans="2:11" s="58" customFormat="1">
      <c r="B4794" s="175" t="s">
        <v>5824</v>
      </c>
      <c r="C4794" s="174" t="s">
        <v>4709</v>
      </c>
      <c r="D4794" s="181">
        <v>36942.044479999997</v>
      </c>
      <c r="E4794" s="97">
        <v>205.66155953044861</v>
      </c>
      <c r="F4794" s="227">
        <f t="shared" si="222"/>
        <v>7597558.4799999995</v>
      </c>
      <c r="G4794" s="81">
        <v>18471.022710000001</v>
      </c>
      <c r="H4794" s="106">
        <v>162.69451059540168</v>
      </c>
      <c r="I4794" s="189">
        <f t="shared" si="223"/>
        <v>3005134.0000000005</v>
      </c>
      <c r="J4794" s="232">
        <v>2016</v>
      </c>
      <c r="K4794" s="106">
        <f t="shared" si="224"/>
        <v>10602692</v>
      </c>
    </row>
    <row r="4795" spans="2:11" s="58" customFormat="1">
      <c r="B4795" s="175" t="s">
        <v>5825</v>
      </c>
      <c r="C4795" s="174" t="s">
        <v>5826</v>
      </c>
      <c r="D4795" s="181">
        <v>20345.07417</v>
      </c>
      <c r="E4795" s="97">
        <v>79.121993193500359</v>
      </c>
      <c r="F4795" s="227">
        <f t="shared" si="222"/>
        <v>1609742.8199999998</v>
      </c>
      <c r="G4795" s="81">
        <v>10172.5368</v>
      </c>
      <c r="H4795" s="106">
        <v>162.69452080035728</v>
      </c>
      <c r="I4795" s="189">
        <f t="shared" si="223"/>
        <v>1655015.9999999998</v>
      </c>
      <c r="J4795" s="232">
        <v>2016</v>
      </c>
      <c r="K4795" s="106">
        <f t="shared" si="224"/>
        <v>3264759</v>
      </c>
    </row>
    <row r="4796" spans="2:11" s="58" customFormat="1">
      <c r="B4796" s="175" t="s">
        <v>5827</v>
      </c>
      <c r="C4796" s="174" t="s">
        <v>5804</v>
      </c>
      <c r="D4796" s="181">
        <v>21331.033329999998</v>
      </c>
      <c r="E4796" s="97">
        <v>185.50843265688152</v>
      </c>
      <c r="F4796" s="227">
        <f t="shared" si="222"/>
        <v>3957086.56</v>
      </c>
      <c r="G4796" s="81">
        <v>10665.51699</v>
      </c>
      <c r="H4796" s="106">
        <v>162.6945043195698</v>
      </c>
      <c r="I4796" s="189">
        <f t="shared" si="223"/>
        <v>1735221.0000000002</v>
      </c>
      <c r="J4796" s="232">
        <v>2016</v>
      </c>
      <c r="K4796" s="106">
        <f t="shared" si="224"/>
        <v>5692308</v>
      </c>
    </row>
    <row r="4797" spans="2:11" s="58" customFormat="1">
      <c r="B4797" s="175" t="s">
        <v>5828</v>
      </c>
      <c r="C4797" s="174" t="s">
        <v>5804</v>
      </c>
      <c r="D4797" s="104">
        <v>19692.533329999998</v>
      </c>
      <c r="E4797" s="97">
        <v>153.58085520630169</v>
      </c>
      <c r="F4797" s="227">
        <f t="shared" si="222"/>
        <v>3024396.11</v>
      </c>
      <c r="G4797" s="81">
        <v>9846.2669000000005</v>
      </c>
      <c r="H4797" s="106">
        <v>162.69455381104893</v>
      </c>
      <c r="I4797" s="189">
        <f t="shared" si="223"/>
        <v>1601934</v>
      </c>
      <c r="J4797" s="232">
        <v>2016</v>
      </c>
      <c r="K4797" s="106">
        <f t="shared" si="224"/>
        <v>4626330</v>
      </c>
    </row>
    <row r="4798" spans="2:11" s="58" customFormat="1">
      <c r="B4798" s="175" t="s">
        <v>5829</v>
      </c>
      <c r="C4798" s="174" t="s">
        <v>2188</v>
      </c>
      <c r="D4798" s="181">
        <v>12639.428099999999</v>
      </c>
      <c r="E4798" s="97">
        <v>198.04195808511304</v>
      </c>
      <c r="F4798" s="227">
        <f t="shared" si="222"/>
        <v>2503137.09</v>
      </c>
      <c r="G4798" s="81">
        <v>6319.7141039999997</v>
      </c>
      <c r="H4798" s="106">
        <v>162.69454330999275</v>
      </c>
      <c r="I4798" s="189">
        <f t="shared" si="223"/>
        <v>1028183</v>
      </c>
      <c r="J4798" s="232">
        <v>2016</v>
      </c>
      <c r="K4798" s="106">
        <f t="shared" si="224"/>
        <v>3531320</v>
      </c>
    </row>
    <row r="4799" spans="2:11" s="58" customFormat="1">
      <c r="B4799" s="175" t="s">
        <v>5830</v>
      </c>
      <c r="C4799" s="174" t="s">
        <v>4747</v>
      </c>
      <c r="D4799" s="181">
        <v>8705.6777779999993</v>
      </c>
      <c r="E4799" s="97">
        <v>377.1095776478669</v>
      </c>
      <c r="F4799" s="227">
        <f t="shared" si="222"/>
        <v>3282994.47</v>
      </c>
      <c r="G4799" s="81">
        <v>4352.8389930000003</v>
      </c>
      <c r="H4799" s="106">
        <v>162.69450837461747</v>
      </c>
      <c r="I4799" s="189">
        <f t="shared" si="223"/>
        <v>708183</v>
      </c>
      <c r="J4799" s="232">
        <v>2016</v>
      </c>
      <c r="K4799" s="106">
        <f t="shared" si="224"/>
        <v>3991177</v>
      </c>
    </row>
    <row r="4800" spans="2:11" s="58" customFormat="1">
      <c r="B4800" s="175" t="s">
        <v>5831</v>
      </c>
      <c r="C4800" s="174" t="s">
        <v>2188</v>
      </c>
      <c r="D4800" s="181">
        <v>13169.121429999999</v>
      </c>
      <c r="E4800" s="97">
        <v>74.006392543378652</v>
      </c>
      <c r="F4800" s="227">
        <f t="shared" si="222"/>
        <v>974599.16999999993</v>
      </c>
      <c r="G4800" s="81">
        <v>6584.5606100000005</v>
      </c>
      <c r="H4800" s="106">
        <v>162.69453095671329</v>
      </c>
      <c r="I4800" s="189">
        <f t="shared" si="223"/>
        <v>1071272</v>
      </c>
      <c r="J4800" s="232">
        <v>2016</v>
      </c>
      <c r="K4800" s="106">
        <f t="shared" si="224"/>
        <v>2045871</v>
      </c>
    </row>
    <row r="4801" spans="2:11" s="58" customFormat="1">
      <c r="B4801" s="175" t="s">
        <v>5832</v>
      </c>
      <c r="C4801" s="174" t="s">
        <v>2408</v>
      </c>
      <c r="D4801" s="181">
        <v>38408.78</v>
      </c>
      <c r="E4801" s="97">
        <v>77.678587291759854</v>
      </c>
      <c r="F4801" s="227">
        <f t="shared" si="222"/>
        <v>2983539.77</v>
      </c>
      <c r="G4801" s="81"/>
      <c r="H4801" s="106" t="s">
        <v>11235</v>
      </c>
      <c r="I4801" s="189" t="str">
        <f t="shared" si="223"/>
        <v/>
      </c>
      <c r="J4801" s="232">
        <v>2016</v>
      </c>
      <c r="K4801" s="106">
        <f t="shared" si="224"/>
        <v>0</v>
      </c>
    </row>
    <row r="4802" spans="2:11" s="58" customFormat="1">
      <c r="B4802" s="175" t="s">
        <v>5833</v>
      </c>
      <c r="C4802" s="174" t="s">
        <v>5539</v>
      </c>
      <c r="D4802" s="104">
        <v>5936.6274709999998</v>
      </c>
      <c r="E4802" s="97">
        <v>31.790263229740734</v>
      </c>
      <c r="F4802" s="227">
        <f t="shared" si="222"/>
        <v>188726.95</v>
      </c>
      <c r="G4802" s="81"/>
      <c r="H4802" s="106" t="s">
        <v>11235</v>
      </c>
      <c r="I4802" s="189" t="str">
        <f t="shared" si="223"/>
        <v/>
      </c>
      <c r="J4802" s="232">
        <v>2016</v>
      </c>
      <c r="K4802" s="106">
        <f t="shared" si="224"/>
        <v>0</v>
      </c>
    </row>
    <row r="4803" spans="2:11" s="58" customFormat="1">
      <c r="B4803" s="175" t="s">
        <v>5834</v>
      </c>
      <c r="C4803" s="174" t="s">
        <v>5835</v>
      </c>
      <c r="D4803" s="181">
        <v>12440.174999999999</v>
      </c>
      <c r="E4803" s="97">
        <v>161.33245553217699</v>
      </c>
      <c r="F4803" s="227">
        <f t="shared" si="222"/>
        <v>2007003.9799999997</v>
      </c>
      <c r="G4803" s="81"/>
      <c r="H4803" s="106" t="s">
        <v>11235</v>
      </c>
      <c r="I4803" s="189" t="str">
        <f t="shared" si="223"/>
        <v/>
      </c>
      <c r="J4803" s="232">
        <v>2016</v>
      </c>
      <c r="K4803" s="106">
        <f t="shared" si="224"/>
        <v>0</v>
      </c>
    </row>
    <row r="4804" spans="2:11" s="58" customFormat="1">
      <c r="B4804" s="175" t="s">
        <v>5836</v>
      </c>
      <c r="C4804" s="174" t="s">
        <v>5837</v>
      </c>
      <c r="D4804" s="181">
        <v>14490.025</v>
      </c>
      <c r="E4804" s="97">
        <v>51.904938052211783</v>
      </c>
      <c r="F4804" s="227">
        <f t="shared" si="222"/>
        <v>752103.85</v>
      </c>
      <c r="G4804" s="81"/>
      <c r="H4804" s="106" t="s">
        <v>11235</v>
      </c>
      <c r="I4804" s="189" t="str">
        <f t="shared" si="223"/>
        <v/>
      </c>
      <c r="J4804" s="232">
        <v>2016</v>
      </c>
      <c r="K4804" s="106">
        <f t="shared" si="224"/>
        <v>0</v>
      </c>
    </row>
    <row r="4805" spans="2:11" s="58" customFormat="1">
      <c r="B4805" s="175" t="s">
        <v>5838</v>
      </c>
      <c r="C4805" s="174" t="s">
        <v>5837</v>
      </c>
      <c r="D4805" s="181">
        <v>13575.225</v>
      </c>
      <c r="E4805" s="97">
        <v>181.77579082482978</v>
      </c>
      <c r="F4805" s="227">
        <f t="shared" si="222"/>
        <v>2467647.2599999998</v>
      </c>
      <c r="G4805" s="81"/>
      <c r="H4805" s="106" t="s">
        <v>11235</v>
      </c>
      <c r="I4805" s="189" t="str">
        <f t="shared" si="223"/>
        <v/>
      </c>
      <c r="J4805" s="232">
        <v>2016</v>
      </c>
      <c r="K4805" s="106">
        <f t="shared" si="224"/>
        <v>0</v>
      </c>
    </row>
    <row r="4806" spans="2:11" s="58" customFormat="1">
      <c r="B4806" s="175" t="s">
        <v>5839</v>
      </c>
      <c r="C4806" s="174" t="s">
        <v>5837</v>
      </c>
      <c r="D4806" s="181">
        <v>14490.025</v>
      </c>
      <c r="E4806" s="97">
        <v>51.904938052211783</v>
      </c>
      <c r="F4806" s="227">
        <f t="shared" si="222"/>
        <v>752103.85</v>
      </c>
      <c r="G4806" s="81"/>
      <c r="H4806" s="106" t="s">
        <v>11235</v>
      </c>
      <c r="I4806" s="189" t="str">
        <f t="shared" si="223"/>
        <v/>
      </c>
      <c r="J4806" s="232">
        <v>2016</v>
      </c>
      <c r="K4806" s="106">
        <f t="shared" si="224"/>
        <v>0</v>
      </c>
    </row>
    <row r="4807" spans="2:11" s="58" customFormat="1">
      <c r="B4807" s="175" t="s">
        <v>5840</v>
      </c>
      <c r="C4807" s="174" t="s">
        <v>2156</v>
      </c>
      <c r="D4807" s="104">
        <v>9989.636364</v>
      </c>
      <c r="E4807" s="97">
        <v>165.26061108183896</v>
      </c>
      <c r="F4807" s="227">
        <f t="shared" si="222"/>
        <v>1650893.41</v>
      </c>
      <c r="G4807" s="81"/>
      <c r="H4807" s="106" t="s">
        <v>11235</v>
      </c>
      <c r="I4807" s="189" t="str">
        <f t="shared" si="223"/>
        <v/>
      </c>
      <c r="J4807" s="232">
        <v>2016</v>
      </c>
      <c r="K4807" s="106">
        <f t="shared" si="224"/>
        <v>0</v>
      </c>
    </row>
    <row r="4808" spans="2:11" s="58" customFormat="1">
      <c r="B4808" s="175" t="s">
        <v>5841</v>
      </c>
      <c r="C4808" s="174" t="s">
        <v>5436</v>
      </c>
      <c r="D4808" s="181">
        <v>1847.45</v>
      </c>
      <c r="E4808" s="97">
        <v>190.36333865598527</v>
      </c>
      <c r="F4808" s="227">
        <f t="shared" si="222"/>
        <v>351686.75</v>
      </c>
      <c r="G4808" s="81">
        <v>1847.449928</v>
      </c>
      <c r="H4808" s="106">
        <v>162.69453122628826</v>
      </c>
      <c r="I4808" s="189">
        <f t="shared" si="223"/>
        <v>300570</v>
      </c>
      <c r="J4808" s="232">
        <v>2016</v>
      </c>
      <c r="K4808" s="106">
        <f t="shared" si="224"/>
        <v>652257</v>
      </c>
    </row>
    <row r="4809" spans="2:11" s="58" customFormat="1">
      <c r="B4809" s="175" t="s">
        <v>5842</v>
      </c>
      <c r="C4809" s="174" t="s">
        <v>5843</v>
      </c>
      <c r="D4809" s="181">
        <v>10303.72143</v>
      </c>
      <c r="E4809" s="97">
        <v>122.66517962335868</v>
      </c>
      <c r="F4809" s="227">
        <f t="shared" si="222"/>
        <v>1263907.8400000001</v>
      </c>
      <c r="G4809" s="81">
        <v>5151.8606879999998</v>
      </c>
      <c r="H4809" s="106">
        <v>162.69442260974429</v>
      </c>
      <c r="I4809" s="189">
        <f t="shared" si="223"/>
        <v>838179</v>
      </c>
      <c r="J4809" s="232">
        <v>2016</v>
      </c>
      <c r="K4809" s="106">
        <f t="shared" si="224"/>
        <v>2102087</v>
      </c>
    </row>
    <row r="4810" spans="2:11" s="58" customFormat="1">
      <c r="B4810" s="175" t="s">
        <v>5844</v>
      </c>
      <c r="C4810" s="174" t="s">
        <v>5843</v>
      </c>
      <c r="D4810" s="181">
        <v>9292.9571429999996</v>
      </c>
      <c r="E4810" s="97">
        <v>137.39895066252325</v>
      </c>
      <c r="F4810" s="227">
        <f t="shared" si="222"/>
        <v>1276842.56</v>
      </c>
      <c r="G4810" s="81">
        <v>4646.478607</v>
      </c>
      <c r="H4810" s="106">
        <v>162.69460465418646</v>
      </c>
      <c r="I4810" s="189">
        <f t="shared" si="223"/>
        <v>755957</v>
      </c>
      <c r="J4810" s="232">
        <v>2016</v>
      </c>
      <c r="K4810" s="106">
        <f t="shared" si="224"/>
        <v>2032800</v>
      </c>
    </row>
    <row r="4811" spans="2:11" s="58" customFormat="1">
      <c r="B4811" s="175" t="s">
        <v>5845</v>
      </c>
      <c r="C4811" s="174" t="s">
        <v>5843</v>
      </c>
      <c r="D4811" s="181">
        <v>10303.72143</v>
      </c>
      <c r="E4811" s="97">
        <v>122.66517962335868</v>
      </c>
      <c r="F4811" s="227">
        <f t="shared" si="222"/>
        <v>1263907.8400000001</v>
      </c>
      <c r="G4811" s="81">
        <v>5151.8606879999998</v>
      </c>
      <c r="H4811" s="106">
        <v>162.69442260974429</v>
      </c>
      <c r="I4811" s="189">
        <f t="shared" si="223"/>
        <v>838179</v>
      </c>
      <c r="J4811" s="232">
        <v>2016</v>
      </c>
      <c r="K4811" s="106">
        <f t="shared" si="224"/>
        <v>2102087</v>
      </c>
    </row>
    <row r="4812" spans="2:11" s="58" customFormat="1">
      <c r="B4812" s="175" t="s">
        <v>5846</v>
      </c>
      <c r="C4812" s="174" t="s">
        <v>2383</v>
      </c>
      <c r="D4812" s="104">
        <v>5043.5</v>
      </c>
      <c r="E4812" s="97">
        <v>105.04478437592941</v>
      </c>
      <c r="F4812" s="227">
        <f t="shared" si="222"/>
        <v>529793.37</v>
      </c>
      <c r="G4812" s="81"/>
      <c r="H4812" s="106" t="s">
        <v>11235</v>
      </c>
      <c r="I4812" s="189" t="str">
        <f t="shared" si="223"/>
        <v/>
      </c>
      <c r="J4812" s="232">
        <v>2016</v>
      </c>
      <c r="K4812" s="106">
        <f t="shared" si="224"/>
        <v>0</v>
      </c>
    </row>
    <row r="4813" spans="2:11" s="58" customFormat="1">
      <c r="B4813" s="175" t="s">
        <v>5847</v>
      </c>
      <c r="C4813" s="174" t="s">
        <v>5436</v>
      </c>
      <c r="D4813" s="181">
        <v>937.3</v>
      </c>
      <c r="E4813" s="97">
        <v>551.45107222874219</v>
      </c>
      <c r="F4813" s="227">
        <f t="shared" si="222"/>
        <v>516875.09</v>
      </c>
      <c r="G4813" s="81">
        <v>937.29995780000002</v>
      </c>
      <c r="H4813" s="106">
        <v>162.69498225299077</v>
      </c>
      <c r="I4813" s="189">
        <f t="shared" si="223"/>
        <v>152494</v>
      </c>
      <c r="J4813" s="232">
        <v>2016</v>
      </c>
      <c r="K4813" s="106">
        <f t="shared" si="224"/>
        <v>669369</v>
      </c>
    </row>
    <row r="4814" spans="2:11" s="58" customFormat="1">
      <c r="B4814" s="175" t="s">
        <v>5848</v>
      </c>
      <c r="C4814" s="174" t="s">
        <v>2383</v>
      </c>
      <c r="D4814" s="181">
        <v>10036.4</v>
      </c>
      <c r="E4814" s="97">
        <v>385.50186819975295</v>
      </c>
      <c r="F4814" s="227">
        <f t="shared" ref="F4814:F4877" si="225">IFERROR(D4814*E4814,0)</f>
        <v>3869050.95</v>
      </c>
      <c r="G4814" s="81">
        <v>5018.2000989999997</v>
      </c>
      <c r="H4814" s="106">
        <v>162.69458847659237</v>
      </c>
      <c r="I4814" s="189">
        <f t="shared" ref="I4814:I4877" si="226">IFERROR(G4814*H4814,"")</f>
        <v>816434</v>
      </c>
      <c r="J4814" s="232">
        <v>2016</v>
      </c>
      <c r="K4814" s="106">
        <f t="shared" ref="K4814:K4877" si="227">IFERROR(ROUND((F4814+I4814),0),0)</f>
        <v>4685485</v>
      </c>
    </row>
    <row r="4815" spans="2:11" s="58" customFormat="1">
      <c r="B4815" s="175" t="s">
        <v>5849</v>
      </c>
      <c r="C4815" s="174" t="s">
        <v>2383</v>
      </c>
      <c r="D4815" s="181">
        <v>5043.5</v>
      </c>
      <c r="E4815" s="97">
        <v>105.04478437592941</v>
      </c>
      <c r="F4815" s="227">
        <f t="shared" si="225"/>
        <v>529793.37</v>
      </c>
      <c r="G4815" s="81"/>
      <c r="H4815" s="106" t="s">
        <v>11235</v>
      </c>
      <c r="I4815" s="189" t="str">
        <f t="shared" si="226"/>
        <v/>
      </c>
      <c r="J4815" s="232">
        <v>2016</v>
      </c>
      <c r="K4815" s="106">
        <f t="shared" si="227"/>
        <v>0</v>
      </c>
    </row>
    <row r="4816" spans="2:11" s="58" customFormat="1">
      <c r="B4816" s="175" t="s">
        <v>5850</v>
      </c>
      <c r="C4816" s="174" t="s">
        <v>5436</v>
      </c>
      <c r="D4816" s="181">
        <v>7611.1</v>
      </c>
      <c r="E4816" s="97">
        <v>1335.2117302361025</v>
      </c>
      <c r="F4816" s="227">
        <f t="shared" si="225"/>
        <v>10162430</v>
      </c>
      <c r="G4816" s="81">
        <v>7611.0997289999996</v>
      </c>
      <c r="H4816" s="106">
        <v>162.69449147826296</v>
      </c>
      <c r="I4816" s="189">
        <f t="shared" si="226"/>
        <v>1238284</v>
      </c>
      <c r="J4816" s="232">
        <v>2016</v>
      </c>
      <c r="K4816" s="106">
        <f t="shared" si="227"/>
        <v>11400714</v>
      </c>
    </row>
    <row r="4817" spans="2:11" s="58" customFormat="1">
      <c r="B4817" s="175" t="s">
        <v>5851</v>
      </c>
      <c r="C4817" s="174" t="s">
        <v>2403</v>
      </c>
      <c r="D4817" s="104">
        <v>7208.9083330000003</v>
      </c>
      <c r="E4817" s="97">
        <v>209.86767761692386</v>
      </c>
      <c r="F4817" s="227">
        <f t="shared" si="225"/>
        <v>1512916.85</v>
      </c>
      <c r="G4817" s="81"/>
      <c r="H4817" s="106" t="s">
        <v>11235</v>
      </c>
      <c r="I4817" s="189" t="str">
        <f t="shared" si="226"/>
        <v/>
      </c>
      <c r="J4817" s="232">
        <v>2016</v>
      </c>
      <c r="K4817" s="106">
        <f t="shared" si="227"/>
        <v>0</v>
      </c>
    </row>
    <row r="4818" spans="2:11" s="58" customFormat="1">
      <c r="B4818" s="175" t="s">
        <v>5852</v>
      </c>
      <c r="C4818" s="174" t="s">
        <v>5436</v>
      </c>
      <c r="D4818" s="181">
        <v>7611.1</v>
      </c>
      <c r="E4818" s="97">
        <v>1335.2117302361025</v>
      </c>
      <c r="F4818" s="227">
        <f t="shared" si="225"/>
        <v>10162430</v>
      </c>
      <c r="G4818" s="81">
        <v>7611.0997289999996</v>
      </c>
      <c r="H4818" s="106">
        <v>162.69449147826296</v>
      </c>
      <c r="I4818" s="189">
        <f t="shared" si="226"/>
        <v>1238284</v>
      </c>
      <c r="J4818" s="232">
        <v>2016</v>
      </c>
      <c r="K4818" s="106">
        <f t="shared" si="227"/>
        <v>11400714</v>
      </c>
    </row>
    <row r="4819" spans="2:11" s="58" customFormat="1">
      <c r="B4819" s="175" t="s">
        <v>5853</v>
      </c>
      <c r="C4819" s="174" t="s">
        <v>5436</v>
      </c>
      <c r="D4819" s="181">
        <v>937.3</v>
      </c>
      <c r="E4819" s="97">
        <v>551.45107222874219</v>
      </c>
      <c r="F4819" s="227">
        <f t="shared" si="225"/>
        <v>516875.09</v>
      </c>
      <c r="G4819" s="81">
        <v>937.29998409999996</v>
      </c>
      <c r="H4819" s="106">
        <v>162.69497768788025</v>
      </c>
      <c r="I4819" s="189">
        <f t="shared" si="226"/>
        <v>152494</v>
      </c>
      <c r="J4819" s="232">
        <v>2016</v>
      </c>
      <c r="K4819" s="106">
        <f t="shared" si="227"/>
        <v>669369</v>
      </c>
    </row>
    <row r="4820" spans="2:11" s="58" customFormat="1">
      <c r="B4820" s="175" t="s">
        <v>5854</v>
      </c>
      <c r="C4820" s="174" t="s">
        <v>5436</v>
      </c>
      <c r="D4820" s="181">
        <v>2126.8000000000002</v>
      </c>
      <c r="E4820" s="97">
        <v>249.05323960880196</v>
      </c>
      <c r="F4820" s="227">
        <f t="shared" si="225"/>
        <v>529686.43000000005</v>
      </c>
      <c r="G4820" s="81">
        <v>4253.6001130000004</v>
      </c>
      <c r="H4820" s="106">
        <v>162.69441922501659</v>
      </c>
      <c r="I4820" s="189">
        <f t="shared" si="226"/>
        <v>692037</v>
      </c>
      <c r="J4820" s="232">
        <v>2016</v>
      </c>
      <c r="K4820" s="106">
        <f t="shared" si="227"/>
        <v>1221723</v>
      </c>
    </row>
    <row r="4821" spans="2:11" s="58" customFormat="1">
      <c r="B4821" s="175" t="s">
        <v>5855</v>
      </c>
      <c r="C4821" s="174" t="s">
        <v>5856</v>
      </c>
      <c r="D4821" s="181">
        <v>436.20779219999997</v>
      </c>
      <c r="E4821" s="97">
        <v>125.65882815515647</v>
      </c>
      <c r="F4821" s="227">
        <f t="shared" si="225"/>
        <v>54813.36</v>
      </c>
      <c r="G4821" s="81">
        <v>218.1038897</v>
      </c>
      <c r="H4821" s="106">
        <v>162.69310945718544</v>
      </c>
      <c r="I4821" s="189">
        <f t="shared" si="226"/>
        <v>35484</v>
      </c>
      <c r="J4821" s="232">
        <v>2016</v>
      </c>
      <c r="K4821" s="106">
        <f t="shared" si="227"/>
        <v>90297</v>
      </c>
    </row>
    <row r="4822" spans="2:11" s="58" customFormat="1">
      <c r="B4822" s="175" t="s">
        <v>5857</v>
      </c>
      <c r="C4822" s="174" t="s">
        <v>5436</v>
      </c>
      <c r="D4822" s="104">
        <v>5430.8</v>
      </c>
      <c r="E4822" s="97">
        <v>884.10761766222288</v>
      </c>
      <c r="F4822" s="227">
        <f t="shared" si="225"/>
        <v>4801411.6500000004</v>
      </c>
      <c r="G4822" s="81">
        <v>10861.599969999999</v>
      </c>
      <c r="H4822" s="106">
        <v>162.69453900722144</v>
      </c>
      <c r="I4822" s="189">
        <f t="shared" si="226"/>
        <v>1767123</v>
      </c>
      <c r="J4822" s="232">
        <v>2016</v>
      </c>
      <c r="K4822" s="106">
        <f t="shared" si="227"/>
        <v>6568535</v>
      </c>
    </row>
    <row r="4823" spans="2:11" s="58" customFormat="1">
      <c r="B4823" s="175" t="s">
        <v>5858</v>
      </c>
      <c r="C4823" s="174" t="s">
        <v>2385</v>
      </c>
      <c r="D4823" s="181">
        <v>16636.919750000001</v>
      </c>
      <c r="E4823" s="97">
        <v>553.85488470604662</v>
      </c>
      <c r="F4823" s="227">
        <f t="shared" si="225"/>
        <v>9214439.2699999996</v>
      </c>
      <c r="G4823" s="81">
        <v>16636.91936</v>
      </c>
      <c r="H4823" s="106">
        <v>162.69448336137154</v>
      </c>
      <c r="I4823" s="189">
        <f t="shared" si="226"/>
        <v>2706735</v>
      </c>
      <c r="J4823" s="232">
        <v>2016</v>
      </c>
      <c r="K4823" s="106">
        <f t="shared" si="227"/>
        <v>11921174</v>
      </c>
    </row>
    <row r="4824" spans="2:11" s="58" customFormat="1">
      <c r="B4824" s="175" t="s">
        <v>5859</v>
      </c>
      <c r="C4824" s="174" t="s">
        <v>5860</v>
      </c>
      <c r="D4824" s="181">
        <v>8217.2000000000007</v>
      </c>
      <c r="E4824" s="97">
        <v>25.4530484836684</v>
      </c>
      <c r="F4824" s="227">
        <f t="shared" si="225"/>
        <v>209152.79</v>
      </c>
      <c r="G4824" s="81">
        <v>4108.5999540000003</v>
      </c>
      <c r="H4824" s="106">
        <v>162.6945936533007</v>
      </c>
      <c r="I4824" s="189">
        <f t="shared" si="226"/>
        <v>668447</v>
      </c>
      <c r="J4824" s="232">
        <v>2016</v>
      </c>
      <c r="K4824" s="106">
        <f t="shared" si="227"/>
        <v>877600</v>
      </c>
    </row>
    <row r="4825" spans="2:11" s="58" customFormat="1">
      <c r="B4825" s="175" t="s">
        <v>5861</v>
      </c>
      <c r="C4825" s="174" t="s">
        <v>5860</v>
      </c>
      <c r="D4825" s="181">
        <v>12583.75</v>
      </c>
      <c r="E4825" s="97">
        <v>63.062266812357208</v>
      </c>
      <c r="F4825" s="227">
        <f t="shared" si="225"/>
        <v>793559.8</v>
      </c>
      <c r="G4825" s="81">
        <v>6291.8752860000004</v>
      </c>
      <c r="H4825" s="106">
        <v>162.6945788766227</v>
      </c>
      <c r="I4825" s="189">
        <f t="shared" si="226"/>
        <v>1023654.0000000001</v>
      </c>
      <c r="J4825" s="232">
        <v>2016</v>
      </c>
      <c r="K4825" s="106">
        <f t="shared" si="227"/>
        <v>1817214</v>
      </c>
    </row>
    <row r="4826" spans="2:11" s="58" customFormat="1">
      <c r="B4826" s="175" t="s">
        <v>5862</v>
      </c>
      <c r="C4826" s="174" t="s">
        <v>2062</v>
      </c>
      <c r="D4826" s="181">
        <v>12542.521059999999</v>
      </c>
      <c r="E4826" s="97">
        <v>124.9904076302185</v>
      </c>
      <c r="F4826" s="227">
        <f t="shared" si="225"/>
        <v>1567694.82</v>
      </c>
      <c r="G4826" s="81">
        <v>6271.2605800000001</v>
      </c>
      <c r="H4826" s="106">
        <v>162.69456307618461</v>
      </c>
      <c r="I4826" s="189">
        <f t="shared" si="226"/>
        <v>1020300.0000000001</v>
      </c>
      <c r="J4826" s="232">
        <v>2016</v>
      </c>
      <c r="K4826" s="106">
        <f t="shared" si="227"/>
        <v>2587995</v>
      </c>
    </row>
    <row r="4827" spans="2:11" s="58" customFormat="1">
      <c r="B4827" s="175" t="s">
        <v>5863</v>
      </c>
      <c r="C4827" s="174" t="s">
        <v>5856</v>
      </c>
      <c r="D4827" s="104">
        <v>436.20779219999997</v>
      </c>
      <c r="E4827" s="97">
        <v>125.65882815515647</v>
      </c>
      <c r="F4827" s="227">
        <f t="shared" si="225"/>
        <v>54813.36</v>
      </c>
      <c r="G4827" s="81">
        <v>218.1038897</v>
      </c>
      <c r="H4827" s="106">
        <v>162.69310945718544</v>
      </c>
      <c r="I4827" s="189">
        <f t="shared" si="226"/>
        <v>35484</v>
      </c>
      <c r="J4827" s="232">
        <v>2016</v>
      </c>
      <c r="K4827" s="106">
        <f t="shared" si="227"/>
        <v>90297</v>
      </c>
    </row>
    <row r="4828" spans="2:11" s="58" customFormat="1">
      <c r="B4828" s="175" t="s">
        <v>5864</v>
      </c>
      <c r="C4828" s="174" t="s">
        <v>5856</v>
      </c>
      <c r="D4828" s="181">
        <v>436.20779219999997</v>
      </c>
      <c r="E4828" s="97">
        <v>251.31767923516705</v>
      </c>
      <c r="F4828" s="227">
        <f t="shared" si="225"/>
        <v>109626.73</v>
      </c>
      <c r="G4828" s="81">
        <v>436.20780029999997</v>
      </c>
      <c r="H4828" s="106">
        <v>162.6953941474485</v>
      </c>
      <c r="I4828" s="189">
        <f t="shared" si="226"/>
        <v>70969</v>
      </c>
      <c r="J4828" s="232">
        <v>2016</v>
      </c>
      <c r="K4828" s="106">
        <f t="shared" si="227"/>
        <v>180596</v>
      </c>
    </row>
    <row r="4829" spans="2:11" s="58" customFormat="1">
      <c r="B4829" s="175" t="s">
        <v>5865</v>
      </c>
      <c r="C4829" s="174" t="s">
        <v>5860</v>
      </c>
      <c r="D4829" s="181">
        <v>8217.2000000000007</v>
      </c>
      <c r="E4829" s="97">
        <v>25.4530484836684</v>
      </c>
      <c r="F4829" s="227">
        <f t="shared" si="225"/>
        <v>209152.79</v>
      </c>
      <c r="G4829" s="81">
        <v>4108.5999540000003</v>
      </c>
      <c r="H4829" s="106">
        <v>162.6945936533007</v>
      </c>
      <c r="I4829" s="189">
        <f t="shared" si="226"/>
        <v>668447</v>
      </c>
      <c r="J4829" s="232">
        <v>2016</v>
      </c>
      <c r="K4829" s="106">
        <f t="shared" si="227"/>
        <v>877600</v>
      </c>
    </row>
    <row r="4830" spans="2:11" s="58" customFormat="1">
      <c r="B4830" s="175" t="s">
        <v>5866</v>
      </c>
      <c r="C4830" s="174" t="s">
        <v>5856</v>
      </c>
      <c r="D4830" s="181">
        <v>7012.6</v>
      </c>
      <c r="E4830" s="97">
        <v>288.99301115135609</v>
      </c>
      <c r="F4830" s="227">
        <f t="shared" si="225"/>
        <v>2026592.39</v>
      </c>
      <c r="G4830" s="81">
        <v>14025.200570000001</v>
      </c>
      <c r="H4830" s="106">
        <v>162.69450041811416</v>
      </c>
      <c r="I4830" s="189">
        <f t="shared" si="226"/>
        <v>2281823</v>
      </c>
      <c r="J4830" s="232">
        <v>2016</v>
      </c>
      <c r="K4830" s="106">
        <f t="shared" si="227"/>
        <v>4308415</v>
      </c>
    </row>
    <row r="4831" spans="2:11" s="58" customFormat="1">
      <c r="B4831" s="175" t="s">
        <v>5867</v>
      </c>
      <c r="C4831" s="174" t="s">
        <v>5856</v>
      </c>
      <c r="D4831" s="181">
        <v>436.20779219999997</v>
      </c>
      <c r="E4831" s="97">
        <v>125.65882815515647</v>
      </c>
      <c r="F4831" s="227">
        <f t="shared" si="225"/>
        <v>54813.36</v>
      </c>
      <c r="G4831" s="81">
        <v>218.10389330000001</v>
      </c>
      <c r="H4831" s="106">
        <v>162.69310677179001</v>
      </c>
      <c r="I4831" s="189">
        <f t="shared" si="226"/>
        <v>35484</v>
      </c>
      <c r="J4831" s="232">
        <v>2016</v>
      </c>
      <c r="K4831" s="106">
        <f t="shared" si="227"/>
        <v>90297</v>
      </c>
    </row>
    <row r="4832" spans="2:11" s="58" customFormat="1">
      <c r="B4832" s="175" t="s">
        <v>5868</v>
      </c>
      <c r="C4832" s="174" t="s">
        <v>4733</v>
      </c>
      <c r="D4832" s="104">
        <v>3028.9</v>
      </c>
      <c r="E4832" s="97">
        <v>222.97451219914819</v>
      </c>
      <c r="F4832" s="227">
        <f t="shared" si="225"/>
        <v>675367.5</v>
      </c>
      <c r="G4832" s="81">
        <v>3028.9000099999998</v>
      </c>
      <c r="H4832" s="106">
        <v>162.69437695964089</v>
      </c>
      <c r="I4832" s="189">
        <f t="shared" si="226"/>
        <v>492785.00000000006</v>
      </c>
      <c r="J4832" s="232">
        <v>2016</v>
      </c>
      <c r="K4832" s="106">
        <f t="shared" si="227"/>
        <v>1168153</v>
      </c>
    </row>
    <row r="4833" spans="2:11" s="58" customFormat="1">
      <c r="B4833" s="175" t="s">
        <v>5869</v>
      </c>
      <c r="C4833" s="174" t="s">
        <v>4733</v>
      </c>
      <c r="D4833" s="181">
        <v>11531.3</v>
      </c>
      <c r="E4833" s="97">
        <v>177.34413379237381</v>
      </c>
      <c r="F4833" s="227">
        <f t="shared" si="225"/>
        <v>2045008.41</v>
      </c>
      <c r="G4833" s="81">
        <v>5765.6501520000002</v>
      </c>
      <c r="H4833" s="106">
        <v>162.6945748129742</v>
      </c>
      <c r="I4833" s="189">
        <f t="shared" si="226"/>
        <v>938040.00000000012</v>
      </c>
      <c r="J4833" s="232">
        <v>2016</v>
      </c>
      <c r="K4833" s="106">
        <f t="shared" si="227"/>
        <v>2983048</v>
      </c>
    </row>
    <row r="4834" spans="2:11" s="58" customFormat="1">
      <c r="B4834" s="175" t="s">
        <v>5870</v>
      </c>
      <c r="C4834" s="174" t="s">
        <v>2414</v>
      </c>
      <c r="D4834" s="181">
        <v>5216.3</v>
      </c>
      <c r="E4834" s="97">
        <v>261.14102141364566</v>
      </c>
      <c r="F4834" s="227">
        <f t="shared" si="225"/>
        <v>1362189.91</v>
      </c>
      <c r="G4834" s="81">
        <v>2608.1500150000002</v>
      </c>
      <c r="H4834" s="106">
        <v>162.69462935781323</v>
      </c>
      <c r="I4834" s="189">
        <f t="shared" si="226"/>
        <v>424332.00000000006</v>
      </c>
      <c r="J4834" s="232">
        <v>2016</v>
      </c>
      <c r="K4834" s="106">
        <f t="shared" si="227"/>
        <v>1786522</v>
      </c>
    </row>
    <row r="4835" spans="2:11" s="58" customFormat="1">
      <c r="B4835" s="175" t="s">
        <v>5871</v>
      </c>
      <c r="C4835" s="174" t="s">
        <v>2414</v>
      </c>
      <c r="D4835" s="181">
        <v>15387.77727</v>
      </c>
      <c r="E4835" s="97">
        <v>269.49994188471902</v>
      </c>
      <c r="F4835" s="227">
        <f t="shared" si="225"/>
        <v>4147005.0800000005</v>
      </c>
      <c r="G4835" s="81">
        <v>7693.8887180000002</v>
      </c>
      <c r="H4835" s="106">
        <v>162.69445086611401</v>
      </c>
      <c r="I4835" s="189">
        <f t="shared" si="226"/>
        <v>1251753</v>
      </c>
      <c r="J4835" s="232">
        <v>2016</v>
      </c>
      <c r="K4835" s="106">
        <f t="shared" si="227"/>
        <v>5398758</v>
      </c>
    </row>
    <row r="4836" spans="2:11" s="58" customFormat="1">
      <c r="B4836" s="175" t="s">
        <v>5872</v>
      </c>
      <c r="C4836" s="174" t="s">
        <v>2414</v>
      </c>
      <c r="D4836" s="181">
        <v>5216.3</v>
      </c>
      <c r="E4836" s="97">
        <v>261.14102141364566</v>
      </c>
      <c r="F4836" s="227">
        <f t="shared" si="225"/>
        <v>1362189.91</v>
      </c>
      <c r="G4836" s="81">
        <v>2608.1500150000002</v>
      </c>
      <c r="H4836" s="106">
        <v>162.69462935781323</v>
      </c>
      <c r="I4836" s="189">
        <f t="shared" si="226"/>
        <v>424332.00000000006</v>
      </c>
      <c r="J4836" s="232">
        <v>2016</v>
      </c>
      <c r="K4836" s="106">
        <f t="shared" si="227"/>
        <v>1786522</v>
      </c>
    </row>
    <row r="4837" spans="2:11" s="58" customFormat="1">
      <c r="B4837" s="175" t="s">
        <v>5873</v>
      </c>
      <c r="C4837" s="174" t="s">
        <v>2417</v>
      </c>
      <c r="D4837" s="104">
        <v>34253.617140000002</v>
      </c>
      <c r="E4837" s="97">
        <v>236.26503638792056</v>
      </c>
      <c r="F4837" s="227">
        <f t="shared" si="225"/>
        <v>8092932.0999999996</v>
      </c>
      <c r="G4837" s="81">
        <v>17126.80774</v>
      </c>
      <c r="H4837" s="106">
        <v>162.69453375670346</v>
      </c>
      <c r="I4837" s="189">
        <f t="shared" si="226"/>
        <v>2786438</v>
      </c>
      <c r="J4837" s="232">
        <v>2016</v>
      </c>
      <c r="K4837" s="106">
        <f t="shared" si="227"/>
        <v>10879370</v>
      </c>
    </row>
    <row r="4838" spans="2:11" s="58" customFormat="1">
      <c r="B4838" s="175" t="s">
        <v>5874</v>
      </c>
      <c r="C4838" s="174" t="s">
        <v>5710</v>
      </c>
      <c r="D4838" s="181">
        <v>2618.7219730000002</v>
      </c>
      <c r="E4838" s="97">
        <v>354.99516924090051</v>
      </c>
      <c r="F4838" s="227">
        <f t="shared" si="225"/>
        <v>929633.64999999991</v>
      </c>
      <c r="G4838" s="81"/>
      <c r="H4838" s="106" t="s">
        <v>11235</v>
      </c>
      <c r="I4838" s="189" t="str">
        <f t="shared" si="226"/>
        <v/>
      </c>
      <c r="J4838" s="232">
        <v>2016</v>
      </c>
      <c r="K4838" s="106">
        <f t="shared" si="227"/>
        <v>0</v>
      </c>
    </row>
    <row r="4839" spans="2:11" s="58" customFormat="1">
      <c r="B4839" s="175" t="s">
        <v>5875</v>
      </c>
      <c r="C4839" s="174" t="s">
        <v>5835</v>
      </c>
      <c r="D4839" s="181">
        <v>12440.174999999999</v>
      </c>
      <c r="E4839" s="97">
        <v>161.33245553217699</v>
      </c>
      <c r="F4839" s="227">
        <f t="shared" si="225"/>
        <v>2007003.9799999997</v>
      </c>
      <c r="G4839" s="81"/>
      <c r="H4839" s="106" t="s">
        <v>11235</v>
      </c>
      <c r="I4839" s="189" t="str">
        <f t="shared" si="226"/>
        <v/>
      </c>
      <c r="J4839" s="232">
        <v>2016</v>
      </c>
      <c r="K4839" s="106">
        <f t="shared" si="227"/>
        <v>0</v>
      </c>
    </row>
    <row r="4840" spans="2:11" s="58" customFormat="1">
      <c r="B4840" s="175" t="s">
        <v>5876</v>
      </c>
      <c r="C4840" s="174" t="s">
        <v>2408</v>
      </c>
      <c r="D4840" s="181">
        <v>17475.95</v>
      </c>
      <c r="E4840" s="97">
        <v>112.34606702353805</v>
      </c>
      <c r="F4840" s="227">
        <f t="shared" si="225"/>
        <v>1963354.25</v>
      </c>
      <c r="G4840" s="81">
        <v>17475.94987</v>
      </c>
      <c r="H4840" s="106">
        <v>162.69450422725433</v>
      </c>
      <c r="I4840" s="189">
        <f t="shared" si="226"/>
        <v>2843241</v>
      </c>
      <c r="J4840" s="232">
        <v>2016</v>
      </c>
      <c r="K4840" s="106">
        <f t="shared" si="227"/>
        <v>4806595</v>
      </c>
    </row>
    <row r="4841" spans="2:11" s="58" customFormat="1">
      <c r="B4841" s="175" t="s">
        <v>5877</v>
      </c>
      <c r="C4841" s="174" t="s">
        <v>5113</v>
      </c>
      <c r="D4841" s="181">
        <v>6778.1</v>
      </c>
      <c r="E4841" s="97">
        <v>1066.4343724642599</v>
      </c>
      <c r="F4841" s="227">
        <f t="shared" si="225"/>
        <v>7228398.8200000003</v>
      </c>
      <c r="G4841" s="81">
        <v>13556.200129999999</v>
      </c>
      <c r="H4841" s="106">
        <v>162.69448509535985</v>
      </c>
      <c r="I4841" s="189">
        <f t="shared" si="226"/>
        <v>2205519</v>
      </c>
      <c r="J4841" s="232">
        <v>2016</v>
      </c>
      <c r="K4841" s="106">
        <f t="shared" si="227"/>
        <v>9433918</v>
      </c>
    </row>
    <row r="4842" spans="2:11" s="58" customFormat="1">
      <c r="B4842" s="175" t="s">
        <v>5878</v>
      </c>
      <c r="C4842" s="174" t="s">
        <v>5113</v>
      </c>
      <c r="D4842" s="104">
        <v>3490</v>
      </c>
      <c r="E4842" s="97">
        <v>609.36676217765046</v>
      </c>
      <c r="F4842" s="227">
        <f t="shared" si="225"/>
        <v>2126690</v>
      </c>
      <c r="G4842" s="81">
        <v>3489.999984</v>
      </c>
      <c r="H4842" s="106">
        <v>162.69455661980314</v>
      </c>
      <c r="I4842" s="189">
        <f t="shared" si="226"/>
        <v>567804</v>
      </c>
      <c r="J4842" s="232">
        <v>2016</v>
      </c>
      <c r="K4842" s="106">
        <f t="shared" si="227"/>
        <v>2694494</v>
      </c>
    </row>
    <row r="4843" spans="2:11" s="58" customFormat="1">
      <c r="B4843" s="175" t="s">
        <v>5879</v>
      </c>
      <c r="C4843" s="174" t="s">
        <v>2036</v>
      </c>
      <c r="D4843" s="181">
        <v>4456.2476299999998</v>
      </c>
      <c r="E4843" s="97">
        <v>106.86943579928479</v>
      </c>
      <c r="F4843" s="227">
        <f t="shared" si="225"/>
        <v>476236.67</v>
      </c>
      <c r="G4843" s="81">
        <v>2228.12392</v>
      </c>
      <c r="H4843" s="106">
        <v>162.69472121640345</v>
      </c>
      <c r="I4843" s="189">
        <f t="shared" si="226"/>
        <v>362504</v>
      </c>
      <c r="J4843" s="232">
        <v>2016</v>
      </c>
      <c r="K4843" s="106">
        <f t="shared" si="227"/>
        <v>838741</v>
      </c>
    </row>
    <row r="4844" spans="2:11" s="58" customFormat="1">
      <c r="B4844" s="175" t="s">
        <v>5880</v>
      </c>
      <c r="C4844" s="174" t="s">
        <v>5113</v>
      </c>
      <c r="D4844" s="181">
        <v>3490</v>
      </c>
      <c r="E4844" s="97">
        <v>609.36676217765046</v>
      </c>
      <c r="F4844" s="227">
        <f t="shared" si="225"/>
        <v>2126690</v>
      </c>
      <c r="G4844" s="81">
        <v>3489.999984</v>
      </c>
      <c r="H4844" s="106">
        <v>162.69455661980314</v>
      </c>
      <c r="I4844" s="189">
        <f t="shared" si="226"/>
        <v>567804</v>
      </c>
      <c r="J4844" s="232">
        <v>2016</v>
      </c>
      <c r="K4844" s="106">
        <f t="shared" si="227"/>
        <v>2694494</v>
      </c>
    </row>
    <row r="4845" spans="2:11" s="58" customFormat="1">
      <c r="B4845" s="175" t="s">
        <v>5881</v>
      </c>
      <c r="C4845" s="174" t="s">
        <v>5113</v>
      </c>
      <c r="D4845" s="181">
        <v>12164.8</v>
      </c>
      <c r="E4845" s="97">
        <v>336.29424651453377</v>
      </c>
      <c r="F4845" s="227">
        <f t="shared" si="225"/>
        <v>4090952.25</v>
      </c>
      <c r="G4845" s="81">
        <v>12164.8006</v>
      </c>
      <c r="H4845" s="106">
        <v>572.7186354373946</v>
      </c>
      <c r="I4845" s="189">
        <f t="shared" si="226"/>
        <v>6967007.9999999991</v>
      </c>
      <c r="J4845" s="232">
        <v>2016</v>
      </c>
      <c r="K4845" s="106">
        <f t="shared" si="227"/>
        <v>11057960</v>
      </c>
    </row>
    <row r="4846" spans="2:11" s="58" customFormat="1">
      <c r="B4846" s="175" t="s">
        <v>5882</v>
      </c>
      <c r="C4846" s="174" t="s">
        <v>5113</v>
      </c>
      <c r="D4846" s="181">
        <v>12164.8</v>
      </c>
      <c r="E4846" s="97">
        <v>336.29424651453377</v>
      </c>
      <c r="F4846" s="227">
        <f t="shared" si="225"/>
        <v>4090952.25</v>
      </c>
      <c r="G4846" s="81">
        <v>12164.8006</v>
      </c>
      <c r="H4846" s="106">
        <v>572.7186354373946</v>
      </c>
      <c r="I4846" s="189">
        <f t="shared" si="226"/>
        <v>6967007.9999999991</v>
      </c>
      <c r="J4846" s="232">
        <v>2016</v>
      </c>
      <c r="K4846" s="106">
        <f t="shared" si="227"/>
        <v>11057960</v>
      </c>
    </row>
    <row r="4847" spans="2:11" s="58" customFormat="1">
      <c r="B4847" s="175" t="s">
        <v>5883</v>
      </c>
      <c r="C4847" s="174" t="s">
        <v>5113</v>
      </c>
      <c r="D4847" s="104">
        <v>7306.1</v>
      </c>
      <c r="E4847" s="97">
        <v>249.2304129426096</v>
      </c>
      <c r="F4847" s="227">
        <f t="shared" si="225"/>
        <v>1820902.32</v>
      </c>
      <c r="G4847" s="81">
        <v>7306.0998760000002</v>
      </c>
      <c r="H4847" s="106">
        <v>581.50847539823587</v>
      </c>
      <c r="I4847" s="189">
        <f t="shared" si="226"/>
        <v>4248559</v>
      </c>
      <c r="J4847" s="232">
        <v>2016</v>
      </c>
      <c r="K4847" s="106">
        <f t="shared" si="227"/>
        <v>6069461</v>
      </c>
    </row>
    <row r="4848" spans="2:11" s="58" customFormat="1">
      <c r="B4848" s="175" t="s">
        <v>5884</v>
      </c>
      <c r="C4848" s="174" t="s">
        <v>2031</v>
      </c>
      <c r="D4848" s="181">
        <v>12342.5412</v>
      </c>
      <c r="E4848" s="97">
        <v>165.94076671990368</v>
      </c>
      <c r="F4848" s="227">
        <f t="shared" si="225"/>
        <v>2048130.75</v>
      </c>
      <c r="G4848" s="81">
        <v>6171.2707979999996</v>
      </c>
      <c r="H4848" s="106">
        <v>441.94511783276312</v>
      </c>
      <c r="I4848" s="189">
        <f t="shared" si="226"/>
        <v>2727363</v>
      </c>
      <c r="J4848" s="232">
        <v>2016</v>
      </c>
      <c r="K4848" s="106">
        <f t="shared" si="227"/>
        <v>4775494</v>
      </c>
    </row>
    <row r="4849" spans="2:11" s="58" customFormat="1">
      <c r="B4849" s="175" t="s">
        <v>5885</v>
      </c>
      <c r="C4849" s="174" t="s">
        <v>4861</v>
      </c>
      <c r="D4849" s="181">
        <v>4847.7333330000001</v>
      </c>
      <c r="E4849" s="97">
        <v>332.31972126714334</v>
      </c>
      <c r="F4849" s="227">
        <f t="shared" si="225"/>
        <v>1610997.39</v>
      </c>
      <c r="G4849" s="81">
        <v>2423.86661</v>
      </c>
      <c r="H4849" s="106">
        <v>1300.611175133932</v>
      </c>
      <c r="I4849" s="189">
        <f t="shared" si="226"/>
        <v>3152508</v>
      </c>
      <c r="J4849" s="232">
        <v>2016</v>
      </c>
      <c r="K4849" s="106">
        <f t="shared" si="227"/>
        <v>4763505</v>
      </c>
    </row>
    <row r="4850" spans="2:11" s="58" customFormat="1">
      <c r="B4850" s="175" t="s">
        <v>5886</v>
      </c>
      <c r="C4850" s="174" t="s">
        <v>4861</v>
      </c>
      <c r="D4850" s="181">
        <v>18844.10079</v>
      </c>
      <c r="E4850" s="97">
        <v>359.85963435297458</v>
      </c>
      <c r="F4850" s="227">
        <f t="shared" si="225"/>
        <v>6781231.2199999997</v>
      </c>
      <c r="G4850" s="81">
        <v>9422.0501110000005</v>
      </c>
      <c r="H4850" s="106">
        <v>1300.6111043384578</v>
      </c>
      <c r="I4850" s="189">
        <f t="shared" si="226"/>
        <v>12254423</v>
      </c>
      <c r="J4850" s="232">
        <v>2016</v>
      </c>
      <c r="K4850" s="106">
        <f t="shared" si="227"/>
        <v>19035654</v>
      </c>
    </row>
    <row r="4851" spans="2:11" s="58" customFormat="1">
      <c r="B4851" s="175" t="s">
        <v>5887</v>
      </c>
      <c r="C4851" s="174" t="s">
        <v>4861</v>
      </c>
      <c r="D4851" s="181">
        <v>12336.754999999999</v>
      </c>
      <c r="E4851" s="97">
        <v>710.2067666902683</v>
      </c>
      <c r="F4851" s="227">
        <f t="shared" si="225"/>
        <v>8761646.8800000008</v>
      </c>
      <c r="G4851" s="81">
        <v>6168.3774940000003</v>
      </c>
      <c r="H4851" s="106">
        <v>1300.6110614669199</v>
      </c>
      <c r="I4851" s="189">
        <f t="shared" si="226"/>
        <v>8022659.9999999991</v>
      </c>
      <c r="J4851" s="232">
        <v>2016</v>
      </c>
      <c r="K4851" s="106">
        <f t="shared" si="227"/>
        <v>16784307</v>
      </c>
    </row>
    <row r="4852" spans="2:11" s="58" customFormat="1">
      <c r="B4852" s="175" t="s">
        <v>5888</v>
      </c>
      <c r="C4852" s="174" t="s">
        <v>4861</v>
      </c>
      <c r="D4852" s="104">
        <v>4847.7333330000001</v>
      </c>
      <c r="E4852" s="97">
        <v>332.31972126714334</v>
      </c>
      <c r="F4852" s="227">
        <f t="shared" si="225"/>
        <v>1610997.39</v>
      </c>
      <c r="G4852" s="81">
        <v>2423.86661</v>
      </c>
      <c r="H4852" s="106">
        <v>1300.611175133932</v>
      </c>
      <c r="I4852" s="189">
        <f t="shared" si="226"/>
        <v>3152508</v>
      </c>
      <c r="J4852" s="232">
        <v>2016</v>
      </c>
      <c r="K4852" s="106">
        <f t="shared" si="227"/>
        <v>4763505</v>
      </c>
    </row>
    <row r="4853" spans="2:11" s="58" customFormat="1">
      <c r="B4853" s="175" t="s">
        <v>5889</v>
      </c>
      <c r="C4853" s="174" t="s">
        <v>404</v>
      </c>
      <c r="D4853" s="181">
        <v>9441.828571</v>
      </c>
      <c r="E4853" s="97">
        <v>173.81024318112458</v>
      </c>
      <c r="F4853" s="227">
        <f t="shared" si="225"/>
        <v>1641086.52</v>
      </c>
      <c r="G4853" s="81"/>
      <c r="H4853" s="106" t="s">
        <v>11235</v>
      </c>
      <c r="I4853" s="189" t="str">
        <f t="shared" si="226"/>
        <v/>
      </c>
      <c r="J4853" s="232">
        <v>2016</v>
      </c>
      <c r="K4853" s="106">
        <f t="shared" si="227"/>
        <v>0</v>
      </c>
    </row>
    <row r="4854" spans="2:11" s="58" customFormat="1">
      <c r="B4854" s="175" t="s">
        <v>5890</v>
      </c>
      <c r="C4854" s="174" t="s">
        <v>3470</v>
      </c>
      <c r="D4854" s="181">
        <v>31394.56667</v>
      </c>
      <c r="E4854" s="97">
        <v>52.63037956115226</v>
      </c>
      <c r="F4854" s="227">
        <f t="shared" si="225"/>
        <v>1652307.96</v>
      </c>
      <c r="G4854" s="81">
        <v>15697.2839</v>
      </c>
      <c r="H4854" s="106">
        <v>162.69451557794656</v>
      </c>
      <c r="I4854" s="189">
        <f t="shared" si="226"/>
        <v>2553862</v>
      </c>
      <c r="J4854" s="232">
        <v>2016</v>
      </c>
      <c r="K4854" s="106">
        <f t="shared" si="227"/>
        <v>4206170</v>
      </c>
    </row>
    <row r="4855" spans="2:11" s="58" customFormat="1">
      <c r="B4855" s="175" t="s">
        <v>5891</v>
      </c>
      <c r="C4855" s="174" t="s">
        <v>5360</v>
      </c>
      <c r="D4855" s="181">
        <v>8440.6868419999992</v>
      </c>
      <c r="E4855" s="97">
        <v>138.86615058002408</v>
      </c>
      <c r="F4855" s="227">
        <f t="shared" si="225"/>
        <v>1172125.69</v>
      </c>
      <c r="G4855" s="81"/>
      <c r="H4855" s="106" t="s">
        <v>11235</v>
      </c>
      <c r="I4855" s="189" t="str">
        <f t="shared" si="226"/>
        <v/>
      </c>
      <c r="J4855" s="232">
        <v>2016</v>
      </c>
      <c r="K4855" s="106">
        <f t="shared" si="227"/>
        <v>0</v>
      </c>
    </row>
    <row r="4856" spans="2:11" s="58" customFormat="1">
      <c r="B4856" s="175" t="s">
        <v>5892</v>
      </c>
      <c r="C4856" s="174" t="s">
        <v>5360</v>
      </c>
      <c r="D4856" s="181">
        <v>6186.9368420000001</v>
      </c>
      <c r="E4856" s="97">
        <v>1245.3998669734603</v>
      </c>
      <c r="F4856" s="227">
        <f t="shared" si="225"/>
        <v>7705210.3200000012</v>
      </c>
      <c r="G4856" s="81">
        <v>3093.4684929999999</v>
      </c>
      <c r="H4856" s="106">
        <v>0</v>
      </c>
      <c r="I4856" s="189">
        <f t="shared" si="226"/>
        <v>0</v>
      </c>
      <c r="J4856" s="232">
        <v>2016</v>
      </c>
      <c r="K4856" s="106">
        <f t="shared" si="227"/>
        <v>7705210</v>
      </c>
    </row>
    <row r="4857" spans="2:11" s="58" customFormat="1">
      <c r="B4857" s="175" t="s">
        <v>5893</v>
      </c>
      <c r="C4857" s="174" t="s">
        <v>5894</v>
      </c>
      <c r="D4857" s="104">
        <v>2060.25</v>
      </c>
      <c r="E4857" s="97">
        <v>118.0269142094406</v>
      </c>
      <c r="F4857" s="227">
        <f t="shared" si="225"/>
        <v>243164.95</v>
      </c>
      <c r="G4857" s="81">
        <v>2060.2499579999999</v>
      </c>
      <c r="H4857" s="106">
        <v>0</v>
      </c>
      <c r="I4857" s="189">
        <f t="shared" si="226"/>
        <v>0</v>
      </c>
      <c r="J4857" s="232">
        <v>2016</v>
      </c>
      <c r="K4857" s="106">
        <f t="shared" si="227"/>
        <v>243165</v>
      </c>
    </row>
    <row r="4858" spans="2:11" s="58" customFormat="1">
      <c r="B4858" s="175" t="s">
        <v>5895</v>
      </c>
      <c r="C4858" s="174" t="s">
        <v>5894</v>
      </c>
      <c r="D4858" s="181">
        <v>2060.25</v>
      </c>
      <c r="E4858" s="97">
        <v>118.0269142094406</v>
      </c>
      <c r="F4858" s="227">
        <f t="shared" si="225"/>
        <v>243164.95</v>
      </c>
      <c r="G4858" s="81">
        <v>2060.2499579999999</v>
      </c>
      <c r="H4858" s="106">
        <v>0</v>
      </c>
      <c r="I4858" s="189">
        <f t="shared" si="226"/>
        <v>0</v>
      </c>
      <c r="J4858" s="232">
        <v>2016</v>
      </c>
      <c r="K4858" s="106">
        <f t="shared" si="227"/>
        <v>243165</v>
      </c>
    </row>
    <row r="4859" spans="2:11" s="58" customFormat="1">
      <c r="B4859" s="175" t="s">
        <v>5896</v>
      </c>
      <c r="C4859" s="174" t="s">
        <v>5894</v>
      </c>
      <c r="D4859" s="181">
        <v>3835.2</v>
      </c>
      <c r="E4859" s="97">
        <v>118.02584480600751</v>
      </c>
      <c r="F4859" s="227">
        <f t="shared" si="225"/>
        <v>452652.72</v>
      </c>
      <c r="G4859" s="81">
        <v>3835.2001369999998</v>
      </c>
      <c r="H4859" s="106">
        <v>0</v>
      </c>
      <c r="I4859" s="189">
        <f t="shared" si="226"/>
        <v>0</v>
      </c>
      <c r="J4859" s="232">
        <v>2016</v>
      </c>
      <c r="K4859" s="106">
        <f t="shared" si="227"/>
        <v>452653</v>
      </c>
    </row>
    <row r="4860" spans="2:11" s="58" customFormat="1">
      <c r="B4860" s="175" t="s">
        <v>5897</v>
      </c>
      <c r="C4860" s="174" t="s">
        <v>5894</v>
      </c>
      <c r="D4860" s="181">
        <v>3835.2</v>
      </c>
      <c r="E4860" s="97">
        <v>118.02584480600751</v>
      </c>
      <c r="F4860" s="227">
        <f t="shared" si="225"/>
        <v>452652.72</v>
      </c>
      <c r="G4860" s="81">
        <v>3835.2001369999998</v>
      </c>
      <c r="H4860" s="106">
        <v>0</v>
      </c>
      <c r="I4860" s="189">
        <f t="shared" si="226"/>
        <v>0</v>
      </c>
      <c r="J4860" s="232">
        <v>2016</v>
      </c>
      <c r="K4860" s="106">
        <f t="shared" si="227"/>
        <v>452653</v>
      </c>
    </row>
    <row r="4861" spans="2:11" s="58" customFormat="1">
      <c r="B4861" s="175" t="s">
        <v>5898</v>
      </c>
      <c r="C4861" s="174" t="s">
        <v>5894</v>
      </c>
      <c r="D4861" s="181">
        <v>2298.6</v>
      </c>
      <c r="E4861" s="97">
        <v>114.98804489689377</v>
      </c>
      <c r="F4861" s="227">
        <f t="shared" si="225"/>
        <v>264311.52</v>
      </c>
      <c r="G4861" s="81">
        <v>2298.6000789999998</v>
      </c>
      <c r="H4861" s="106">
        <v>0</v>
      </c>
      <c r="I4861" s="189">
        <f t="shared" si="226"/>
        <v>0</v>
      </c>
      <c r="J4861" s="232">
        <v>2016</v>
      </c>
      <c r="K4861" s="106">
        <f t="shared" si="227"/>
        <v>264312</v>
      </c>
    </row>
    <row r="4862" spans="2:11" s="58" customFormat="1">
      <c r="B4862" s="175" t="s">
        <v>5899</v>
      </c>
      <c r="C4862" s="174" t="s">
        <v>5894</v>
      </c>
      <c r="D4862" s="104">
        <v>2298.6</v>
      </c>
      <c r="E4862" s="97">
        <v>114.98804489689377</v>
      </c>
      <c r="F4862" s="227">
        <f t="shared" si="225"/>
        <v>264311.52</v>
      </c>
      <c r="G4862" s="81">
        <v>2298.6000789999998</v>
      </c>
      <c r="H4862" s="106">
        <v>0</v>
      </c>
      <c r="I4862" s="189">
        <f t="shared" si="226"/>
        <v>0</v>
      </c>
      <c r="J4862" s="232">
        <v>2016</v>
      </c>
      <c r="K4862" s="106">
        <f t="shared" si="227"/>
        <v>264312</v>
      </c>
    </row>
    <row r="4863" spans="2:11" s="58" customFormat="1">
      <c r="B4863" s="175" t="s">
        <v>5900</v>
      </c>
      <c r="C4863" s="174" t="s">
        <v>5894</v>
      </c>
      <c r="D4863" s="181">
        <v>13898.05</v>
      </c>
      <c r="E4863" s="97">
        <v>105.32552480383939</v>
      </c>
      <c r="F4863" s="227">
        <f t="shared" si="225"/>
        <v>1463819.41</v>
      </c>
      <c r="G4863" s="81">
        <v>13898.050450000001</v>
      </c>
      <c r="H4863" s="106">
        <v>0</v>
      </c>
      <c r="I4863" s="189">
        <f t="shared" si="226"/>
        <v>0</v>
      </c>
      <c r="J4863" s="232">
        <v>2016</v>
      </c>
      <c r="K4863" s="106">
        <f t="shared" si="227"/>
        <v>1463819</v>
      </c>
    </row>
    <row r="4864" spans="2:11" s="58" customFormat="1">
      <c r="B4864" s="175" t="s">
        <v>5901</v>
      </c>
      <c r="C4864" s="174" t="s">
        <v>5894</v>
      </c>
      <c r="D4864" s="181">
        <v>13898.05</v>
      </c>
      <c r="E4864" s="97">
        <v>105.32552480383939</v>
      </c>
      <c r="F4864" s="227">
        <f t="shared" si="225"/>
        <v>1463819.41</v>
      </c>
      <c r="G4864" s="81">
        <v>13898.050450000001</v>
      </c>
      <c r="H4864" s="106">
        <v>0</v>
      </c>
      <c r="I4864" s="189">
        <f t="shared" si="226"/>
        <v>0</v>
      </c>
      <c r="J4864" s="232">
        <v>2016</v>
      </c>
      <c r="K4864" s="106">
        <f t="shared" si="227"/>
        <v>1463819</v>
      </c>
    </row>
    <row r="4865" spans="2:11" s="58" customFormat="1">
      <c r="B4865" s="175" t="s">
        <v>5902</v>
      </c>
      <c r="C4865" s="174" t="s">
        <v>1368</v>
      </c>
      <c r="D4865" s="181">
        <v>5775</v>
      </c>
      <c r="E4865" s="97">
        <v>83.063194805194811</v>
      </c>
      <c r="F4865" s="227">
        <f t="shared" si="225"/>
        <v>479689.95</v>
      </c>
      <c r="G4865" s="81">
        <v>5774.9999340000004</v>
      </c>
      <c r="H4865" s="106">
        <v>0</v>
      </c>
      <c r="I4865" s="189">
        <f t="shared" si="226"/>
        <v>0</v>
      </c>
      <c r="J4865" s="232">
        <v>2016</v>
      </c>
      <c r="K4865" s="106">
        <f t="shared" si="227"/>
        <v>479690</v>
      </c>
    </row>
    <row r="4866" spans="2:11" s="58" customFormat="1">
      <c r="B4866" s="175" t="s">
        <v>5903</v>
      </c>
      <c r="C4866" s="174" t="s">
        <v>3267</v>
      </c>
      <c r="D4866" s="181">
        <v>4809.6285710000002</v>
      </c>
      <c r="E4866" s="97">
        <v>1512.7030523455362</v>
      </c>
      <c r="F4866" s="227">
        <f t="shared" si="225"/>
        <v>7275539.8199999994</v>
      </c>
      <c r="G4866" s="81">
        <v>2404.81423</v>
      </c>
      <c r="H4866" s="106">
        <v>0</v>
      </c>
      <c r="I4866" s="189">
        <f t="shared" si="226"/>
        <v>0</v>
      </c>
      <c r="J4866" s="232">
        <v>2016</v>
      </c>
      <c r="K4866" s="106">
        <f t="shared" si="227"/>
        <v>7275540</v>
      </c>
    </row>
    <row r="4867" spans="2:11" s="58" customFormat="1">
      <c r="B4867" s="175" t="s">
        <v>5904</v>
      </c>
      <c r="C4867" s="174" t="s">
        <v>3267</v>
      </c>
      <c r="D4867" s="104">
        <v>9608.7285709999996</v>
      </c>
      <c r="E4867" s="97">
        <v>711.22766550255176</v>
      </c>
      <c r="F4867" s="227">
        <f t="shared" si="225"/>
        <v>6833993.5899999999</v>
      </c>
      <c r="G4867" s="81">
        <v>4804.3643279999997</v>
      </c>
      <c r="H4867" s="106">
        <v>0</v>
      </c>
      <c r="I4867" s="189">
        <f t="shared" si="226"/>
        <v>0</v>
      </c>
      <c r="J4867" s="232">
        <v>2016</v>
      </c>
      <c r="K4867" s="106">
        <f t="shared" si="227"/>
        <v>6833994</v>
      </c>
    </row>
    <row r="4868" spans="2:11" s="58" customFormat="1">
      <c r="B4868" s="175" t="s">
        <v>5905</v>
      </c>
      <c r="C4868" s="174" t="s">
        <v>1368</v>
      </c>
      <c r="D4868" s="181">
        <v>1331.65</v>
      </c>
      <c r="E4868" s="97">
        <v>117.21485375286298</v>
      </c>
      <c r="F4868" s="227">
        <f t="shared" si="225"/>
        <v>156089.16</v>
      </c>
      <c r="G4868" s="81">
        <v>1331.649983</v>
      </c>
      <c r="H4868" s="106">
        <v>0</v>
      </c>
      <c r="I4868" s="189">
        <f t="shared" si="226"/>
        <v>0</v>
      </c>
      <c r="J4868" s="232">
        <v>2016</v>
      </c>
      <c r="K4868" s="106">
        <f t="shared" si="227"/>
        <v>156089</v>
      </c>
    </row>
    <row r="4869" spans="2:11" s="58" customFormat="1">
      <c r="B4869" s="175" t="s">
        <v>5906</v>
      </c>
      <c r="C4869" s="174" t="s">
        <v>1368</v>
      </c>
      <c r="D4869" s="181">
        <v>5775</v>
      </c>
      <c r="E4869" s="97">
        <v>83.063194805194811</v>
      </c>
      <c r="F4869" s="227">
        <f t="shared" si="225"/>
        <v>479689.95</v>
      </c>
      <c r="G4869" s="81">
        <v>5774.9999340000004</v>
      </c>
      <c r="H4869" s="106">
        <v>0</v>
      </c>
      <c r="I4869" s="189">
        <f t="shared" si="226"/>
        <v>0</v>
      </c>
      <c r="J4869" s="232">
        <v>2016</v>
      </c>
      <c r="K4869" s="106">
        <f t="shared" si="227"/>
        <v>479690</v>
      </c>
    </row>
    <row r="4870" spans="2:11" s="58" customFormat="1">
      <c r="B4870" s="175" t="s">
        <v>5907</v>
      </c>
      <c r="C4870" s="174" t="s">
        <v>3267</v>
      </c>
      <c r="D4870" s="181">
        <v>10883.30429</v>
      </c>
      <c r="E4870" s="97">
        <v>298.42839485654036</v>
      </c>
      <c r="F4870" s="227">
        <f t="shared" si="225"/>
        <v>3247887.03</v>
      </c>
      <c r="G4870" s="81">
        <v>5441.6522590000004</v>
      </c>
      <c r="H4870" s="106">
        <v>119.08791101603539</v>
      </c>
      <c r="I4870" s="189">
        <f t="shared" si="226"/>
        <v>648035</v>
      </c>
      <c r="J4870" s="232">
        <v>2016</v>
      </c>
      <c r="K4870" s="106">
        <f t="shared" si="227"/>
        <v>3895922</v>
      </c>
    </row>
    <row r="4871" spans="2:11" s="58" customFormat="1">
      <c r="B4871" s="175" t="s">
        <v>5908</v>
      </c>
      <c r="C4871" s="174" t="s">
        <v>2629</v>
      </c>
      <c r="D4871" s="181">
        <v>6029.6166670000002</v>
      </c>
      <c r="E4871" s="97">
        <v>146.40146774690479</v>
      </c>
      <c r="F4871" s="227">
        <f t="shared" si="225"/>
        <v>882744.7300000001</v>
      </c>
      <c r="G4871" s="81">
        <v>3014.808344</v>
      </c>
      <c r="H4871" s="106">
        <v>1217.8389406766216</v>
      </c>
      <c r="I4871" s="189">
        <f t="shared" si="226"/>
        <v>3671551</v>
      </c>
      <c r="J4871" s="232">
        <v>2016</v>
      </c>
      <c r="K4871" s="106">
        <f t="shared" si="227"/>
        <v>4554296</v>
      </c>
    </row>
    <row r="4872" spans="2:11" s="58" customFormat="1">
      <c r="B4872" s="175" t="s">
        <v>5909</v>
      </c>
      <c r="C4872" s="174" t="s">
        <v>1368</v>
      </c>
      <c r="D4872" s="104">
        <v>2945.7</v>
      </c>
      <c r="E4872" s="97">
        <v>91.604902060630749</v>
      </c>
      <c r="F4872" s="227">
        <f t="shared" si="225"/>
        <v>269840.56</v>
      </c>
      <c r="G4872" s="81">
        <v>2945.7000480000002</v>
      </c>
      <c r="H4872" s="106">
        <v>1217.8388639521113</v>
      </c>
      <c r="I4872" s="189">
        <f t="shared" si="226"/>
        <v>3587388</v>
      </c>
      <c r="J4872" s="232">
        <v>2016</v>
      </c>
      <c r="K4872" s="106">
        <f t="shared" si="227"/>
        <v>3857229</v>
      </c>
    </row>
    <row r="4873" spans="2:11" s="58" customFormat="1">
      <c r="B4873" s="175" t="s">
        <v>5910</v>
      </c>
      <c r="C4873" s="174" t="s">
        <v>1368</v>
      </c>
      <c r="D4873" s="181">
        <v>93.9</v>
      </c>
      <c r="E4873" s="97">
        <v>112.35889243876464</v>
      </c>
      <c r="F4873" s="227">
        <f t="shared" si="225"/>
        <v>10550.5</v>
      </c>
      <c r="G4873" s="81">
        <v>93.899997170000006</v>
      </c>
      <c r="H4873" s="106">
        <v>1217.8381623693504</v>
      </c>
      <c r="I4873" s="189">
        <f t="shared" si="226"/>
        <v>114355</v>
      </c>
      <c r="J4873" s="232">
        <v>2016</v>
      </c>
      <c r="K4873" s="106">
        <f t="shared" si="227"/>
        <v>124906</v>
      </c>
    </row>
    <row r="4874" spans="2:11" s="58" customFormat="1">
      <c r="B4874" s="175" t="s">
        <v>5911</v>
      </c>
      <c r="C4874" s="174" t="s">
        <v>1368</v>
      </c>
      <c r="D4874" s="181">
        <v>2945.7</v>
      </c>
      <c r="E4874" s="97">
        <v>91.604902060630749</v>
      </c>
      <c r="F4874" s="227">
        <f t="shared" si="225"/>
        <v>269840.56</v>
      </c>
      <c r="G4874" s="81">
        <v>2945.7000480000002</v>
      </c>
      <c r="H4874" s="106">
        <v>1217.8388639521113</v>
      </c>
      <c r="I4874" s="189">
        <f t="shared" si="226"/>
        <v>3587388</v>
      </c>
      <c r="J4874" s="232">
        <v>2016</v>
      </c>
      <c r="K4874" s="106">
        <f t="shared" si="227"/>
        <v>3857229</v>
      </c>
    </row>
    <row r="4875" spans="2:11" s="58" customFormat="1">
      <c r="B4875" s="175" t="s">
        <v>5912</v>
      </c>
      <c r="C4875" s="174" t="s">
        <v>1368</v>
      </c>
      <c r="D4875" s="181">
        <v>818.3</v>
      </c>
      <c r="E4875" s="97">
        <v>107.06010020774778</v>
      </c>
      <c r="F4875" s="227">
        <f t="shared" si="225"/>
        <v>87607.28</v>
      </c>
      <c r="G4875" s="81">
        <v>818.30000110000003</v>
      </c>
      <c r="H4875" s="106">
        <v>1217.8394215573464</v>
      </c>
      <c r="I4875" s="189">
        <f t="shared" si="226"/>
        <v>996558</v>
      </c>
      <c r="J4875" s="232">
        <v>2016</v>
      </c>
      <c r="K4875" s="106">
        <f t="shared" si="227"/>
        <v>1084165</v>
      </c>
    </row>
    <row r="4876" spans="2:11" s="58" customFormat="1">
      <c r="B4876" s="175" t="s">
        <v>5913</v>
      </c>
      <c r="C4876" s="174" t="s">
        <v>3333</v>
      </c>
      <c r="D4876" s="181">
        <v>7084.6333329999998</v>
      </c>
      <c r="E4876" s="97">
        <v>216.29435681057566</v>
      </c>
      <c r="F4876" s="227">
        <f t="shared" si="225"/>
        <v>1532366.21</v>
      </c>
      <c r="G4876" s="81">
        <v>7084.6332579999998</v>
      </c>
      <c r="H4876" s="106">
        <v>1217.8389036944557</v>
      </c>
      <c r="I4876" s="189">
        <f t="shared" si="226"/>
        <v>8627942</v>
      </c>
      <c r="J4876" s="232">
        <v>2016</v>
      </c>
      <c r="K4876" s="106">
        <f t="shared" si="227"/>
        <v>10160308</v>
      </c>
    </row>
    <row r="4877" spans="2:11" s="58" customFormat="1">
      <c r="B4877" s="175" t="s">
        <v>5914</v>
      </c>
      <c r="C4877" s="174" t="s">
        <v>1368</v>
      </c>
      <c r="D4877" s="104">
        <v>818.3</v>
      </c>
      <c r="E4877" s="97">
        <v>107.06010020774778</v>
      </c>
      <c r="F4877" s="227">
        <f t="shared" si="225"/>
        <v>87607.28</v>
      </c>
      <c r="G4877" s="81">
        <v>818.30000110000003</v>
      </c>
      <c r="H4877" s="106">
        <v>1217.8394215573464</v>
      </c>
      <c r="I4877" s="189">
        <f t="shared" si="226"/>
        <v>996558</v>
      </c>
      <c r="J4877" s="232">
        <v>2016</v>
      </c>
      <c r="K4877" s="106">
        <f t="shared" si="227"/>
        <v>1084165</v>
      </c>
    </row>
    <row r="4878" spans="2:11" s="58" customFormat="1">
      <c r="B4878" s="175" t="s">
        <v>5915</v>
      </c>
      <c r="C4878" s="174" t="s">
        <v>3333</v>
      </c>
      <c r="D4878" s="181">
        <v>8310.5777780000008</v>
      </c>
      <c r="E4878" s="97">
        <v>458.2576328304956</v>
      </c>
      <c r="F4878" s="227">
        <f t="shared" ref="F4878:F4941" si="228">IFERROR(D4878*E4878,0)</f>
        <v>3808385.7</v>
      </c>
      <c r="G4878" s="81">
        <v>4155.2886840000001</v>
      </c>
      <c r="H4878" s="106">
        <v>1217.838851843296</v>
      </c>
      <c r="I4878" s="189">
        <f t="shared" ref="I4878:I4941" si="229">IFERROR(G4878*H4878,"")</f>
        <v>5060472</v>
      </c>
      <c r="J4878" s="232">
        <v>2016</v>
      </c>
      <c r="K4878" s="106">
        <f t="shared" ref="K4878:K4941" si="230">IFERROR(ROUND((F4878+I4878),0),0)</f>
        <v>8868858</v>
      </c>
    </row>
    <row r="4879" spans="2:11" s="58" customFormat="1">
      <c r="B4879" s="175" t="s">
        <v>5916</v>
      </c>
      <c r="C4879" s="174" t="s">
        <v>2558</v>
      </c>
      <c r="D4879" s="181">
        <v>374.7968487</v>
      </c>
      <c r="E4879" s="97">
        <v>238.54746994301502</v>
      </c>
      <c r="F4879" s="227">
        <f t="shared" si="228"/>
        <v>89406.84</v>
      </c>
      <c r="G4879" s="81">
        <v>187.3984184</v>
      </c>
      <c r="H4879" s="106">
        <v>1217.8384532193043</v>
      </c>
      <c r="I4879" s="189">
        <f t="shared" si="229"/>
        <v>228221</v>
      </c>
      <c r="J4879" s="232">
        <v>2016</v>
      </c>
      <c r="K4879" s="106">
        <f t="shared" si="230"/>
        <v>317628</v>
      </c>
    </row>
    <row r="4880" spans="2:11" s="58" customFormat="1">
      <c r="B4880" s="175" t="s">
        <v>5917</v>
      </c>
      <c r="C4880" s="174" t="s">
        <v>2558</v>
      </c>
      <c r="D4880" s="181">
        <v>5182.8586180000002</v>
      </c>
      <c r="E4880" s="97">
        <v>396.63407040674167</v>
      </c>
      <c r="F4880" s="227">
        <f t="shared" si="228"/>
        <v>2055698.3099999998</v>
      </c>
      <c r="G4880" s="81">
        <v>2591.4292599999999</v>
      </c>
      <c r="H4880" s="106">
        <v>1217.8387613019388</v>
      </c>
      <c r="I4880" s="189">
        <f t="shared" si="229"/>
        <v>3155943</v>
      </c>
      <c r="J4880" s="232">
        <v>2016</v>
      </c>
      <c r="K4880" s="106">
        <f t="shared" si="230"/>
        <v>5211641</v>
      </c>
    </row>
    <row r="4881" spans="2:11" s="58" customFormat="1">
      <c r="B4881" s="175" t="s">
        <v>5918</v>
      </c>
      <c r="C4881" s="174" t="s">
        <v>2558</v>
      </c>
      <c r="D4881" s="181">
        <v>1011.936275</v>
      </c>
      <c r="E4881" s="97">
        <v>161.14420841371657</v>
      </c>
      <c r="F4881" s="227">
        <f t="shared" si="228"/>
        <v>163067.67000000001</v>
      </c>
      <c r="G4881" s="81">
        <v>505.96816000000001</v>
      </c>
      <c r="H4881" s="106">
        <v>1217.8394782786331</v>
      </c>
      <c r="I4881" s="189">
        <f t="shared" si="229"/>
        <v>616188</v>
      </c>
      <c r="J4881" s="232">
        <v>2016</v>
      </c>
      <c r="K4881" s="106">
        <f t="shared" si="230"/>
        <v>779256</v>
      </c>
    </row>
    <row r="4882" spans="2:11" s="58" customFormat="1">
      <c r="B4882" s="175" t="s">
        <v>5919</v>
      </c>
      <c r="C4882" s="174" t="s">
        <v>2589</v>
      </c>
      <c r="D4882" s="104">
        <v>7283.7333330000001</v>
      </c>
      <c r="E4882" s="97">
        <v>396.01754459233439</v>
      </c>
      <c r="F4882" s="227">
        <f t="shared" si="228"/>
        <v>2884486.19</v>
      </c>
      <c r="G4882" s="81">
        <v>3641.8665919999999</v>
      </c>
      <c r="H4882" s="106">
        <v>1217.8389537229925</v>
      </c>
      <c r="I4882" s="189">
        <f t="shared" si="229"/>
        <v>4435207</v>
      </c>
      <c r="J4882" s="232">
        <v>2016</v>
      </c>
      <c r="K4882" s="106">
        <f t="shared" si="230"/>
        <v>7319693</v>
      </c>
    </row>
    <row r="4883" spans="2:11" s="58" customFormat="1">
      <c r="B4883" s="175" t="s">
        <v>5920</v>
      </c>
      <c r="C4883" s="174" t="s">
        <v>2589</v>
      </c>
      <c r="D4883" s="181">
        <v>14199.283810000001</v>
      </c>
      <c r="E4883" s="97">
        <v>395.15094529264144</v>
      </c>
      <c r="F4883" s="227">
        <f t="shared" si="228"/>
        <v>5610860.4199999999</v>
      </c>
      <c r="G4883" s="81">
        <v>7099.641815</v>
      </c>
      <c r="H4883" s="106">
        <v>1217.8389030461251</v>
      </c>
      <c r="I4883" s="189">
        <f t="shared" si="229"/>
        <v>8646220</v>
      </c>
      <c r="J4883" s="232">
        <v>2016</v>
      </c>
      <c r="K4883" s="106">
        <f t="shared" si="230"/>
        <v>14257080</v>
      </c>
    </row>
    <row r="4884" spans="2:11" s="58" customFormat="1">
      <c r="B4884" s="175" t="s">
        <v>5921</v>
      </c>
      <c r="C4884" s="174" t="s">
        <v>2589</v>
      </c>
      <c r="D4884" s="181">
        <v>7283.7333330000001</v>
      </c>
      <c r="E4884" s="97">
        <v>792.03509055759105</v>
      </c>
      <c r="F4884" s="227">
        <f t="shared" si="228"/>
        <v>5768972.3899999997</v>
      </c>
      <c r="G4884" s="81"/>
      <c r="H4884" s="106" t="s">
        <v>11235</v>
      </c>
      <c r="I4884" s="189" t="str">
        <f t="shared" si="229"/>
        <v/>
      </c>
      <c r="J4884" s="232">
        <v>2016</v>
      </c>
      <c r="K4884" s="106">
        <f t="shared" si="230"/>
        <v>0</v>
      </c>
    </row>
    <row r="4885" spans="2:11" s="58" customFormat="1">
      <c r="B4885" s="175" t="s">
        <v>5922</v>
      </c>
      <c r="C4885" s="174" t="s">
        <v>2589</v>
      </c>
      <c r="D4885" s="181">
        <v>7283.7333330000001</v>
      </c>
      <c r="E4885" s="97">
        <v>792.03509055759105</v>
      </c>
      <c r="F4885" s="227">
        <f t="shared" si="228"/>
        <v>5768972.3899999997</v>
      </c>
      <c r="G4885" s="81">
        <v>7283.7331889999996</v>
      </c>
      <c r="H4885" s="106">
        <v>1217.8389528869934</v>
      </c>
      <c r="I4885" s="189">
        <f t="shared" si="229"/>
        <v>8870414</v>
      </c>
      <c r="J4885" s="232">
        <v>2016</v>
      </c>
      <c r="K4885" s="106">
        <f t="shared" si="230"/>
        <v>14639386</v>
      </c>
    </row>
    <row r="4886" spans="2:11" s="58" customFormat="1">
      <c r="B4886" s="175" t="s">
        <v>5923</v>
      </c>
      <c r="C4886" s="174" t="s">
        <v>1368</v>
      </c>
      <c r="D4886" s="181">
        <v>1620.55</v>
      </c>
      <c r="E4886" s="97">
        <v>120.28296565980686</v>
      </c>
      <c r="F4886" s="227">
        <f t="shared" si="228"/>
        <v>194924.56</v>
      </c>
      <c r="G4886" s="81">
        <v>1620.550043</v>
      </c>
      <c r="H4886" s="106">
        <v>0</v>
      </c>
      <c r="I4886" s="189">
        <f t="shared" si="229"/>
        <v>0</v>
      </c>
      <c r="J4886" s="232">
        <v>2016</v>
      </c>
      <c r="K4886" s="106">
        <f t="shared" si="230"/>
        <v>194925</v>
      </c>
    </row>
    <row r="4887" spans="2:11" s="58" customFormat="1">
      <c r="B4887" s="175" t="s">
        <v>5924</v>
      </c>
      <c r="C4887" s="174" t="s">
        <v>1368</v>
      </c>
      <c r="D4887" s="104">
        <v>4653.3999999999996</v>
      </c>
      <c r="E4887" s="97">
        <v>107.18834615549922</v>
      </c>
      <c r="F4887" s="227">
        <f t="shared" si="228"/>
        <v>498790.25</v>
      </c>
      <c r="G4887" s="81">
        <v>4653.4001310000003</v>
      </c>
      <c r="H4887" s="106">
        <v>0</v>
      </c>
      <c r="I4887" s="189">
        <f t="shared" si="229"/>
        <v>0</v>
      </c>
      <c r="J4887" s="232">
        <v>2016</v>
      </c>
      <c r="K4887" s="106">
        <f t="shared" si="230"/>
        <v>498790</v>
      </c>
    </row>
    <row r="4888" spans="2:11" s="58" customFormat="1">
      <c r="B4888" s="175" t="s">
        <v>5925</v>
      </c>
      <c r="C4888" s="174" t="s">
        <v>1368</v>
      </c>
      <c r="D4888" s="181">
        <v>2729.45</v>
      </c>
      <c r="E4888" s="97">
        <v>121.31038487607394</v>
      </c>
      <c r="F4888" s="227">
        <f t="shared" si="228"/>
        <v>331110.63</v>
      </c>
      <c r="G4888" s="81">
        <v>2729.4500419999999</v>
      </c>
      <c r="H4888" s="106">
        <v>560.08828755840625</v>
      </c>
      <c r="I4888" s="189">
        <f t="shared" si="229"/>
        <v>1528733</v>
      </c>
      <c r="J4888" s="232">
        <v>2016</v>
      </c>
      <c r="K4888" s="106">
        <f t="shared" si="230"/>
        <v>1859844</v>
      </c>
    </row>
    <row r="4889" spans="2:11" s="58" customFormat="1">
      <c r="B4889" s="175" t="s">
        <v>5926</v>
      </c>
      <c r="C4889" s="174" t="s">
        <v>1368</v>
      </c>
      <c r="D4889" s="181">
        <v>93.9</v>
      </c>
      <c r="E4889" s="97">
        <v>112.35889243876464</v>
      </c>
      <c r="F4889" s="227">
        <f t="shared" si="228"/>
        <v>10550.5</v>
      </c>
      <c r="G4889" s="81">
        <v>93.899997170000006</v>
      </c>
      <c r="H4889" s="106">
        <v>1217.8381623693504</v>
      </c>
      <c r="I4889" s="189">
        <f t="shared" si="229"/>
        <v>114355</v>
      </c>
      <c r="J4889" s="232">
        <v>2016</v>
      </c>
      <c r="K4889" s="106">
        <f t="shared" si="230"/>
        <v>124906</v>
      </c>
    </row>
    <row r="4890" spans="2:11" s="58" customFormat="1">
      <c r="B4890" s="175" t="s">
        <v>5927</v>
      </c>
      <c r="C4890" s="174" t="s">
        <v>5928</v>
      </c>
      <c r="D4890" s="181">
        <v>3344.0749999999998</v>
      </c>
      <c r="E4890" s="97">
        <v>623.41976480790652</v>
      </c>
      <c r="F4890" s="227">
        <f t="shared" si="228"/>
        <v>2084762.45</v>
      </c>
      <c r="G4890" s="81">
        <v>3344.0748819999999</v>
      </c>
      <c r="H4890" s="106">
        <v>1217.8390567511221</v>
      </c>
      <c r="I4890" s="189">
        <f t="shared" si="229"/>
        <v>4072545</v>
      </c>
      <c r="J4890" s="232">
        <v>2016</v>
      </c>
      <c r="K4890" s="106">
        <f t="shared" si="230"/>
        <v>6157307</v>
      </c>
    </row>
    <row r="4891" spans="2:11" s="58" customFormat="1">
      <c r="B4891" s="175" t="s">
        <v>5929</v>
      </c>
      <c r="C4891" s="174" t="s">
        <v>5930</v>
      </c>
      <c r="D4891" s="181">
        <v>3177.39966</v>
      </c>
      <c r="E4891" s="97">
        <v>544.17017215895339</v>
      </c>
      <c r="F4891" s="227">
        <f t="shared" si="228"/>
        <v>1729046.1199999999</v>
      </c>
      <c r="G4891" s="81"/>
      <c r="H4891" s="106" t="s">
        <v>11235</v>
      </c>
      <c r="I4891" s="189" t="str">
        <f t="shared" si="229"/>
        <v/>
      </c>
      <c r="J4891" s="232">
        <v>2016</v>
      </c>
      <c r="K4891" s="106">
        <f t="shared" si="230"/>
        <v>0</v>
      </c>
    </row>
    <row r="4892" spans="2:11" s="58" customFormat="1">
      <c r="B4892" s="175" t="s">
        <v>5931</v>
      </c>
      <c r="C4892" s="174" t="s">
        <v>5928</v>
      </c>
      <c r="D4892" s="104">
        <v>691.2</v>
      </c>
      <c r="E4892" s="97">
        <v>182.43738425925926</v>
      </c>
      <c r="F4892" s="227">
        <f t="shared" si="228"/>
        <v>126100.72000000002</v>
      </c>
      <c r="G4892" s="81"/>
      <c r="H4892" s="106" t="s">
        <v>11235</v>
      </c>
      <c r="I4892" s="189" t="str">
        <f t="shared" si="229"/>
        <v/>
      </c>
      <c r="J4892" s="232">
        <v>2016</v>
      </c>
      <c r="K4892" s="106">
        <f t="shared" si="230"/>
        <v>0</v>
      </c>
    </row>
    <row r="4893" spans="2:11" s="58" customFormat="1">
      <c r="B4893" s="175" t="s">
        <v>5932</v>
      </c>
      <c r="C4893" s="174" t="s">
        <v>5930</v>
      </c>
      <c r="D4893" s="181">
        <v>3177.39966</v>
      </c>
      <c r="E4893" s="97">
        <v>544.17017215895339</v>
      </c>
      <c r="F4893" s="227">
        <f t="shared" si="228"/>
        <v>1729046.1199999999</v>
      </c>
      <c r="G4893" s="81"/>
      <c r="H4893" s="106" t="s">
        <v>11235</v>
      </c>
      <c r="I4893" s="189" t="str">
        <f t="shared" si="229"/>
        <v/>
      </c>
      <c r="J4893" s="232">
        <v>2016</v>
      </c>
      <c r="K4893" s="106">
        <f t="shared" si="230"/>
        <v>0</v>
      </c>
    </row>
    <row r="4894" spans="2:11" s="58" customFormat="1">
      <c r="B4894" s="175" t="s">
        <v>5933</v>
      </c>
      <c r="C4894" s="174" t="s">
        <v>5934</v>
      </c>
      <c r="D4894" s="181">
        <v>1686.5893779999999</v>
      </c>
      <c r="E4894" s="97">
        <v>120.048888390426</v>
      </c>
      <c r="F4894" s="227">
        <f t="shared" si="228"/>
        <v>202473.18</v>
      </c>
      <c r="G4894" s="81">
        <v>843.29469040000004</v>
      </c>
      <c r="H4894" s="106">
        <v>1217.8388073484305</v>
      </c>
      <c r="I4894" s="189">
        <f t="shared" si="229"/>
        <v>1026997</v>
      </c>
      <c r="J4894" s="232">
        <v>2016</v>
      </c>
      <c r="K4894" s="106">
        <f t="shared" si="230"/>
        <v>1229470</v>
      </c>
    </row>
    <row r="4895" spans="2:11" s="58" customFormat="1">
      <c r="B4895" s="175" t="s">
        <v>5935</v>
      </c>
      <c r="C4895" s="174" t="s">
        <v>5934</v>
      </c>
      <c r="D4895" s="181">
        <v>1686.5893779999999</v>
      </c>
      <c r="E4895" s="97">
        <v>120.048888390426</v>
      </c>
      <c r="F4895" s="227">
        <f t="shared" si="228"/>
        <v>202473.18</v>
      </c>
      <c r="G4895" s="81">
        <v>843.29469040000004</v>
      </c>
      <c r="H4895" s="106">
        <v>1217.8388073484305</v>
      </c>
      <c r="I4895" s="189">
        <f t="shared" si="229"/>
        <v>1026997</v>
      </c>
      <c r="J4895" s="232">
        <v>2016</v>
      </c>
      <c r="K4895" s="106">
        <f t="shared" si="230"/>
        <v>1229470</v>
      </c>
    </row>
    <row r="4896" spans="2:11" s="58" customFormat="1">
      <c r="B4896" s="175" t="s">
        <v>5936</v>
      </c>
      <c r="C4896" s="174" t="s">
        <v>2609</v>
      </c>
      <c r="D4896" s="181">
        <v>2711.0625</v>
      </c>
      <c r="E4896" s="97">
        <v>972.40649007538559</v>
      </c>
      <c r="F4896" s="227">
        <f t="shared" si="228"/>
        <v>2636254.77</v>
      </c>
      <c r="G4896" s="81">
        <v>1355.531242</v>
      </c>
      <c r="H4896" s="106">
        <v>1217.8391385242599</v>
      </c>
      <c r="I4896" s="189">
        <f t="shared" si="229"/>
        <v>1650819</v>
      </c>
      <c r="J4896" s="232">
        <v>2016</v>
      </c>
      <c r="K4896" s="106">
        <f t="shared" si="230"/>
        <v>4287074</v>
      </c>
    </row>
    <row r="4897" spans="2:11" s="58" customFormat="1">
      <c r="B4897" s="175" t="s">
        <v>5937</v>
      </c>
      <c r="C4897" s="174" t="s">
        <v>2609</v>
      </c>
      <c r="D4897" s="104">
        <v>1518.5625</v>
      </c>
      <c r="E4897" s="97">
        <v>485.07779561262703</v>
      </c>
      <c r="F4897" s="227">
        <f t="shared" si="228"/>
        <v>736620.95</v>
      </c>
      <c r="G4897" s="81">
        <v>759.28122789999998</v>
      </c>
      <c r="H4897" s="106">
        <v>1217.8386163417488</v>
      </c>
      <c r="I4897" s="189">
        <f t="shared" si="229"/>
        <v>924682</v>
      </c>
      <c r="J4897" s="232">
        <v>2016</v>
      </c>
      <c r="K4897" s="106">
        <f t="shared" si="230"/>
        <v>1661303</v>
      </c>
    </row>
    <row r="4898" spans="2:11" s="58" customFormat="1">
      <c r="B4898" s="175" t="s">
        <v>5938</v>
      </c>
      <c r="C4898" s="174" t="s">
        <v>2016</v>
      </c>
      <c r="D4898" s="181">
        <v>8700.1200000000008</v>
      </c>
      <c r="E4898" s="97">
        <v>309.11014215895869</v>
      </c>
      <c r="F4898" s="227">
        <f t="shared" si="228"/>
        <v>2689295.33</v>
      </c>
      <c r="G4898" s="81"/>
      <c r="H4898" s="106" t="s">
        <v>11235</v>
      </c>
      <c r="I4898" s="189" t="str">
        <f t="shared" si="229"/>
        <v/>
      </c>
      <c r="J4898" s="232">
        <v>2016</v>
      </c>
      <c r="K4898" s="106">
        <f t="shared" si="230"/>
        <v>0</v>
      </c>
    </row>
    <row r="4899" spans="2:11" s="58" customFormat="1">
      <c r="B4899" s="175" t="s">
        <v>5939</v>
      </c>
      <c r="C4899" s="174" t="s">
        <v>2016</v>
      </c>
      <c r="D4899" s="181">
        <v>9827.7000000000007</v>
      </c>
      <c r="E4899" s="97">
        <v>186.917653164016</v>
      </c>
      <c r="F4899" s="227">
        <f t="shared" si="228"/>
        <v>1836970.62</v>
      </c>
      <c r="G4899" s="81"/>
      <c r="H4899" s="106" t="s">
        <v>11235</v>
      </c>
      <c r="I4899" s="189" t="str">
        <f t="shared" si="229"/>
        <v/>
      </c>
      <c r="J4899" s="232">
        <v>2016</v>
      </c>
      <c r="K4899" s="106">
        <f t="shared" si="230"/>
        <v>0</v>
      </c>
    </row>
    <row r="4900" spans="2:11" s="58" customFormat="1">
      <c r="B4900" s="175" t="s">
        <v>5940</v>
      </c>
      <c r="C4900" s="174" t="s">
        <v>5941</v>
      </c>
      <c r="D4900" s="181">
        <v>12478.975</v>
      </c>
      <c r="E4900" s="97">
        <v>71.184610114212106</v>
      </c>
      <c r="F4900" s="227">
        <f t="shared" si="228"/>
        <v>888310.97000000009</v>
      </c>
      <c r="G4900" s="81"/>
      <c r="H4900" s="106" t="s">
        <v>11235</v>
      </c>
      <c r="I4900" s="189" t="str">
        <f t="shared" si="229"/>
        <v/>
      </c>
      <c r="J4900" s="232">
        <v>2016</v>
      </c>
      <c r="K4900" s="106">
        <f t="shared" si="230"/>
        <v>0</v>
      </c>
    </row>
    <row r="4901" spans="2:11" s="58" customFormat="1">
      <c r="B4901" s="175" t="s">
        <v>5942</v>
      </c>
      <c r="C4901" s="174" t="s">
        <v>5941</v>
      </c>
      <c r="D4901" s="181">
        <v>12478.975</v>
      </c>
      <c r="E4901" s="97">
        <v>71.184610114212106</v>
      </c>
      <c r="F4901" s="227">
        <f t="shared" si="228"/>
        <v>888310.97000000009</v>
      </c>
      <c r="G4901" s="81"/>
      <c r="H4901" s="106" t="s">
        <v>11235</v>
      </c>
      <c r="I4901" s="189" t="str">
        <f t="shared" si="229"/>
        <v/>
      </c>
      <c r="J4901" s="232">
        <v>2016</v>
      </c>
      <c r="K4901" s="106">
        <f t="shared" si="230"/>
        <v>0</v>
      </c>
    </row>
    <row r="4902" spans="2:11" s="58" customFormat="1">
      <c r="B4902" s="175" t="s">
        <v>5943</v>
      </c>
      <c r="C4902" s="174" t="s">
        <v>2040</v>
      </c>
      <c r="D4902" s="104">
        <v>12030.334999999999</v>
      </c>
      <c r="E4902" s="97">
        <v>752.9450784205095</v>
      </c>
      <c r="F4902" s="227">
        <f t="shared" si="228"/>
        <v>9058181.5299999993</v>
      </c>
      <c r="G4902" s="81">
        <v>6015.1675139999998</v>
      </c>
      <c r="H4902" s="106">
        <v>385.82084282748707</v>
      </c>
      <c r="I4902" s="189">
        <f t="shared" si="229"/>
        <v>2320777</v>
      </c>
      <c r="J4902" s="232">
        <v>2016</v>
      </c>
      <c r="K4902" s="106">
        <f t="shared" si="230"/>
        <v>11378959</v>
      </c>
    </row>
    <row r="4903" spans="2:11" s="58" customFormat="1">
      <c r="B4903" s="175" t="s">
        <v>5944</v>
      </c>
      <c r="C4903" s="174" t="s">
        <v>2040</v>
      </c>
      <c r="D4903" s="181">
        <v>15360</v>
      </c>
      <c r="E4903" s="97">
        <v>362.72133984375</v>
      </c>
      <c r="F4903" s="227">
        <f t="shared" si="228"/>
        <v>5571399.7800000003</v>
      </c>
      <c r="G4903" s="81">
        <v>7679.9996250000004</v>
      </c>
      <c r="H4903" s="106">
        <v>162.69453919406928</v>
      </c>
      <c r="I4903" s="189">
        <f t="shared" si="229"/>
        <v>1249494</v>
      </c>
      <c r="J4903" s="232">
        <v>2016</v>
      </c>
      <c r="K4903" s="106">
        <f t="shared" si="230"/>
        <v>6820894</v>
      </c>
    </row>
    <row r="4904" spans="2:11" s="58" customFormat="1">
      <c r="B4904" s="175" t="s">
        <v>5945</v>
      </c>
      <c r="C4904" s="174" t="s">
        <v>2228</v>
      </c>
      <c r="D4904" s="181">
        <v>65364.9</v>
      </c>
      <c r="E4904" s="97">
        <v>53.030261501203249</v>
      </c>
      <c r="F4904" s="227">
        <f t="shared" si="228"/>
        <v>3466317.74</v>
      </c>
      <c r="G4904" s="81">
        <v>32682.45002</v>
      </c>
      <c r="H4904" s="106">
        <v>162.69450413742268</v>
      </c>
      <c r="I4904" s="189">
        <f t="shared" si="229"/>
        <v>5317255</v>
      </c>
      <c r="J4904" s="232">
        <v>2016</v>
      </c>
      <c r="K4904" s="106">
        <f t="shared" si="230"/>
        <v>8783573</v>
      </c>
    </row>
    <row r="4905" spans="2:11" s="58" customFormat="1">
      <c r="B4905" s="175" t="s">
        <v>5946</v>
      </c>
      <c r="C4905" s="174" t="s">
        <v>2245</v>
      </c>
      <c r="D4905" s="181">
        <v>5728.25</v>
      </c>
      <c r="E4905" s="97">
        <v>53.451357744511846</v>
      </c>
      <c r="F4905" s="227">
        <f t="shared" si="228"/>
        <v>306182.74</v>
      </c>
      <c r="G4905" s="81">
        <v>5728.2498029999997</v>
      </c>
      <c r="H4905" s="106">
        <v>162.69454581256502</v>
      </c>
      <c r="I4905" s="189">
        <f t="shared" si="229"/>
        <v>931955</v>
      </c>
      <c r="J4905" s="232">
        <v>2016</v>
      </c>
      <c r="K4905" s="106">
        <f t="shared" si="230"/>
        <v>1238138</v>
      </c>
    </row>
    <row r="4906" spans="2:11" s="58" customFormat="1">
      <c r="B4906" s="175" t="s">
        <v>5947</v>
      </c>
      <c r="C4906" s="174" t="s">
        <v>2089</v>
      </c>
      <c r="D4906" s="181">
        <v>26900.455959999999</v>
      </c>
      <c r="E4906" s="97">
        <v>54.612531184768812</v>
      </c>
      <c r="F4906" s="227">
        <f t="shared" si="228"/>
        <v>1469101.99</v>
      </c>
      <c r="G4906" s="81">
        <v>13450.227779999999</v>
      </c>
      <c r="H4906" s="106">
        <v>162.69449378797063</v>
      </c>
      <c r="I4906" s="189">
        <f t="shared" si="229"/>
        <v>2188278</v>
      </c>
      <c r="J4906" s="232">
        <v>2016</v>
      </c>
      <c r="K4906" s="106">
        <f t="shared" si="230"/>
        <v>3657380</v>
      </c>
    </row>
    <row r="4907" spans="2:11" s="58" customFormat="1">
      <c r="B4907" s="175" t="s">
        <v>5948</v>
      </c>
      <c r="C4907" s="174" t="s">
        <v>2159</v>
      </c>
      <c r="D4907" s="104">
        <v>8783.42</v>
      </c>
      <c r="E4907" s="97">
        <v>294.42093854102387</v>
      </c>
      <c r="F4907" s="227">
        <f t="shared" si="228"/>
        <v>2586022.7599999998</v>
      </c>
      <c r="G4907" s="81">
        <v>4391.7100600000003</v>
      </c>
      <c r="H4907" s="106">
        <v>162.6944835242607</v>
      </c>
      <c r="I4907" s="189">
        <f t="shared" si="229"/>
        <v>714507</v>
      </c>
      <c r="J4907" s="232">
        <v>2016</v>
      </c>
      <c r="K4907" s="106">
        <f t="shared" si="230"/>
        <v>3300530</v>
      </c>
    </row>
    <row r="4908" spans="2:11" s="58" customFormat="1">
      <c r="B4908" s="175" t="s">
        <v>5949</v>
      </c>
      <c r="C4908" s="174" t="s">
        <v>2089</v>
      </c>
      <c r="D4908" s="181">
        <v>2314</v>
      </c>
      <c r="E4908" s="97">
        <v>890.8198573898012</v>
      </c>
      <c r="F4908" s="227">
        <f t="shared" si="228"/>
        <v>2061357.15</v>
      </c>
      <c r="G4908" s="81">
        <v>4628.0000959999998</v>
      </c>
      <c r="H4908" s="106">
        <v>162.69446507807507</v>
      </c>
      <c r="I4908" s="189">
        <f t="shared" si="229"/>
        <v>752950</v>
      </c>
      <c r="J4908" s="232">
        <v>2016</v>
      </c>
      <c r="K4908" s="106">
        <f t="shared" si="230"/>
        <v>2814307</v>
      </c>
    </row>
    <row r="4909" spans="2:11" s="58" customFormat="1">
      <c r="B4909" s="175" t="s">
        <v>5950</v>
      </c>
      <c r="C4909" s="174" t="s">
        <v>5658</v>
      </c>
      <c r="D4909" s="181">
        <v>6857.1583330000003</v>
      </c>
      <c r="E4909" s="97">
        <v>47.731709566170231</v>
      </c>
      <c r="F4909" s="227">
        <f t="shared" si="228"/>
        <v>327303.89</v>
      </c>
      <c r="G4909" s="81">
        <v>3428.5791159999999</v>
      </c>
      <c r="H4909" s="106">
        <v>162.69451021179236</v>
      </c>
      <c r="I4909" s="189">
        <f t="shared" si="229"/>
        <v>557811</v>
      </c>
      <c r="J4909" s="232">
        <v>2016</v>
      </c>
      <c r="K4909" s="106">
        <f t="shared" si="230"/>
        <v>885115</v>
      </c>
    </row>
    <row r="4910" spans="2:11" s="58" customFormat="1">
      <c r="B4910" s="175" t="s">
        <v>5951</v>
      </c>
      <c r="C4910" s="174" t="s">
        <v>5952</v>
      </c>
      <c r="D4910" s="181">
        <v>4642.05</v>
      </c>
      <c r="E4910" s="97">
        <v>59.159586820478019</v>
      </c>
      <c r="F4910" s="227">
        <f t="shared" si="228"/>
        <v>274621.76</v>
      </c>
      <c r="G4910" s="81">
        <v>2321.0248929999998</v>
      </c>
      <c r="H4910" s="106">
        <v>162.69450669782196</v>
      </c>
      <c r="I4910" s="189">
        <f t="shared" si="229"/>
        <v>377618</v>
      </c>
      <c r="J4910" s="232">
        <v>2016</v>
      </c>
      <c r="K4910" s="106">
        <f t="shared" si="230"/>
        <v>652240</v>
      </c>
    </row>
    <row r="4911" spans="2:11" s="58" customFormat="1">
      <c r="B4911" s="175" t="s">
        <v>5953</v>
      </c>
      <c r="C4911" s="174" t="s">
        <v>3277</v>
      </c>
      <c r="D4911" s="181">
        <v>6796.921429</v>
      </c>
      <c r="E4911" s="97">
        <v>1404.0198404064852</v>
      </c>
      <c r="F4911" s="227">
        <f t="shared" si="228"/>
        <v>9543012.5399999991</v>
      </c>
      <c r="G4911" s="81"/>
      <c r="H4911" s="106" t="s">
        <v>11235</v>
      </c>
      <c r="I4911" s="189" t="str">
        <f t="shared" si="229"/>
        <v/>
      </c>
      <c r="J4911" s="232">
        <v>2016</v>
      </c>
      <c r="K4911" s="106">
        <f t="shared" si="230"/>
        <v>0</v>
      </c>
    </row>
    <row r="4912" spans="2:11" s="58" customFormat="1">
      <c r="B4912" s="175" t="s">
        <v>5954</v>
      </c>
      <c r="C4912" s="174" t="s">
        <v>2043</v>
      </c>
      <c r="D4912" s="104">
        <v>4648.5</v>
      </c>
      <c r="E4912" s="97">
        <v>128.93504141120792</v>
      </c>
      <c r="F4912" s="227">
        <f t="shared" si="228"/>
        <v>599354.54</v>
      </c>
      <c r="G4912" s="81"/>
      <c r="H4912" s="106" t="s">
        <v>11235</v>
      </c>
      <c r="I4912" s="189" t="str">
        <f t="shared" si="229"/>
        <v/>
      </c>
      <c r="J4912" s="232">
        <v>2016</v>
      </c>
      <c r="K4912" s="106">
        <f t="shared" si="230"/>
        <v>0</v>
      </c>
    </row>
    <row r="4913" spans="2:11" s="58" customFormat="1">
      <c r="B4913" s="175" t="s">
        <v>5955</v>
      </c>
      <c r="C4913" s="174" t="s">
        <v>2043</v>
      </c>
      <c r="D4913" s="181">
        <v>9163.7666669999999</v>
      </c>
      <c r="E4913" s="97">
        <v>226.7234157632879</v>
      </c>
      <c r="F4913" s="227">
        <f t="shared" si="228"/>
        <v>2077640.48</v>
      </c>
      <c r="G4913" s="81">
        <v>4581.883452</v>
      </c>
      <c r="H4913" s="106">
        <v>162.69444821312752</v>
      </c>
      <c r="I4913" s="189">
        <f t="shared" si="229"/>
        <v>745446.99999999988</v>
      </c>
      <c r="J4913" s="232">
        <v>2016</v>
      </c>
      <c r="K4913" s="106">
        <f t="shared" si="230"/>
        <v>2823087</v>
      </c>
    </row>
    <row r="4914" spans="2:11" s="58" customFormat="1">
      <c r="B4914" s="175" t="s">
        <v>5956</v>
      </c>
      <c r="C4914" s="174" t="s">
        <v>2027</v>
      </c>
      <c r="D4914" s="181">
        <v>19388.935710000002</v>
      </c>
      <c r="E4914" s="97">
        <v>72.322711827693183</v>
      </c>
      <c r="F4914" s="227">
        <f t="shared" si="228"/>
        <v>1402260.41</v>
      </c>
      <c r="G4914" s="81">
        <v>9694.4679390000001</v>
      </c>
      <c r="H4914" s="106">
        <v>162.69453980603853</v>
      </c>
      <c r="I4914" s="189">
        <f t="shared" si="229"/>
        <v>1577236.9999999998</v>
      </c>
      <c r="J4914" s="232">
        <v>2016</v>
      </c>
      <c r="K4914" s="106">
        <f t="shared" si="230"/>
        <v>2979497</v>
      </c>
    </row>
    <row r="4915" spans="2:11" s="58" customFormat="1">
      <c r="B4915" s="175" t="s">
        <v>5957</v>
      </c>
      <c r="C4915" s="174" t="s">
        <v>2027</v>
      </c>
      <c r="D4915" s="181">
        <v>12639.18571</v>
      </c>
      <c r="E4915" s="97">
        <v>124.03053060290858</v>
      </c>
      <c r="F4915" s="227">
        <f t="shared" si="228"/>
        <v>1567644.91</v>
      </c>
      <c r="G4915" s="81">
        <v>6319.592697</v>
      </c>
      <c r="H4915" s="106">
        <v>162.69450410753268</v>
      </c>
      <c r="I4915" s="189">
        <f t="shared" si="229"/>
        <v>1028163</v>
      </c>
      <c r="J4915" s="232">
        <v>2016</v>
      </c>
      <c r="K4915" s="106">
        <f t="shared" si="230"/>
        <v>2595808</v>
      </c>
    </row>
    <row r="4916" spans="2:11" s="58" customFormat="1">
      <c r="B4916" s="175" t="s">
        <v>5958</v>
      </c>
      <c r="C4916" s="174" t="s">
        <v>2043</v>
      </c>
      <c r="D4916" s="181">
        <v>9163.7666669999999</v>
      </c>
      <c r="E4916" s="97">
        <v>226.7234157632879</v>
      </c>
      <c r="F4916" s="227">
        <f t="shared" si="228"/>
        <v>2077640.48</v>
      </c>
      <c r="G4916" s="81">
        <v>4581.883452</v>
      </c>
      <c r="H4916" s="106">
        <v>162.69444821312752</v>
      </c>
      <c r="I4916" s="189">
        <f t="shared" si="229"/>
        <v>745446.99999999988</v>
      </c>
      <c r="J4916" s="232">
        <v>2016</v>
      </c>
      <c r="K4916" s="106">
        <f t="shared" si="230"/>
        <v>2823087</v>
      </c>
    </row>
    <row r="4917" spans="2:11" s="58" customFormat="1">
      <c r="B4917" s="175" t="s">
        <v>5959</v>
      </c>
      <c r="C4917" s="174" t="s">
        <v>2910</v>
      </c>
      <c r="D4917" s="104">
        <v>16921.599999999999</v>
      </c>
      <c r="E4917" s="97">
        <v>10.760637882942511</v>
      </c>
      <c r="F4917" s="227">
        <f t="shared" si="228"/>
        <v>182087.21</v>
      </c>
      <c r="G4917" s="81">
        <v>8460.7997489999998</v>
      </c>
      <c r="H4917" s="106">
        <v>1300.6110919125124</v>
      </c>
      <c r="I4917" s="189">
        <f t="shared" si="229"/>
        <v>11004210</v>
      </c>
      <c r="J4917" s="232">
        <v>2016</v>
      </c>
      <c r="K4917" s="106">
        <f t="shared" si="230"/>
        <v>11186297</v>
      </c>
    </row>
    <row r="4918" spans="2:11" s="58" customFormat="1">
      <c r="B4918" s="175" t="s">
        <v>5960</v>
      </c>
      <c r="C4918" s="174" t="s">
        <v>2910</v>
      </c>
      <c r="D4918" s="181">
        <v>36052.65</v>
      </c>
      <c r="E4918" s="97">
        <v>30.571670321044358</v>
      </c>
      <c r="F4918" s="227">
        <f t="shared" si="228"/>
        <v>1102189.73</v>
      </c>
      <c r="G4918" s="81"/>
      <c r="H4918" s="106" t="s">
        <v>11235</v>
      </c>
      <c r="I4918" s="189" t="str">
        <f t="shared" si="229"/>
        <v/>
      </c>
      <c r="J4918" s="232">
        <v>2016</v>
      </c>
      <c r="K4918" s="106">
        <f t="shared" si="230"/>
        <v>0</v>
      </c>
    </row>
    <row r="4919" spans="2:11" s="58" customFormat="1">
      <c r="B4919" s="175" t="s">
        <v>5961</v>
      </c>
      <c r="C4919" s="174" t="s">
        <v>2910</v>
      </c>
      <c r="D4919" s="181">
        <v>15214.983329999999</v>
      </c>
      <c r="E4919" s="97">
        <v>14.74778743645196</v>
      </c>
      <c r="F4919" s="227">
        <f t="shared" si="228"/>
        <v>224387.34</v>
      </c>
      <c r="G4919" s="81">
        <v>7607.4914330000001</v>
      </c>
      <c r="H4919" s="106">
        <v>1300.6111261696376</v>
      </c>
      <c r="I4919" s="189">
        <f t="shared" si="229"/>
        <v>9894388</v>
      </c>
      <c r="J4919" s="232">
        <v>2016</v>
      </c>
      <c r="K4919" s="106">
        <f t="shared" si="230"/>
        <v>10118775</v>
      </c>
    </row>
    <row r="4920" spans="2:11" s="58" customFormat="1">
      <c r="B4920" s="175" t="s">
        <v>5962</v>
      </c>
      <c r="C4920" s="174" t="s">
        <v>2893</v>
      </c>
      <c r="D4920" s="181">
        <v>4733.0625700000001</v>
      </c>
      <c r="E4920" s="97">
        <v>163.37230040041493</v>
      </c>
      <c r="F4920" s="227">
        <f t="shared" si="228"/>
        <v>773251.32</v>
      </c>
      <c r="G4920" s="81">
        <v>4733.0624710000002</v>
      </c>
      <c r="H4920" s="106">
        <v>1300.6111873058351</v>
      </c>
      <c r="I4920" s="189">
        <f t="shared" si="229"/>
        <v>6155874</v>
      </c>
      <c r="J4920" s="232">
        <v>2016</v>
      </c>
      <c r="K4920" s="106">
        <f t="shared" si="230"/>
        <v>6929125</v>
      </c>
    </row>
    <row r="4921" spans="2:11" s="58" customFormat="1">
      <c r="B4921" s="175" t="s">
        <v>5963</v>
      </c>
      <c r="C4921" s="174" t="s">
        <v>2910</v>
      </c>
      <c r="D4921" s="181">
        <v>5957.7030299999997</v>
      </c>
      <c r="E4921" s="97">
        <v>207.40555945434562</v>
      </c>
      <c r="F4921" s="227">
        <f t="shared" si="228"/>
        <v>1235660.73</v>
      </c>
      <c r="G4921" s="81"/>
      <c r="H4921" s="106" t="s">
        <v>11235</v>
      </c>
      <c r="I4921" s="189" t="str">
        <f t="shared" si="229"/>
        <v/>
      </c>
      <c r="J4921" s="232">
        <v>2016</v>
      </c>
      <c r="K4921" s="106">
        <f t="shared" si="230"/>
        <v>0</v>
      </c>
    </row>
    <row r="4922" spans="2:11" s="58" customFormat="1">
      <c r="B4922" s="175" t="s">
        <v>5964</v>
      </c>
      <c r="C4922" s="174" t="s">
        <v>3119</v>
      </c>
      <c r="D4922" s="104">
        <v>7825.1806820000002</v>
      </c>
      <c r="E4922" s="97">
        <v>536.95817908272033</v>
      </c>
      <c r="F4922" s="227">
        <f t="shared" si="228"/>
        <v>4201794.7699999996</v>
      </c>
      <c r="G4922" s="81">
        <v>3912.5902449999999</v>
      </c>
      <c r="H4922" s="106">
        <v>1300.6110227113752</v>
      </c>
      <c r="I4922" s="189">
        <f t="shared" si="229"/>
        <v>5088758</v>
      </c>
      <c r="J4922" s="232">
        <v>2016</v>
      </c>
      <c r="K4922" s="106">
        <f t="shared" si="230"/>
        <v>9290553</v>
      </c>
    </row>
    <row r="4923" spans="2:11" s="58" customFormat="1">
      <c r="B4923" s="175" t="s">
        <v>5965</v>
      </c>
      <c r="C4923" s="174" t="s">
        <v>3149</v>
      </c>
      <c r="D4923" s="181">
        <v>5334.6666670000004</v>
      </c>
      <c r="E4923" s="97">
        <v>230.78338101532216</v>
      </c>
      <c r="F4923" s="227">
        <f t="shared" si="228"/>
        <v>1231152.4099999999</v>
      </c>
      <c r="G4923" s="81">
        <v>2667.3333080000002</v>
      </c>
      <c r="H4923" s="106">
        <v>1300.6109846096517</v>
      </c>
      <c r="I4923" s="189">
        <f t="shared" si="229"/>
        <v>3469162.9999999995</v>
      </c>
      <c r="J4923" s="232">
        <v>2016</v>
      </c>
      <c r="K4923" s="106">
        <f t="shared" si="230"/>
        <v>4700315</v>
      </c>
    </row>
    <row r="4924" spans="2:11" s="58" customFormat="1">
      <c r="B4924" s="175" t="s">
        <v>5966</v>
      </c>
      <c r="C4924" s="174" t="s">
        <v>4227</v>
      </c>
      <c r="D4924" s="181">
        <v>2349</v>
      </c>
      <c r="E4924" s="97">
        <v>269.63877820349086</v>
      </c>
      <c r="F4924" s="227">
        <f t="shared" si="228"/>
        <v>633381.49</v>
      </c>
      <c r="G4924" s="81">
        <v>1174.4999479999999</v>
      </c>
      <c r="H4924" s="106">
        <v>1300.6113815511212</v>
      </c>
      <c r="I4924" s="189">
        <f t="shared" si="229"/>
        <v>1527568</v>
      </c>
      <c r="J4924" s="232">
        <v>2016</v>
      </c>
      <c r="K4924" s="106">
        <f t="shared" si="230"/>
        <v>2160949</v>
      </c>
    </row>
    <row r="4925" spans="2:11" s="58" customFormat="1">
      <c r="B4925" s="175" t="s">
        <v>5967</v>
      </c>
      <c r="C4925" s="174" t="s">
        <v>2920</v>
      </c>
      <c r="D4925" s="181">
        <v>12887.212219999999</v>
      </c>
      <c r="E4925" s="97">
        <v>587.81147626666461</v>
      </c>
      <c r="F4925" s="227">
        <f t="shared" si="228"/>
        <v>7575251.2400000002</v>
      </c>
      <c r="G4925" s="81">
        <v>6443.6059130000003</v>
      </c>
      <c r="H4925" s="106">
        <v>623.65157867468736</v>
      </c>
      <c r="I4925" s="189">
        <f t="shared" si="229"/>
        <v>4018565.0000000005</v>
      </c>
      <c r="J4925" s="232">
        <v>2016</v>
      </c>
      <c r="K4925" s="106">
        <f t="shared" si="230"/>
        <v>11593816</v>
      </c>
    </row>
    <row r="4926" spans="2:11" s="58" customFormat="1">
      <c r="B4926" s="175" t="s">
        <v>5968</v>
      </c>
      <c r="C4926" s="174" t="s">
        <v>2920</v>
      </c>
      <c r="D4926" s="181">
        <v>7638.6727449999998</v>
      </c>
      <c r="E4926" s="97">
        <v>400.49204647528074</v>
      </c>
      <c r="F4926" s="227">
        <f t="shared" si="228"/>
        <v>3059227.68</v>
      </c>
      <c r="G4926" s="81">
        <v>3819.3363300000001</v>
      </c>
      <c r="H4926" s="106">
        <v>874.10448086932422</v>
      </c>
      <c r="I4926" s="189">
        <f t="shared" si="229"/>
        <v>3338499</v>
      </c>
      <c r="J4926" s="232">
        <v>2016</v>
      </c>
      <c r="K4926" s="106">
        <f t="shared" si="230"/>
        <v>6397727</v>
      </c>
    </row>
    <row r="4927" spans="2:11" s="58" customFormat="1">
      <c r="B4927" s="175" t="s">
        <v>5969</v>
      </c>
      <c r="C4927" s="174" t="s">
        <v>3314</v>
      </c>
      <c r="D4927" s="104">
        <v>5304.8</v>
      </c>
      <c r="E4927" s="97">
        <v>650.37270208113398</v>
      </c>
      <c r="F4927" s="227">
        <f t="shared" si="228"/>
        <v>3450097.11</v>
      </c>
      <c r="G4927" s="81">
        <v>2652.3999039999999</v>
      </c>
      <c r="H4927" s="106">
        <v>0</v>
      </c>
      <c r="I4927" s="189">
        <f t="shared" si="229"/>
        <v>0</v>
      </c>
      <c r="J4927" s="232">
        <v>2016</v>
      </c>
      <c r="K4927" s="106">
        <f t="shared" si="230"/>
        <v>3450097</v>
      </c>
    </row>
    <row r="4928" spans="2:11" s="58" customFormat="1">
      <c r="B4928" s="175" t="s">
        <v>5970</v>
      </c>
      <c r="C4928" s="174" t="s">
        <v>3303</v>
      </c>
      <c r="D4928" s="181">
        <v>2457.46</v>
      </c>
      <c r="E4928" s="97">
        <v>261.5896576139591</v>
      </c>
      <c r="F4928" s="227">
        <f t="shared" si="228"/>
        <v>642846.12</v>
      </c>
      <c r="G4928" s="81">
        <v>1228.7300339999999</v>
      </c>
      <c r="H4928" s="106">
        <v>0</v>
      </c>
      <c r="I4928" s="189">
        <f t="shared" si="229"/>
        <v>0</v>
      </c>
      <c r="J4928" s="232">
        <v>2016</v>
      </c>
      <c r="K4928" s="106">
        <f t="shared" si="230"/>
        <v>642846</v>
      </c>
    </row>
    <row r="4929" spans="2:11" s="58" customFormat="1">
      <c r="B4929" s="175" t="s">
        <v>5971</v>
      </c>
      <c r="C4929" s="174" t="s">
        <v>5972</v>
      </c>
      <c r="D4929" s="181">
        <v>3803.7333330000001</v>
      </c>
      <c r="E4929" s="97">
        <v>241.15385325304558</v>
      </c>
      <c r="F4929" s="227">
        <f t="shared" si="228"/>
        <v>917284.95</v>
      </c>
      <c r="G4929" s="81"/>
      <c r="H4929" s="106" t="s">
        <v>11235</v>
      </c>
      <c r="I4929" s="189" t="str">
        <f t="shared" si="229"/>
        <v/>
      </c>
      <c r="J4929" s="232">
        <v>2016</v>
      </c>
      <c r="K4929" s="106">
        <f t="shared" si="230"/>
        <v>0</v>
      </c>
    </row>
    <row r="4930" spans="2:11" s="58" customFormat="1">
      <c r="B4930" s="175" t="s">
        <v>5973</v>
      </c>
      <c r="C4930" s="174" t="s">
        <v>5972</v>
      </c>
      <c r="D4930" s="181">
        <v>4944.6000000000004</v>
      </c>
      <c r="E4930" s="97">
        <v>283.57464304493789</v>
      </c>
      <c r="F4930" s="227">
        <f t="shared" si="228"/>
        <v>1402163.18</v>
      </c>
      <c r="G4930" s="81"/>
      <c r="H4930" s="106" t="s">
        <v>11235</v>
      </c>
      <c r="I4930" s="189" t="str">
        <f t="shared" si="229"/>
        <v/>
      </c>
      <c r="J4930" s="232">
        <v>2016</v>
      </c>
      <c r="K4930" s="106">
        <f t="shared" si="230"/>
        <v>0</v>
      </c>
    </row>
    <row r="4931" spans="2:11" s="58" customFormat="1">
      <c r="B4931" s="175" t="s">
        <v>5974</v>
      </c>
      <c r="C4931" s="174" t="s">
        <v>2955</v>
      </c>
      <c r="D4931" s="181">
        <v>6377.75</v>
      </c>
      <c r="E4931" s="97">
        <v>1114.7675888832268</v>
      </c>
      <c r="F4931" s="227">
        <f t="shared" si="228"/>
        <v>7109708.9900000002</v>
      </c>
      <c r="G4931" s="81">
        <v>3188.8749010000001</v>
      </c>
      <c r="H4931" s="106">
        <v>1300.6110709138791</v>
      </c>
      <c r="I4931" s="189">
        <f t="shared" si="229"/>
        <v>4147486.0000000005</v>
      </c>
      <c r="J4931" s="232">
        <v>2016</v>
      </c>
      <c r="K4931" s="106">
        <f t="shared" si="230"/>
        <v>11257195</v>
      </c>
    </row>
    <row r="4932" spans="2:11" s="58" customFormat="1">
      <c r="B4932" s="175" t="s">
        <v>5975</v>
      </c>
      <c r="C4932" s="174" t="s">
        <v>2955</v>
      </c>
      <c r="D4932" s="104">
        <v>18580.820530000001</v>
      </c>
      <c r="E4932" s="97">
        <v>1072.0387255147768</v>
      </c>
      <c r="F4932" s="227">
        <f t="shared" si="228"/>
        <v>19919359.16</v>
      </c>
      <c r="G4932" s="81">
        <v>9290.4105390000004</v>
      </c>
      <c r="H4932" s="106">
        <v>1300.6110924028778</v>
      </c>
      <c r="I4932" s="189">
        <f t="shared" si="229"/>
        <v>12083211</v>
      </c>
      <c r="J4932" s="232">
        <v>2016</v>
      </c>
      <c r="K4932" s="106">
        <f t="shared" si="230"/>
        <v>32002570</v>
      </c>
    </row>
    <row r="4933" spans="2:11" s="58" customFormat="1">
      <c r="B4933" s="175" t="s">
        <v>5976</v>
      </c>
      <c r="C4933" s="174" t="s">
        <v>3032</v>
      </c>
      <c r="D4933" s="181">
        <v>6706.6833329999999</v>
      </c>
      <c r="E4933" s="97">
        <v>107.97614469685594</v>
      </c>
      <c r="F4933" s="227">
        <f t="shared" si="228"/>
        <v>724161.81</v>
      </c>
      <c r="G4933" s="81">
        <v>3353.3415460000001</v>
      </c>
      <c r="H4933" s="106">
        <v>1217.8389656941911</v>
      </c>
      <c r="I4933" s="189">
        <f t="shared" si="229"/>
        <v>4083830</v>
      </c>
      <c r="J4933" s="232">
        <v>2016</v>
      </c>
      <c r="K4933" s="106">
        <f t="shared" si="230"/>
        <v>4807992</v>
      </c>
    </row>
    <row r="4934" spans="2:11" s="58" customFormat="1">
      <c r="B4934" s="175" t="s">
        <v>5977</v>
      </c>
      <c r="C4934" s="174" t="s">
        <v>3032</v>
      </c>
      <c r="D4934" s="181">
        <v>3940.2</v>
      </c>
      <c r="E4934" s="97">
        <v>100.77834373889651</v>
      </c>
      <c r="F4934" s="227">
        <f t="shared" si="228"/>
        <v>397086.83</v>
      </c>
      <c r="G4934" s="81">
        <v>1970.10006</v>
      </c>
      <c r="H4934" s="106">
        <v>1217.8391588902343</v>
      </c>
      <c r="I4934" s="189">
        <f t="shared" si="229"/>
        <v>2399265</v>
      </c>
      <c r="J4934" s="232">
        <v>2016</v>
      </c>
      <c r="K4934" s="106">
        <f t="shared" si="230"/>
        <v>2796352</v>
      </c>
    </row>
    <row r="4935" spans="2:11" s="58" customFormat="1">
      <c r="B4935" s="175" t="s">
        <v>5978</v>
      </c>
      <c r="C4935" s="174" t="s">
        <v>3050</v>
      </c>
      <c r="D4935" s="181">
        <v>3615.7333330000001</v>
      </c>
      <c r="E4935" s="97">
        <v>206.7523517780397</v>
      </c>
      <c r="F4935" s="227">
        <f t="shared" si="228"/>
        <v>747561.37</v>
      </c>
      <c r="G4935" s="81"/>
      <c r="H4935" s="106" t="s">
        <v>11235</v>
      </c>
      <c r="I4935" s="189" t="str">
        <f t="shared" si="229"/>
        <v/>
      </c>
      <c r="J4935" s="232">
        <v>2016</v>
      </c>
      <c r="K4935" s="106">
        <f t="shared" si="230"/>
        <v>0</v>
      </c>
    </row>
    <row r="4936" spans="2:11" s="58" customFormat="1">
      <c r="B4936" s="175" t="s">
        <v>5979</v>
      </c>
      <c r="C4936" s="174" t="s">
        <v>3032</v>
      </c>
      <c r="D4936" s="181">
        <v>2092</v>
      </c>
      <c r="E4936" s="97">
        <v>430.32514818355639</v>
      </c>
      <c r="F4936" s="227">
        <f t="shared" si="228"/>
        <v>900240.21</v>
      </c>
      <c r="G4936" s="81">
        <v>1046.0000150000001</v>
      </c>
      <c r="H4936" s="106">
        <v>1217.8393706810796</v>
      </c>
      <c r="I4936" s="189">
        <f t="shared" si="229"/>
        <v>1273860</v>
      </c>
      <c r="J4936" s="232">
        <v>2016</v>
      </c>
      <c r="K4936" s="106">
        <f t="shared" si="230"/>
        <v>2174100</v>
      </c>
    </row>
    <row r="4937" spans="2:11" s="58" customFormat="1">
      <c r="B4937" s="175" t="s">
        <v>5980</v>
      </c>
      <c r="C4937" s="174" t="s">
        <v>3032</v>
      </c>
      <c r="D4937" s="104">
        <v>4135.3999999999996</v>
      </c>
      <c r="E4937" s="97">
        <v>405.36093727329887</v>
      </c>
      <c r="F4937" s="227">
        <f t="shared" si="228"/>
        <v>1676329.62</v>
      </c>
      <c r="G4937" s="81">
        <v>2067.699967</v>
      </c>
      <c r="H4937" s="106">
        <v>1217.8386807509196</v>
      </c>
      <c r="I4937" s="189">
        <f t="shared" si="229"/>
        <v>2518125</v>
      </c>
      <c r="J4937" s="232">
        <v>2016</v>
      </c>
      <c r="K4937" s="106">
        <f t="shared" si="230"/>
        <v>4194455</v>
      </c>
    </row>
    <row r="4938" spans="2:11" s="58" customFormat="1">
      <c r="B4938" s="175" t="s">
        <v>5981</v>
      </c>
      <c r="C4938" s="174" t="s">
        <v>3043</v>
      </c>
      <c r="D4938" s="181">
        <v>3610.9333329999999</v>
      </c>
      <c r="E4938" s="97">
        <v>157.65862105435886</v>
      </c>
      <c r="F4938" s="227">
        <f t="shared" si="228"/>
        <v>569294.77</v>
      </c>
      <c r="G4938" s="81"/>
      <c r="H4938" s="106" t="s">
        <v>11235</v>
      </c>
      <c r="I4938" s="189" t="str">
        <f t="shared" si="229"/>
        <v/>
      </c>
      <c r="J4938" s="232">
        <v>2016</v>
      </c>
      <c r="K4938" s="106">
        <f t="shared" si="230"/>
        <v>0</v>
      </c>
    </row>
    <row r="4939" spans="2:11" s="58" customFormat="1">
      <c r="B4939" s="175" t="s">
        <v>5982</v>
      </c>
      <c r="C4939" s="174" t="s">
        <v>3043</v>
      </c>
      <c r="D4939" s="181">
        <v>4645.2133329999997</v>
      </c>
      <c r="E4939" s="97">
        <v>151.98047525280364</v>
      </c>
      <c r="F4939" s="227">
        <f t="shared" si="228"/>
        <v>705981.73</v>
      </c>
      <c r="G4939" s="81"/>
      <c r="H4939" s="106" t="s">
        <v>11235</v>
      </c>
      <c r="I4939" s="189" t="str">
        <f t="shared" si="229"/>
        <v/>
      </c>
      <c r="J4939" s="232">
        <v>2016</v>
      </c>
      <c r="K4939" s="106">
        <f t="shared" si="230"/>
        <v>0</v>
      </c>
    </row>
    <row r="4940" spans="2:11" s="58" customFormat="1">
      <c r="B4940" s="175" t="s">
        <v>5983</v>
      </c>
      <c r="C4940" s="174" t="s">
        <v>3050</v>
      </c>
      <c r="D4940" s="181">
        <v>3059.55</v>
      </c>
      <c r="E4940" s="97">
        <v>87.243954176267749</v>
      </c>
      <c r="F4940" s="227">
        <f t="shared" si="228"/>
        <v>266927.24</v>
      </c>
      <c r="G4940" s="81"/>
      <c r="H4940" s="106" t="s">
        <v>11235</v>
      </c>
      <c r="I4940" s="189" t="str">
        <f t="shared" si="229"/>
        <v/>
      </c>
      <c r="J4940" s="232">
        <v>2016</v>
      </c>
      <c r="K4940" s="106">
        <f t="shared" si="230"/>
        <v>0</v>
      </c>
    </row>
    <row r="4941" spans="2:11" s="58" customFormat="1">
      <c r="B4941" s="175" t="s">
        <v>5984</v>
      </c>
      <c r="C4941" s="174" t="s">
        <v>3050</v>
      </c>
      <c r="D4941" s="181">
        <v>3615.7333330000001</v>
      </c>
      <c r="E4941" s="97">
        <v>206.7523517780397</v>
      </c>
      <c r="F4941" s="227">
        <f t="shared" si="228"/>
        <v>747561.37</v>
      </c>
      <c r="G4941" s="81"/>
      <c r="H4941" s="106" t="s">
        <v>11235</v>
      </c>
      <c r="I4941" s="189" t="str">
        <f t="shared" si="229"/>
        <v/>
      </c>
      <c r="J4941" s="232">
        <v>2016</v>
      </c>
      <c r="K4941" s="106">
        <f t="shared" si="230"/>
        <v>0</v>
      </c>
    </row>
    <row r="4942" spans="2:11" s="58" customFormat="1">
      <c r="B4942" s="175" t="s">
        <v>5985</v>
      </c>
      <c r="C4942" s="174" t="s">
        <v>3056</v>
      </c>
      <c r="D4942" s="104">
        <v>3851.6</v>
      </c>
      <c r="E4942" s="97">
        <v>172.96063454148927</v>
      </c>
      <c r="F4942" s="227">
        <f t="shared" ref="F4942:F5005" si="231">IFERROR(D4942*E4942,0)</f>
        <v>666175.18000000005</v>
      </c>
      <c r="G4942" s="81"/>
      <c r="H4942" s="106" t="s">
        <v>11235</v>
      </c>
      <c r="I4942" s="189" t="str">
        <f t="shared" ref="I4942:I5005" si="232">IFERROR(G4942*H4942,"")</f>
        <v/>
      </c>
      <c r="J4942" s="232">
        <v>2016</v>
      </c>
      <c r="K4942" s="106">
        <f t="shared" ref="K4942:K5005" si="233">IFERROR(ROUND((F4942+I4942),0),0)</f>
        <v>0</v>
      </c>
    </row>
    <row r="4943" spans="2:11" s="58" customFormat="1">
      <c r="B4943" s="175" t="s">
        <v>5986</v>
      </c>
      <c r="C4943" s="174" t="s">
        <v>3056</v>
      </c>
      <c r="D4943" s="181">
        <v>3851.6</v>
      </c>
      <c r="E4943" s="97">
        <v>300.70065427354865</v>
      </c>
      <c r="F4943" s="227">
        <f t="shared" si="231"/>
        <v>1158178.6399999999</v>
      </c>
      <c r="G4943" s="81"/>
      <c r="H4943" s="106" t="s">
        <v>11235</v>
      </c>
      <c r="I4943" s="189" t="str">
        <f t="shared" si="232"/>
        <v/>
      </c>
      <c r="J4943" s="232">
        <v>2016</v>
      </c>
      <c r="K4943" s="106">
        <f t="shared" si="233"/>
        <v>0</v>
      </c>
    </row>
    <row r="4944" spans="2:11" s="58" customFormat="1">
      <c r="B4944" s="175" t="s">
        <v>5987</v>
      </c>
      <c r="C4944" s="174" t="s">
        <v>3043</v>
      </c>
      <c r="D4944" s="181">
        <v>3547.7750000000001</v>
      </c>
      <c r="E4944" s="97">
        <v>267.2476608578616</v>
      </c>
      <c r="F4944" s="227">
        <f t="shared" si="231"/>
        <v>948134.57</v>
      </c>
      <c r="G4944" s="81"/>
      <c r="H4944" s="106" t="s">
        <v>11235</v>
      </c>
      <c r="I4944" s="189" t="str">
        <f t="shared" si="232"/>
        <v/>
      </c>
      <c r="J4944" s="232">
        <v>2016</v>
      </c>
      <c r="K4944" s="106">
        <f t="shared" si="233"/>
        <v>0</v>
      </c>
    </row>
    <row r="4945" spans="2:11" s="58" customFormat="1">
      <c r="B4945" s="175" t="s">
        <v>5988</v>
      </c>
      <c r="C4945" s="174" t="s">
        <v>3043</v>
      </c>
      <c r="D4945" s="181">
        <v>9463.1514289999996</v>
      </c>
      <c r="E4945" s="97">
        <v>101.82681923983824</v>
      </c>
      <c r="F4945" s="227">
        <f t="shared" si="231"/>
        <v>963602.60999999987</v>
      </c>
      <c r="G4945" s="81"/>
      <c r="H4945" s="106" t="s">
        <v>11235</v>
      </c>
      <c r="I4945" s="189" t="str">
        <f t="shared" si="232"/>
        <v/>
      </c>
      <c r="J4945" s="232">
        <v>2016</v>
      </c>
      <c r="K4945" s="106">
        <f t="shared" si="233"/>
        <v>0</v>
      </c>
    </row>
    <row r="4946" spans="2:11" s="58" customFormat="1">
      <c r="B4946" s="175" t="s">
        <v>5989</v>
      </c>
      <c r="C4946" s="174" t="s">
        <v>3045</v>
      </c>
      <c r="D4946" s="181">
        <v>3105.2</v>
      </c>
      <c r="E4946" s="97">
        <v>177.06112649748809</v>
      </c>
      <c r="F4946" s="227">
        <f t="shared" si="231"/>
        <v>549810.21</v>
      </c>
      <c r="G4946" s="81"/>
      <c r="H4946" s="106" t="s">
        <v>11235</v>
      </c>
      <c r="I4946" s="189" t="str">
        <f t="shared" si="232"/>
        <v/>
      </c>
      <c r="J4946" s="232">
        <v>2016</v>
      </c>
      <c r="K4946" s="106">
        <f t="shared" si="233"/>
        <v>0</v>
      </c>
    </row>
    <row r="4947" spans="2:11" s="58" customFormat="1">
      <c r="B4947" s="175" t="s">
        <v>5990</v>
      </c>
      <c r="C4947" s="174" t="s">
        <v>3045</v>
      </c>
      <c r="D4947" s="104">
        <v>3952.1</v>
      </c>
      <c r="E4947" s="97">
        <v>358.7270008349991</v>
      </c>
      <c r="F4947" s="227">
        <f t="shared" si="231"/>
        <v>1417724.98</v>
      </c>
      <c r="G4947" s="81"/>
      <c r="H4947" s="106" t="s">
        <v>11235</v>
      </c>
      <c r="I4947" s="189" t="str">
        <f t="shared" si="232"/>
        <v/>
      </c>
      <c r="J4947" s="232">
        <v>2016</v>
      </c>
      <c r="K4947" s="106">
        <f t="shared" si="233"/>
        <v>0</v>
      </c>
    </row>
    <row r="4948" spans="2:11" s="58" customFormat="1">
      <c r="B4948" s="175" t="s">
        <v>5991</v>
      </c>
      <c r="C4948" s="174" t="s">
        <v>2891</v>
      </c>
      <c r="D4948" s="181">
        <v>6689.025063</v>
      </c>
      <c r="E4948" s="97">
        <v>360.60564540898628</v>
      </c>
      <c r="F4948" s="227">
        <f t="shared" si="231"/>
        <v>2412100.2000000002</v>
      </c>
      <c r="G4948" s="81">
        <v>3344.5126829999999</v>
      </c>
      <c r="H4948" s="106">
        <v>1300.6110044403142</v>
      </c>
      <c r="I4948" s="189">
        <f t="shared" si="232"/>
        <v>4349910</v>
      </c>
      <c r="J4948" s="232">
        <v>2016</v>
      </c>
      <c r="K4948" s="106">
        <f t="shared" si="233"/>
        <v>6762010</v>
      </c>
    </row>
    <row r="4949" spans="2:11" s="58" customFormat="1">
      <c r="B4949" s="175" t="s">
        <v>5992</v>
      </c>
      <c r="C4949" s="174" t="s">
        <v>2891</v>
      </c>
      <c r="D4949" s="181">
        <v>6689.025063</v>
      </c>
      <c r="E4949" s="97">
        <v>312.4265255873807</v>
      </c>
      <c r="F4949" s="227">
        <f t="shared" si="231"/>
        <v>2089828.8600000003</v>
      </c>
      <c r="G4949" s="81"/>
      <c r="H4949" s="106" t="s">
        <v>11235</v>
      </c>
      <c r="I4949" s="189" t="str">
        <f t="shared" si="232"/>
        <v/>
      </c>
      <c r="J4949" s="232">
        <v>2016</v>
      </c>
      <c r="K4949" s="106">
        <f t="shared" si="233"/>
        <v>0</v>
      </c>
    </row>
    <row r="4950" spans="2:11" s="58" customFormat="1">
      <c r="B4950" s="175" t="s">
        <v>5993</v>
      </c>
      <c r="C4950" s="174" t="s">
        <v>5994</v>
      </c>
      <c r="D4950" s="181">
        <v>4438.2</v>
      </c>
      <c r="E4950" s="97">
        <v>343.9304740660628</v>
      </c>
      <c r="F4950" s="227">
        <f t="shared" si="231"/>
        <v>1526432.2299999997</v>
      </c>
      <c r="G4950" s="81">
        <v>2219.0999940000002</v>
      </c>
      <c r="H4950" s="106">
        <v>1300.6110620538354</v>
      </c>
      <c r="I4950" s="189">
        <f t="shared" si="232"/>
        <v>2886186</v>
      </c>
      <c r="J4950" s="232">
        <v>2016</v>
      </c>
      <c r="K4950" s="106">
        <f t="shared" si="233"/>
        <v>4412618</v>
      </c>
    </row>
    <row r="4951" spans="2:11" s="58" customFormat="1">
      <c r="B4951" s="175" t="s">
        <v>5995</v>
      </c>
      <c r="C4951" s="174" t="s">
        <v>2891</v>
      </c>
      <c r="D4951" s="181">
        <v>6689.025063</v>
      </c>
      <c r="E4951" s="97">
        <v>312.4265255873807</v>
      </c>
      <c r="F4951" s="227">
        <f t="shared" si="231"/>
        <v>2089828.8600000003</v>
      </c>
      <c r="G4951" s="81"/>
      <c r="H4951" s="106" t="s">
        <v>11235</v>
      </c>
      <c r="I4951" s="189" t="str">
        <f t="shared" si="232"/>
        <v/>
      </c>
      <c r="J4951" s="232">
        <v>2016</v>
      </c>
      <c r="K4951" s="106">
        <f t="shared" si="233"/>
        <v>0</v>
      </c>
    </row>
    <row r="4952" spans="2:11" s="58" customFormat="1">
      <c r="B4952" s="175" t="s">
        <v>5996</v>
      </c>
      <c r="C4952" s="174" t="s">
        <v>3023</v>
      </c>
      <c r="D4952" s="104">
        <v>2116.8000000000002</v>
      </c>
      <c r="E4952" s="97">
        <v>158.59195956160241</v>
      </c>
      <c r="F4952" s="227">
        <f t="shared" si="231"/>
        <v>335707.46</v>
      </c>
      <c r="G4952" s="81"/>
      <c r="H4952" s="106" t="s">
        <v>11235</v>
      </c>
      <c r="I4952" s="189" t="str">
        <f t="shared" si="232"/>
        <v/>
      </c>
      <c r="J4952" s="232">
        <v>2016</v>
      </c>
      <c r="K4952" s="106">
        <f t="shared" si="233"/>
        <v>0</v>
      </c>
    </row>
    <row r="4953" spans="2:11" s="58" customFormat="1">
      <c r="B4953" s="175" t="s">
        <v>5997</v>
      </c>
      <c r="C4953" s="174" t="s">
        <v>3098</v>
      </c>
      <c r="D4953" s="181">
        <v>1431</v>
      </c>
      <c r="E4953" s="97">
        <v>12.874640111809924</v>
      </c>
      <c r="F4953" s="227">
        <f t="shared" si="231"/>
        <v>18423.61</v>
      </c>
      <c r="G4953" s="81">
        <v>715.5000215</v>
      </c>
      <c r="H4953" s="106">
        <v>1217.8392366407497</v>
      </c>
      <c r="I4953" s="189">
        <f t="shared" si="232"/>
        <v>871364</v>
      </c>
      <c r="J4953" s="232">
        <v>2016</v>
      </c>
      <c r="K4953" s="106">
        <f t="shared" si="233"/>
        <v>889788</v>
      </c>
    </row>
    <row r="4954" spans="2:11" s="58" customFormat="1">
      <c r="B4954" s="175" t="s">
        <v>5998</v>
      </c>
      <c r="C4954" s="174" t="s">
        <v>3098</v>
      </c>
      <c r="D4954" s="181">
        <v>2372.3666669999998</v>
      </c>
      <c r="E4954" s="97">
        <v>48.580959934723282</v>
      </c>
      <c r="F4954" s="227">
        <f t="shared" si="231"/>
        <v>115251.85</v>
      </c>
      <c r="G4954" s="81">
        <v>1186.183309</v>
      </c>
      <c r="H4954" s="106">
        <v>1217.8387514302817</v>
      </c>
      <c r="I4954" s="189">
        <f t="shared" si="232"/>
        <v>1444580</v>
      </c>
      <c r="J4954" s="232">
        <v>2016</v>
      </c>
      <c r="K4954" s="106">
        <f t="shared" si="233"/>
        <v>1559832</v>
      </c>
    </row>
    <row r="4955" spans="2:11" s="58" customFormat="1">
      <c r="B4955" s="175" t="s">
        <v>5999</v>
      </c>
      <c r="C4955" s="174" t="s">
        <v>3098</v>
      </c>
      <c r="D4955" s="181">
        <v>1431</v>
      </c>
      <c r="E4955" s="97">
        <v>12.874640111809924</v>
      </c>
      <c r="F4955" s="227">
        <f t="shared" si="231"/>
        <v>18423.61</v>
      </c>
      <c r="G4955" s="81"/>
      <c r="H4955" s="106" t="s">
        <v>11235</v>
      </c>
      <c r="I4955" s="189" t="str">
        <f t="shared" si="232"/>
        <v/>
      </c>
      <c r="J4955" s="232">
        <v>2016</v>
      </c>
      <c r="K4955" s="106">
        <f t="shared" si="233"/>
        <v>0</v>
      </c>
    </row>
    <row r="4956" spans="2:11" s="58" customFormat="1">
      <c r="B4956" s="175" t="s">
        <v>6000</v>
      </c>
      <c r="C4956" s="174" t="s">
        <v>3095</v>
      </c>
      <c r="D4956" s="181">
        <v>4374.5428570000004</v>
      </c>
      <c r="E4956" s="97">
        <v>68.143886057258015</v>
      </c>
      <c r="F4956" s="227">
        <f t="shared" si="231"/>
        <v>298098.34999999998</v>
      </c>
      <c r="G4956" s="81"/>
      <c r="H4956" s="106" t="s">
        <v>11235</v>
      </c>
      <c r="I4956" s="189" t="str">
        <f t="shared" si="232"/>
        <v/>
      </c>
      <c r="J4956" s="232">
        <v>2016</v>
      </c>
      <c r="K4956" s="106">
        <f t="shared" si="233"/>
        <v>0</v>
      </c>
    </row>
    <row r="4957" spans="2:11" s="58" customFormat="1">
      <c r="B4957" s="175" t="s">
        <v>6001</v>
      </c>
      <c r="C4957" s="174" t="s">
        <v>3095</v>
      </c>
      <c r="D4957" s="104">
        <v>3014.5428569999999</v>
      </c>
      <c r="E4957" s="97">
        <v>74.557705981222341</v>
      </c>
      <c r="F4957" s="227">
        <f t="shared" si="231"/>
        <v>224757.39999999997</v>
      </c>
      <c r="G4957" s="81"/>
      <c r="H4957" s="106" t="s">
        <v>11235</v>
      </c>
      <c r="I4957" s="189" t="str">
        <f t="shared" si="232"/>
        <v/>
      </c>
      <c r="J4957" s="232">
        <v>2016</v>
      </c>
      <c r="K4957" s="106">
        <f t="shared" si="233"/>
        <v>0</v>
      </c>
    </row>
    <row r="4958" spans="2:11" s="58" customFormat="1">
      <c r="B4958" s="175" t="s">
        <v>6002</v>
      </c>
      <c r="C4958" s="174" t="s">
        <v>3023</v>
      </c>
      <c r="D4958" s="181">
        <v>2116.8000000000002</v>
      </c>
      <c r="E4958" s="97">
        <v>158.59195956160241</v>
      </c>
      <c r="F4958" s="227">
        <f t="shared" si="231"/>
        <v>335707.46</v>
      </c>
      <c r="G4958" s="81">
        <v>1058.400009</v>
      </c>
      <c r="H4958" s="106">
        <v>1217.8391808762731</v>
      </c>
      <c r="I4958" s="189">
        <f t="shared" si="232"/>
        <v>1288961</v>
      </c>
      <c r="J4958" s="232">
        <v>2016</v>
      </c>
      <c r="K4958" s="106">
        <f t="shared" si="233"/>
        <v>1624668</v>
      </c>
    </row>
    <row r="4959" spans="2:11" s="58" customFormat="1">
      <c r="B4959" s="175" t="s">
        <v>6003</v>
      </c>
      <c r="C4959" s="174" t="s">
        <v>3095</v>
      </c>
      <c r="D4959" s="181">
        <v>12812.1</v>
      </c>
      <c r="E4959" s="97">
        <v>44.354622583339186</v>
      </c>
      <c r="F4959" s="227">
        <f t="shared" si="231"/>
        <v>568275.86</v>
      </c>
      <c r="G4959" s="81">
        <v>6406.0501350000004</v>
      </c>
      <c r="H4959" s="106">
        <v>1300.6111136218885</v>
      </c>
      <c r="I4959" s="189">
        <f t="shared" si="232"/>
        <v>8331780</v>
      </c>
      <c r="J4959" s="232">
        <v>2016</v>
      </c>
      <c r="K4959" s="106">
        <f t="shared" si="233"/>
        <v>8900056</v>
      </c>
    </row>
    <row r="4960" spans="2:11" s="58" customFormat="1">
      <c r="B4960" s="175" t="s">
        <v>6004</v>
      </c>
      <c r="C4960" s="174" t="s">
        <v>3095</v>
      </c>
      <c r="D4960" s="181">
        <v>6612.0166669999999</v>
      </c>
      <c r="E4960" s="97">
        <v>549.56361167926252</v>
      </c>
      <c r="F4960" s="227">
        <f t="shared" si="231"/>
        <v>3633723.76</v>
      </c>
      <c r="G4960" s="81">
        <v>3306.0083169999998</v>
      </c>
      <c r="H4960" s="106">
        <v>1300.6110655831119</v>
      </c>
      <c r="I4960" s="189">
        <f t="shared" si="232"/>
        <v>4299831</v>
      </c>
      <c r="J4960" s="232">
        <v>2016</v>
      </c>
      <c r="K4960" s="106">
        <f t="shared" si="233"/>
        <v>7933555</v>
      </c>
    </row>
    <row r="4961" spans="2:11" s="58" customFormat="1">
      <c r="B4961" s="175" t="s">
        <v>6005</v>
      </c>
      <c r="C4961" s="174" t="s">
        <v>1764</v>
      </c>
      <c r="D4961" s="181">
        <v>13231.583329999999</v>
      </c>
      <c r="E4961" s="97">
        <v>140.18166259774446</v>
      </c>
      <c r="F4961" s="227">
        <f t="shared" si="231"/>
        <v>1854825.35</v>
      </c>
      <c r="G4961" s="81">
        <v>6615.7917450000004</v>
      </c>
      <c r="H4961" s="106">
        <v>576.16112279846254</v>
      </c>
      <c r="I4961" s="189">
        <f t="shared" si="232"/>
        <v>3811762</v>
      </c>
      <c r="J4961" s="232">
        <v>2016</v>
      </c>
      <c r="K4961" s="106">
        <f t="shared" si="233"/>
        <v>5666587</v>
      </c>
    </row>
    <row r="4962" spans="2:11" s="58" customFormat="1">
      <c r="B4962" s="175" t="s">
        <v>6006</v>
      </c>
      <c r="C4962" s="174" t="s">
        <v>683</v>
      </c>
      <c r="D4962" s="104">
        <v>3696.0857139999998</v>
      </c>
      <c r="E4962" s="97">
        <v>22.335401932726931</v>
      </c>
      <c r="F4962" s="227">
        <f t="shared" si="231"/>
        <v>82553.56</v>
      </c>
      <c r="G4962" s="81">
        <v>1848.042833</v>
      </c>
      <c r="H4962" s="106">
        <v>162.69428101507646</v>
      </c>
      <c r="I4962" s="189">
        <f t="shared" si="232"/>
        <v>300666</v>
      </c>
      <c r="J4962" s="232">
        <v>2016</v>
      </c>
      <c r="K4962" s="106">
        <f t="shared" si="233"/>
        <v>383220</v>
      </c>
    </row>
    <row r="4963" spans="2:11" s="58" customFormat="1">
      <c r="B4963" s="175" t="s">
        <v>6007</v>
      </c>
      <c r="C4963" s="174" t="s">
        <v>683</v>
      </c>
      <c r="D4963" s="181">
        <v>3696.0857139999998</v>
      </c>
      <c r="E4963" s="97">
        <v>54.450344383977679</v>
      </c>
      <c r="F4963" s="227">
        <f t="shared" si="231"/>
        <v>201253.14</v>
      </c>
      <c r="G4963" s="81">
        <v>1848.042886</v>
      </c>
      <c r="H4963" s="106">
        <v>162.69427634916909</v>
      </c>
      <c r="I4963" s="189">
        <f t="shared" si="232"/>
        <v>300666</v>
      </c>
      <c r="J4963" s="232">
        <v>2016</v>
      </c>
      <c r="K4963" s="106">
        <f t="shared" si="233"/>
        <v>501919</v>
      </c>
    </row>
    <row r="4964" spans="2:11" s="58" customFormat="1">
      <c r="B4964" s="175" t="s">
        <v>6008</v>
      </c>
      <c r="C4964" s="174" t="s">
        <v>2271</v>
      </c>
      <c r="D4964" s="181">
        <v>3658.4704270000002</v>
      </c>
      <c r="E4964" s="97">
        <v>528.43263833221624</v>
      </c>
      <c r="F4964" s="227">
        <f t="shared" si="231"/>
        <v>1933255.18</v>
      </c>
      <c r="G4964" s="81">
        <v>3658.4704630000001</v>
      </c>
      <c r="H4964" s="106">
        <v>623.65161153413965</v>
      </c>
      <c r="I4964" s="189">
        <f t="shared" si="232"/>
        <v>2281611</v>
      </c>
      <c r="J4964" s="232">
        <v>2016</v>
      </c>
      <c r="K4964" s="106">
        <f t="shared" si="233"/>
        <v>4214866</v>
      </c>
    </row>
    <row r="4965" spans="2:11" s="58" customFormat="1">
      <c r="B4965" s="175" t="s">
        <v>6009</v>
      </c>
      <c r="C4965" s="174" t="s">
        <v>2271</v>
      </c>
      <c r="D4965" s="181">
        <v>4960.6145319999996</v>
      </c>
      <c r="E4965" s="97">
        <v>1851.1100168667572</v>
      </c>
      <c r="F4965" s="227">
        <f t="shared" si="231"/>
        <v>9182643.25</v>
      </c>
      <c r="G4965" s="81">
        <v>2480.3073260000001</v>
      </c>
      <c r="H4965" s="106">
        <v>623.6517482269453</v>
      </c>
      <c r="I4965" s="189">
        <f t="shared" si="232"/>
        <v>1546848</v>
      </c>
      <c r="J4965" s="232">
        <v>2016</v>
      </c>
      <c r="K4965" s="106">
        <f t="shared" si="233"/>
        <v>10729491</v>
      </c>
    </row>
    <row r="4966" spans="2:11" s="58" customFormat="1">
      <c r="B4966" s="175" t="s">
        <v>6010</v>
      </c>
      <c r="C4966" s="174" t="s">
        <v>2277</v>
      </c>
      <c r="D4966" s="181">
        <v>5446.2096259999998</v>
      </c>
      <c r="E4966" s="97">
        <v>218.2619274008826</v>
      </c>
      <c r="F4966" s="227">
        <f t="shared" si="231"/>
        <v>1188700.21</v>
      </c>
      <c r="G4966" s="81"/>
      <c r="H4966" s="106" t="s">
        <v>11235</v>
      </c>
      <c r="I4966" s="189" t="str">
        <f t="shared" si="232"/>
        <v/>
      </c>
      <c r="J4966" s="232">
        <v>2016</v>
      </c>
      <c r="K4966" s="106">
        <f t="shared" si="233"/>
        <v>0</v>
      </c>
    </row>
    <row r="4967" spans="2:11" s="58" customFormat="1">
      <c r="B4967" s="175" t="s">
        <v>6011</v>
      </c>
      <c r="C4967" s="174" t="s">
        <v>6012</v>
      </c>
      <c r="D4967" s="104">
        <v>1677.4</v>
      </c>
      <c r="E4967" s="97">
        <v>56.467151544056271</v>
      </c>
      <c r="F4967" s="227">
        <f t="shared" si="231"/>
        <v>94718</v>
      </c>
      <c r="G4967" s="81">
        <v>838.70001019999995</v>
      </c>
      <c r="H4967" s="106">
        <v>162.69464449805011</v>
      </c>
      <c r="I4967" s="189">
        <f t="shared" si="232"/>
        <v>136452</v>
      </c>
      <c r="J4967" s="232">
        <v>2016</v>
      </c>
      <c r="K4967" s="106">
        <f t="shared" si="233"/>
        <v>231170</v>
      </c>
    </row>
    <row r="4968" spans="2:11" s="58" customFormat="1">
      <c r="B4968" s="175" t="s">
        <v>6013</v>
      </c>
      <c r="C4968" s="174" t="s">
        <v>410</v>
      </c>
      <c r="D4968" s="181">
        <v>8002.12</v>
      </c>
      <c r="E4968" s="97">
        <v>282.19748391676205</v>
      </c>
      <c r="F4968" s="227">
        <f t="shared" si="231"/>
        <v>2258178.13</v>
      </c>
      <c r="G4968" s="81">
        <v>4001.0600079999999</v>
      </c>
      <c r="H4968" s="106">
        <v>162.6943856624107</v>
      </c>
      <c r="I4968" s="189">
        <f t="shared" si="232"/>
        <v>650950</v>
      </c>
      <c r="J4968" s="232">
        <v>2016</v>
      </c>
      <c r="K4968" s="106">
        <f t="shared" si="233"/>
        <v>2909128</v>
      </c>
    </row>
    <row r="4969" spans="2:11" s="58" customFormat="1">
      <c r="B4969" s="175" t="s">
        <v>6014</v>
      </c>
      <c r="C4969" s="174" t="s">
        <v>3490</v>
      </c>
      <c r="D4969" s="181">
        <v>12217.676670000001</v>
      </c>
      <c r="E4969" s="97">
        <v>135.39690357512137</v>
      </c>
      <c r="F4969" s="227">
        <f t="shared" si="231"/>
        <v>1654235.59</v>
      </c>
      <c r="G4969" s="81">
        <v>6108.8381069999996</v>
      </c>
      <c r="H4969" s="106">
        <v>162.6944408399265</v>
      </c>
      <c r="I4969" s="189">
        <f t="shared" si="232"/>
        <v>993874</v>
      </c>
      <c r="J4969" s="232">
        <v>2016</v>
      </c>
      <c r="K4969" s="106">
        <f t="shared" si="233"/>
        <v>2648110</v>
      </c>
    </row>
    <row r="4970" spans="2:11" s="58" customFormat="1">
      <c r="B4970" s="175" t="s">
        <v>6015</v>
      </c>
      <c r="C4970" s="174" t="s">
        <v>418</v>
      </c>
      <c r="D4970" s="181">
        <v>19844.64846</v>
      </c>
      <c r="E4970" s="97">
        <v>338.66116467351117</v>
      </c>
      <c r="F4970" s="227">
        <f t="shared" si="231"/>
        <v>6720611.7599999998</v>
      </c>
      <c r="G4970" s="81">
        <v>9922.3245509999997</v>
      </c>
      <c r="H4970" s="106">
        <v>162.69453712208048</v>
      </c>
      <c r="I4970" s="189">
        <f t="shared" si="232"/>
        <v>1614308</v>
      </c>
      <c r="J4970" s="232">
        <v>2016</v>
      </c>
      <c r="K4970" s="106">
        <f t="shared" si="233"/>
        <v>8334920</v>
      </c>
    </row>
    <row r="4971" spans="2:11" s="58" customFormat="1">
      <c r="B4971" s="175" t="s">
        <v>6016</v>
      </c>
      <c r="C4971" s="174" t="s">
        <v>407</v>
      </c>
      <c r="D4971" s="181">
        <v>2817.92</v>
      </c>
      <c r="E4971" s="97">
        <v>208.31064402112196</v>
      </c>
      <c r="F4971" s="227">
        <f t="shared" si="231"/>
        <v>587002.73</v>
      </c>
      <c r="G4971" s="81">
        <v>1408.9600270000001</v>
      </c>
      <c r="H4971" s="106">
        <v>162.69446656203823</v>
      </c>
      <c r="I4971" s="189">
        <f t="shared" si="232"/>
        <v>229230</v>
      </c>
      <c r="J4971" s="232">
        <v>2016</v>
      </c>
      <c r="K4971" s="106">
        <f t="shared" si="233"/>
        <v>816233</v>
      </c>
    </row>
    <row r="4972" spans="2:11" s="58" customFormat="1">
      <c r="B4972" s="175" t="s">
        <v>6017</v>
      </c>
      <c r="C4972" s="174" t="s">
        <v>410</v>
      </c>
      <c r="D4972" s="104">
        <v>9301.4278849999992</v>
      </c>
      <c r="E4972" s="97">
        <v>961.51572001356237</v>
      </c>
      <c r="F4972" s="227">
        <f t="shared" si="231"/>
        <v>8943469.1300000008</v>
      </c>
      <c r="G4972" s="81">
        <v>4650.7141119999997</v>
      </c>
      <c r="H4972" s="106">
        <v>162.69458448277115</v>
      </c>
      <c r="I4972" s="189">
        <f t="shared" si="232"/>
        <v>756646</v>
      </c>
      <c r="J4972" s="232">
        <v>2016</v>
      </c>
      <c r="K4972" s="106">
        <f t="shared" si="233"/>
        <v>9700115</v>
      </c>
    </row>
    <row r="4973" spans="2:11" s="58" customFormat="1">
      <c r="B4973" s="175" t="s">
        <v>6018</v>
      </c>
      <c r="C4973" s="174" t="s">
        <v>410</v>
      </c>
      <c r="D4973" s="181">
        <v>13504.432500000001</v>
      </c>
      <c r="E4973" s="97">
        <v>441.68506747691913</v>
      </c>
      <c r="F4973" s="227">
        <f t="shared" si="231"/>
        <v>5964706.1799999997</v>
      </c>
      <c r="G4973" s="81">
        <v>6752.2164000000002</v>
      </c>
      <c r="H4973" s="106">
        <v>162.69457833134612</v>
      </c>
      <c r="I4973" s="189">
        <f t="shared" si="232"/>
        <v>1098549</v>
      </c>
      <c r="J4973" s="232">
        <v>2016</v>
      </c>
      <c r="K4973" s="106">
        <f t="shared" si="233"/>
        <v>7063255</v>
      </c>
    </row>
    <row r="4974" spans="2:11" s="58" customFormat="1">
      <c r="B4974" s="175" t="s">
        <v>6019</v>
      </c>
      <c r="C4974" s="174" t="s">
        <v>410</v>
      </c>
      <c r="D4974" s="181">
        <v>9301.4278849999992</v>
      </c>
      <c r="E4974" s="97">
        <v>961.51572001356237</v>
      </c>
      <c r="F4974" s="227">
        <f t="shared" si="231"/>
        <v>8943469.1300000008</v>
      </c>
      <c r="G4974" s="81">
        <v>4650.7141119999997</v>
      </c>
      <c r="H4974" s="106">
        <v>162.69458448277115</v>
      </c>
      <c r="I4974" s="189">
        <f t="shared" si="232"/>
        <v>756646</v>
      </c>
      <c r="J4974" s="232">
        <v>2016</v>
      </c>
      <c r="K4974" s="106">
        <f t="shared" si="233"/>
        <v>9700115</v>
      </c>
    </row>
    <row r="4975" spans="2:11" s="58" customFormat="1">
      <c r="B4975" s="175" t="s">
        <v>6020</v>
      </c>
      <c r="C4975" s="174" t="s">
        <v>407</v>
      </c>
      <c r="D4975" s="181">
        <v>12662.49048</v>
      </c>
      <c r="E4975" s="97">
        <v>223.10442755807702</v>
      </c>
      <c r="F4975" s="227">
        <f t="shared" si="231"/>
        <v>2825057.69</v>
      </c>
      <c r="G4975" s="81">
        <v>6331.2450529999996</v>
      </c>
      <c r="H4975" s="106">
        <v>162.69453975911364</v>
      </c>
      <c r="I4975" s="189">
        <f t="shared" si="232"/>
        <v>1030059</v>
      </c>
      <c r="J4975" s="232">
        <v>2016</v>
      </c>
      <c r="K4975" s="106">
        <f t="shared" si="233"/>
        <v>3855117</v>
      </c>
    </row>
    <row r="4976" spans="2:11" s="58" customFormat="1">
      <c r="B4976" s="175" t="s">
        <v>6021</v>
      </c>
      <c r="C4976" s="174" t="s">
        <v>3479</v>
      </c>
      <c r="D4976" s="181">
        <v>2145.6999999999998</v>
      </c>
      <c r="E4976" s="97">
        <v>310.3531341753274</v>
      </c>
      <c r="F4976" s="227">
        <f t="shared" si="231"/>
        <v>665924.72</v>
      </c>
      <c r="G4976" s="81">
        <v>1072.849978</v>
      </c>
      <c r="H4976" s="106">
        <v>162.69469504523772</v>
      </c>
      <c r="I4976" s="189">
        <f t="shared" si="232"/>
        <v>174547</v>
      </c>
      <c r="J4976" s="232">
        <v>2016</v>
      </c>
      <c r="K4976" s="106">
        <f t="shared" si="233"/>
        <v>840472</v>
      </c>
    </row>
    <row r="4977" spans="2:11" s="58" customFormat="1">
      <c r="B4977" s="175" t="s">
        <v>6022</v>
      </c>
      <c r="C4977" s="174" t="s">
        <v>6023</v>
      </c>
      <c r="D4977" s="104">
        <v>10466.26</v>
      </c>
      <c r="E4977" s="97">
        <v>159.49512528830738</v>
      </c>
      <c r="F4977" s="227">
        <f t="shared" si="231"/>
        <v>1669317.45</v>
      </c>
      <c r="G4977" s="81">
        <v>5233.1298800000004</v>
      </c>
      <c r="H4977" s="106">
        <v>162.69441415048539</v>
      </c>
      <c r="I4977" s="189">
        <f t="shared" si="232"/>
        <v>851401</v>
      </c>
      <c r="J4977" s="232">
        <v>2016</v>
      </c>
      <c r="K4977" s="106">
        <f t="shared" si="233"/>
        <v>2520718</v>
      </c>
    </row>
    <row r="4978" spans="2:11" s="58" customFormat="1">
      <c r="B4978" s="175" t="s">
        <v>6024</v>
      </c>
      <c r="C4978" s="174" t="s">
        <v>3490</v>
      </c>
      <c r="D4978" s="181">
        <v>11942.42273</v>
      </c>
      <c r="E4978" s="97">
        <v>298.89521420416173</v>
      </c>
      <c r="F4978" s="227">
        <f t="shared" si="231"/>
        <v>3569533</v>
      </c>
      <c r="G4978" s="81">
        <v>5971.2112319999997</v>
      </c>
      <c r="H4978" s="106">
        <v>162.69446218780158</v>
      </c>
      <c r="I4978" s="189">
        <f t="shared" si="232"/>
        <v>971483</v>
      </c>
      <c r="J4978" s="232">
        <v>2016</v>
      </c>
      <c r="K4978" s="106">
        <f t="shared" si="233"/>
        <v>4541016</v>
      </c>
    </row>
    <row r="4979" spans="2:11" s="58" customFormat="1">
      <c r="B4979" s="175" t="s">
        <v>6025</v>
      </c>
      <c r="C4979" s="174" t="s">
        <v>3490</v>
      </c>
      <c r="D4979" s="181">
        <v>12217.676670000001</v>
      </c>
      <c r="E4979" s="97">
        <v>135.39690357512137</v>
      </c>
      <c r="F4979" s="227">
        <f t="shared" si="231"/>
        <v>1654235.59</v>
      </c>
      <c r="G4979" s="81">
        <v>6108.8381069999996</v>
      </c>
      <c r="H4979" s="106">
        <v>162.6944408399265</v>
      </c>
      <c r="I4979" s="189">
        <f t="shared" si="232"/>
        <v>993874</v>
      </c>
      <c r="J4979" s="232">
        <v>2016</v>
      </c>
      <c r="K4979" s="106">
        <f t="shared" si="233"/>
        <v>2648110</v>
      </c>
    </row>
    <row r="4980" spans="2:11" s="58" customFormat="1">
      <c r="B4980" s="175" t="s">
        <v>6026</v>
      </c>
      <c r="C4980" s="174" t="s">
        <v>413</v>
      </c>
      <c r="D4980" s="181">
        <v>10979.06667</v>
      </c>
      <c r="E4980" s="97">
        <v>203.55564795928137</v>
      </c>
      <c r="F4980" s="227">
        <f t="shared" si="231"/>
        <v>2234851.0299999998</v>
      </c>
      <c r="G4980" s="81">
        <v>5489.5333840000003</v>
      </c>
      <c r="H4980" s="106">
        <v>162.69452019421399</v>
      </c>
      <c r="I4980" s="189">
        <f t="shared" si="232"/>
        <v>893116.99999999988</v>
      </c>
      <c r="J4980" s="232">
        <v>2016</v>
      </c>
      <c r="K4980" s="106">
        <f t="shared" si="233"/>
        <v>3127968</v>
      </c>
    </row>
    <row r="4981" spans="2:11" s="58" customFormat="1">
      <c r="B4981" s="175" t="s">
        <v>6027</v>
      </c>
      <c r="C4981" s="174" t="s">
        <v>418</v>
      </c>
      <c r="D4981" s="181">
        <v>12488.21919</v>
      </c>
      <c r="E4981" s="97">
        <v>278.22722896970549</v>
      </c>
      <c r="F4981" s="227">
        <f t="shared" si="231"/>
        <v>3474562.62</v>
      </c>
      <c r="G4981" s="81">
        <v>6244.1096710000002</v>
      </c>
      <c r="H4981" s="106">
        <v>162.69445181562699</v>
      </c>
      <c r="I4981" s="189">
        <f t="shared" si="232"/>
        <v>1015882</v>
      </c>
      <c r="J4981" s="232">
        <v>2016</v>
      </c>
      <c r="K4981" s="106">
        <f t="shared" si="233"/>
        <v>4490445</v>
      </c>
    </row>
    <row r="4982" spans="2:11" s="58" customFormat="1">
      <c r="B4982" s="175" t="s">
        <v>6028</v>
      </c>
      <c r="C4982" s="174" t="s">
        <v>421</v>
      </c>
      <c r="D4982" s="104">
        <v>7294.679545</v>
      </c>
      <c r="E4982" s="97">
        <v>151.93594498056871</v>
      </c>
      <c r="F4982" s="227">
        <f t="shared" si="231"/>
        <v>1108324.03</v>
      </c>
      <c r="G4982" s="81"/>
      <c r="H4982" s="106" t="s">
        <v>11235</v>
      </c>
      <c r="I4982" s="189" t="str">
        <f t="shared" si="232"/>
        <v/>
      </c>
      <c r="J4982" s="232">
        <v>2016</v>
      </c>
      <c r="K4982" s="106">
        <f t="shared" si="233"/>
        <v>0</v>
      </c>
    </row>
    <row r="4983" spans="2:11" s="58" customFormat="1">
      <c r="B4983" s="175" t="s">
        <v>6029</v>
      </c>
      <c r="C4983" s="174" t="s">
        <v>418</v>
      </c>
      <c r="D4983" s="181">
        <v>19844.64846</v>
      </c>
      <c r="E4983" s="97">
        <v>338.66116467351117</v>
      </c>
      <c r="F4983" s="227">
        <f t="shared" si="231"/>
        <v>6720611.7599999998</v>
      </c>
      <c r="G4983" s="81">
        <v>9922.3245509999997</v>
      </c>
      <c r="H4983" s="106">
        <v>162.69453712208048</v>
      </c>
      <c r="I4983" s="189">
        <f t="shared" si="232"/>
        <v>1614308</v>
      </c>
      <c r="J4983" s="232">
        <v>2016</v>
      </c>
      <c r="K4983" s="106">
        <f t="shared" si="233"/>
        <v>8334920</v>
      </c>
    </row>
    <row r="4984" spans="2:11" s="58" customFormat="1">
      <c r="B4984" s="175" t="s">
        <v>6030</v>
      </c>
      <c r="C4984" s="174" t="s">
        <v>407</v>
      </c>
      <c r="D4984" s="181">
        <v>9241.5295239999996</v>
      </c>
      <c r="E4984" s="97">
        <v>398.7114168094065</v>
      </c>
      <c r="F4984" s="227">
        <f t="shared" si="231"/>
        <v>3684703.33</v>
      </c>
      <c r="G4984" s="81">
        <v>4620.7648349999999</v>
      </c>
      <c r="H4984" s="106">
        <v>162.69449470912102</v>
      </c>
      <c r="I4984" s="189">
        <f t="shared" si="232"/>
        <v>751772.99999999988</v>
      </c>
      <c r="J4984" s="232">
        <v>2016</v>
      </c>
      <c r="K4984" s="106">
        <f t="shared" si="233"/>
        <v>4436476</v>
      </c>
    </row>
    <row r="4985" spans="2:11" s="58" customFormat="1">
      <c r="B4985" s="175" t="s">
        <v>6031</v>
      </c>
      <c r="C4985" s="174" t="s">
        <v>421</v>
      </c>
      <c r="D4985" s="181">
        <v>6705.764545</v>
      </c>
      <c r="E4985" s="97">
        <v>227.52546704575653</v>
      </c>
      <c r="F4985" s="227">
        <f t="shared" si="231"/>
        <v>1525732.21</v>
      </c>
      <c r="G4985" s="81"/>
      <c r="H4985" s="106" t="s">
        <v>11235</v>
      </c>
      <c r="I4985" s="189" t="str">
        <f t="shared" si="232"/>
        <v/>
      </c>
      <c r="J4985" s="232">
        <v>2016</v>
      </c>
      <c r="K4985" s="106">
        <f t="shared" si="233"/>
        <v>0</v>
      </c>
    </row>
    <row r="4986" spans="2:11" s="58" customFormat="1">
      <c r="B4986" s="175" t="s">
        <v>6032</v>
      </c>
      <c r="C4986" s="174" t="s">
        <v>407</v>
      </c>
      <c r="D4986" s="181">
        <v>12662.49048</v>
      </c>
      <c r="E4986" s="97">
        <v>223.10442755807702</v>
      </c>
      <c r="F4986" s="227">
        <f t="shared" si="231"/>
        <v>2825057.69</v>
      </c>
      <c r="G4986" s="81">
        <v>6331.2450529999996</v>
      </c>
      <c r="H4986" s="106">
        <v>162.69453975911364</v>
      </c>
      <c r="I4986" s="189">
        <f t="shared" si="232"/>
        <v>1030059</v>
      </c>
      <c r="J4986" s="232">
        <v>2016</v>
      </c>
      <c r="K4986" s="106">
        <f t="shared" si="233"/>
        <v>3855117</v>
      </c>
    </row>
    <row r="4987" spans="2:11" s="58" customFormat="1">
      <c r="B4987" s="175" t="s">
        <v>6033</v>
      </c>
      <c r="C4987" s="174" t="s">
        <v>418</v>
      </c>
      <c r="D4987" s="104">
        <v>6163.8249999999998</v>
      </c>
      <c r="E4987" s="97">
        <v>167.75096794603999</v>
      </c>
      <c r="F4987" s="227">
        <f t="shared" si="231"/>
        <v>1033987.6099999999</v>
      </c>
      <c r="G4987" s="81">
        <v>3081.9124179999999</v>
      </c>
      <c r="H4987" s="106">
        <v>162.69443514082366</v>
      </c>
      <c r="I4987" s="189">
        <f t="shared" si="232"/>
        <v>501410</v>
      </c>
      <c r="J4987" s="232">
        <v>2016</v>
      </c>
      <c r="K4987" s="106">
        <f t="shared" si="233"/>
        <v>1535398</v>
      </c>
    </row>
    <row r="4988" spans="2:11" s="58" customFormat="1">
      <c r="B4988" s="175" t="s">
        <v>6034</v>
      </c>
      <c r="C4988" s="174" t="s">
        <v>3479</v>
      </c>
      <c r="D4988" s="181">
        <v>5573.5</v>
      </c>
      <c r="E4988" s="97">
        <v>127.43999641159056</v>
      </c>
      <c r="F4988" s="227">
        <f t="shared" si="231"/>
        <v>710286.82</v>
      </c>
      <c r="G4988" s="81">
        <v>2786.7499050000001</v>
      </c>
      <c r="H4988" s="106">
        <v>162.69454219287036</v>
      </c>
      <c r="I4988" s="189">
        <f t="shared" si="232"/>
        <v>453389</v>
      </c>
      <c r="J4988" s="232">
        <v>2016</v>
      </c>
      <c r="K4988" s="106">
        <f t="shared" si="233"/>
        <v>1163676</v>
      </c>
    </row>
    <row r="4989" spans="2:11" s="58" customFormat="1">
      <c r="B4989" s="175" t="s">
        <v>6035</v>
      </c>
      <c r="C4989" s="174" t="s">
        <v>3479</v>
      </c>
      <c r="D4989" s="181">
        <v>2145.6999999999998</v>
      </c>
      <c r="E4989" s="97">
        <v>310.3531341753274</v>
      </c>
      <c r="F4989" s="227">
        <f t="shared" si="231"/>
        <v>665924.72</v>
      </c>
      <c r="G4989" s="81">
        <v>1072.849978</v>
      </c>
      <c r="H4989" s="106">
        <v>162.69469504523772</v>
      </c>
      <c r="I4989" s="189">
        <f t="shared" si="232"/>
        <v>174547</v>
      </c>
      <c r="J4989" s="232">
        <v>2016</v>
      </c>
      <c r="K4989" s="106">
        <f t="shared" si="233"/>
        <v>840472</v>
      </c>
    </row>
    <row r="4990" spans="2:11" s="58" customFormat="1">
      <c r="B4990" s="175" t="s">
        <v>6036</v>
      </c>
      <c r="C4990" s="174" t="s">
        <v>424</v>
      </c>
      <c r="D4990" s="181">
        <v>9087.2250000000004</v>
      </c>
      <c r="E4990" s="97">
        <v>48.176142881902891</v>
      </c>
      <c r="F4990" s="227">
        <f t="shared" si="231"/>
        <v>437787.45</v>
      </c>
      <c r="G4990" s="81">
        <v>4543.612443</v>
      </c>
      <c r="H4990" s="106">
        <v>162.69455400820152</v>
      </c>
      <c r="I4990" s="189">
        <f t="shared" si="232"/>
        <v>739221</v>
      </c>
      <c r="J4990" s="232">
        <v>2016</v>
      </c>
      <c r="K4990" s="106">
        <f t="shared" si="233"/>
        <v>1177008</v>
      </c>
    </row>
    <row r="4991" spans="2:11" s="58" customFormat="1">
      <c r="B4991" s="175" t="s">
        <v>6037</v>
      </c>
      <c r="C4991" s="174" t="s">
        <v>3479</v>
      </c>
      <c r="D4991" s="181">
        <v>4890</v>
      </c>
      <c r="E4991" s="97">
        <v>46.314591002044992</v>
      </c>
      <c r="F4991" s="227">
        <f t="shared" si="231"/>
        <v>226478.35</v>
      </c>
      <c r="G4991" s="81">
        <v>2444.999969</v>
      </c>
      <c r="H4991" s="106">
        <v>162.69448059040036</v>
      </c>
      <c r="I4991" s="189">
        <f t="shared" si="232"/>
        <v>397788</v>
      </c>
      <c r="J4991" s="232">
        <v>2016</v>
      </c>
      <c r="K4991" s="106">
        <f t="shared" si="233"/>
        <v>624266</v>
      </c>
    </row>
    <row r="4992" spans="2:11" s="58" customFormat="1">
      <c r="B4992" s="175" t="s">
        <v>6038</v>
      </c>
      <c r="C4992" s="174" t="s">
        <v>424</v>
      </c>
      <c r="D4992" s="104">
        <v>7518.0749999999998</v>
      </c>
      <c r="E4992" s="97">
        <v>88.673977048646094</v>
      </c>
      <c r="F4992" s="227">
        <f t="shared" si="231"/>
        <v>666657.61</v>
      </c>
      <c r="G4992" s="81">
        <v>3759.037538</v>
      </c>
      <c r="H4992" s="106">
        <v>162.69457110167332</v>
      </c>
      <c r="I4992" s="189">
        <f t="shared" si="232"/>
        <v>611575</v>
      </c>
      <c r="J4992" s="232">
        <v>2016</v>
      </c>
      <c r="K4992" s="106">
        <f t="shared" si="233"/>
        <v>1278233</v>
      </c>
    </row>
    <row r="4993" spans="2:11" s="58" customFormat="1">
      <c r="B4993" s="175" t="s">
        <v>6039</v>
      </c>
      <c r="C4993" s="174" t="s">
        <v>424</v>
      </c>
      <c r="D4993" s="181">
        <v>3148.9</v>
      </c>
      <c r="E4993" s="97">
        <v>175.29339134300866</v>
      </c>
      <c r="F4993" s="227">
        <f t="shared" si="231"/>
        <v>551981.36</v>
      </c>
      <c r="G4993" s="81">
        <v>1574.4499880000001</v>
      </c>
      <c r="H4993" s="106">
        <v>162.69427543099576</v>
      </c>
      <c r="I4993" s="189">
        <f t="shared" si="232"/>
        <v>256153.99999999997</v>
      </c>
      <c r="J4993" s="232">
        <v>2016</v>
      </c>
      <c r="K4993" s="106">
        <f t="shared" si="233"/>
        <v>808135</v>
      </c>
    </row>
    <row r="4994" spans="2:11" s="58" customFormat="1">
      <c r="B4994" s="175" t="s">
        <v>6040</v>
      </c>
      <c r="C4994" s="174" t="s">
        <v>427</v>
      </c>
      <c r="D4994" s="181">
        <v>18260.153330000001</v>
      </c>
      <c r="E4994" s="97">
        <v>345.55284700887006</v>
      </c>
      <c r="F4994" s="227">
        <f t="shared" si="231"/>
        <v>6309847.9699999997</v>
      </c>
      <c r="G4994" s="81">
        <v>9130.0770360000006</v>
      </c>
      <c r="H4994" s="106">
        <v>162.69446513353603</v>
      </c>
      <c r="I4994" s="189">
        <f t="shared" si="232"/>
        <v>1485413</v>
      </c>
      <c r="J4994" s="232">
        <v>2016</v>
      </c>
      <c r="K4994" s="106">
        <f t="shared" si="233"/>
        <v>7795261</v>
      </c>
    </row>
    <row r="4995" spans="2:11" s="58" customFormat="1">
      <c r="B4995" s="175" t="s">
        <v>6041</v>
      </c>
      <c r="C4995" s="174" t="s">
        <v>424</v>
      </c>
      <c r="D4995" s="181">
        <v>5827.4333329999999</v>
      </c>
      <c r="E4995" s="97">
        <v>22.08004667704364</v>
      </c>
      <c r="F4995" s="227">
        <f t="shared" si="231"/>
        <v>128670</v>
      </c>
      <c r="G4995" s="81">
        <v>2913.716637</v>
      </c>
      <c r="H4995" s="106">
        <v>162.69461277747442</v>
      </c>
      <c r="I4995" s="189">
        <f t="shared" si="232"/>
        <v>474046</v>
      </c>
      <c r="J4995" s="232">
        <v>2016</v>
      </c>
      <c r="K4995" s="106">
        <f t="shared" si="233"/>
        <v>602716</v>
      </c>
    </row>
    <row r="4996" spans="2:11" s="58" customFormat="1">
      <c r="B4996" s="175" t="s">
        <v>6042</v>
      </c>
      <c r="C4996" s="174" t="s">
        <v>427</v>
      </c>
      <c r="D4996" s="181">
        <v>4153.0266670000001</v>
      </c>
      <c r="E4996" s="97">
        <v>286.68894410448536</v>
      </c>
      <c r="F4996" s="227">
        <f t="shared" si="231"/>
        <v>1190626.83</v>
      </c>
      <c r="G4996" s="81">
        <v>2076.513281</v>
      </c>
      <c r="H4996" s="106">
        <v>162.69436034490741</v>
      </c>
      <c r="I4996" s="189">
        <f t="shared" si="232"/>
        <v>337837</v>
      </c>
      <c r="J4996" s="232">
        <v>2016</v>
      </c>
      <c r="K4996" s="106">
        <f t="shared" si="233"/>
        <v>1528464</v>
      </c>
    </row>
    <row r="4997" spans="2:11" s="58" customFormat="1">
      <c r="B4997" s="175" t="s">
        <v>6043</v>
      </c>
      <c r="C4997" s="174" t="s">
        <v>413</v>
      </c>
      <c r="D4997" s="104">
        <v>5509.1071430000002</v>
      </c>
      <c r="E4997" s="97">
        <v>397.26778644718758</v>
      </c>
      <c r="F4997" s="227">
        <f t="shared" si="231"/>
        <v>2188590.7999999998</v>
      </c>
      <c r="G4997" s="81">
        <v>2754.5535629999999</v>
      </c>
      <c r="H4997" s="106">
        <v>162.69460359010634</v>
      </c>
      <c r="I4997" s="189">
        <f t="shared" si="232"/>
        <v>448151</v>
      </c>
      <c r="J4997" s="232">
        <v>2016</v>
      </c>
      <c r="K4997" s="106">
        <f t="shared" si="233"/>
        <v>2636742</v>
      </c>
    </row>
    <row r="4998" spans="2:11" s="58" customFormat="1">
      <c r="B4998" s="175" t="s">
        <v>6044</v>
      </c>
      <c r="C4998" s="174" t="s">
        <v>427</v>
      </c>
      <c r="D4998" s="181">
        <v>13868.41</v>
      </c>
      <c r="E4998" s="97">
        <v>188.82428699468792</v>
      </c>
      <c r="F4998" s="227">
        <f t="shared" si="231"/>
        <v>2618692.63</v>
      </c>
      <c r="G4998" s="81">
        <v>6934.2052219999996</v>
      </c>
      <c r="H4998" s="106">
        <v>162.69449257439356</v>
      </c>
      <c r="I4998" s="189">
        <f t="shared" si="232"/>
        <v>1128157</v>
      </c>
      <c r="J4998" s="232">
        <v>2016</v>
      </c>
      <c r="K4998" s="106">
        <f t="shared" si="233"/>
        <v>3746850</v>
      </c>
    </row>
    <row r="4999" spans="2:11" s="58" customFormat="1">
      <c r="B4999" s="175" t="s">
        <v>6045</v>
      </c>
      <c r="C4999" s="174" t="s">
        <v>6046</v>
      </c>
      <c r="D4999" s="181">
        <v>14980.42</v>
      </c>
      <c r="E4999" s="97">
        <v>217.15424200389575</v>
      </c>
      <c r="F4999" s="227">
        <f t="shared" si="231"/>
        <v>3253061.75</v>
      </c>
      <c r="G4999" s="81">
        <v>7490.210043</v>
      </c>
      <c r="H4999" s="106">
        <v>162.69450295841324</v>
      </c>
      <c r="I4999" s="189">
        <f t="shared" si="232"/>
        <v>1218616</v>
      </c>
      <c r="J4999" s="232">
        <v>2016</v>
      </c>
      <c r="K4999" s="106">
        <f t="shared" si="233"/>
        <v>4471678</v>
      </c>
    </row>
    <row r="5000" spans="2:11" s="58" customFormat="1">
      <c r="B5000" s="175" t="s">
        <v>6047</v>
      </c>
      <c r="C5000" s="174" t="s">
        <v>3490</v>
      </c>
      <c r="D5000" s="181">
        <v>11688.404549999999</v>
      </c>
      <c r="E5000" s="97">
        <v>84.309727284379463</v>
      </c>
      <c r="F5000" s="227">
        <f t="shared" si="231"/>
        <v>985446.2</v>
      </c>
      <c r="G5000" s="81">
        <v>5844.2023220000001</v>
      </c>
      <c r="H5000" s="106">
        <v>162.6945727769758</v>
      </c>
      <c r="I5000" s="189">
        <f t="shared" si="232"/>
        <v>950820</v>
      </c>
      <c r="J5000" s="232">
        <v>2016</v>
      </c>
      <c r="K5000" s="106">
        <f t="shared" si="233"/>
        <v>1936266</v>
      </c>
    </row>
    <row r="5001" spans="2:11" s="58" customFormat="1">
      <c r="B5001" s="175" t="s">
        <v>6048</v>
      </c>
      <c r="C5001" s="174" t="s">
        <v>3490</v>
      </c>
      <c r="D5001" s="181">
        <v>13627.654549999999</v>
      </c>
      <c r="E5001" s="97">
        <v>410.30989738435954</v>
      </c>
      <c r="F5001" s="227">
        <f t="shared" si="231"/>
        <v>5591561.54</v>
      </c>
      <c r="G5001" s="81">
        <v>6813.8276729999998</v>
      </c>
      <c r="H5001" s="106">
        <v>162.69445797591132</v>
      </c>
      <c r="I5001" s="189">
        <f t="shared" si="232"/>
        <v>1108572</v>
      </c>
      <c r="J5001" s="232">
        <v>2016</v>
      </c>
      <c r="K5001" s="106">
        <f t="shared" si="233"/>
        <v>6700134</v>
      </c>
    </row>
    <row r="5002" spans="2:11" s="58" customFormat="1">
      <c r="B5002" s="175" t="s">
        <v>6049</v>
      </c>
      <c r="C5002" s="174" t="s">
        <v>6050</v>
      </c>
      <c r="D5002" s="104">
        <v>12174.07727</v>
      </c>
      <c r="E5002" s="97">
        <v>120.53356467647917</v>
      </c>
      <c r="F5002" s="227">
        <f t="shared" si="231"/>
        <v>1467384.93</v>
      </c>
      <c r="G5002" s="81">
        <v>6087.038665</v>
      </c>
      <c r="H5002" s="106">
        <v>162.69454730003756</v>
      </c>
      <c r="I5002" s="189">
        <f t="shared" si="232"/>
        <v>990328</v>
      </c>
      <c r="J5002" s="232">
        <v>2016</v>
      </c>
      <c r="K5002" s="106">
        <f t="shared" si="233"/>
        <v>2457713</v>
      </c>
    </row>
    <row r="5003" spans="2:11" s="58" customFormat="1">
      <c r="B5003" s="175" t="s">
        <v>6051</v>
      </c>
      <c r="C5003" s="174" t="s">
        <v>6050</v>
      </c>
      <c r="D5003" s="181">
        <v>12174.07727</v>
      </c>
      <c r="E5003" s="97">
        <v>120.53356467647917</v>
      </c>
      <c r="F5003" s="227">
        <f t="shared" si="231"/>
        <v>1467384.93</v>
      </c>
      <c r="G5003" s="81">
        <v>6087.0384430000004</v>
      </c>
      <c r="H5003" s="106">
        <v>162.69455323366026</v>
      </c>
      <c r="I5003" s="189">
        <f t="shared" si="232"/>
        <v>990328</v>
      </c>
      <c r="J5003" s="232">
        <v>2016</v>
      </c>
      <c r="K5003" s="106">
        <f t="shared" si="233"/>
        <v>2457713</v>
      </c>
    </row>
    <row r="5004" spans="2:11" s="58" customFormat="1">
      <c r="B5004" s="175" t="s">
        <v>6052</v>
      </c>
      <c r="C5004" s="174" t="s">
        <v>6050</v>
      </c>
      <c r="D5004" s="181">
        <v>12174.07727</v>
      </c>
      <c r="E5004" s="97">
        <v>120.53356467647917</v>
      </c>
      <c r="F5004" s="227">
        <f t="shared" si="231"/>
        <v>1467384.93</v>
      </c>
      <c r="G5004" s="81">
        <v>6087.038665</v>
      </c>
      <c r="H5004" s="106">
        <v>162.69454730003756</v>
      </c>
      <c r="I5004" s="189">
        <f t="shared" si="232"/>
        <v>990328</v>
      </c>
      <c r="J5004" s="232">
        <v>2016</v>
      </c>
      <c r="K5004" s="106">
        <f t="shared" si="233"/>
        <v>2457713</v>
      </c>
    </row>
    <row r="5005" spans="2:11" s="58" customFormat="1">
      <c r="B5005" s="175" t="s">
        <v>6053</v>
      </c>
      <c r="C5005" s="174" t="s">
        <v>435</v>
      </c>
      <c r="D5005" s="181">
        <v>19747.783329999998</v>
      </c>
      <c r="E5005" s="97">
        <v>156.5775878907215</v>
      </c>
      <c r="F5005" s="227">
        <f t="shared" si="231"/>
        <v>3092060.28</v>
      </c>
      <c r="G5005" s="81">
        <v>9873.8915930000003</v>
      </c>
      <c r="H5005" s="106">
        <v>162.69451460646596</v>
      </c>
      <c r="I5005" s="189">
        <f t="shared" si="232"/>
        <v>1606428</v>
      </c>
      <c r="J5005" s="232">
        <v>2016</v>
      </c>
      <c r="K5005" s="106">
        <f t="shared" si="233"/>
        <v>4698488</v>
      </c>
    </row>
    <row r="5006" spans="2:11" s="58" customFormat="1">
      <c r="B5006" s="175" t="s">
        <v>6054</v>
      </c>
      <c r="C5006" s="174" t="s">
        <v>435</v>
      </c>
      <c r="D5006" s="181">
        <v>6671.4</v>
      </c>
      <c r="E5006" s="97">
        <v>144.80503642413885</v>
      </c>
      <c r="F5006" s="227">
        <f t="shared" ref="F5006:F5069" si="234">IFERROR(D5006*E5006,0)</f>
        <v>966052.31999999983</v>
      </c>
      <c r="G5006" s="81"/>
      <c r="H5006" s="106" t="s">
        <v>11235</v>
      </c>
      <c r="I5006" s="189" t="str">
        <f t="shared" ref="I5006:I5069" si="235">IFERROR(G5006*H5006,"")</f>
        <v/>
      </c>
      <c r="J5006" s="232">
        <v>2016</v>
      </c>
      <c r="K5006" s="106">
        <f t="shared" ref="K5006:K5069" si="236">IFERROR(ROUND((F5006+I5006),0),0)</f>
        <v>0</v>
      </c>
    </row>
    <row r="5007" spans="2:11" s="58" customFormat="1">
      <c r="B5007" s="175" t="s">
        <v>6055</v>
      </c>
      <c r="C5007" s="174" t="s">
        <v>466</v>
      </c>
      <c r="D5007" s="104">
        <v>10627.9</v>
      </c>
      <c r="E5007" s="97">
        <v>64.418045898060768</v>
      </c>
      <c r="F5007" s="227">
        <f t="shared" si="234"/>
        <v>684628.55</v>
      </c>
      <c r="G5007" s="81">
        <v>5313.9501440000004</v>
      </c>
      <c r="H5007" s="106">
        <v>162.69441311491536</v>
      </c>
      <c r="I5007" s="189">
        <f t="shared" si="235"/>
        <v>864550</v>
      </c>
      <c r="J5007" s="232">
        <v>2016</v>
      </c>
      <c r="K5007" s="106">
        <f t="shared" si="236"/>
        <v>1549179</v>
      </c>
    </row>
    <row r="5008" spans="2:11" s="58" customFormat="1">
      <c r="B5008" s="175" t="s">
        <v>6056</v>
      </c>
      <c r="C5008" s="174" t="s">
        <v>3482</v>
      </c>
      <c r="D5008" s="181">
        <v>6422.7892860000002</v>
      </c>
      <c r="E5008" s="97">
        <v>586.39078635344163</v>
      </c>
      <c r="F5008" s="227">
        <f t="shared" si="234"/>
        <v>3766264.46</v>
      </c>
      <c r="G5008" s="81">
        <v>3211.394726</v>
      </c>
      <c r="H5008" s="106">
        <v>162.69441927208297</v>
      </c>
      <c r="I5008" s="189">
        <f t="shared" si="235"/>
        <v>522476</v>
      </c>
      <c r="J5008" s="232">
        <v>2016</v>
      </c>
      <c r="K5008" s="106">
        <f t="shared" si="236"/>
        <v>4288740</v>
      </c>
    </row>
    <row r="5009" spans="2:11" s="58" customFormat="1">
      <c r="B5009" s="175" t="s">
        <v>6057</v>
      </c>
      <c r="C5009" s="174" t="s">
        <v>427</v>
      </c>
      <c r="D5009" s="181">
        <v>5375.0266670000001</v>
      </c>
      <c r="E5009" s="97">
        <v>36.794770008161521</v>
      </c>
      <c r="F5009" s="227">
        <f t="shared" si="234"/>
        <v>197772.87</v>
      </c>
      <c r="G5009" s="81">
        <v>2687.5133019999998</v>
      </c>
      <c r="H5009" s="106">
        <v>162.69463659011873</v>
      </c>
      <c r="I5009" s="189">
        <f t="shared" si="235"/>
        <v>437244</v>
      </c>
      <c r="J5009" s="232">
        <v>2016</v>
      </c>
      <c r="K5009" s="106">
        <f t="shared" si="236"/>
        <v>635017</v>
      </c>
    </row>
    <row r="5010" spans="2:11" s="58" customFormat="1">
      <c r="B5010" s="175" t="s">
        <v>6058</v>
      </c>
      <c r="C5010" s="174" t="s">
        <v>432</v>
      </c>
      <c r="D5010" s="181">
        <v>5425.9962020000003</v>
      </c>
      <c r="E5010" s="97">
        <v>245.59806907140918</v>
      </c>
      <c r="F5010" s="227">
        <f t="shared" si="234"/>
        <v>1332614.19</v>
      </c>
      <c r="G5010" s="81"/>
      <c r="H5010" s="106" t="s">
        <v>11235</v>
      </c>
      <c r="I5010" s="189" t="str">
        <f t="shared" si="235"/>
        <v/>
      </c>
      <c r="J5010" s="232">
        <v>2016</v>
      </c>
      <c r="K5010" s="106">
        <f t="shared" si="236"/>
        <v>0</v>
      </c>
    </row>
    <row r="5011" spans="2:11" s="58" customFormat="1">
      <c r="B5011" s="175" t="s">
        <v>6059</v>
      </c>
      <c r="C5011" s="174" t="s">
        <v>6060</v>
      </c>
      <c r="D5011" s="181">
        <v>3306.9</v>
      </c>
      <c r="E5011" s="97">
        <v>109.62799600834619</v>
      </c>
      <c r="F5011" s="227">
        <f t="shared" si="234"/>
        <v>362528.82</v>
      </c>
      <c r="G5011" s="81">
        <v>1653.4499599999999</v>
      </c>
      <c r="H5011" s="106">
        <v>162.6943702608333</v>
      </c>
      <c r="I5011" s="189">
        <f t="shared" si="235"/>
        <v>269007</v>
      </c>
      <c r="J5011" s="232">
        <v>2016</v>
      </c>
      <c r="K5011" s="106">
        <f t="shared" si="236"/>
        <v>631536</v>
      </c>
    </row>
    <row r="5012" spans="2:11" s="58" customFormat="1">
      <c r="B5012" s="175" t="s">
        <v>6061</v>
      </c>
      <c r="C5012" s="174" t="s">
        <v>432</v>
      </c>
      <c r="D5012" s="104">
        <v>7582.0347119999997</v>
      </c>
      <c r="E5012" s="97">
        <v>243.96385670358825</v>
      </c>
      <c r="F5012" s="227">
        <f t="shared" si="234"/>
        <v>1849742.43</v>
      </c>
      <c r="G5012" s="81">
        <v>3791.0174969999998</v>
      </c>
      <c r="H5012" s="106">
        <v>162.69458014585365</v>
      </c>
      <c r="I5012" s="189">
        <f t="shared" si="235"/>
        <v>616778</v>
      </c>
      <c r="J5012" s="232">
        <v>2016</v>
      </c>
      <c r="K5012" s="106">
        <f t="shared" si="236"/>
        <v>2466520</v>
      </c>
    </row>
    <row r="5013" spans="2:11" s="58" customFormat="1">
      <c r="B5013" s="175" t="s">
        <v>6062</v>
      </c>
      <c r="C5013" s="174" t="s">
        <v>461</v>
      </c>
      <c r="D5013" s="181">
        <v>10918.5</v>
      </c>
      <c r="E5013" s="97">
        <v>70.049744928332643</v>
      </c>
      <c r="F5013" s="227">
        <f t="shared" si="234"/>
        <v>764838.14</v>
      </c>
      <c r="G5013" s="81">
        <v>5459.2501570000004</v>
      </c>
      <c r="H5013" s="106">
        <v>162.69450464019098</v>
      </c>
      <c r="I5013" s="189">
        <f t="shared" si="235"/>
        <v>888189.99999999988</v>
      </c>
      <c r="J5013" s="232">
        <v>2016</v>
      </c>
      <c r="K5013" s="106">
        <f t="shared" si="236"/>
        <v>1653028</v>
      </c>
    </row>
    <row r="5014" spans="2:11" s="58" customFormat="1">
      <c r="B5014" s="175" t="s">
        <v>6063</v>
      </c>
      <c r="C5014" s="174" t="s">
        <v>3482</v>
      </c>
      <c r="D5014" s="181">
        <v>5544.375</v>
      </c>
      <c r="E5014" s="97">
        <v>322.67475414271223</v>
      </c>
      <c r="F5014" s="227">
        <f t="shared" si="234"/>
        <v>1789029.84</v>
      </c>
      <c r="G5014" s="81">
        <v>2772.1874790000002</v>
      </c>
      <c r="H5014" s="106">
        <v>162.69462416109556</v>
      </c>
      <c r="I5014" s="189">
        <f t="shared" si="235"/>
        <v>451020</v>
      </c>
      <c r="J5014" s="232">
        <v>2016</v>
      </c>
      <c r="K5014" s="106">
        <f t="shared" si="236"/>
        <v>2240050</v>
      </c>
    </row>
    <row r="5015" spans="2:11" s="58" customFormat="1">
      <c r="B5015" s="175" t="s">
        <v>6064</v>
      </c>
      <c r="C5015" s="174" t="s">
        <v>6060</v>
      </c>
      <c r="D5015" s="181">
        <v>3306.9</v>
      </c>
      <c r="E5015" s="97">
        <v>109.62799600834619</v>
      </c>
      <c r="F5015" s="227">
        <f t="shared" si="234"/>
        <v>362528.82</v>
      </c>
      <c r="G5015" s="81">
        <v>1653.4499599999999</v>
      </c>
      <c r="H5015" s="106">
        <v>162.6943702608333</v>
      </c>
      <c r="I5015" s="189">
        <f t="shared" si="235"/>
        <v>269007</v>
      </c>
      <c r="J5015" s="232">
        <v>2016</v>
      </c>
      <c r="K5015" s="106">
        <f t="shared" si="236"/>
        <v>631536</v>
      </c>
    </row>
    <row r="5016" spans="2:11" s="58" customFormat="1">
      <c r="B5016" s="175" t="s">
        <v>6065</v>
      </c>
      <c r="C5016" s="174" t="s">
        <v>3482</v>
      </c>
      <c r="D5016" s="181">
        <v>7884.2</v>
      </c>
      <c r="E5016" s="97">
        <v>399.29972476598772</v>
      </c>
      <c r="F5016" s="227">
        <f t="shared" si="234"/>
        <v>3148158.89</v>
      </c>
      <c r="G5016" s="81">
        <v>3942.0998589999999</v>
      </c>
      <c r="H5016" s="106">
        <v>162.69450874912502</v>
      </c>
      <c r="I5016" s="189">
        <f t="shared" si="235"/>
        <v>641358</v>
      </c>
      <c r="J5016" s="232">
        <v>2016</v>
      </c>
      <c r="K5016" s="106">
        <f t="shared" si="236"/>
        <v>3789517</v>
      </c>
    </row>
    <row r="5017" spans="2:11" s="58" customFormat="1">
      <c r="B5017" s="175" t="s">
        <v>6066</v>
      </c>
      <c r="C5017" s="174" t="s">
        <v>458</v>
      </c>
      <c r="D5017" s="104">
        <v>11575.33315</v>
      </c>
      <c r="E5017" s="97">
        <v>660.30185921689861</v>
      </c>
      <c r="F5017" s="227">
        <f t="shared" si="234"/>
        <v>7643214</v>
      </c>
      <c r="G5017" s="81">
        <v>5787.6665229999999</v>
      </c>
      <c r="H5017" s="106">
        <v>162.69458446820053</v>
      </c>
      <c r="I5017" s="189">
        <f t="shared" si="235"/>
        <v>941622</v>
      </c>
      <c r="J5017" s="232">
        <v>2016</v>
      </c>
      <c r="K5017" s="106">
        <f t="shared" si="236"/>
        <v>8584836</v>
      </c>
    </row>
    <row r="5018" spans="2:11" s="58" customFormat="1">
      <c r="B5018" s="175" t="s">
        <v>6067</v>
      </c>
      <c r="C5018" s="174" t="s">
        <v>3482</v>
      </c>
      <c r="D5018" s="181">
        <v>7884.2</v>
      </c>
      <c r="E5018" s="97">
        <v>399.29972476598772</v>
      </c>
      <c r="F5018" s="227">
        <f t="shared" si="234"/>
        <v>3148158.89</v>
      </c>
      <c r="G5018" s="81">
        <v>3942.0998589999999</v>
      </c>
      <c r="H5018" s="106">
        <v>162.69450874912502</v>
      </c>
      <c r="I5018" s="189">
        <f t="shared" si="235"/>
        <v>641358</v>
      </c>
      <c r="J5018" s="232">
        <v>2016</v>
      </c>
      <c r="K5018" s="106">
        <f t="shared" si="236"/>
        <v>3789517</v>
      </c>
    </row>
    <row r="5019" spans="2:11" s="58" customFormat="1">
      <c r="B5019" s="175" t="s">
        <v>6068</v>
      </c>
      <c r="C5019" s="174" t="s">
        <v>6069</v>
      </c>
      <c r="D5019" s="181">
        <v>6623.2095239999999</v>
      </c>
      <c r="E5019" s="97">
        <v>151.43973723999616</v>
      </c>
      <c r="F5019" s="227">
        <f t="shared" si="234"/>
        <v>1003017.11</v>
      </c>
      <c r="G5019" s="81">
        <v>3311.6047669999998</v>
      </c>
      <c r="H5019" s="106">
        <v>162.69453570333022</v>
      </c>
      <c r="I5019" s="189">
        <f t="shared" si="235"/>
        <v>538780</v>
      </c>
      <c r="J5019" s="232">
        <v>2016</v>
      </c>
      <c r="K5019" s="106">
        <f t="shared" si="236"/>
        <v>1541797</v>
      </c>
    </row>
    <row r="5020" spans="2:11" s="58" customFormat="1">
      <c r="B5020" s="175" t="s">
        <v>6070</v>
      </c>
      <c r="C5020" s="174" t="s">
        <v>458</v>
      </c>
      <c r="D5020" s="181">
        <v>7570.2453409999998</v>
      </c>
      <c r="E5020" s="97">
        <v>235.28818549026204</v>
      </c>
      <c r="F5020" s="227">
        <f t="shared" si="234"/>
        <v>1781189.29</v>
      </c>
      <c r="G5020" s="81">
        <v>7570.2452700000003</v>
      </c>
      <c r="H5020" s="106">
        <v>162.69446445557503</v>
      </c>
      <c r="I5020" s="189">
        <f t="shared" si="235"/>
        <v>1231637</v>
      </c>
      <c r="J5020" s="232">
        <v>2016</v>
      </c>
      <c r="K5020" s="106">
        <f t="shared" si="236"/>
        <v>3012826</v>
      </c>
    </row>
    <row r="5021" spans="2:11" s="58" customFormat="1">
      <c r="B5021" s="175" t="s">
        <v>6071</v>
      </c>
      <c r="C5021" s="174" t="s">
        <v>3521</v>
      </c>
      <c r="D5021" s="181">
        <v>3587.3266669999998</v>
      </c>
      <c r="E5021" s="97">
        <v>395.99727091148685</v>
      </c>
      <c r="F5021" s="227">
        <f t="shared" si="234"/>
        <v>1420571.57</v>
      </c>
      <c r="G5021" s="81">
        <v>1793.6632979999999</v>
      </c>
      <c r="H5021" s="106">
        <v>162.69441445637474</v>
      </c>
      <c r="I5021" s="189">
        <f t="shared" si="235"/>
        <v>291819</v>
      </c>
      <c r="J5021" s="232">
        <v>2016</v>
      </c>
      <c r="K5021" s="106">
        <f t="shared" si="236"/>
        <v>1712391</v>
      </c>
    </row>
    <row r="5022" spans="2:11" s="58" customFormat="1">
      <c r="B5022" s="175" t="s">
        <v>6072</v>
      </c>
      <c r="C5022" s="174" t="s">
        <v>483</v>
      </c>
      <c r="D5022" s="104">
        <v>5364.84</v>
      </c>
      <c r="E5022" s="97">
        <v>147.06042864279271</v>
      </c>
      <c r="F5022" s="227">
        <f t="shared" si="234"/>
        <v>788955.67</v>
      </c>
      <c r="G5022" s="81">
        <v>2682.4200350000001</v>
      </c>
      <c r="H5022" s="106">
        <v>162.69450507589875</v>
      </c>
      <c r="I5022" s="189">
        <f t="shared" si="235"/>
        <v>436415</v>
      </c>
      <c r="J5022" s="232">
        <v>2016</v>
      </c>
      <c r="K5022" s="106">
        <f t="shared" si="236"/>
        <v>1225371</v>
      </c>
    </row>
    <row r="5023" spans="2:11" s="58" customFormat="1">
      <c r="B5023" s="175" t="s">
        <v>6073</v>
      </c>
      <c r="C5023" s="174" t="s">
        <v>483</v>
      </c>
      <c r="D5023" s="181">
        <v>10783.64</v>
      </c>
      <c r="E5023" s="97">
        <v>103.19376666876862</v>
      </c>
      <c r="F5023" s="227">
        <f t="shared" si="234"/>
        <v>1112804.43</v>
      </c>
      <c r="G5023" s="81">
        <v>5391.8198490000004</v>
      </c>
      <c r="H5023" s="106">
        <v>162.69441942922006</v>
      </c>
      <c r="I5023" s="189">
        <f t="shared" si="235"/>
        <v>877219</v>
      </c>
      <c r="J5023" s="232">
        <v>2016</v>
      </c>
      <c r="K5023" s="106">
        <f t="shared" si="236"/>
        <v>1990023</v>
      </c>
    </row>
    <row r="5024" spans="2:11" s="58" customFormat="1">
      <c r="B5024" s="175" t="s">
        <v>6074</v>
      </c>
      <c r="C5024" s="174" t="s">
        <v>3521</v>
      </c>
      <c r="D5024" s="181">
        <v>1801.7666670000001</v>
      </c>
      <c r="E5024" s="97">
        <v>232.94356460641526</v>
      </c>
      <c r="F5024" s="227">
        <f t="shared" si="234"/>
        <v>419709.95</v>
      </c>
      <c r="G5024" s="81">
        <v>900.88329299999998</v>
      </c>
      <c r="H5024" s="106">
        <v>162.69476983185658</v>
      </c>
      <c r="I5024" s="189">
        <f t="shared" si="235"/>
        <v>146569</v>
      </c>
      <c r="J5024" s="232">
        <v>2016</v>
      </c>
      <c r="K5024" s="106">
        <f t="shared" si="236"/>
        <v>566279</v>
      </c>
    </row>
    <row r="5025" spans="2:11" s="58" customFormat="1">
      <c r="B5025" s="175" t="s">
        <v>6075</v>
      </c>
      <c r="C5025" s="174" t="s">
        <v>461</v>
      </c>
      <c r="D5025" s="181">
        <v>5930.4</v>
      </c>
      <c r="E5025" s="97">
        <v>257.44647072710109</v>
      </c>
      <c r="F5025" s="227">
        <f t="shared" si="234"/>
        <v>1526760.5500000003</v>
      </c>
      <c r="G5025" s="81">
        <v>2965.2001100000002</v>
      </c>
      <c r="H5025" s="106">
        <v>162.69458454862931</v>
      </c>
      <c r="I5025" s="189">
        <f t="shared" si="235"/>
        <v>482421.99999999994</v>
      </c>
      <c r="J5025" s="232">
        <v>2016</v>
      </c>
      <c r="K5025" s="106">
        <f t="shared" si="236"/>
        <v>2009183</v>
      </c>
    </row>
    <row r="5026" spans="2:11" s="58" customFormat="1">
      <c r="B5026" s="175" t="s">
        <v>6076</v>
      </c>
      <c r="C5026" s="174" t="s">
        <v>483</v>
      </c>
      <c r="D5026" s="181">
        <v>8132.85</v>
      </c>
      <c r="E5026" s="97">
        <v>64.381773916892598</v>
      </c>
      <c r="F5026" s="227">
        <f t="shared" si="234"/>
        <v>523607.31</v>
      </c>
      <c r="G5026" s="81">
        <v>4066.4249399999999</v>
      </c>
      <c r="H5026" s="106">
        <v>162.69450678708458</v>
      </c>
      <c r="I5026" s="189">
        <f t="shared" si="235"/>
        <v>661585</v>
      </c>
      <c r="J5026" s="232">
        <v>2016</v>
      </c>
      <c r="K5026" s="106">
        <f t="shared" si="236"/>
        <v>1185192</v>
      </c>
    </row>
    <row r="5027" spans="2:11" s="58" customFormat="1">
      <c r="B5027" s="175" t="s">
        <v>6077</v>
      </c>
      <c r="C5027" s="174" t="s">
        <v>6078</v>
      </c>
      <c r="D5027" s="104">
        <v>21301.541669999999</v>
      </c>
      <c r="E5027" s="97">
        <v>181.66183039464485</v>
      </c>
      <c r="F5027" s="227">
        <f t="shared" si="234"/>
        <v>3869677.05</v>
      </c>
      <c r="G5027" s="81">
        <v>10650.7713</v>
      </c>
      <c r="H5027" s="106">
        <v>162.69450833105392</v>
      </c>
      <c r="I5027" s="189">
        <f t="shared" si="235"/>
        <v>1732822</v>
      </c>
      <c r="J5027" s="232">
        <v>2016</v>
      </c>
      <c r="K5027" s="106">
        <f t="shared" si="236"/>
        <v>5602499</v>
      </c>
    </row>
    <row r="5028" spans="2:11" s="58" customFormat="1">
      <c r="B5028" s="175" t="s">
        <v>6079</v>
      </c>
      <c r="C5028" s="174" t="s">
        <v>483</v>
      </c>
      <c r="D5028" s="181">
        <v>8980.2222220000003</v>
      </c>
      <c r="E5028" s="97">
        <v>348.86028347105639</v>
      </c>
      <c r="F5028" s="227">
        <f t="shared" si="234"/>
        <v>3132842.87</v>
      </c>
      <c r="G5028" s="81">
        <v>4490.111003</v>
      </c>
      <c r="H5028" s="106">
        <v>162.69441880432728</v>
      </c>
      <c r="I5028" s="189">
        <f t="shared" si="235"/>
        <v>730516</v>
      </c>
      <c r="J5028" s="232">
        <v>2016</v>
      </c>
      <c r="K5028" s="106">
        <f t="shared" si="236"/>
        <v>3863359</v>
      </c>
    </row>
    <row r="5029" spans="2:11" s="58" customFormat="1">
      <c r="B5029" s="175" t="s">
        <v>6080</v>
      </c>
      <c r="C5029" s="174" t="s">
        <v>502</v>
      </c>
      <c r="D5029" s="181">
        <v>4997.5200000000004</v>
      </c>
      <c r="E5029" s="97">
        <v>89.672723670940769</v>
      </c>
      <c r="F5029" s="227">
        <f t="shared" si="234"/>
        <v>448141.22999999992</v>
      </c>
      <c r="G5029" s="81">
        <v>2498.7600640000001</v>
      </c>
      <c r="H5029" s="106">
        <v>162.69469240244749</v>
      </c>
      <c r="I5029" s="189">
        <f t="shared" si="235"/>
        <v>406535</v>
      </c>
      <c r="J5029" s="232">
        <v>2016</v>
      </c>
      <c r="K5029" s="106">
        <f t="shared" si="236"/>
        <v>854676</v>
      </c>
    </row>
    <row r="5030" spans="2:11" s="58" customFormat="1">
      <c r="B5030" s="175" t="s">
        <v>6081</v>
      </c>
      <c r="C5030" s="174" t="s">
        <v>6078</v>
      </c>
      <c r="D5030" s="181">
        <v>21301.541669999999</v>
      </c>
      <c r="E5030" s="97">
        <v>181.66183039464485</v>
      </c>
      <c r="F5030" s="227">
        <f t="shared" si="234"/>
        <v>3869677.05</v>
      </c>
      <c r="G5030" s="81">
        <v>10650.7713</v>
      </c>
      <c r="H5030" s="106">
        <v>162.69450833105392</v>
      </c>
      <c r="I5030" s="189">
        <f t="shared" si="235"/>
        <v>1732822</v>
      </c>
      <c r="J5030" s="232">
        <v>2016</v>
      </c>
      <c r="K5030" s="106">
        <f t="shared" si="236"/>
        <v>5602499</v>
      </c>
    </row>
    <row r="5031" spans="2:11" s="58" customFormat="1">
      <c r="B5031" s="175" t="s">
        <v>6082</v>
      </c>
      <c r="C5031" s="174" t="s">
        <v>6078</v>
      </c>
      <c r="D5031" s="181">
        <v>13859.930770000001</v>
      </c>
      <c r="E5031" s="97">
        <v>497.97713239227096</v>
      </c>
      <c r="F5031" s="227">
        <f t="shared" si="234"/>
        <v>6901928.5800000001</v>
      </c>
      <c r="G5031" s="81">
        <v>6929.9652329999999</v>
      </c>
      <c r="H5031" s="106">
        <v>162.69446701277556</v>
      </c>
      <c r="I5031" s="189">
        <f t="shared" si="235"/>
        <v>1127467</v>
      </c>
      <c r="J5031" s="232">
        <v>2016</v>
      </c>
      <c r="K5031" s="106">
        <f t="shared" si="236"/>
        <v>8029396</v>
      </c>
    </row>
    <row r="5032" spans="2:11" s="58" customFormat="1">
      <c r="B5032" s="175" t="s">
        <v>6083</v>
      </c>
      <c r="C5032" s="174" t="s">
        <v>3536</v>
      </c>
      <c r="D5032" s="104">
        <v>10480.354450000001</v>
      </c>
      <c r="E5032" s="97">
        <v>53.909004957365724</v>
      </c>
      <c r="F5032" s="227">
        <f t="shared" si="234"/>
        <v>564985.48</v>
      </c>
      <c r="G5032" s="81">
        <v>5240.1771390000004</v>
      </c>
      <c r="H5032" s="106">
        <v>162.69450008758568</v>
      </c>
      <c r="I5032" s="189">
        <f t="shared" si="235"/>
        <v>852548</v>
      </c>
      <c r="J5032" s="232">
        <v>2016</v>
      </c>
      <c r="K5032" s="106">
        <f t="shared" si="236"/>
        <v>1417533</v>
      </c>
    </row>
    <row r="5033" spans="2:11" s="58" customFormat="1">
      <c r="B5033" s="175" t="s">
        <v>6084</v>
      </c>
      <c r="C5033" s="174" t="s">
        <v>1316</v>
      </c>
      <c r="D5033" s="181">
        <v>16934.345000000001</v>
      </c>
      <c r="E5033" s="97">
        <v>97.088132431458064</v>
      </c>
      <c r="F5033" s="227">
        <f t="shared" si="234"/>
        <v>1644123.93</v>
      </c>
      <c r="G5033" s="81">
        <v>8467.1723870000005</v>
      </c>
      <c r="H5033" s="106">
        <v>162.69445536682682</v>
      </c>
      <c r="I5033" s="189">
        <f t="shared" si="235"/>
        <v>1377562</v>
      </c>
      <c r="J5033" s="232">
        <v>2016</v>
      </c>
      <c r="K5033" s="106">
        <f t="shared" si="236"/>
        <v>3021686</v>
      </c>
    </row>
    <row r="5034" spans="2:11" s="58" customFormat="1">
      <c r="B5034" s="175" t="s">
        <v>6085</v>
      </c>
      <c r="C5034" s="174" t="s">
        <v>5622</v>
      </c>
      <c r="D5034" s="181">
        <v>25551.177820000001</v>
      </c>
      <c r="E5034" s="97">
        <v>99.627264462441133</v>
      </c>
      <c r="F5034" s="227">
        <f t="shared" si="234"/>
        <v>2545593.9500000002</v>
      </c>
      <c r="G5034" s="81">
        <v>12775.58884</v>
      </c>
      <c r="H5034" s="106">
        <v>162.69449698414059</v>
      </c>
      <c r="I5034" s="189">
        <f t="shared" si="235"/>
        <v>2078518.0000000002</v>
      </c>
      <c r="J5034" s="232">
        <v>2016</v>
      </c>
      <c r="K5034" s="106">
        <f t="shared" si="236"/>
        <v>4624112</v>
      </c>
    </row>
    <row r="5035" spans="2:11" s="58" customFormat="1">
      <c r="B5035" s="175" t="s">
        <v>6086</v>
      </c>
      <c r="C5035" s="174" t="s">
        <v>664</v>
      </c>
      <c r="D5035" s="181">
        <v>29869.221669999999</v>
      </c>
      <c r="E5035" s="97">
        <v>145.14397354901013</v>
      </c>
      <c r="F5035" s="227">
        <f t="shared" si="234"/>
        <v>4335337.5199999996</v>
      </c>
      <c r="G5035" s="81">
        <v>14934.610839999999</v>
      </c>
      <c r="H5035" s="106">
        <v>162.69449710013336</v>
      </c>
      <c r="I5035" s="189">
        <f t="shared" si="235"/>
        <v>2429779</v>
      </c>
      <c r="J5035" s="232">
        <v>2016</v>
      </c>
      <c r="K5035" s="106">
        <f t="shared" si="236"/>
        <v>6765117</v>
      </c>
    </row>
    <row r="5036" spans="2:11" s="58" customFormat="1">
      <c r="B5036" s="175" t="s">
        <v>6087</v>
      </c>
      <c r="C5036" s="174" t="s">
        <v>664</v>
      </c>
      <c r="D5036" s="181">
        <v>4938.4250000000002</v>
      </c>
      <c r="E5036" s="97">
        <v>77.592349787634717</v>
      </c>
      <c r="F5036" s="227">
        <f t="shared" si="234"/>
        <v>383184</v>
      </c>
      <c r="G5036" s="81">
        <v>2469.2125259999998</v>
      </c>
      <c r="H5036" s="106">
        <v>162.6943795926621</v>
      </c>
      <c r="I5036" s="189">
        <f t="shared" si="235"/>
        <v>401727</v>
      </c>
      <c r="J5036" s="232">
        <v>2016</v>
      </c>
      <c r="K5036" s="106">
        <f t="shared" si="236"/>
        <v>784911</v>
      </c>
    </row>
    <row r="5037" spans="2:11" s="58" customFormat="1">
      <c r="B5037" s="175" t="s">
        <v>6088</v>
      </c>
      <c r="C5037" s="174" t="s">
        <v>3541</v>
      </c>
      <c r="D5037" s="104">
        <v>26023.001670000001</v>
      </c>
      <c r="E5037" s="97">
        <v>141.01065574730833</v>
      </c>
      <c r="F5037" s="227">
        <f t="shared" si="234"/>
        <v>3669520.5300000003</v>
      </c>
      <c r="G5037" s="81">
        <v>13011.5013</v>
      </c>
      <c r="H5037" s="106">
        <v>162.69452319080196</v>
      </c>
      <c r="I5037" s="189">
        <f t="shared" si="235"/>
        <v>2116900</v>
      </c>
      <c r="J5037" s="232">
        <v>2016</v>
      </c>
      <c r="K5037" s="106">
        <f t="shared" si="236"/>
        <v>5786421</v>
      </c>
    </row>
    <row r="5038" spans="2:11" s="58" customFormat="1">
      <c r="B5038" s="175" t="s">
        <v>6089</v>
      </c>
      <c r="C5038" s="174" t="s">
        <v>3541</v>
      </c>
      <c r="D5038" s="181">
        <v>26023.001670000001</v>
      </c>
      <c r="E5038" s="97">
        <v>141.01065574730833</v>
      </c>
      <c r="F5038" s="227">
        <f t="shared" si="234"/>
        <v>3669520.5300000003</v>
      </c>
      <c r="G5038" s="81">
        <v>13011.500110000001</v>
      </c>
      <c r="H5038" s="106">
        <v>162.69453807044542</v>
      </c>
      <c r="I5038" s="189">
        <f t="shared" si="235"/>
        <v>2116900</v>
      </c>
      <c r="J5038" s="232">
        <v>2016</v>
      </c>
      <c r="K5038" s="106">
        <f t="shared" si="236"/>
        <v>5786421</v>
      </c>
    </row>
    <row r="5039" spans="2:11" s="58" customFormat="1">
      <c r="B5039" s="175" t="s">
        <v>6090</v>
      </c>
      <c r="C5039" s="174" t="s">
        <v>495</v>
      </c>
      <c r="D5039" s="181">
        <v>17964.068329999998</v>
      </c>
      <c r="E5039" s="97">
        <v>204.97745790972508</v>
      </c>
      <c r="F5039" s="227">
        <f t="shared" si="234"/>
        <v>3682229.06</v>
      </c>
      <c r="G5039" s="81"/>
      <c r="H5039" s="106" t="s">
        <v>11235</v>
      </c>
      <c r="I5039" s="189" t="str">
        <f t="shared" si="235"/>
        <v/>
      </c>
      <c r="J5039" s="232">
        <v>2016</v>
      </c>
      <c r="K5039" s="106">
        <f t="shared" si="236"/>
        <v>0</v>
      </c>
    </row>
    <row r="5040" spans="2:11" s="58" customFormat="1">
      <c r="B5040" s="175" t="s">
        <v>6091</v>
      </c>
      <c r="C5040" s="174" t="s">
        <v>646</v>
      </c>
      <c r="D5040" s="181">
        <v>6124.84</v>
      </c>
      <c r="E5040" s="97">
        <v>384.11452544066452</v>
      </c>
      <c r="F5040" s="227">
        <f t="shared" si="234"/>
        <v>2352640.0099999998</v>
      </c>
      <c r="G5040" s="81">
        <v>3062.4199349999999</v>
      </c>
      <c r="H5040" s="106">
        <v>162.69453914719244</v>
      </c>
      <c r="I5040" s="189">
        <f t="shared" si="235"/>
        <v>498239</v>
      </c>
      <c r="J5040" s="232">
        <v>2016</v>
      </c>
      <c r="K5040" s="106">
        <f t="shared" si="236"/>
        <v>2850879</v>
      </c>
    </row>
    <row r="5041" spans="2:11" s="58" customFormat="1">
      <c r="B5041" s="175" t="s">
        <v>6092</v>
      </c>
      <c r="C5041" s="174" t="s">
        <v>495</v>
      </c>
      <c r="D5041" s="181">
        <v>26202.737779999999</v>
      </c>
      <c r="E5041" s="97">
        <v>166.9836895188744</v>
      </c>
      <c r="F5041" s="227">
        <f t="shared" si="234"/>
        <v>4375429.83</v>
      </c>
      <c r="G5041" s="81"/>
      <c r="H5041" s="106" t="s">
        <v>11235</v>
      </c>
      <c r="I5041" s="189" t="str">
        <f t="shared" si="235"/>
        <v/>
      </c>
      <c r="J5041" s="232">
        <v>2016</v>
      </c>
      <c r="K5041" s="106">
        <f t="shared" si="236"/>
        <v>0</v>
      </c>
    </row>
    <row r="5042" spans="2:11" s="58" customFormat="1">
      <c r="B5042" s="175" t="s">
        <v>6093</v>
      </c>
      <c r="C5042" s="174" t="s">
        <v>646</v>
      </c>
      <c r="D5042" s="104">
        <v>8944.3066670000007</v>
      </c>
      <c r="E5042" s="97">
        <v>978.54789821687132</v>
      </c>
      <c r="F5042" s="227">
        <f t="shared" si="234"/>
        <v>8752432.4900000002</v>
      </c>
      <c r="G5042" s="81">
        <v>4472.1531459999997</v>
      </c>
      <c r="H5042" s="106">
        <v>162.69456260700247</v>
      </c>
      <c r="I5042" s="189">
        <f t="shared" si="235"/>
        <v>727595</v>
      </c>
      <c r="J5042" s="232">
        <v>2016</v>
      </c>
      <c r="K5042" s="106">
        <f t="shared" si="236"/>
        <v>9480027</v>
      </c>
    </row>
    <row r="5043" spans="2:11" s="58" customFormat="1">
      <c r="B5043" s="175" t="s">
        <v>6094</v>
      </c>
      <c r="C5043" s="174" t="s">
        <v>658</v>
      </c>
      <c r="D5043" s="181">
        <v>3086.5340209999999</v>
      </c>
      <c r="E5043" s="97">
        <v>377.2505801257131</v>
      </c>
      <c r="F5043" s="227">
        <f t="shared" si="234"/>
        <v>1164396.75</v>
      </c>
      <c r="G5043" s="81">
        <v>1543.2670000000001</v>
      </c>
      <c r="H5043" s="106">
        <v>162.69446570165758</v>
      </c>
      <c r="I5043" s="189">
        <f t="shared" si="235"/>
        <v>251081</v>
      </c>
      <c r="J5043" s="232">
        <v>2016</v>
      </c>
      <c r="K5043" s="106">
        <f t="shared" si="236"/>
        <v>1415478</v>
      </c>
    </row>
    <row r="5044" spans="2:11" s="58" customFormat="1">
      <c r="B5044" s="175" t="s">
        <v>6095</v>
      </c>
      <c r="C5044" s="174" t="s">
        <v>664</v>
      </c>
      <c r="D5044" s="181">
        <v>5200.95</v>
      </c>
      <c r="E5044" s="97">
        <v>388.07296167046405</v>
      </c>
      <c r="F5044" s="227">
        <f t="shared" si="234"/>
        <v>2018348.0699999998</v>
      </c>
      <c r="G5044" s="81">
        <v>2600.4750979999999</v>
      </c>
      <c r="H5044" s="106">
        <v>162.69450160295287</v>
      </c>
      <c r="I5044" s="189">
        <f t="shared" si="235"/>
        <v>423083</v>
      </c>
      <c r="J5044" s="232">
        <v>2016</v>
      </c>
      <c r="K5044" s="106">
        <f t="shared" si="236"/>
        <v>2441431</v>
      </c>
    </row>
    <row r="5045" spans="2:11" s="58" customFormat="1">
      <c r="B5045" s="175" t="s">
        <v>6096</v>
      </c>
      <c r="C5045" s="174" t="s">
        <v>664</v>
      </c>
      <c r="D5045" s="181">
        <v>14929.13</v>
      </c>
      <c r="E5045" s="97">
        <v>691.42332004611126</v>
      </c>
      <c r="F5045" s="227">
        <f t="shared" si="234"/>
        <v>10322348.630000001</v>
      </c>
      <c r="G5045" s="81">
        <v>7464.5651900000003</v>
      </c>
      <c r="H5045" s="106">
        <v>162.6945400151298</v>
      </c>
      <c r="I5045" s="189">
        <f t="shared" si="235"/>
        <v>1214444</v>
      </c>
      <c r="J5045" s="232">
        <v>2016</v>
      </c>
      <c r="K5045" s="106">
        <f t="shared" si="236"/>
        <v>11536793</v>
      </c>
    </row>
    <row r="5046" spans="2:11" s="58" customFormat="1">
      <c r="B5046" s="175" t="s">
        <v>6097</v>
      </c>
      <c r="C5046" s="174" t="s">
        <v>664</v>
      </c>
      <c r="D5046" s="181">
        <v>9565.9666670000006</v>
      </c>
      <c r="E5046" s="97">
        <v>154.09837304631702</v>
      </c>
      <c r="F5046" s="227">
        <f t="shared" si="234"/>
        <v>1474099.9</v>
      </c>
      <c r="G5046" s="81">
        <v>4782.9831489999997</v>
      </c>
      <c r="H5046" s="106">
        <v>162.69448914171787</v>
      </c>
      <c r="I5046" s="189">
        <f t="shared" si="235"/>
        <v>778165</v>
      </c>
      <c r="J5046" s="232">
        <v>2016</v>
      </c>
      <c r="K5046" s="106">
        <f t="shared" si="236"/>
        <v>2252265</v>
      </c>
    </row>
    <row r="5047" spans="2:11" s="58" customFormat="1">
      <c r="B5047" s="175" t="s">
        <v>6098</v>
      </c>
      <c r="C5047" s="174" t="s">
        <v>6099</v>
      </c>
      <c r="D5047" s="104">
        <v>23128.79189</v>
      </c>
      <c r="E5047" s="97">
        <v>244.62061342884951</v>
      </c>
      <c r="F5047" s="227">
        <f t="shared" si="234"/>
        <v>5657779.2599999998</v>
      </c>
      <c r="G5047" s="81">
        <v>11564.396549999999</v>
      </c>
      <c r="H5047" s="106">
        <v>162.69452468749873</v>
      </c>
      <c r="I5047" s="189">
        <f t="shared" si="235"/>
        <v>1881464</v>
      </c>
      <c r="J5047" s="232">
        <v>2016</v>
      </c>
      <c r="K5047" s="106">
        <f t="shared" si="236"/>
        <v>7539243</v>
      </c>
    </row>
    <row r="5048" spans="2:11" s="58" customFormat="1">
      <c r="B5048" s="175" t="s">
        <v>6100</v>
      </c>
      <c r="C5048" s="174" t="s">
        <v>495</v>
      </c>
      <c r="D5048" s="181">
        <v>18224.116669999999</v>
      </c>
      <c r="E5048" s="97">
        <v>162.77018654534328</v>
      </c>
      <c r="F5048" s="227">
        <f t="shared" si="234"/>
        <v>2966342.87</v>
      </c>
      <c r="G5048" s="81"/>
      <c r="H5048" s="106" t="s">
        <v>11235</v>
      </c>
      <c r="I5048" s="189" t="str">
        <f t="shared" si="235"/>
        <v/>
      </c>
      <c r="J5048" s="232">
        <v>2016</v>
      </c>
      <c r="K5048" s="106">
        <f t="shared" si="236"/>
        <v>0</v>
      </c>
    </row>
    <row r="5049" spans="2:11" s="58" customFormat="1">
      <c r="B5049" s="175" t="s">
        <v>6101</v>
      </c>
      <c r="C5049" s="174" t="s">
        <v>550</v>
      </c>
      <c r="D5049" s="181">
        <v>8083.2333330000001</v>
      </c>
      <c r="E5049" s="97">
        <v>58.618774255294653</v>
      </c>
      <c r="F5049" s="227">
        <f t="shared" si="234"/>
        <v>473829.23</v>
      </c>
      <c r="G5049" s="81">
        <v>4041.6166969999999</v>
      </c>
      <c r="H5049" s="106">
        <v>162.694547577479</v>
      </c>
      <c r="I5049" s="189">
        <f t="shared" si="235"/>
        <v>657549</v>
      </c>
      <c r="J5049" s="232">
        <v>2016</v>
      </c>
      <c r="K5049" s="106">
        <f t="shared" si="236"/>
        <v>1131378</v>
      </c>
    </row>
    <row r="5050" spans="2:11" s="58" customFormat="1">
      <c r="B5050" s="175" t="s">
        <v>6102</v>
      </c>
      <c r="C5050" s="174" t="s">
        <v>495</v>
      </c>
      <c r="D5050" s="181">
        <v>11961.7</v>
      </c>
      <c r="E5050" s="97">
        <v>180.87240776812658</v>
      </c>
      <c r="F5050" s="227">
        <f t="shared" si="234"/>
        <v>2163541.48</v>
      </c>
      <c r="G5050" s="81"/>
      <c r="H5050" s="106" t="s">
        <v>11235</v>
      </c>
      <c r="I5050" s="189" t="str">
        <f t="shared" si="235"/>
        <v/>
      </c>
      <c r="J5050" s="232">
        <v>2016</v>
      </c>
      <c r="K5050" s="106">
        <f t="shared" si="236"/>
        <v>0</v>
      </c>
    </row>
    <row r="5051" spans="2:11" s="58" customFormat="1">
      <c r="B5051" s="175" t="s">
        <v>6103</v>
      </c>
      <c r="C5051" s="174" t="s">
        <v>658</v>
      </c>
      <c r="D5051" s="181">
        <v>11505.02486</v>
      </c>
      <c r="E5051" s="97">
        <v>1011.2600425967267</v>
      </c>
      <c r="F5051" s="227">
        <f t="shared" si="234"/>
        <v>11634571.93</v>
      </c>
      <c r="G5051" s="81">
        <v>5752.5125440000002</v>
      </c>
      <c r="H5051" s="106">
        <v>162.69447356115143</v>
      </c>
      <c r="I5051" s="189">
        <f t="shared" si="235"/>
        <v>935902</v>
      </c>
      <c r="J5051" s="232">
        <v>2016</v>
      </c>
      <c r="K5051" s="106">
        <f t="shared" si="236"/>
        <v>12570474</v>
      </c>
    </row>
    <row r="5052" spans="2:11" s="58" customFormat="1">
      <c r="B5052" s="175" t="s">
        <v>6104</v>
      </c>
      <c r="C5052" s="174" t="s">
        <v>658</v>
      </c>
      <c r="D5052" s="104">
        <v>7750.6282250000004</v>
      </c>
      <c r="E5052" s="97">
        <v>309.24300333086865</v>
      </c>
      <c r="F5052" s="227">
        <f t="shared" si="234"/>
        <v>2396827.5499999998</v>
      </c>
      <c r="G5052" s="81">
        <v>3875.314061</v>
      </c>
      <c r="H5052" s="106">
        <v>162.69442684531884</v>
      </c>
      <c r="I5052" s="189">
        <f t="shared" si="235"/>
        <v>630492</v>
      </c>
      <c r="J5052" s="232">
        <v>2016</v>
      </c>
      <c r="K5052" s="106">
        <f t="shared" si="236"/>
        <v>3027320</v>
      </c>
    </row>
    <row r="5053" spans="2:11" s="58" customFormat="1">
      <c r="B5053" s="175" t="s">
        <v>6105</v>
      </c>
      <c r="C5053" s="174" t="s">
        <v>122</v>
      </c>
      <c r="D5053" s="181">
        <v>12185.40833</v>
      </c>
      <c r="E5053" s="97">
        <v>104.43192673872423</v>
      </c>
      <c r="F5053" s="227">
        <f t="shared" si="234"/>
        <v>1272545.67</v>
      </c>
      <c r="G5053" s="81">
        <v>6092.7040230000002</v>
      </c>
      <c r="H5053" s="106">
        <v>162.69442865729701</v>
      </c>
      <c r="I5053" s="189">
        <f t="shared" si="235"/>
        <v>991249</v>
      </c>
      <c r="J5053" s="232">
        <v>2016</v>
      </c>
      <c r="K5053" s="106">
        <f t="shared" si="236"/>
        <v>2263795</v>
      </c>
    </row>
    <row r="5054" spans="2:11" s="58" customFormat="1">
      <c r="B5054" s="175" t="s">
        <v>6106</v>
      </c>
      <c r="C5054" s="174" t="s">
        <v>718</v>
      </c>
      <c r="D5054" s="181">
        <v>4557.4555559999999</v>
      </c>
      <c r="E5054" s="97">
        <v>273.64844805959967</v>
      </c>
      <c r="F5054" s="227">
        <f t="shared" si="234"/>
        <v>1247140.6399999999</v>
      </c>
      <c r="G5054" s="81">
        <v>2278.7278500000002</v>
      </c>
      <c r="H5054" s="106">
        <v>162.69428576124173</v>
      </c>
      <c r="I5054" s="189">
        <f t="shared" si="235"/>
        <v>370736</v>
      </c>
      <c r="J5054" s="232">
        <v>2016</v>
      </c>
      <c r="K5054" s="106">
        <f t="shared" si="236"/>
        <v>1617877</v>
      </c>
    </row>
    <row r="5055" spans="2:11" s="58" customFormat="1">
      <c r="B5055" s="175" t="s">
        <v>6107</v>
      </c>
      <c r="C5055" s="174" t="s">
        <v>122</v>
      </c>
      <c r="D5055" s="181">
        <v>11111.333329999999</v>
      </c>
      <c r="E5055" s="97">
        <v>258.41326551221374</v>
      </c>
      <c r="F5055" s="227">
        <f t="shared" si="234"/>
        <v>2871315.9299999997</v>
      </c>
      <c r="G5055" s="81">
        <v>5555.6665860000003</v>
      </c>
      <c r="H5055" s="106">
        <v>162.69442847375362</v>
      </c>
      <c r="I5055" s="189">
        <f t="shared" si="235"/>
        <v>903876</v>
      </c>
      <c r="J5055" s="232">
        <v>2016</v>
      </c>
      <c r="K5055" s="106">
        <f t="shared" si="236"/>
        <v>3775192</v>
      </c>
    </row>
    <row r="5056" spans="2:11" s="58" customFormat="1">
      <c r="B5056" s="175" t="s">
        <v>6108</v>
      </c>
      <c r="C5056" s="174" t="s">
        <v>6099</v>
      </c>
      <c r="D5056" s="181">
        <v>23128.79189</v>
      </c>
      <c r="E5056" s="97">
        <v>244.62061342884951</v>
      </c>
      <c r="F5056" s="227">
        <f t="shared" si="234"/>
        <v>5657779.2599999998</v>
      </c>
      <c r="G5056" s="81">
        <v>11564.396549999999</v>
      </c>
      <c r="H5056" s="106">
        <v>162.69452468749873</v>
      </c>
      <c r="I5056" s="189">
        <f t="shared" si="235"/>
        <v>1881464</v>
      </c>
      <c r="J5056" s="232">
        <v>2016</v>
      </c>
      <c r="K5056" s="106">
        <f t="shared" si="236"/>
        <v>7539243</v>
      </c>
    </row>
    <row r="5057" spans="2:11" s="58" customFormat="1">
      <c r="B5057" s="175" t="s">
        <v>6109</v>
      </c>
      <c r="C5057" s="174" t="s">
        <v>122</v>
      </c>
      <c r="D5057" s="104">
        <v>17198.3</v>
      </c>
      <c r="E5057" s="97">
        <v>424.09458260409463</v>
      </c>
      <c r="F5057" s="227">
        <f t="shared" si="234"/>
        <v>7293705.8600000003</v>
      </c>
      <c r="G5057" s="81">
        <v>8599.1497259999996</v>
      </c>
      <c r="H5057" s="106">
        <v>162.69445754269682</v>
      </c>
      <c r="I5057" s="189">
        <f t="shared" si="235"/>
        <v>1399034</v>
      </c>
      <c r="J5057" s="232">
        <v>2016</v>
      </c>
      <c r="K5057" s="106">
        <f t="shared" si="236"/>
        <v>8692740</v>
      </c>
    </row>
    <row r="5058" spans="2:11" s="58" customFormat="1">
      <c r="B5058" s="175" t="s">
        <v>6110</v>
      </c>
      <c r="C5058" s="174" t="s">
        <v>122</v>
      </c>
      <c r="D5058" s="181">
        <v>31876.708330000001</v>
      </c>
      <c r="E5058" s="97">
        <v>183.80519561004496</v>
      </c>
      <c r="F5058" s="227">
        <f t="shared" si="234"/>
        <v>5859104.6100000003</v>
      </c>
      <c r="G5058" s="81">
        <v>15938.3539</v>
      </c>
      <c r="H5058" s="106">
        <v>162.69453020490403</v>
      </c>
      <c r="I5058" s="189">
        <f t="shared" si="235"/>
        <v>2593083</v>
      </c>
      <c r="J5058" s="232">
        <v>2016</v>
      </c>
      <c r="K5058" s="106">
        <f t="shared" si="236"/>
        <v>8452188</v>
      </c>
    </row>
    <row r="5059" spans="2:11" s="58" customFormat="1">
      <c r="B5059" s="175" t="s">
        <v>6111</v>
      </c>
      <c r="C5059" s="174" t="s">
        <v>721</v>
      </c>
      <c r="D5059" s="181">
        <v>8698.3454550000006</v>
      </c>
      <c r="E5059" s="97">
        <v>452.96366422595707</v>
      </c>
      <c r="F5059" s="227">
        <f t="shared" si="234"/>
        <v>3940034.43</v>
      </c>
      <c r="G5059" s="81">
        <v>4349.172818</v>
      </c>
      <c r="H5059" s="106">
        <v>162.69461564541581</v>
      </c>
      <c r="I5059" s="189">
        <f t="shared" si="235"/>
        <v>707587</v>
      </c>
      <c r="J5059" s="232">
        <v>2016</v>
      </c>
      <c r="K5059" s="106">
        <f t="shared" si="236"/>
        <v>4647621</v>
      </c>
    </row>
    <row r="5060" spans="2:11" s="58" customFormat="1">
      <c r="B5060" s="175" t="s">
        <v>6112</v>
      </c>
      <c r="C5060" s="174" t="s">
        <v>3541</v>
      </c>
      <c r="D5060" s="181">
        <v>26023.001670000001</v>
      </c>
      <c r="E5060" s="97">
        <v>141.01065574730833</v>
      </c>
      <c r="F5060" s="227">
        <f t="shared" si="234"/>
        <v>3669520.5300000003</v>
      </c>
      <c r="G5060" s="81">
        <v>13011.500110000001</v>
      </c>
      <c r="H5060" s="106">
        <v>162.69453807044542</v>
      </c>
      <c r="I5060" s="189">
        <f t="shared" si="235"/>
        <v>2116900</v>
      </c>
      <c r="J5060" s="232">
        <v>2016</v>
      </c>
      <c r="K5060" s="106">
        <f t="shared" si="236"/>
        <v>5786421</v>
      </c>
    </row>
    <row r="5061" spans="2:11" s="58" customFormat="1">
      <c r="B5061" s="175" t="s">
        <v>6113</v>
      </c>
      <c r="C5061" s="174" t="s">
        <v>122</v>
      </c>
      <c r="D5061" s="181">
        <v>17198.3</v>
      </c>
      <c r="E5061" s="97">
        <v>424.09458260409463</v>
      </c>
      <c r="F5061" s="227">
        <f t="shared" si="234"/>
        <v>7293705.8600000003</v>
      </c>
      <c r="G5061" s="81">
        <v>8599.1497259999996</v>
      </c>
      <c r="H5061" s="106">
        <v>162.69445754269682</v>
      </c>
      <c r="I5061" s="189">
        <f t="shared" si="235"/>
        <v>1399034</v>
      </c>
      <c r="J5061" s="232">
        <v>2016</v>
      </c>
      <c r="K5061" s="106">
        <f t="shared" si="236"/>
        <v>8692740</v>
      </c>
    </row>
    <row r="5062" spans="2:11" s="58" customFormat="1">
      <c r="B5062" s="175" t="s">
        <v>6114</v>
      </c>
      <c r="C5062" s="174" t="s">
        <v>6115</v>
      </c>
      <c r="D5062" s="104">
        <v>11625.106820000001</v>
      </c>
      <c r="E5062" s="97">
        <v>359.47472782017837</v>
      </c>
      <c r="F5062" s="227">
        <f t="shared" si="234"/>
        <v>4178932.11</v>
      </c>
      <c r="G5062" s="81">
        <v>5812.5534120000002</v>
      </c>
      <c r="H5062" s="106">
        <v>162.69459099466766</v>
      </c>
      <c r="I5062" s="189">
        <f t="shared" si="235"/>
        <v>945671</v>
      </c>
      <c r="J5062" s="232">
        <v>2016</v>
      </c>
      <c r="K5062" s="106">
        <f t="shared" si="236"/>
        <v>5124603</v>
      </c>
    </row>
    <row r="5063" spans="2:11" s="58" customFormat="1">
      <c r="B5063" s="175" t="s">
        <v>6116</v>
      </c>
      <c r="C5063" s="174" t="s">
        <v>6115</v>
      </c>
      <c r="D5063" s="181">
        <v>11355.741669999999</v>
      </c>
      <c r="E5063" s="97">
        <v>260.63488726756145</v>
      </c>
      <c r="F5063" s="227">
        <f t="shared" si="234"/>
        <v>2959702.4499999997</v>
      </c>
      <c r="G5063" s="81">
        <v>5677.8709390000004</v>
      </c>
      <c r="H5063" s="106">
        <v>162.69443422091845</v>
      </c>
      <c r="I5063" s="189">
        <f t="shared" si="235"/>
        <v>923758</v>
      </c>
      <c r="J5063" s="232">
        <v>2016</v>
      </c>
      <c r="K5063" s="106">
        <f t="shared" si="236"/>
        <v>3883460</v>
      </c>
    </row>
    <row r="5064" spans="2:11" s="58" customFormat="1">
      <c r="B5064" s="175" t="s">
        <v>6117</v>
      </c>
      <c r="C5064" s="174" t="s">
        <v>658</v>
      </c>
      <c r="D5064" s="181">
        <v>5217.0313630000001</v>
      </c>
      <c r="E5064" s="97">
        <v>30.801009006700117</v>
      </c>
      <c r="F5064" s="227">
        <f t="shared" si="234"/>
        <v>160689.82999999999</v>
      </c>
      <c r="G5064" s="81">
        <v>2608.5157770000001</v>
      </c>
      <c r="H5064" s="106">
        <v>162.69443479773901</v>
      </c>
      <c r="I5064" s="189">
        <f t="shared" si="235"/>
        <v>424391</v>
      </c>
      <c r="J5064" s="232">
        <v>2016</v>
      </c>
      <c r="K5064" s="106">
        <f t="shared" si="236"/>
        <v>585081</v>
      </c>
    </row>
    <row r="5065" spans="2:11" s="58" customFormat="1">
      <c r="B5065" s="175" t="s">
        <v>6118</v>
      </c>
      <c r="C5065" s="174" t="s">
        <v>6115</v>
      </c>
      <c r="D5065" s="181">
        <v>11625.106820000001</v>
      </c>
      <c r="E5065" s="97">
        <v>359.47472782017837</v>
      </c>
      <c r="F5065" s="227">
        <f t="shared" si="234"/>
        <v>4178932.11</v>
      </c>
      <c r="G5065" s="81">
        <v>5812.5534120000002</v>
      </c>
      <c r="H5065" s="106">
        <v>162.69459099466766</v>
      </c>
      <c r="I5065" s="189">
        <f t="shared" si="235"/>
        <v>945671</v>
      </c>
      <c r="J5065" s="232">
        <v>2016</v>
      </c>
      <c r="K5065" s="106">
        <f t="shared" si="236"/>
        <v>5124603</v>
      </c>
    </row>
    <row r="5066" spans="2:11" s="58" customFormat="1">
      <c r="B5066" s="175" t="s">
        <v>6119</v>
      </c>
      <c r="C5066" s="174" t="s">
        <v>734</v>
      </c>
      <c r="D5066" s="181">
        <v>4368.8313930000004</v>
      </c>
      <c r="E5066" s="97">
        <v>34.637024500981923</v>
      </c>
      <c r="F5066" s="227">
        <f t="shared" si="234"/>
        <v>151323.32</v>
      </c>
      <c r="G5066" s="81">
        <v>2184.415743</v>
      </c>
      <c r="H5066" s="106">
        <v>162.69430447883383</v>
      </c>
      <c r="I5066" s="189">
        <f t="shared" si="235"/>
        <v>355392</v>
      </c>
      <c r="J5066" s="232">
        <v>2016</v>
      </c>
      <c r="K5066" s="106">
        <f t="shared" si="236"/>
        <v>506715</v>
      </c>
    </row>
    <row r="5067" spans="2:11" s="58" customFormat="1">
      <c r="B5067" s="175" t="s">
        <v>6120</v>
      </c>
      <c r="C5067" s="174" t="s">
        <v>718</v>
      </c>
      <c r="D5067" s="104">
        <v>11325.65</v>
      </c>
      <c r="E5067" s="97">
        <v>229.73967763439629</v>
      </c>
      <c r="F5067" s="227">
        <f t="shared" si="234"/>
        <v>2601951.1800000002</v>
      </c>
      <c r="G5067" s="81">
        <v>5662.8250319999997</v>
      </c>
      <c r="H5067" s="106">
        <v>162.6945905610315</v>
      </c>
      <c r="I5067" s="189">
        <f t="shared" si="235"/>
        <v>921311.00000000012</v>
      </c>
      <c r="J5067" s="232">
        <v>2016</v>
      </c>
      <c r="K5067" s="106">
        <f t="shared" si="236"/>
        <v>3523262</v>
      </c>
    </row>
    <row r="5068" spans="2:11" s="58" customFormat="1">
      <c r="B5068" s="175" t="s">
        <v>6121</v>
      </c>
      <c r="C5068" s="174" t="s">
        <v>734</v>
      </c>
      <c r="D5068" s="181">
        <v>4344.3293830000002</v>
      </c>
      <c r="E5068" s="97">
        <v>463.30632706539416</v>
      </c>
      <c r="F5068" s="227">
        <f t="shared" si="234"/>
        <v>2012755.29</v>
      </c>
      <c r="G5068" s="81">
        <v>2172.1647349999998</v>
      </c>
      <c r="H5068" s="106">
        <v>162.69438238532126</v>
      </c>
      <c r="I5068" s="189">
        <f t="shared" si="235"/>
        <v>353399</v>
      </c>
      <c r="J5068" s="232">
        <v>2016</v>
      </c>
      <c r="K5068" s="106">
        <f t="shared" si="236"/>
        <v>2366154</v>
      </c>
    </row>
    <row r="5069" spans="2:11" s="58" customFormat="1">
      <c r="B5069" s="175" t="s">
        <v>6122</v>
      </c>
      <c r="C5069" s="174" t="s">
        <v>734</v>
      </c>
      <c r="D5069" s="181">
        <v>8853.2772139999997</v>
      </c>
      <c r="E5069" s="97">
        <v>824.92201401432362</v>
      </c>
      <c r="F5069" s="227">
        <f t="shared" si="234"/>
        <v>7303263.2699999996</v>
      </c>
      <c r="G5069" s="81">
        <v>4426.6385179999997</v>
      </c>
      <c r="H5069" s="106">
        <v>162.69455865246235</v>
      </c>
      <c r="I5069" s="189">
        <f t="shared" si="235"/>
        <v>720190</v>
      </c>
      <c r="J5069" s="232">
        <v>2016</v>
      </c>
      <c r="K5069" s="106">
        <f t="shared" si="236"/>
        <v>8023453</v>
      </c>
    </row>
    <row r="5070" spans="2:11" s="58" customFormat="1">
      <c r="B5070" s="175" t="s">
        <v>6123</v>
      </c>
      <c r="C5070" s="174" t="s">
        <v>734</v>
      </c>
      <c r="D5070" s="181">
        <v>9459.7386239999996</v>
      </c>
      <c r="E5070" s="97">
        <v>387.10874428489922</v>
      </c>
      <c r="F5070" s="227">
        <f t="shared" ref="F5070:F5133" si="237">IFERROR(D5070*E5070,0)</f>
        <v>3661947.54</v>
      </c>
      <c r="G5070" s="81">
        <v>4729.8694409999998</v>
      </c>
      <c r="H5070" s="106">
        <v>162.69455417300176</v>
      </c>
      <c r="I5070" s="189">
        <f t="shared" ref="I5070:I5133" si="238">IFERROR(G5070*H5070,"")</f>
        <v>769524</v>
      </c>
      <c r="J5070" s="232">
        <v>2016</v>
      </c>
      <c r="K5070" s="106">
        <f t="shared" ref="K5070:K5133" si="239">IFERROR(ROUND((F5070+I5070),0),0)</f>
        <v>4431472</v>
      </c>
    </row>
    <row r="5071" spans="2:11" s="58" customFormat="1">
      <c r="B5071" s="175" t="s">
        <v>6124</v>
      </c>
      <c r="C5071" s="174" t="s">
        <v>721</v>
      </c>
      <c r="D5071" s="181">
        <v>9125.6777779999993</v>
      </c>
      <c r="E5071" s="97">
        <v>458.62896124711278</v>
      </c>
      <c r="F5071" s="227">
        <f t="shared" si="237"/>
        <v>4185300.12</v>
      </c>
      <c r="G5071" s="81">
        <v>4562.8387460000004</v>
      </c>
      <c r="H5071" s="106">
        <v>162.69455076640133</v>
      </c>
      <c r="I5071" s="189">
        <f t="shared" si="238"/>
        <v>742349.00000000012</v>
      </c>
      <c r="J5071" s="232">
        <v>2016</v>
      </c>
      <c r="K5071" s="106">
        <f t="shared" si="239"/>
        <v>4927649</v>
      </c>
    </row>
    <row r="5072" spans="2:11" s="58" customFormat="1">
      <c r="B5072" s="175" t="s">
        <v>6125</v>
      </c>
      <c r="C5072" s="174" t="s">
        <v>734</v>
      </c>
      <c r="D5072" s="104">
        <v>5503.8830690000004</v>
      </c>
      <c r="E5072" s="97">
        <v>533.79255394206484</v>
      </c>
      <c r="F5072" s="227">
        <f t="shared" si="237"/>
        <v>2937931.8000000003</v>
      </c>
      <c r="G5072" s="81"/>
      <c r="H5072" s="106" t="s">
        <v>11235</v>
      </c>
      <c r="I5072" s="189" t="str">
        <f t="shared" si="238"/>
        <v/>
      </c>
      <c r="J5072" s="232">
        <v>2016</v>
      </c>
      <c r="K5072" s="106">
        <f t="shared" si="239"/>
        <v>0</v>
      </c>
    </row>
    <row r="5073" spans="2:11" s="58" customFormat="1">
      <c r="B5073" s="175" t="s">
        <v>6126</v>
      </c>
      <c r="C5073" s="174" t="s">
        <v>721</v>
      </c>
      <c r="D5073" s="181">
        <v>3237.6</v>
      </c>
      <c r="E5073" s="97">
        <v>293.41973684210529</v>
      </c>
      <c r="F5073" s="227">
        <f t="shared" si="237"/>
        <v>949975.74000000011</v>
      </c>
      <c r="G5073" s="81">
        <v>1618.8000649999999</v>
      </c>
      <c r="H5073" s="106">
        <v>162.69458205142834</v>
      </c>
      <c r="I5073" s="189">
        <f t="shared" si="238"/>
        <v>263370</v>
      </c>
      <c r="J5073" s="232">
        <v>2016</v>
      </c>
      <c r="K5073" s="106">
        <f t="shared" si="239"/>
        <v>1213346</v>
      </c>
    </row>
    <row r="5074" spans="2:11" s="58" customFormat="1">
      <c r="B5074" s="175" t="s">
        <v>6127</v>
      </c>
      <c r="C5074" s="174" t="s">
        <v>1665</v>
      </c>
      <c r="D5074" s="181">
        <v>7811.1470589999999</v>
      </c>
      <c r="E5074" s="97">
        <v>198.06911690612429</v>
      </c>
      <c r="F5074" s="227">
        <f t="shared" si="237"/>
        <v>1547147</v>
      </c>
      <c r="G5074" s="81">
        <v>3905.5736740000002</v>
      </c>
      <c r="H5074" s="106">
        <v>162.69440882143758</v>
      </c>
      <c r="I5074" s="189">
        <f t="shared" si="238"/>
        <v>635415</v>
      </c>
      <c r="J5074" s="232">
        <v>2016</v>
      </c>
      <c r="K5074" s="106">
        <f t="shared" si="239"/>
        <v>2182562</v>
      </c>
    </row>
    <row r="5075" spans="2:11" s="58" customFormat="1">
      <c r="B5075" s="175" t="s">
        <v>6128</v>
      </c>
      <c r="C5075" s="174" t="s">
        <v>1675</v>
      </c>
      <c r="D5075" s="181">
        <v>21173.02</v>
      </c>
      <c r="E5075" s="97">
        <v>136.3308049583857</v>
      </c>
      <c r="F5075" s="227">
        <f t="shared" si="237"/>
        <v>2886534.8599999994</v>
      </c>
      <c r="G5075" s="81"/>
      <c r="H5075" s="106" t="s">
        <v>11235</v>
      </c>
      <c r="I5075" s="189" t="str">
        <f t="shared" si="238"/>
        <v/>
      </c>
      <c r="J5075" s="232">
        <v>2016</v>
      </c>
      <c r="K5075" s="106">
        <f t="shared" si="239"/>
        <v>0</v>
      </c>
    </row>
    <row r="5076" spans="2:11" s="58" customFormat="1">
      <c r="B5076" s="175" t="s">
        <v>6129</v>
      </c>
      <c r="C5076" s="174" t="s">
        <v>1675</v>
      </c>
      <c r="D5076" s="181">
        <v>22774.975559999999</v>
      </c>
      <c r="E5076" s="97">
        <v>168.50543351362438</v>
      </c>
      <c r="F5076" s="227">
        <f t="shared" si="237"/>
        <v>3837707.13</v>
      </c>
      <c r="G5076" s="81"/>
      <c r="H5076" s="106" t="s">
        <v>11235</v>
      </c>
      <c r="I5076" s="189" t="str">
        <f t="shared" si="238"/>
        <v/>
      </c>
      <c r="J5076" s="232">
        <v>2016</v>
      </c>
      <c r="K5076" s="106">
        <f t="shared" si="239"/>
        <v>0</v>
      </c>
    </row>
    <row r="5077" spans="2:11" s="58" customFormat="1">
      <c r="B5077" s="175" t="s">
        <v>6130</v>
      </c>
      <c r="C5077" s="174" t="s">
        <v>1665</v>
      </c>
      <c r="D5077" s="104">
        <v>10413.797060000001</v>
      </c>
      <c r="E5077" s="97">
        <v>758.95006830486477</v>
      </c>
      <c r="F5077" s="227">
        <f t="shared" si="237"/>
        <v>7903551.9900000002</v>
      </c>
      <c r="G5077" s="81">
        <v>5206.8986370000002</v>
      </c>
      <c r="H5077" s="106">
        <v>162.69454411505188</v>
      </c>
      <c r="I5077" s="189">
        <f t="shared" si="238"/>
        <v>847134.00000000012</v>
      </c>
      <c r="J5077" s="232">
        <v>2016</v>
      </c>
      <c r="K5077" s="106">
        <f t="shared" si="239"/>
        <v>8750686</v>
      </c>
    </row>
    <row r="5078" spans="2:11" s="58" customFormat="1">
      <c r="B5078" s="175" t="s">
        <v>6131</v>
      </c>
      <c r="C5078" s="174" t="s">
        <v>1647</v>
      </c>
      <c r="D5078" s="181">
        <v>494.67841829999998</v>
      </c>
      <c r="E5078" s="97">
        <v>1274.6501498223943</v>
      </c>
      <c r="F5078" s="227">
        <f t="shared" si="237"/>
        <v>630541.92000000004</v>
      </c>
      <c r="G5078" s="81">
        <v>247.33920639999999</v>
      </c>
      <c r="H5078" s="106">
        <v>162.6955976195774</v>
      </c>
      <c r="I5078" s="189">
        <f t="shared" si="238"/>
        <v>40241</v>
      </c>
      <c r="J5078" s="232">
        <v>2016</v>
      </c>
      <c r="K5078" s="106">
        <f t="shared" si="239"/>
        <v>670783</v>
      </c>
    </row>
    <row r="5079" spans="2:11" s="58" customFormat="1">
      <c r="B5079" s="175" t="s">
        <v>6132</v>
      </c>
      <c r="C5079" s="174" t="s">
        <v>1647</v>
      </c>
      <c r="D5079" s="181">
        <v>4962.5284659999998</v>
      </c>
      <c r="E5079" s="97">
        <v>144.81722269681384</v>
      </c>
      <c r="F5079" s="227">
        <f t="shared" si="237"/>
        <v>718659.59</v>
      </c>
      <c r="G5079" s="81">
        <v>2481.2642300000002</v>
      </c>
      <c r="H5079" s="106">
        <v>162.69448256222191</v>
      </c>
      <c r="I5079" s="189">
        <f t="shared" si="238"/>
        <v>403688</v>
      </c>
      <c r="J5079" s="232">
        <v>2016</v>
      </c>
      <c r="K5079" s="106">
        <f t="shared" si="239"/>
        <v>1122348</v>
      </c>
    </row>
    <row r="5080" spans="2:11" s="58" customFormat="1">
      <c r="B5080" s="175" t="s">
        <v>6133</v>
      </c>
      <c r="C5080" s="174" t="s">
        <v>6134</v>
      </c>
      <c r="D5080" s="181">
        <v>19718.064849999999</v>
      </c>
      <c r="E5080" s="97">
        <v>462.9206400038795</v>
      </c>
      <c r="F5080" s="227">
        <f t="shared" si="237"/>
        <v>9127899.1999999993</v>
      </c>
      <c r="G5080" s="81">
        <v>9859.0324309999996</v>
      </c>
      <c r="H5080" s="106">
        <v>162.69446431238745</v>
      </c>
      <c r="I5080" s="189">
        <f t="shared" si="238"/>
        <v>1604010</v>
      </c>
      <c r="J5080" s="232">
        <v>2016</v>
      </c>
      <c r="K5080" s="106">
        <f t="shared" si="239"/>
        <v>10731909</v>
      </c>
    </row>
    <row r="5081" spans="2:11" s="58" customFormat="1">
      <c r="B5081" s="175" t="s">
        <v>6135</v>
      </c>
      <c r="C5081" s="174" t="s">
        <v>6115</v>
      </c>
      <c r="D5081" s="181">
        <v>11355.741669999999</v>
      </c>
      <c r="E5081" s="97">
        <v>260.63488726756145</v>
      </c>
      <c r="F5081" s="227">
        <f t="shared" si="237"/>
        <v>2959702.4499999997</v>
      </c>
      <c r="G5081" s="81">
        <v>5677.8709390000004</v>
      </c>
      <c r="H5081" s="106">
        <v>162.69443422091845</v>
      </c>
      <c r="I5081" s="189">
        <f t="shared" si="238"/>
        <v>923758</v>
      </c>
      <c r="J5081" s="232">
        <v>2016</v>
      </c>
      <c r="K5081" s="106">
        <f t="shared" si="239"/>
        <v>3883460</v>
      </c>
    </row>
    <row r="5082" spans="2:11" s="58" customFormat="1">
      <c r="B5082" s="175" t="s">
        <v>6136</v>
      </c>
      <c r="C5082" s="174" t="s">
        <v>6115</v>
      </c>
      <c r="D5082" s="104">
        <v>13027.74</v>
      </c>
      <c r="E5082" s="97">
        <v>251.05666830931537</v>
      </c>
      <c r="F5082" s="227">
        <f t="shared" si="237"/>
        <v>3270701</v>
      </c>
      <c r="G5082" s="81">
        <v>6513.8700989999998</v>
      </c>
      <c r="H5082" s="106">
        <v>162.69452474385307</v>
      </c>
      <c r="I5082" s="189">
        <f t="shared" si="238"/>
        <v>1059771</v>
      </c>
      <c r="J5082" s="232">
        <v>2016</v>
      </c>
      <c r="K5082" s="106">
        <f t="shared" si="239"/>
        <v>4330472</v>
      </c>
    </row>
    <row r="5083" spans="2:11" s="58" customFormat="1">
      <c r="B5083" s="175" t="s">
        <v>6137</v>
      </c>
      <c r="C5083" s="174" t="s">
        <v>1539</v>
      </c>
      <c r="D5083" s="181">
        <v>11134.575559999999</v>
      </c>
      <c r="E5083" s="97">
        <v>484.62879172378626</v>
      </c>
      <c r="F5083" s="227">
        <f t="shared" si="237"/>
        <v>5396135.9000000004</v>
      </c>
      <c r="G5083" s="81">
        <v>5567.2877589999998</v>
      </c>
      <c r="H5083" s="106">
        <v>162.6944823420973</v>
      </c>
      <c r="I5083" s="189">
        <f t="shared" si="238"/>
        <v>905766.99999999988</v>
      </c>
      <c r="J5083" s="232">
        <v>2016</v>
      </c>
      <c r="K5083" s="106">
        <f t="shared" si="239"/>
        <v>6301903</v>
      </c>
    </row>
    <row r="5084" spans="2:11" s="58" customFormat="1">
      <c r="B5084" s="175" t="s">
        <v>6138</v>
      </c>
      <c r="C5084" s="174" t="s">
        <v>6134</v>
      </c>
      <c r="D5084" s="181">
        <v>19718.064849999999</v>
      </c>
      <c r="E5084" s="97">
        <v>462.9206400038795</v>
      </c>
      <c r="F5084" s="227">
        <f t="shared" si="237"/>
        <v>9127899.1999999993</v>
      </c>
      <c r="G5084" s="81">
        <v>9859.0324309999996</v>
      </c>
      <c r="H5084" s="106">
        <v>162.69446431238745</v>
      </c>
      <c r="I5084" s="189">
        <f t="shared" si="238"/>
        <v>1604010</v>
      </c>
      <c r="J5084" s="232">
        <v>2016</v>
      </c>
      <c r="K5084" s="106">
        <f t="shared" si="239"/>
        <v>10731909</v>
      </c>
    </row>
    <row r="5085" spans="2:11" s="58" customFormat="1">
      <c r="B5085" s="175" t="s">
        <v>6139</v>
      </c>
      <c r="C5085" s="174" t="s">
        <v>1539</v>
      </c>
      <c r="D5085" s="181">
        <v>3010.5</v>
      </c>
      <c r="E5085" s="97">
        <v>321.17159940209268</v>
      </c>
      <c r="F5085" s="227">
        <f t="shared" si="237"/>
        <v>966887.1</v>
      </c>
      <c r="G5085" s="81">
        <v>1505.250002</v>
      </c>
      <c r="H5085" s="106">
        <v>162.69456879230086</v>
      </c>
      <c r="I5085" s="189">
        <f t="shared" si="238"/>
        <v>244896</v>
      </c>
      <c r="J5085" s="232">
        <v>2016</v>
      </c>
      <c r="K5085" s="106">
        <f t="shared" si="239"/>
        <v>1211783</v>
      </c>
    </row>
    <row r="5086" spans="2:11" s="58" customFormat="1">
      <c r="B5086" s="175" t="s">
        <v>6140</v>
      </c>
      <c r="C5086" s="174" t="s">
        <v>734</v>
      </c>
      <c r="D5086" s="181">
        <v>5604.3451599999999</v>
      </c>
      <c r="E5086" s="97">
        <v>844.00802858473469</v>
      </c>
      <c r="F5086" s="227">
        <f t="shared" si="237"/>
        <v>4730112.3099999996</v>
      </c>
      <c r="G5086" s="81">
        <v>2802.1724519999998</v>
      </c>
      <c r="H5086" s="106">
        <v>162.69448358705085</v>
      </c>
      <c r="I5086" s="189">
        <f t="shared" si="238"/>
        <v>455898</v>
      </c>
      <c r="J5086" s="232">
        <v>2016</v>
      </c>
      <c r="K5086" s="106">
        <f t="shared" si="239"/>
        <v>5186010</v>
      </c>
    </row>
    <row r="5087" spans="2:11" s="58" customFormat="1">
      <c r="B5087" s="175" t="s">
        <v>6141</v>
      </c>
      <c r="C5087" s="174" t="s">
        <v>1539</v>
      </c>
      <c r="D5087" s="104">
        <v>10930.051880000001</v>
      </c>
      <c r="E5087" s="97">
        <v>504.07509044687163</v>
      </c>
      <c r="F5087" s="227">
        <f t="shared" si="237"/>
        <v>5509566.8899999997</v>
      </c>
      <c r="G5087" s="81">
        <v>5465.025815</v>
      </c>
      <c r="H5087" s="106">
        <v>162.69456542356698</v>
      </c>
      <c r="I5087" s="189">
        <f t="shared" si="238"/>
        <v>889130</v>
      </c>
      <c r="J5087" s="232">
        <v>2016</v>
      </c>
      <c r="K5087" s="106">
        <f t="shared" si="239"/>
        <v>6398697</v>
      </c>
    </row>
    <row r="5088" spans="2:11" s="58" customFormat="1">
      <c r="B5088" s="175" t="s">
        <v>6142</v>
      </c>
      <c r="C5088" s="174" t="s">
        <v>734</v>
      </c>
      <c r="D5088" s="181">
        <v>4368.8313930000004</v>
      </c>
      <c r="E5088" s="97">
        <v>34.637024500981923</v>
      </c>
      <c r="F5088" s="227">
        <f t="shared" si="237"/>
        <v>151323.32</v>
      </c>
      <c r="G5088" s="81">
        <v>2184.415743</v>
      </c>
      <c r="H5088" s="106">
        <v>162.69430447883383</v>
      </c>
      <c r="I5088" s="189">
        <f t="shared" si="238"/>
        <v>355392</v>
      </c>
      <c r="J5088" s="232">
        <v>2016</v>
      </c>
      <c r="K5088" s="106">
        <f t="shared" si="239"/>
        <v>506715</v>
      </c>
    </row>
    <row r="5089" spans="2:11" s="58" customFormat="1">
      <c r="B5089" s="175" t="s">
        <v>6143</v>
      </c>
      <c r="C5089" s="174" t="s">
        <v>776</v>
      </c>
      <c r="D5089" s="181">
        <v>12936.77939</v>
      </c>
      <c r="E5089" s="97">
        <v>201.75479238809223</v>
      </c>
      <c r="F5089" s="227">
        <f t="shared" si="237"/>
        <v>2610057.2400000002</v>
      </c>
      <c r="G5089" s="81">
        <v>6468.3899760000004</v>
      </c>
      <c r="H5089" s="106">
        <v>162.69458148081205</v>
      </c>
      <c r="I5089" s="189">
        <f t="shared" si="238"/>
        <v>1052372</v>
      </c>
      <c r="J5089" s="232">
        <v>2016</v>
      </c>
      <c r="K5089" s="106">
        <f t="shared" si="239"/>
        <v>3662429</v>
      </c>
    </row>
    <row r="5090" spans="2:11" s="58" customFormat="1">
      <c r="B5090" s="175" t="s">
        <v>6144</v>
      </c>
      <c r="C5090" s="174" t="s">
        <v>758</v>
      </c>
      <c r="D5090" s="181">
        <v>4945.7299999999996</v>
      </c>
      <c r="E5090" s="97">
        <v>473.02222321072935</v>
      </c>
      <c r="F5090" s="227">
        <f t="shared" si="237"/>
        <v>2339440.2000000002</v>
      </c>
      <c r="G5090" s="81">
        <v>2472.864861</v>
      </c>
      <c r="H5090" s="106">
        <v>162.69469729021313</v>
      </c>
      <c r="I5090" s="189">
        <f t="shared" si="238"/>
        <v>402321.99999999994</v>
      </c>
      <c r="J5090" s="232">
        <v>2016</v>
      </c>
      <c r="K5090" s="106">
        <f t="shared" si="239"/>
        <v>2741762</v>
      </c>
    </row>
    <row r="5091" spans="2:11" s="58" customFormat="1">
      <c r="B5091" s="175" t="s">
        <v>6145</v>
      </c>
      <c r="C5091" s="174" t="s">
        <v>776</v>
      </c>
      <c r="D5091" s="181">
        <v>8555.66</v>
      </c>
      <c r="E5091" s="97">
        <v>329.58221458075707</v>
      </c>
      <c r="F5091" s="227">
        <f t="shared" si="237"/>
        <v>2819793.37</v>
      </c>
      <c r="G5091" s="81">
        <v>4277.8298580000001</v>
      </c>
      <c r="H5091" s="106">
        <v>162.69440887146195</v>
      </c>
      <c r="I5091" s="189">
        <f t="shared" si="238"/>
        <v>695979</v>
      </c>
      <c r="J5091" s="232">
        <v>2016</v>
      </c>
      <c r="K5091" s="106">
        <f t="shared" si="239"/>
        <v>3515772</v>
      </c>
    </row>
    <row r="5092" spans="2:11" s="58" customFormat="1">
      <c r="B5092" s="175" t="s">
        <v>6146</v>
      </c>
      <c r="C5092" s="174" t="s">
        <v>771</v>
      </c>
      <c r="D5092" s="104">
        <v>5817.64</v>
      </c>
      <c r="E5092" s="97">
        <v>206.01318060244358</v>
      </c>
      <c r="F5092" s="227">
        <f t="shared" si="237"/>
        <v>1198510.52</v>
      </c>
      <c r="G5092" s="81">
        <v>2908.8198849999999</v>
      </c>
      <c r="H5092" s="106">
        <v>162.69450110693259</v>
      </c>
      <c r="I5092" s="189">
        <f t="shared" si="238"/>
        <v>473249</v>
      </c>
      <c r="J5092" s="232">
        <v>2016</v>
      </c>
      <c r="K5092" s="106">
        <f t="shared" si="239"/>
        <v>1671760</v>
      </c>
    </row>
    <row r="5093" spans="2:11" s="58" customFormat="1">
      <c r="B5093" s="175" t="s">
        <v>6147</v>
      </c>
      <c r="C5093" s="174" t="s">
        <v>1534</v>
      </c>
      <c r="D5093" s="181">
        <v>12291.516670000001</v>
      </c>
      <c r="E5093" s="97">
        <v>90.846049350881273</v>
      </c>
      <c r="F5093" s="227">
        <f t="shared" si="237"/>
        <v>1116635.73</v>
      </c>
      <c r="G5093" s="81">
        <v>6145.7583510000004</v>
      </c>
      <c r="H5093" s="106">
        <v>552.41498381523331</v>
      </c>
      <c r="I5093" s="189">
        <f t="shared" si="238"/>
        <v>3395009</v>
      </c>
      <c r="J5093" s="232">
        <v>2016</v>
      </c>
      <c r="K5093" s="106">
        <f t="shared" si="239"/>
        <v>4511645</v>
      </c>
    </row>
    <row r="5094" spans="2:11" s="58" customFormat="1">
      <c r="B5094" s="175" t="s">
        <v>6148</v>
      </c>
      <c r="C5094" s="174" t="s">
        <v>707</v>
      </c>
      <c r="D5094" s="181">
        <v>22730.83929</v>
      </c>
      <c r="E5094" s="97">
        <v>54.118827039580026</v>
      </c>
      <c r="F5094" s="227">
        <f t="shared" si="237"/>
        <v>1230166.3600000001</v>
      </c>
      <c r="G5094" s="81">
        <v>11365.41956</v>
      </c>
      <c r="H5094" s="106">
        <v>162.69447777429872</v>
      </c>
      <c r="I5094" s="189">
        <f t="shared" si="238"/>
        <v>1849091</v>
      </c>
      <c r="J5094" s="232">
        <v>2016</v>
      </c>
      <c r="K5094" s="106">
        <f t="shared" si="239"/>
        <v>3079257</v>
      </c>
    </row>
    <row r="5095" spans="2:11" s="58" customFormat="1">
      <c r="B5095" s="175" t="s">
        <v>6149</v>
      </c>
      <c r="C5095" s="174" t="s">
        <v>6150</v>
      </c>
      <c r="D5095" s="181">
        <v>7412.85</v>
      </c>
      <c r="E5095" s="97">
        <v>33.521158528770982</v>
      </c>
      <c r="F5095" s="227">
        <f t="shared" si="237"/>
        <v>248487.31999999998</v>
      </c>
      <c r="G5095" s="81">
        <v>3706.425029</v>
      </c>
      <c r="H5095" s="106">
        <v>162.69450893566153</v>
      </c>
      <c r="I5095" s="189">
        <f t="shared" si="238"/>
        <v>603015</v>
      </c>
      <c r="J5095" s="232">
        <v>2016</v>
      </c>
      <c r="K5095" s="106">
        <f t="shared" si="239"/>
        <v>851502</v>
      </c>
    </row>
    <row r="5096" spans="2:11" s="58" customFormat="1">
      <c r="B5096" s="175" t="s">
        <v>6151</v>
      </c>
      <c r="C5096" s="174" t="s">
        <v>6150</v>
      </c>
      <c r="D5096" s="181">
        <v>3264.45</v>
      </c>
      <c r="E5096" s="97">
        <v>71.142468103355853</v>
      </c>
      <c r="F5096" s="227">
        <f t="shared" si="237"/>
        <v>232241.03</v>
      </c>
      <c r="G5096" s="81"/>
      <c r="H5096" s="106" t="s">
        <v>11235</v>
      </c>
      <c r="I5096" s="189" t="str">
        <f t="shared" si="238"/>
        <v/>
      </c>
      <c r="J5096" s="232">
        <v>2016</v>
      </c>
      <c r="K5096" s="106">
        <f t="shared" si="239"/>
        <v>0</v>
      </c>
    </row>
    <row r="5097" spans="2:11" s="58" customFormat="1">
      <c r="B5097" s="175" t="s">
        <v>6152</v>
      </c>
      <c r="C5097" s="174" t="s">
        <v>1753</v>
      </c>
      <c r="D5097" s="104">
        <v>14433.924999999999</v>
      </c>
      <c r="E5097" s="97">
        <v>72.390105948312751</v>
      </c>
      <c r="F5097" s="227">
        <f t="shared" si="237"/>
        <v>1044873.3600000001</v>
      </c>
      <c r="G5097" s="81">
        <v>7216.9622149999996</v>
      </c>
      <c r="H5097" s="106">
        <v>162.6944918125777</v>
      </c>
      <c r="I5097" s="189">
        <f t="shared" si="238"/>
        <v>1174160</v>
      </c>
      <c r="J5097" s="232">
        <v>2016</v>
      </c>
      <c r="K5097" s="106">
        <f t="shared" si="239"/>
        <v>2219033</v>
      </c>
    </row>
    <row r="5098" spans="2:11" s="58" customFormat="1">
      <c r="B5098" s="175" t="s">
        <v>6153</v>
      </c>
      <c r="C5098" s="174" t="s">
        <v>6150</v>
      </c>
      <c r="D5098" s="181">
        <v>7412.85</v>
      </c>
      <c r="E5098" s="97">
        <v>33.521158528770982</v>
      </c>
      <c r="F5098" s="227">
        <f t="shared" si="237"/>
        <v>248487.31999999998</v>
      </c>
      <c r="G5098" s="81">
        <v>3706.425029</v>
      </c>
      <c r="H5098" s="106">
        <v>162.69450893566153</v>
      </c>
      <c r="I5098" s="189">
        <f t="shared" si="238"/>
        <v>603015</v>
      </c>
      <c r="J5098" s="232">
        <v>2016</v>
      </c>
      <c r="K5098" s="106">
        <f t="shared" si="239"/>
        <v>851502</v>
      </c>
    </row>
    <row r="5099" spans="2:11" s="58" customFormat="1">
      <c r="B5099" s="175" t="s">
        <v>6154</v>
      </c>
      <c r="C5099" s="174" t="s">
        <v>758</v>
      </c>
      <c r="D5099" s="181">
        <v>10980.202219999999</v>
      </c>
      <c r="E5099" s="97">
        <v>414.17923539845333</v>
      </c>
      <c r="F5099" s="227">
        <f t="shared" si="237"/>
        <v>4547771.76</v>
      </c>
      <c r="G5099" s="81">
        <v>5490.1010619999997</v>
      </c>
      <c r="H5099" s="106">
        <v>162.69445496775813</v>
      </c>
      <c r="I5099" s="189">
        <f t="shared" si="238"/>
        <v>893209.00000000012</v>
      </c>
      <c r="J5099" s="232">
        <v>2016</v>
      </c>
      <c r="K5099" s="106">
        <f t="shared" si="239"/>
        <v>5440981</v>
      </c>
    </row>
    <row r="5100" spans="2:11" s="58" customFormat="1">
      <c r="B5100" s="175" t="s">
        <v>6155</v>
      </c>
      <c r="C5100" s="174" t="s">
        <v>721</v>
      </c>
      <c r="D5100" s="181">
        <v>3237.6</v>
      </c>
      <c r="E5100" s="97">
        <v>293.41973684210529</v>
      </c>
      <c r="F5100" s="227">
        <f t="shared" si="237"/>
        <v>949975.74000000011</v>
      </c>
      <c r="G5100" s="81">
        <v>1618.8000649999999</v>
      </c>
      <c r="H5100" s="106">
        <v>162.69458205142834</v>
      </c>
      <c r="I5100" s="189">
        <f t="shared" si="238"/>
        <v>263370</v>
      </c>
      <c r="J5100" s="232">
        <v>2016</v>
      </c>
      <c r="K5100" s="106">
        <f t="shared" si="239"/>
        <v>1213346</v>
      </c>
    </row>
    <row r="5101" spans="2:11" s="58" customFormat="1">
      <c r="B5101" s="175" t="s">
        <v>6156</v>
      </c>
      <c r="C5101" s="174" t="s">
        <v>6157</v>
      </c>
      <c r="D5101" s="181">
        <v>9537.0402529999992</v>
      </c>
      <c r="E5101" s="97">
        <v>286.90558783573169</v>
      </c>
      <c r="F5101" s="227">
        <f t="shared" si="237"/>
        <v>2736230.14</v>
      </c>
      <c r="G5101" s="81">
        <v>4768.5201459999998</v>
      </c>
      <c r="H5101" s="106">
        <v>162.69449981264691</v>
      </c>
      <c r="I5101" s="189">
        <f t="shared" si="238"/>
        <v>775812</v>
      </c>
      <c r="J5101" s="232">
        <v>2016</v>
      </c>
      <c r="K5101" s="106">
        <f t="shared" si="239"/>
        <v>3512042</v>
      </c>
    </row>
    <row r="5102" spans="2:11" s="58" customFormat="1">
      <c r="B5102" s="175" t="s">
        <v>6158</v>
      </c>
      <c r="C5102" s="174" t="s">
        <v>6157</v>
      </c>
      <c r="D5102" s="104">
        <v>9537.0402529999992</v>
      </c>
      <c r="E5102" s="97">
        <v>286.90558783573169</v>
      </c>
      <c r="F5102" s="227">
        <f t="shared" si="237"/>
        <v>2736230.14</v>
      </c>
      <c r="G5102" s="81">
        <v>4768.5201459999998</v>
      </c>
      <c r="H5102" s="106">
        <v>162.69449981264691</v>
      </c>
      <c r="I5102" s="189">
        <f t="shared" si="238"/>
        <v>775812</v>
      </c>
      <c r="J5102" s="232">
        <v>2016</v>
      </c>
      <c r="K5102" s="106">
        <f t="shared" si="239"/>
        <v>3512042</v>
      </c>
    </row>
    <row r="5103" spans="2:11" s="58" customFormat="1">
      <c r="B5103" s="175" t="s">
        <v>6159</v>
      </c>
      <c r="C5103" s="174" t="s">
        <v>6160</v>
      </c>
      <c r="D5103" s="181">
        <v>5530.6</v>
      </c>
      <c r="E5103" s="97">
        <v>132.77940368133656</v>
      </c>
      <c r="F5103" s="227">
        <f t="shared" si="237"/>
        <v>734349.77</v>
      </c>
      <c r="G5103" s="81">
        <v>2765.3001530000001</v>
      </c>
      <c r="H5103" s="106">
        <v>162.69445452853159</v>
      </c>
      <c r="I5103" s="189">
        <f t="shared" si="238"/>
        <v>449899</v>
      </c>
      <c r="J5103" s="232">
        <v>2016</v>
      </c>
      <c r="K5103" s="106">
        <f t="shared" si="239"/>
        <v>1184249</v>
      </c>
    </row>
    <row r="5104" spans="2:11" s="58" customFormat="1">
      <c r="B5104" s="175" t="s">
        <v>6161</v>
      </c>
      <c r="C5104" s="174" t="s">
        <v>734</v>
      </c>
      <c r="D5104" s="181">
        <v>10542.2775</v>
      </c>
      <c r="E5104" s="97">
        <v>294.36414664668047</v>
      </c>
      <c r="F5104" s="227">
        <f t="shared" si="237"/>
        <v>3103268.52</v>
      </c>
      <c r="G5104" s="81"/>
      <c r="H5104" s="106" t="s">
        <v>11235</v>
      </c>
      <c r="I5104" s="189" t="str">
        <f t="shared" si="238"/>
        <v/>
      </c>
      <c r="J5104" s="232">
        <v>2016</v>
      </c>
      <c r="K5104" s="106">
        <f t="shared" si="239"/>
        <v>0</v>
      </c>
    </row>
    <row r="5105" spans="2:11" s="58" customFormat="1">
      <c r="B5105" s="175" t="s">
        <v>6162</v>
      </c>
      <c r="C5105" s="174" t="s">
        <v>6160</v>
      </c>
      <c r="D5105" s="181">
        <v>5530.6</v>
      </c>
      <c r="E5105" s="97">
        <v>132.77940368133656</v>
      </c>
      <c r="F5105" s="227">
        <f t="shared" si="237"/>
        <v>734349.77</v>
      </c>
      <c r="G5105" s="81">
        <v>2765.3001530000001</v>
      </c>
      <c r="H5105" s="106">
        <v>162.69445452853159</v>
      </c>
      <c r="I5105" s="189">
        <f t="shared" si="238"/>
        <v>449899</v>
      </c>
      <c r="J5105" s="232">
        <v>2016</v>
      </c>
      <c r="K5105" s="106">
        <f t="shared" si="239"/>
        <v>1184249</v>
      </c>
    </row>
    <row r="5106" spans="2:11" s="58" customFormat="1">
      <c r="B5106" s="175" t="s">
        <v>6163</v>
      </c>
      <c r="C5106" s="174" t="s">
        <v>734</v>
      </c>
      <c r="D5106" s="181">
        <v>14544.10406</v>
      </c>
      <c r="E5106" s="97">
        <v>337.65978156787196</v>
      </c>
      <c r="F5106" s="227">
        <f t="shared" si="237"/>
        <v>4910959</v>
      </c>
      <c r="G5106" s="81">
        <v>7272.0520859999997</v>
      </c>
      <c r="H5106" s="106">
        <v>162.69451676201871</v>
      </c>
      <c r="I5106" s="189">
        <f t="shared" si="238"/>
        <v>1183123</v>
      </c>
      <c r="J5106" s="232">
        <v>2016</v>
      </c>
      <c r="K5106" s="106">
        <f t="shared" si="239"/>
        <v>6094082</v>
      </c>
    </row>
    <row r="5107" spans="2:11" s="58" customFormat="1">
      <c r="B5107" s="175" t="s">
        <v>6164</v>
      </c>
      <c r="C5107" s="174" t="s">
        <v>752</v>
      </c>
      <c r="D5107" s="104">
        <v>6380.19</v>
      </c>
      <c r="E5107" s="97">
        <v>440.82679982884531</v>
      </c>
      <c r="F5107" s="227">
        <f t="shared" si="237"/>
        <v>2812558.74</v>
      </c>
      <c r="G5107" s="81">
        <v>3190.0951070000001</v>
      </c>
      <c r="H5107" s="106">
        <v>162.69452244891957</v>
      </c>
      <c r="I5107" s="189">
        <f t="shared" si="238"/>
        <v>519011</v>
      </c>
      <c r="J5107" s="232">
        <v>2016</v>
      </c>
      <c r="K5107" s="106">
        <f t="shared" si="239"/>
        <v>3331570</v>
      </c>
    </row>
    <row r="5108" spans="2:11" s="58" customFormat="1">
      <c r="B5108" s="175" t="s">
        <v>6165</v>
      </c>
      <c r="C5108" s="174" t="s">
        <v>768</v>
      </c>
      <c r="D5108" s="181">
        <v>13650.25</v>
      </c>
      <c r="E5108" s="97">
        <v>154.019148367246</v>
      </c>
      <c r="F5108" s="227">
        <f t="shared" si="237"/>
        <v>2102399.88</v>
      </c>
      <c r="G5108" s="81">
        <v>6825.125102</v>
      </c>
      <c r="H5108" s="106">
        <v>162.69445371405882</v>
      </c>
      <c r="I5108" s="189">
        <f t="shared" si="238"/>
        <v>1110410</v>
      </c>
      <c r="J5108" s="232">
        <v>2016</v>
      </c>
      <c r="K5108" s="106">
        <f t="shared" si="239"/>
        <v>3212810</v>
      </c>
    </row>
    <row r="5109" spans="2:11" s="58" customFormat="1">
      <c r="B5109" s="175" t="s">
        <v>6166</v>
      </c>
      <c r="C5109" s="174" t="s">
        <v>734</v>
      </c>
      <c r="D5109" s="181">
        <v>14544.10406</v>
      </c>
      <c r="E5109" s="97">
        <v>337.65978156787196</v>
      </c>
      <c r="F5109" s="227">
        <f t="shared" si="237"/>
        <v>4910959</v>
      </c>
      <c r="G5109" s="81">
        <v>7272.0520859999997</v>
      </c>
      <c r="H5109" s="106">
        <v>162.69451676201871</v>
      </c>
      <c r="I5109" s="189">
        <f t="shared" si="238"/>
        <v>1183123</v>
      </c>
      <c r="J5109" s="232">
        <v>2016</v>
      </c>
      <c r="K5109" s="106">
        <f t="shared" si="239"/>
        <v>6094082</v>
      </c>
    </row>
    <row r="5110" spans="2:11" s="58" customFormat="1">
      <c r="B5110" s="175" t="s">
        <v>6167</v>
      </c>
      <c r="C5110" s="174" t="s">
        <v>752</v>
      </c>
      <c r="D5110" s="181">
        <v>8772.9</v>
      </c>
      <c r="E5110" s="97">
        <v>1084.7954199865496</v>
      </c>
      <c r="F5110" s="227">
        <f t="shared" si="237"/>
        <v>9516801.7400000002</v>
      </c>
      <c r="G5110" s="81">
        <v>4386.4500669999998</v>
      </c>
      <c r="H5110" s="106">
        <v>162.69443151055481</v>
      </c>
      <c r="I5110" s="189">
        <f t="shared" si="238"/>
        <v>713651</v>
      </c>
      <c r="J5110" s="232">
        <v>2016</v>
      </c>
      <c r="K5110" s="106">
        <f t="shared" si="239"/>
        <v>10230453</v>
      </c>
    </row>
    <row r="5111" spans="2:11" s="58" customFormat="1">
      <c r="B5111" s="175" t="s">
        <v>6168</v>
      </c>
      <c r="C5111" s="174" t="s">
        <v>752</v>
      </c>
      <c r="D5111" s="181">
        <v>12814.945449999999</v>
      </c>
      <c r="E5111" s="97">
        <v>310.90577135464906</v>
      </c>
      <c r="F5111" s="227">
        <f t="shared" si="237"/>
        <v>3984240.5</v>
      </c>
      <c r="G5111" s="81">
        <v>6407.4728299999997</v>
      </c>
      <c r="H5111" s="106">
        <v>316.57910284108067</v>
      </c>
      <c r="I5111" s="189">
        <f t="shared" si="238"/>
        <v>2028472</v>
      </c>
      <c r="J5111" s="232">
        <v>2016</v>
      </c>
      <c r="K5111" s="106">
        <f t="shared" si="239"/>
        <v>6012713</v>
      </c>
    </row>
    <row r="5112" spans="2:11" s="58" customFormat="1">
      <c r="B5112" s="175" t="s">
        <v>6169</v>
      </c>
      <c r="C5112" s="174" t="s">
        <v>771</v>
      </c>
      <c r="D5112" s="104">
        <v>17893.94628</v>
      </c>
      <c r="E5112" s="97">
        <v>1106.6661814075815</v>
      </c>
      <c r="F5112" s="227">
        <f t="shared" si="237"/>
        <v>19802625.199999999</v>
      </c>
      <c r="G5112" s="81">
        <v>8946.9730749999999</v>
      </c>
      <c r="H5112" s="106">
        <v>162.69446524516337</v>
      </c>
      <c r="I5112" s="189">
        <f t="shared" si="238"/>
        <v>1455623</v>
      </c>
      <c r="J5112" s="232">
        <v>2016</v>
      </c>
      <c r="K5112" s="106">
        <f t="shared" si="239"/>
        <v>21258248</v>
      </c>
    </row>
    <row r="5113" spans="2:11" s="58" customFormat="1">
      <c r="B5113" s="175" t="s">
        <v>6170</v>
      </c>
      <c r="C5113" s="174" t="s">
        <v>771</v>
      </c>
      <c r="D5113" s="181">
        <v>8895.2062499999993</v>
      </c>
      <c r="E5113" s="97">
        <v>1097.4594568844316</v>
      </c>
      <c r="F5113" s="227">
        <f t="shared" si="237"/>
        <v>9762128.2200000007</v>
      </c>
      <c r="G5113" s="81">
        <v>4447.6030710000005</v>
      </c>
      <c r="H5113" s="106">
        <v>162.69459941651343</v>
      </c>
      <c r="I5113" s="189">
        <f t="shared" si="238"/>
        <v>723601</v>
      </c>
      <c r="J5113" s="232">
        <v>2016</v>
      </c>
      <c r="K5113" s="106">
        <f t="shared" si="239"/>
        <v>10485729</v>
      </c>
    </row>
    <row r="5114" spans="2:11" s="58" customFormat="1">
      <c r="B5114" s="175" t="s">
        <v>6171</v>
      </c>
      <c r="C5114" s="174" t="s">
        <v>768</v>
      </c>
      <c r="D5114" s="181">
        <v>8777.1477269999996</v>
      </c>
      <c r="E5114" s="97">
        <v>529.25089043565094</v>
      </c>
      <c r="F5114" s="227">
        <f t="shared" si="237"/>
        <v>4645313.2499999991</v>
      </c>
      <c r="G5114" s="81">
        <v>4388.5739190000004</v>
      </c>
      <c r="H5114" s="106">
        <v>162.69453658027811</v>
      </c>
      <c r="I5114" s="189">
        <f t="shared" si="238"/>
        <v>713997</v>
      </c>
      <c r="J5114" s="232">
        <v>2016</v>
      </c>
      <c r="K5114" s="106">
        <f t="shared" si="239"/>
        <v>5359310</v>
      </c>
    </row>
    <row r="5115" spans="2:11" s="58" customFormat="1">
      <c r="B5115" s="175" t="s">
        <v>6172</v>
      </c>
      <c r="C5115" s="174" t="s">
        <v>768</v>
      </c>
      <c r="D5115" s="181">
        <v>7784.6090910000003</v>
      </c>
      <c r="E5115" s="97">
        <v>221.60979438190265</v>
      </c>
      <c r="F5115" s="227">
        <f t="shared" si="237"/>
        <v>1725145.62</v>
      </c>
      <c r="G5115" s="81">
        <v>3892.3045280000001</v>
      </c>
      <c r="H5115" s="106">
        <v>162.69461843094513</v>
      </c>
      <c r="I5115" s="189">
        <f t="shared" si="238"/>
        <v>633257</v>
      </c>
      <c r="J5115" s="232">
        <v>2016</v>
      </c>
      <c r="K5115" s="106">
        <f t="shared" si="239"/>
        <v>2358403</v>
      </c>
    </row>
    <row r="5116" spans="2:11" s="58" customFormat="1">
      <c r="B5116" s="175" t="s">
        <v>6173</v>
      </c>
      <c r="C5116" s="174" t="s">
        <v>927</v>
      </c>
      <c r="D5116" s="181">
        <v>13468.20333</v>
      </c>
      <c r="E5116" s="97">
        <v>168.9983945319602</v>
      </c>
      <c r="F5116" s="227">
        <f t="shared" si="237"/>
        <v>2276104.7400000002</v>
      </c>
      <c r="G5116" s="81">
        <v>6734.1016120000004</v>
      </c>
      <c r="H5116" s="106">
        <v>162.69445623565682</v>
      </c>
      <c r="I5116" s="189">
        <f t="shared" si="238"/>
        <v>1095601</v>
      </c>
      <c r="J5116" s="232">
        <v>2016</v>
      </c>
      <c r="K5116" s="106">
        <f t="shared" si="239"/>
        <v>3371706</v>
      </c>
    </row>
    <row r="5117" spans="2:11" s="58" customFormat="1">
      <c r="B5117" s="175" t="s">
        <v>6174</v>
      </c>
      <c r="C5117" s="174" t="s">
        <v>927</v>
      </c>
      <c r="D5117" s="104">
        <v>9988.75</v>
      </c>
      <c r="E5117" s="97">
        <v>127.34657489675887</v>
      </c>
      <c r="F5117" s="227">
        <f t="shared" si="237"/>
        <v>1272033.1000000001</v>
      </c>
      <c r="G5117" s="81">
        <v>4994.3748020000003</v>
      </c>
      <c r="H5117" s="106">
        <v>162.69443768509547</v>
      </c>
      <c r="I5117" s="189">
        <f t="shared" si="238"/>
        <v>812557</v>
      </c>
      <c r="J5117" s="232">
        <v>2016</v>
      </c>
      <c r="K5117" s="106">
        <f t="shared" si="239"/>
        <v>2084590</v>
      </c>
    </row>
    <row r="5118" spans="2:11" s="58" customFormat="1">
      <c r="B5118" s="175" t="s">
        <v>6175</v>
      </c>
      <c r="C5118" s="174" t="s">
        <v>931</v>
      </c>
      <c r="D5118" s="181">
        <v>14823.434999999999</v>
      </c>
      <c r="E5118" s="97">
        <v>402.93517865461007</v>
      </c>
      <c r="F5118" s="227">
        <f t="shared" si="237"/>
        <v>5972883.4299999997</v>
      </c>
      <c r="G5118" s="81">
        <v>7411.7173270000003</v>
      </c>
      <c r="H5118" s="106">
        <v>162.69454794332847</v>
      </c>
      <c r="I5118" s="189">
        <f t="shared" si="238"/>
        <v>1205846</v>
      </c>
      <c r="J5118" s="232">
        <v>2016</v>
      </c>
      <c r="K5118" s="106">
        <f t="shared" si="239"/>
        <v>7178729</v>
      </c>
    </row>
    <row r="5119" spans="2:11" s="58" customFormat="1">
      <c r="B5119" s="175" t="s">
        <v>6176</v>
      </c>
      <c r="C5119" s="174" t="s">
        <v>931</v>
      </c>
      <c r="D5119" s="181">
        <v>21327.185710000002</v>
      </c>
      <c r="E5119" s="97">
        <v>237.38504971268426</v>
      </c>
      <c r="F5119" s="227">
        <f t="shared" si="237"/>
        <v>5062755.04</v>
      </c>
      <c r="G5119" s="81">
        <v>10663.59296</v>
      </c>
      <c r="H5119" s="106">
        <v>162.6945070491513</v>
      </c>
      <c r="I5119" s="189">
        <f t="shared" si="238"/>
        <v>1734908.0000000002</v>
      </c>
      <c r="J5119" s="232">
        <v>2016</v>
      </c>
      <c r="K5119" s="106">
        <f t="shared" si="239"/>
        <v>6797663</v>
      </c>
    </row>
    <row r="5120" spans="2:11" s="58" customFormat="1">
      <c r="B5120" s="175" t="s">
        <v>6177</v>
      </c>
      <c r="C5120" s="174" t="s">
        <v>931</v>
      </c>
      <c r="D5120" s="181">
        <v>21327.185710000002</v>
      </c>
      <c r="E5120" s="97">
        <v>237.38504971268426</v>
      </c>
      <c r="F5120" s="227">
        <f t="shared" si="237"/>
        <v>5062755.04</v>
      </c>
      <c r="G5120" s="81">
        <v>10663.59296</v>
      </c>
      <c r="H5120" s="106">
        <v>162.6945070491513</v>
      </c>
      <c r="I5120" s="189">
        <f t="shared" si="238"/>
        <v>1734908.0000000002</v>
      </c>
      <c r="J5120" s="232">
        <v>2016</v>
      </c>
      <c r="K5120" s="106">
        <f t="shared" si="239"/>
        <v>6797663</v>
      </c>
    </row>
    <row r="5121" spans="2:11" s="58" customFormat="1">
      <c r="B5121" s="175" t="s">
        <v>6178</v>
      </c>
      <c r="C5121" s="174" t="s">
        <v>931</v>
      </c>
      <c r="D5121" s="181">
        <v>6351.1</v>
      </c>
      <c r="E5121" s="97">
        <v>155.49130544315156</v>
      </c>
      <c r="F5121" s="227">
        <f t="shared" si="237"/>
        <v>987540.83</v>
      </c>
      <c r="G5121" s="81">
        <v>3175.5498910000001</v>
      </c>
      <c r="H5121" s="106">
        <v>162.6946569046992</v>
      </c>
      <c r="I5121" s="189">
        <f t="shared" si="238"/>
        <v>516644.99999999994</v>
      </c>
      <c r="J5121" s="232">
        <v>2016</v>
      </c>
      <c r="K5121" s="106">
        <f t="shared" si="239"/>
        <v>1504186</v>
      </c>
    </row>
    <row r="5122" spans="2:11" s="58" customFormat="1">
      <c r="B5122" s="175" t="s">
        <v>6179</v>
      </c>
      <c r="C5122" s="174" t="s">
        <v>6180</v>
      </c>
      <c r="D5122" s="104">
        <v>16853.810000000001</v>
      </c>
      <c r="E5122" s="97">
        <v>167.71874074764102</v>
      </c>
      <c r="F5122" s="227">
        <f t="shared" si="237"/>
        <v>2826699.79</v>
      </c>
      <c r="G5122" s="81">
        <v>8426.9051490000002</v>
      </c>
      <c r="H5122" s="106">
        <v>162.69448578790454</v>
      </c>
      <c r="I5122" s="189">
        <f t="shared" si="238"/>
        <v>1371011.0000000002</v>
      </c>
      <c r="J5122" s="232">
        <v>2016</v>
      </c>
      <c r="K5122" s="106">
        <f t="shared" si="239"/>
        <v>4197711</v>
      </c>
    </row>
    <row r="5123" spans="2:11" s="58" customFormat="1">
      <c r="B5123" s="175" t="s">
        <v>6181</v>
      </c>
      <c r="C5123" s="174" t="s">
        <v>931</v>
      </c>
      <c r="D5123" s="181">
        <v>14555.3</v>
      </c>
      <c r="E5123" s="97">
        <v>90.498853338646413</v>
      </c>
      <c r="F5123" s="227">
        <f t="shared" si="237"/>
        <v>1317237.96</v>
      </c>
      <c r="G5123" s="81">
        <v>7277.6498590000001</v>
      </c>
      <c r="H5123" s="106">
        <v>162.69455427781386</v>
      </c>
      <c r="I5123" s="189">
        <f t="shared" si="238"/>
        <v>1184034</v>
      </c>
      <c r="J5123" s="232">
        <v>2016</v>
      </c>
      <c r="K5123" s="106">
        <f t="shared" si="239"/>
        <v>2501272</v>
      </c>
    </row>
    <row r="5124" spans="2:11" s="58" customFormat="1">
      <c r="B5124" s="175" t="s">
        <v>6182</v>
      </c>
      <c r="C5124" s="174" t="s">
        <v>931</v>
      </c>
      <c r="D5124" s="181">
        <v>6351.1</v>
      </c>
      <c r="E5124" s="97">
        <v>155.49130544315156</v>
      </c>
      <c r="F5124" s="227">
        <f t="shared" si="237"/>
        <v>987540.83</v>
      </c>
      <c r="G5124" s="81">
        <v>3175.5498910000001</v>
      </c>
      <c r="H5124" s="106">
        <v>162.6946569046992</v>
      </c>
      <c r="I5124" s="189">
        <f t="shared" si="238"/>
        <v>516644.99999999994</v>
      </c>
      <c r="J5124" s="232">
        <v>2016</v>
      </c>
      <c r="K5124" s="106">
        <f t="shared" si="239"/>
        <v>1504186</v>
      </c>
    </row>
    <row r="5125" spans="2:11" s="58" customFormat="1">
      <c r="B5125" s="175" t="s">
        <v>6183</v>
      </c>
      <c r="C5125" s="174" t="s">
        <v>768</v>
      </c>
      <c r="D5125" s="181">
        <v>4062.5090909999999</v>
      </c>
      <c r="E5125" s="97">
        <v>252.6924683748357</v>
      </c>
      <c r="F5125" s="227">
        <f t="shared" si="237"/>
        <v>1026565.45</v>
      </c>
      <c r="G5125" s="81">
        <v>2031.2545560000001</v>
      </c>
      <c r="H5125" s="106">
        <v>162.69452739137634</v>
      </c>
      <c r="I5125" s="189">
        <f t="shared" si="238"/>
        <v>330474</v>
      </c>
      <c r="J5125" s="232">
        <v>2016</v>
      </c>
      <c r="K5125" s="106">
        <f t="shared" si="239"/>
        <v>1357039</v>
      </c>
    </row>
    <row r="5126" spans="2:11" s="58" customFormat="1">
      <c r="B5126" s="175" t="s">
        <v>6184</v>
      </c>
      <c r="C5126" s="174" t="s">
        <v>1486</v>
      </c>
      <c r="D5126" s="181">
        <v>22728.77491</v>
      </c>
      <c r="E5126" s="97">
        <v>215.87077655651788</v>
      </c>
      <c r="F5126" s="227">
        <f t="shared" si="237"/>
        <v>4906478.29</v>
      </c>
      <c r="G5126" s="81"/>
      <c r="H5126" s="106" t="s">
        <v>11235</v>
      </c>
      <c r="I5126" s="189" t="str">
        <f t="shared" si="238"/>
        <v/>
      </c>
      <c r="J5126" s="232">
        <v>2016</v>
      </c>
      <c r="K5126" s="106">
        <f t="shared" si="239"/>
        <v>0</v>
      </c>
    </row>
    <row r="5127" spans="2:11" s="58" customFormat="1">
      <c r="B5127" s="175" t="s">
        <v>6185</v>
      </c>
      <c r="C5127" s="174" t="s">
        <v>1486</v>
      </c>
      <c r="D5127" s="104">
        <v>10122.525</v>
      </c>
      <c r="E5127" s="97">
        <v>155.60729561053196</v>
      </c>
      <c r="F5127" s="227">
        <f t="shared" si="237"/>
        <v>1575138.74</v>
      </c>
      <c r="G5127" s="81"/>
      <c r="H5127" s="106" t="s">
        <v>11235</v>
      </c>
      <c r="I5127" s="189" t="str">
        <f t="shared" si="238"/>
        <v/>
      </c>
      <c r="J5127" s="232">
        <v>2016</v>
      </c>
      <c r="K5127" s="106">
        <f t="shared" si="239"/>
        <v>0</v>
      </c>
    </row>
    <row r="5128" spans="2:11" s="58" customFormat="1">
      <c r="B5128" s="175" t="s">
        <v>6186</v>
      </c>
      <c r="C5128" s="174" t="s">
        <v>934</v>
      </c>
      <c r="D5128" s="181">
        <v>10050.57857</v>
      </c>
      <c r="E5128" s="97">
        <v>296.10889455491315</v>
      </c>
      <c r="F5128" s="227">
        <f t="shared" si="237"/>
        <v>2976065.7099999995</v>
      </c>
      <c r="G5128" s="81">
        <v>5025.2894640000004</v>
      </c>
      <c r="H5128" s="106">
        <v>162.69450861627021</v>
      </c>
      <c r="I5128" s="189">
        <f t="shared" si="238"/>
        <v>817587</v>
      </c>
      <c r="J5128" s="232">
        <v>2016</v>
      </c>
      <c r="K5128" s="106">
        <f t="shared" si="239"/>
        <v>3793653</v>
      </c>
    </row>
    <row r="5129" spans="2:11" s="58" customFormat="1">
      <c r="B5129" s="175" t="s">
        <v>6187</v>
      </c>
      <c r="C5129" s="174" t="s">
        <v>1486</v>
      </c>
      <c r="D5129" s="181">
        <v>10122.525</v>
      </c>
      <c r="E5129" s="97">
        <v>155.60729561053196</v>
      </c>
      <c r="F5129" s="227">
        <f t="shared" si="237"/>
        <v>1575138.74</v>
      </c>
      <c r="G5129" s="81"/>
      <c r="H5129" s="106" t="s">
        <v>11235</v>
      </c>
      <c r="I5129" s="189" t="str">
        <f t="shared" si="238"/>
        <v/>
      </c>
      <c r="J5129" s="232">
        <v>2016</v>
      </c>
      <c r="K5129" s="106">
        <f t="shared" si="239"/>
        <v>0</v>
      </c>
    </row>
    <row r="5130" spans="2:11" s="58" customFormat="1">
      <c r="B5130" s="175" t="s">
        <v>6188</v>
      </c>
      <c r="C5130" s="174" t="s">
        <v>1486</v>
      </c>
      <c r="D5130" s="181">
        <v>4288.2911109999995</v>
      </c>
      <c r="E5130" s="97">
        <v>133.36097414959292</v>
      </c>
      <c r="F5130" s="227">
        <f t="shared" si="237"/>
        <v>571890.68000000005</v>
      </c>
      <c r="G5130" s="81"/>
      <c r="H5130" s="106" t="s">
        <v>11235</v>
      </c>
      <c r="I5130" s="189" t="str">
        <f t="shared" si="238"/>
        <v/>
      </c>
      <c r="J5130" s="232">
        <v>2016</v>
      </c>
      <c r="K5130" s="106">
        <f t="shared" si="239"/>
        <v>0</v>
      </c>
    </row>
    <row r="5131" spans="2:11" s="58" customFormat="1">
      <c r="B5131" s="175" t="s">
        <v>6189</v>
      </c>
      <c r="C5131" s="174" t="s">
        <v>1486</v>
      </c>
      <c r="D5131" s="181">
        <v>10693.095450000001</v>
      </c>
      <c r="E5131" s="97">
        <v>202.05780544117371</v>
      </c>
      <c r="F5131" s="227">
        <f t="shared" si="237"/>
        <v>2160623.4</v>
      </c>
      <c r="G5131" s="81"/>
      <c r="H5131" s="106" t="s">
        <v>11235</v>
      </c>
      <c r="I5131" s="189" t="str">
        <f t="shared" si="238"/>
        <v/>
      </c>
      <c r="J5131" s="232">
        <v>2016</v>
      </c>
      <c r="K5131" s="106">
        <f t="shared" si="239"/>
        <v>0</v>
      </c>
    </row>
    <row r="5132" spans="2:11" s="58" customFormat="1">
      <c r="B5132" s="175" t="s">
        <v>6190</v>
      </c>
      <c r="C5132" s="174" t="s">
        <v>1016</v>
      </c>
      <c r="D5132" s="104">
        <v>7016.3688890000003</v>
      </c>
      <c r="E5132" s="97">
        <v>173.16503439618396</v>
      </c>
      <c r="F5132" s="227">
        <f t="shared" si="237"/>
        <v>1214989.76</v>
      </c>
      <c r="G5132" s="81">
        <v>3508.184487</v>
      </c>
      <c r="H5132" s="106">
        <v>162.69440849391682</v>
      </c>
      <c r="I5132" s="189">
        <f t="shared" si="238"/>
        <v>570762</v>
      </c>
      <c r="J5132" s="232">
        <v>2016</v>
      </c>
      <c r="K5132" s="106">
        <f t="shared" si="239"/>
        <v>1785752</v>
      </c>
    </row>
    <row r="5133" spans="2:11" s="58" customFormat="1">
      <c r="B5133" s="175" t="s">
        <v>6191</v>
      </c>
      <c r="C5133" s="174" t="s">
        <v>771</v>
      </c>
      <c r="D5133" s="181">
        <v>11660.30991</v>
      </c>
      <c r="E5133" s="97">
        <v>561.80392378610463</v>
      </c>
      <c r="F5133" s="227">
        <f t="shared" si="237"/>
        <v>6550807.8600000003</v>
      </c>
      <c r="G5133" s="81">
        <v>5830.1549089999999</v>
      </c>
      <c r="H5133" s="106">
        <v>162.69447635700894</v>
      </c>
      <c r="I5133" s="189">
        <f t="shared" si="238"/>
        <v>948534.00000000012</v>
      </c>
      <c r="J5133" s="232">
        <v>2016</v>
      </c>
      <c r="K5133" s="106">
        <f t="shared" si="239"/>
        <v>7499342</v>
      </c>
    </row>
    <row r="5134" spans="2:11" s="58" customFormat="1">
      <c r="B5134" s="175" t="s">
        <v>6192</v>
      </c>
      <c r="C5134" s="174" t="s">
        <v>1486</v>
      </c>
      <c r="D5134" s="181">
        <v>12759</v>
      </c>
      <c r="E5134" s="97">
        <v>137.64406144682187</v>
      </c>
      <c r="F5134" s="227">
        <f t="shared" ref="F5134:F5197" si="240">IFERROR(D5134*E5134,0)</f>
        <v>1756200.58</v>
      </c>
      <c r="G5134" s="81"/>
      <c r="H5134" s="106" t="s">
        <v>11235</v>
      </c>
      <c r="I5134" s="189" t="str">
        <f t="shared" ref="I5134:I5197" si="241">IFERROR(G5134*H5134,"")</f>
        <v/>
      </c>
      <c r="J5134" s="232">
        <v>2016</v>
      </c>
      <c r="K5134" s="106">
        <f t="shared" ref="K5134:K5197" si="242">IFERROR(ROUND((F5134+I5134),0),0)</f>
        <v>0</v>
      </c>
    </row>
    <row r="5135" spans="2:11" s="58" customFormat="1">
      <c r="B5135" s="175" t="s">
        <v>6193</v>
      </c>
      <c r="C5135" s="174" t="s">
        <v>1486</v>
      </c>
      <c r="D5135" s="181">
        <v>13553.61212</v>
      </c>
      <c r="E5135" s="97">
        <v>280.939434173508</v>
      </c>
      <c r="F5135" s="227">
        <f t="shared" si="240"/>
        <v>3807744.12</v>
      </c>
      <c r="G5135" s="81"/>
      <c r="H5135" s="106" t="s">
        <v>11235</v>
      </c>
      <c r="I5135" s="189" t="str">
        <f t="shared" si="241"/>
        <v/>
      </c>
      <c r="J5135" s="232">
        <v>2016</v>
      </c>
      <c r="K5135" s="106">
        <f t="shared" si="242"/>
        <v>0</v>
      </c>
    </row>
    <row r="5136" spans="2:11" s="58" customFormat="1">
      <c r="B5136" s="175" t="s">
        <v>6194</v>
      </c>
      <c r="C5136" s="174" t="s">
        <v>1486</v>
      </c>
      <c r="D5136" s="181">
        <v>11439.6</v>
      </c>
      <c r="E5136" s="97">
        <v>80.163188398195743</v>
      </c>
      <c r="F5136" s="227">
        <f t="shared" si="240"/>
        <v>917034.81</v>
      </c>
      <c r="G5136" s="81"/>
      <c r="H5136" s="106" t="s">
        <v>11235</v>
      </c>
      <c r="I5136" s="189" t="str">
        <f t="shared" si="241"/>
        <v/>
      </c>
      <c r="J5136" s="232">
        <v>2016</v>
      </c>
      <c r="K5136" s="106">
        <f t="shared" si="242"/>
        <v>0</v>
      </c>
    </row>
    <row r="5137" spans="2:11" s="58" customFormat="1">
      <c r="B5137" s="175" t="s">
        <v>6195</v>
      </c>
      <c r="C5137" s="174" t="s">
        <v>1486</v>
      </c>
      <c r="D5137" s="104">
        <v>12759</v>
      </c>
      <c r="E5137" s="97">
        <v>137.64406144682187</v>
      </c>
      <c r="F5137" s="227">
        <f t="shared" si="240"/>
        <v>1756200.58</v>
      </c>
      <c r="G5137" s="81"/>
      <c r="H5137" s="106" t="s">
        <v>11235</v>
      </c>
      <c r="I5137" s="189" t="str">
        <f t="shared" si="241"/>
        <v/>
      </c>
      <c r="J5137" s="232">
        <v>2016</v>
      </c>
      <c r="K5137" s="106">
        <f t="shared" si="242"/>
        <v>0</v>
      </c>
    </row>
    <row r="5138" spans="2:11" s="58" customFormat="1">
      <c r="B5138" s="175" t="s">
        <v>6196</v>
      </c>
      <c r="C5138" s="174" t="s">
        <v>1010</v>
      </c>
      <c r="D5138" s="181">
        <v>11829.229230000001</v>
      </c>
      <c r="E5138" s="97">
        <v>270.64529799461837</v>
      </c>
      <c r="F5138" s="227">
        <f t="shared" si="240"/>
        <v>3201525.2700000005</v>
      </c>
      <c r="G5138" s="81">
        <v>5914.6146710000003</v>
      </c>
      <c r="H5138" s="106">
        <v>162.69445323600522</v>
      </c>
      <c r="I5138" s="189">
        <f t="shared" si="241"/>
        <v>962274.99999999988</v>
      </c>
      <c r="J5138" s="232">
        <v>2016</v>
      </c>
      <c r="K5138" s="106">
        <f t="shared" si="242"/>
        <v>4163800</v>
      </c>
    </row>
    <row r="5139" spans="2:11" s="58" customFormat="1">
      <c r="B5139" s="175" t="s">
        <v>6197</v>
      </c>
      <c r="C5139" s="174" t="s">
        <v>1019</v>
      </c>
      <c r="D5139" s="181">
        <v>7340.4702520000001</v>
      </c>
      <c r="E5139" s="97">
        <v>950.55460487683206</v>
      </c>
      <c r="F5139" s="227">
        <f t="shared" si="240"/>
        <v>6977517.7999999998</v>
      </c>
      <c r="G5139" s="81">
        <v>3670.2351939999999</v>
      </c>
      <c r="H5139" s="106">
        <v>162.69447826563456</v>
      </c>
      <c r="I5139" s="189">
        <f t="shared" si="241"/>
        <v>597127</v>
      </c>
      <c r="J5139" s="232">
        <v>2016</v>
      </c>
      <c r="K5139" s="106">
        <f t="shared" si="242"/>
        <v>7574645</v>
      </c>
    </row>
    <row r="5140" spans="2:11" s="58" customFormat="1">
      <c r="B5140" s="175" t="s">
        <v>6198</v>
      </c>
      <c r="C5140" s="174" t="s">
        <v>1618</v>
      </c>
      <c r="D5140" s="181">
        <v>6514.2452380000004</v>
      </c>
      <c r="E5140" s="97">
        <v>432.76261899920814</v>
      </c>
      <c r="F5140" s="227">
        <f t="shared" si="240"/>
        <v>2819121.83</v>
      </c>
      <c r="G5140" s="81">
        <v>3257.122562</v>
      </c>
      <c r="H5140" s="106">
        <v>162.69452251579105</v>
      </c>
      <c r="I5140" s="189">
        <f t="shared" si="241"/>
        <v>529916</v>
      </c>
      <c r="J5140" s="232">
        <v>2016</v>
      </c>
      <c r="K5140" s="106">
        <f t="shared" si="242"/>
        <v>3349038</v>
      </c>
    </row>
    <row r="5141" spans="2:11" s="58" customFormat="1">
      <c r="B5141" s="175" t="s">
        <v>6199</v>
      </c>
      <c r="C5141" s="174" t="s">
        <v>1618</v>
      </c>
      <c r="D5141" s="181">
        <v>3828.539683</v>
      </c>
      <c r="E5141" s="97">
        <v>636.46410165732107</v>
      </c>
      <c r="F5141" s="227">
        <f t="shared" si="240"/>
        <v>2436728.0699999998</v>
      </c>
      <c r="G5141" s="81">
        <v>1914.269785</v>
      </c>
      <c r="H5141" s="106">
        <v>162.69441352541642</v>
      </c>
      <c r="I5141" s="189">
        <f t="shared" si="241"/>
        <v>311441</v>
      </c>
      <c r="J5141" s="232">
        <v>2016</v>
      </c>
      <c r="K5141" s="106">
        <f t="shared" si="242"/>
        <v>2748169</v>
      </c>
    </row>
    <row r="5142" spans="2:11" s="58" customFormat="1">
      <c r="B5142" s="175" t="s">
        <v>6200</v>
      </c>
      <c r="C5142" s="174" t="s">
        <v>4804</v>
      </c>
      <c r="D5142" s="104">
        <v>45313.93952</v>
      </c>
      <c r="E5142" s="97">
        <v>105.09689579953785</v>
      </c>
      <c r="F5142" s="227">
        <f t="shared" si="240"/>
        <v>4762354.38</v>
      </c>
      <c r="G5142" s="81">
        <v>22656.96933</v>
      </c>
      <c r="H5142" s="106">
        <v>162.69448690647101</v>
      </c>
      <c r="I5142" s="189">
        <f t="shared" si="241"/>
        <v>3686164.0000000005</v>
      </c>
      <c r="J5142" s="232">
        <v>2016</v>
      </c>
      <c r="K5142" s="106">
        <f t="shared" si="242"/>
        <v>8448518</v>
      </c>
    </row>
    <row r="5143" spans="2:11" s="58" customFormat="1">
      <c r="B5143" s="175" t="s">
        <v>6201</v>
      </c>
      <c r="C5143" s="174" t="s">
        <v>6202</v>
      </c>
      <c r="D5143" s="181">
        <v>10146.4</v>
      </c>
      <c r="E5143" s="97">
        <v>163.40368800756917</v>
      </c>
      <c r="F5143" s="227">
        <f t="shared" si="240"/>
        <v>1657959.1799999997</v>
      </c>
      <c r="G5143" s="81">
        <v>5073.2000550000002</v>
      </c>
      <c r="H5143" s="106">
        <v>162.69454999838359</v>
      </c>
      <c r="I5143" s="189">
        <f t="shared" si="241"/>
        <v>825381.99999999988</v>
      </c>
      <c r="J5143" s="232">
        <v>2016</v>
      </c>
      <c r="K5143" s="106">
        <f t="shared" si="242"/>
        <v>2483341</v>
      </c>
    </row>
    <row r="5144" spans="2:11" s="58" customFormat="1">
      <c r="B5144" s="175" t="s">
        <v>6203</v>
      </c>
      <c r="C5144" s="174" t="s">
        <v>6204</v>
      </c>
      <c r="D5144" s="181">
        <v>2456.4172600000002</v>
      </c>
      <c r="E5144" s="97">
        <v>307.87514902903746</v>
      </c>
      <c r="F5144" s="227">
        <f t="shared" si="240"/>
        <v>756269.83</v>
      </c>
      <c r="G5144" s="81"/>
      <c r="H5144" s="106" t="s">
        <v>11235</v>
      </c>
      <c r="I5144" s="189" t="str">
        <f t="shared" si="241"/>
        <v/>
      </c>
      <c r="J5144" s="232">
        <v>2016</v>
      </c>
      <c r="K5144" s="106">
        <f t="shared" si="242"/>
        <v>0</v>
      </c>
    </row>
    <row r="5145" spans="2:11" s="58" customFormat="1">
      <c r="B5145" s="175" t="s">
        <v>6205</v>
      </c>
      <c r="C5145" s="174" t="s">
        <v>6202</v>
      </c>
      <c r="D5145" s="181">
        <v>10146.4</v>
      </c>
      <c r="E5145" s="97">
        <v>163.40368800756917</v>
      </c>
      <c r="F5145" s="227">
        <f t="shared" si="240"/>
        <v>1657959.1799999997</v>
      </c>
      <c r="G5145" s="81">
        <v>5073.2000550000002</v>
      </c>
      <c r="H5145" s="106">
        <v>162.69454999838359</v>
      </c>
      <c r="I5145" s="189">
        <f t="shared" si="241"/>
        <v>825381.99999999988</v>
      </c>
      <c r="J5145" s="232">
        <v>2016</v>
      </c>
      <c r="K5145" s="106">
        <f t="shared" si="242"/>
        <v>2483341</v>
      </c>
    </row>
    <row r="5146" spans="2:11" s="58" customFormat="1">
      <c r="B5146" s="175" t="s">
        <v>6206</v>
      </c>
      <c r="C5146" s="174" t="s">
        <v>6204</v>
      </c>
      <c r="D5146" s="181">
        <v>2456.4172600000002</v>
      </c>
      <c r="E5146" s="97">
        <v>307.87514902903746</v>
      </c>
      <c r="F5146" s="227">
        <f t="shared" si="240"/>
        <v>756269.83</v>
      </c>
      <c r="G5146" s="81"/>
      <c r="H5146" s="106" t="s">
        <v>11235</v>
      </c>
      <c r="I5146" s="189" t="str">
        <f t="shared" si="241"/>
        <v/>
      </c>
      <c r="J5146" s="232">
        <v>2016</v>
      </c>
      <c r="K5146" s="106">
        <f t="shared" si="242"/>
        <v>0</v>
      </c>
    </row>
    <row r="5147" spans="2:11" s="58" customFormat="1">
      <c r="B5147" s="175" t="s">
        <v>6207</v>
      </c>
      <c r="C5147" s="174" t="s">
        <v>6204</v>
      </c>
      <c r="D5147" s="104">
        <v>19277.823390000001</v>
      </c>
      <c r="E5147" s="97">
        <v>205.70177450930572</v>
      </c>
      <c r="F5147" s="227">
        <f t="shared" si="240"/>
        <v>3965482.48</v>
      </c>
      <c r="G5147" s="81">
        <v>9638.9115970000003</v>
      </c>
      <c r="H5147" s="106">
        <v>162.69451008224658</v>
      </c>
      <c r="I5147" s="189">
        <f t="shared" si="241"/>
        <v>1568198</v>
      </c>
      <c r="J5147" s="232">
        <v>2016</v>
      </c>
      <c r="K5147" s="106">
        <f t="shared" si="242"/>
        <v>5533680</v>
      </c>
    </row>
    <row r="5148" spans="2:11" s="58" customFormat="1">
      <c r="B5148" s="175" t="s">
        <v>6208</v>
      </c>
      <c r="C5148" s="174" t="s">
        <v>6202</v>
      </c>
      <c r="D5148" s="181">
        <v>52898.91143</v>
      </c>
      <c r="E5148" s="97">
        <v>158.88188741126993</v>
      </c>
      <c r="F5148" s="227">
        <f t="shared" si="240"/>
        <v>8404678.8900000006</v>
      </c>
      <c r="G5148" s="81">
        <v>26449.455259999999</v>
      </c>
      <c r="H5148" s="106">
        <v>162.69450382623873</v>
      </c>
      <c r="I5148" s="189">
        <f t="shared" si="241"/>
        <v>4303181</v>
      </c>
      <c r="J5148" s="232">
        <v>2016</v>
      </c>
      <c r="K5148" s="106">
        <f t="shared" si="242"/>
        <v>12707860</v>
      </c>
    </row>
    <row r="5149" spans="2:11" s="58" customFormat="1">
      <c r="B5149" s="175" t="s">
        <v>6209</v>
      </c>
      <c r="C5149" s="174" t="s">
        <v>934</v>
      </c>
      <c r="D5149" s="181">
        <v>10476.871429999999</v>
      </c>
      <c r="E5149" s="97">
        <v>565.82772057554973</v>
      </c>
      <c r="F5149" s="227">
        <f t="shared" si="240"/>
        <v>5928104.2799999993</v>
      </c>
      <c r="G5149" s="81">
        <v>5238.435665</v>
      </c>
      <c r="H5149" s="106">
        <v>162.69456274786569</v>
      </c>
      <c r="I5149" s="189">
        <f t="shared" si="241"/>
        <v>852265</v>
      </c>
      <c r="J5149" s="232">
        <v>2016</v>
      </c>
      <c r="K5149" s="106">
        <f t="shared" si="242"/>
        <v>6780369</v>
      </c>
    </row>
    <row r="5150" spans="2:11" s="58" customFormat="1">
      <c r="B5150" s="175" t="s">
        <v>6210</v>
      </c>
      <c r="C5150" s="174" t="s">
        <v>939</v>
      </c>
      <c r="D5150" s="181">
        <v>8635.6666669999995</v>
      </c>
      <c r="E5150" s="97">
        <v>317.81533445332093</v>
      </c>
      <c r="F5150" s="227">
        <f t="shared" si="240"/>
        <v>2744547.29</v>
      </c>
      <c r="G5150" s="81">
        <v>4317.8331989999997</v>
      </c>
      <c r="H5150" s="106">
        <v>162.69456637711124</v>
      </c>
      <c r="I5150" s="189">
        <f t="shared" si="241"/>
        <v>702488</v>
      </c>
      <c r="J5150" s="232">
        <v>2016</v>
      </c>
      <c r="K5150" s="106">
        <f t="shared" si="242"/>
        <v>3447035</v>
      </c>
    </row>
    <row r="5151" spans="2:11" s="58" customFormat="1">
      <c r="B5151" s="175" t="s">
        <v>6211</v>
      </c>
      <c r="C5151" s="174" t="s">
        <v>6204</v>
      </c>
      <c r="D5151" s="181">
        <v>19277.823390000001</v>
      </c>
      <c r="E5151" s="97">
        <v>205.70177450930572</v>
      </c>
      <c r="F5151" s="227">
        <f t="shared" si="240"/>
        <v>3965482.48</v>
      </c>
      <c r="G5151" s="81">
        <v>9638.9115970000003</v>
      </c>
      <c r="H5151" s="106">
        <v>162.69451008224658</v>
      </c>
      <c r="I5151" s="189">
        <f t="shared" si="241"/>
        <v>1568198</v>
      </c>
      <c r="J5151" s="232">
        <v>2016</v>
      </c>
      <c r="K5151" s="106">
        <f t="shared" si="242"/>
        <v>5533680</v>
      </c>
    </row>
    <row r="5152" spans="2:11" s="58" customFormat="1">
      <c r="B5152" s="175" t="s">
        <v>6212</v>
      </c>
      <c r="C5152" s="174" t="s">
        <v>6213</v>
      </c>
      <c r="D5152" s="104">
        <v>19877.133330000001</v>
      </c>
      <c r="E5152" s="97">
        <v>60.503823163719758</v>
      </c>
      <c r="F5152" s="227">
        <f t="shared" si="240"/>
        <v>1202642.56</v>
      </c>
      <c r="G5152" s="81">
        <v>9938.5666089999995</v>
      </c>
      <c r="H5152" s="106">
        <v>162.69448740583474</v>
      </c>
      <c r="I5152" s="189">
        <f t="shared" si="241"/>
        <v>1616950</v>
      </c>
      <c r="J5152" s="232">
        <v>2016</v>
      </c>
      <c r="K5152" s="106">
        <f t="shared" si="242"/>
        <v>2819593</v>
      </c>
    </row>
    <row r="5153" spans="2:11" s="58" customFormat="1">
      <c r="B5153" s="175" t="s">
        <v>6214</v>
      </c>
      <c r="C5153" s="174" t="s">
        <v>1008</v>
      </c>
      <c r="D5153" s="181">
        <v>9058.3630909999993</v>
      </c>
      <c r="E5153" s="97">
        <v>32.710879109537785</v>
      </c>
      <c r="F5153" s="227">
        <f t="shared" si="240"/>
        <v>296307.02</v>
      </c>
      <c r="G5153" s="81"/>
      <c r="H5153" s="106" t="s">
        <v>11235</v>
      </c>
      <c r="I5153" s="189" t="str">
        <f t="shared" si="241"/>
        <v/>
      </c>
      <c r="J5153" s="232">
        <v>2016</v>
      </c>
      <c r="K5153" s="106">
        <f t="shared" si="242"/>
        <v>0</v>
      </c>
    </row>
    <row r="5154" spans="2:11" s="58" customFormat="1">
      <c r="B5154" s="175" t="s">
        <v>6215</v>
      </c>
      <c r="C5154" s="174" t="s">
        <v>6213</v>
      </c>
      <c r="D5154" s="181">
        <v>19877.133330000001</v>
      </c>
      <c r="E5154" s="97">
        <v>60.503823163719758</v>
      </c>
      <c r="F5154" s="227">
        <f t="shared" si="240"/>
        <v>1202642.56</v>
      </c>
      <c r="G5154" s="81">
        <v>9938.5666089999995</v>
      </c>
      <c r="H5154" s="106">
        <v>162.69448740583474</v>
      </c>
      <c r="I5154" s="189">
        <f t="shared" si="241"/>
        <v>1616950</v>
      </c>
      <c r="J5154" s="232">
        <v>2016</v>
      </c>
      <c r="K5154" s="106">
        <f t="shared" si="242"/>
        <v>2819593</v>
      </c>
    </row>
    <row r="5155" spans="2:11" s="58" customFormat="1">
      <c r="B5155" s="175" t="s">
        <v>6216</v>
      </c>
      <c r="C5155" s="174" t="s">
        <v>4967</v>
      </c>
      <c r="D5155" s="181">
        <v>15774.927659999999</v>
      </c>
      <c r="E5155" s="97">
        <v>110.10676102206608</v>
      </c>
      <c r="F5155" s="227">
        <f t="shared" si="240"/>
        <v>1736926.19</v>
      </c>
      <c r="G5155" s="81">
        <v>7887.4635500000004</v>
      </c>
      <c r="H5155" s="106">
        <v>162.69450779268576</v>
      </c>
      <c r="I5155" s="189">
        <f t="shared" si="241"/>
        <v>1283247</v>
      </c>
      <c r="J5155" s="232">
        <v>2016</v>
      </c>
      <c r="K5155" s="106">
        <f t="shared" si="242"/>
        <v>3020173</v>
      </c>
    </row>
    <row r="5156" spans="2:11" s="58" customFormat="1">
      <c r="B5156" s="175" t="s">
        <v>6217</v>
      </c>
      <c r="C5156" s="174" t="s">
        <v>1008</v>
      </c>
      <c r="D5156" s="181">
        <v>17563.899649999999</v>
      </c>
      <c r="E5156" s="97">
        <v>88.209547473701264</v>
      </c>
      <c r="F5156" s="227">
        <f t="shared" si="240"/>
        <v>1549303.64</v>
      </c>
      <c r="G5156" s="81">
        <v>8781.949697</v>
      </c>
      <c r="H5156" s="106">
        <v>162.69450968138472</v>
      </c>
      <c r="I5156" s="189">
        <f t="shared" si="241"/>
        <v>1428775</v>
      </c>
      <c r="J5156" s="232">
        <v>2016</v>
      </c>
      <c r="K5156" s="106">
        <f t="shared" si="242"/>
        <v>2978079</v>
      </c>
    </row>
    <row r="5157" spans="2:11" s="58" customFormat="1">
      <c r="B5157" s="175" t="s">
        <v>6218</v>
      </c>
      <c r="C5157" s="174" t="s">
        <v>931</v>
      </c>
      <c r="D5157" s="104">
        <v>13255.75</v>
      </c>
      <c r="E5157" s="97">
        <v>78.436727457895628</v>
      </c>
      <c r="F5157" s="227">
        <f t="shared" si="240"/>
        <v>1039737.65</v>
      </c>
      <c r="G5157" s="81">
        <v>6627.8752329999998</v>
      </c>
      <c r="H5157" s="106">
        <v>162.69452306993963</v>
      </c>
      <c r="I5157" s="189">
        <f t="shared" si="241"/>
        <v>1078319</v>
      </c>
      <c r="J5157" s="232">
        <v>2016</v>
      </c>
      <c r="K5157" s="106">
        <f t="shared" si="242"/>
        <v>2118057</v>
      </c>
    </row>
    <row r="5158" spans="2:11" s="58" customFormat="1">
      <c r="B5158" s="175" t="s">
        <v>6219</v>
      </c>
      <c r="C5158" s="174" t="s">
        <v>939</v>
      </c>
      <c r="D5158" s="181">
        <v>7395.5033329999997</v>
      </c>
      <c r="E5158" s="97">
        <v>434.80147127397692</v>
      </c>
      <c r="F5158" s="227">
        <f t="shared" si="240"/>
        <v>3215575.73</v>
      </c>
      <c r="G5158" s="81">
        <v>3697.7516489999998</v>
      </c>
      <c r="H5158" s="106">
        <v>162.69453903500917</v>
      </c>
      <c r="I5158" s="189">
        <f t="shared" si="241"/>
        <v>601604</v>
      </c>
      <c r="J5158" s="232">
        <v>2016</v>
      </c>
      <c r="K5158" s="106">
        <f t="shared" si="242"/>
        <v>3817180</v>
      </c>
    </row>
    <row r="5159" spans="2:11" s="58" customFormat="1">
      <c r="B5159" s="175" t="s">
        <v>6220</v>
      </c>
      <c r="C5159" s="174" t="s">
        <v>939</v>
      </c>
      <c r="D5159" s="181">
        <v>24116.947619999999</v>
      </c>
      <c r="E5159" s="97">
        <v>225.2846432147287</v>
      </c>
      <c r="F5159" s="227">
        <f t="shared" si="240"/>
        <v>5433177.9400000004</v>
      </c>
      <c r="G5159" s="81">
        <v>12058.47408</v>
      </c>
      <c r="H5159" s="106">
        <v>162.69446589878973</v>
      </c>
      <c r="I5159" s="189">
        <f t="shared" si="241"/>
        <v>1961846.9999999998</v>
      </c>
      <c r="J5159" s="232">
        <v>2016</v>
      </c>
      <c r="K5159" s="106">
        <f t="shared" si="242"/>
        <v>7395025</v>
      </c>
    </row>
    <row r="5160" spans="2:11" s="58" customFormat="1">
      <c r="B5160" s="175" t="s">
        <v>6221</v>
      </c>
      <c r="C5160" s="174" t="s">
        <v>1008</v>
      </c>
      <c r="D5160" s="181">
        <v>21870.01339</v>
      </c>
      <c r="E5160" s="97">
        <v>342.93862359633425</v>
      </c>
      <c r="F5160" s="227">
        <f t="shared" si="240"/>
        <v>7500072.29</v>
      </c>
      <c r="G5160" s="81">
        <v>21870.012910000001</v>
      </c>
      <c r="H5160" s="106">
        <v>162.69450844142185</v>
      </c>
      <c r="I5160" s="189">
        <f t="shared" si="241"/>
        <v>3558131</v>
      </c>
      <c r="J5160" s="232">
        <v>2016</v>
      </c>
      <c r="K5160" s="106">
        <f t="shared" si="242"/>
        <v>11058203</v>
      </c>
    </row>
    <row r="5161" spans="2:11" s="58" customFormat="1">
      <c r="B5161" s="175" t="s">
        <v>6222</v>
      </c>
      <c r="C5161" s="174" t="s">
        <v>4967</v>
      </c>
      <c r="D5161" s="181">
        <v>3426.531692</v>
      </c>
      <c r="E5161" s="97">
        <v>69.766288914861136</v>
      </c>
      <c r="F5161" s="227">
        <f t="shared" si="240"/>
        <v>239056.39999999997</v>
      </c>
      <c r="G5161" s="81">
        <v>1713.265907</v>
      </c>
      <c r="H5161" s="106">
        <v>162.69453495872312</v>
      </c>
      <c r="I5161" s="189">
        <f t="shared" si="241"/>
        <v>278739</v>
      </c>
      <c r="J5161" s="232">
        <v>2016</v>
      </c>
      <c r="K5161" s="106">
        <f t="shared" si="242"/>
        <v>517795</v>
      </c>
    </row>
    <row r="5162" spans="2:11" s="58" customFormat="1">
      <c r="B5162" s="175" t="s">
        <v>6223</v>
      </c>
      <c r="C5162" s="174" t="s">
        <v>939</v>
      </c>
      <c r="D5162" s="104">
        <v>24116.947619999999</v>
      </c>
      <c r="E5162" s="97">
        <v>225.2846432147287</v>
      </c>
      <c r="F5162" s="227">
        <f t="shared" si="240"/>
        <v>5433177.9400000004</v>
      </c>
      <c r="G5162" s="81">
        <v>12058.47408</v>
      </c>
      <c r="H5162" s="106">
        <v>162.69446589878973</v>
      </c>
      <c r="I5162" s="189">
        <f t="shared" si="241"/>
        <v>1961846.9999999998</v>
      </c>
      <c r="J5162" s="232">
        <v>2016</v>
      </c>
      <c r="K5162" s="106">
        <f t="shared" si="242"/>
        <v>7395025</v>
      </c>
    </row>
    <row r="5163" spans="2:11" s="58" customFormat="1">
      <c r="B5163" s="175" t="s">
        <v>6224</v>
      </c>
      <c r="C5163" s="174" t="s">
        <v>4967</v>
      </c>
      <c r="D5163" s="181">
        <v>14362.056280000001</v>
      </c>
      <c r="E5163" s="97">
        <v>163.51508476333586</v>
      </c>
      <c r="F5163" s="227">
        <f t="shared" si="240"/>
        <v>2348412.85</v>
      </c>
      <c r="G5163" s="81">
        <v>7181.0281420000001</v>
      </c>
      <c r="H5163" s="106">
        <v>162.6945302117436</v>
      </c>
      <c r="I5163" s="189">
        <f t="shared" si="241"/>
        <v>1168314</v>
      </c>
      <c r="J5163" s="232">
        <v>2016</v>
      </c>
      <c r="K5163" s="106">
        <f t="shared" si="242"/>
        <v>3516727</v>
      </c>
    </row>
    <row r="5164" spans="2:11" s="58" customFormat="1">
      <c r="B5164" s="175" t="s">
        <v>6225</v>
      </c>
      <c r="C5164" s="174" t="s">
        <v>4969</v>
      </c>
      <c r="D5164" s="181">
        <v>13761.07077</v>
      </c>
      <c r="E5164" s="97">
        <v>115.99139025429196</v>
      </c>
      <c r="F5164" s="227">
        <f t="shared" si="240"/>
        <v>1596165.73</v>
      </c>
      <c r="G5164" s="81">
        <v>6880.535253</v>
      </c>
      <c r="H5164" s="106">
        <v>162.69446472378971</v>
      </c>
      <c r="I5164" s="189">
        <f t="shared" si="241"/>
        <v>1119425</v>
      </c>
      <c r="J5164" s="232">
        <v>2016</v>
      </c>
      <c r="K5164" s="106">
        <f t="shared" si="242"/>
        <v>2715591</v>
      </c>
    </row>
    <row r="5165" spans="2:11" s="58" customFormat="1">
      <c r="B5165" s="175" t="s">
        <v>6226</v>
      </c>
      <c r="C5165" s="174" t="s">
        <v>4969</v>
      </c>
      <c r="D5165" s="181">
        <v>4234.8391739999997</v>
      </c>
      <c r="E5165" s="97">
        <v>132.02279402547154</v>
      </c>
      <c r="F5165" s="227">
        <f t="shared" si="240"/>
        <v>559095.30000000005</v>
      </c>
      <c r="G5165" s="81">
        <v>2117.4196339999999</v>
      </c>
      <c r="H5165" s="106">
        <v>162.69472260877316</v>
      </c>
      <c r="I5165" s="189">
        <f t="shared" si="241"/>
        <v>344493</v>
      </c>
      <c r="J5165" s="232">
        <v>2016</v>
      </c>
      <c r="K5165" s="106">
        <f t="shared" si="242"/>
        <v>903588</v>
      </c>
    </row>
    <row r="5166" spans="2:11" s="58" customFormat="1">
      <c r="B5166" s="175" t="s">
        <v>6227</v>
      </c>
      <c r="C5166" s="174" t="s">
        <v>5394</v>
      </c>
      <c r="D5166" s="181">
        <v>7488.4714290000002</v>
      </c>
      <c r="E5166" s="97">
        <v>13.787837875718228</v>
      </c>
      <c r="F5166" s="227">
        <f t="shared" si="240"/>
        <v>103249.83</v>
      </c>
      <c r="G5166" s="81">
        <v>3744.2357940000002</v>
      </c>
      <c r="H5166" s="106">
        <v>162.69461473985362</v>
      </c>
      <c r="I5166" s="189">
        <f t="shared" si="241"/>
        <v>609167</v>
      </c>
      <c r="J5166" s="232">
        <v>2016</v>
      </c>
      <c r="K5166" s="106">
        <f t="shared" si="242"/>
        <v>712417</v>
      </c>
    </row>
    <row r="5167" spans="2:11" s="58" customFormat="1">
      <c r="B5167" s="175" t="s">
        <v>6228</v>
      </c>
      <c r="C5167" s="174" t="s">
        <v>6229</v>
      </c>
      <c r="D5167" s="104">
        <v>15589.525</v>
      </c>
      <c r="E5167" s="97">
        <v>79.784980619999644</v>
      </c>
      <c r="F5167" s="227">
        <f t="shared" si="240"/>
        <v>1243809.95</v>
      </c>
      <c r="G5167" s="81">
        <v>7794.7625129999997</v>
      </c>
      <c r="H5167" s="106">
        <v>162.69450132508484</v>
      </c>
      <c r="I5167" s="189">
        <f t="shared" si="241"/>
        <v>1268165</v>
      </c>
      <c r="J5167" s="232">
        <v>2016</v>
      </c>
      <c r="K5167" s="106">
        <f t="shared" si="242"/>
        <v>2511975</v>
      </c>
    </row>
    <row r="5168" spans="2:11" s="58" customFormat="1">
      <c r="B5168" s="175" t="s">
        <v>6230</v>
      </c>
      <c r="C5168" s="174" t="s">
        <v>5394</v>
      </c>
      <c r="D5168" s="181">
        <v>7488.4714290000002</v>
      </c>
      <c r="E5168" s="97">
        <v>13.787837875718228</v>
      </c>
      <c r="F5168" s="227">
        <f t="shared" si="240"/>
        <v>103249.83</v>
      </c>
      <c r="G5168" s="81">
        <v>3744.2357280000001</v>
      </c>
      <c r="H5168" s="106">
        <v>162.69461760768712</v>
      </c>
      <c r="I5168" s="189">
        <f t="shared" si="241"/>
        <v>609167</v>
      </c>
      <c r="J5168" s="232">
        <v>2016</v>
      </c>
      <c r="K5168" s="106">
        <f t="shared" si="242"/>
        <v>712417</v>
      </c>
    </row>
    <row r="5169" spans="2:11" s="58" customFormat="1">
      <c r="B5169" s="175" t="s">
        <v>6231</v>
      </c>
      <c r="C5169" s="174" t="s">
        <v>4967</v>
      </c>
      <c r="D5169" s="181">
        <v>15774.927659999999</v>
      </c>
      <c r="E5169" s="97">
        <v>110.10676102206608</v>
      </c>
      <c r="F5169" s="227">
        <f t="shared" si="240"/>
        <v>1736926.19</v>
      </c>
      <c r="G5169" s="81">
        <v>7887.4635500000004</v>
      </c>
      <c r="H5169" s="106">
        <v>162.69450779268576</v>
      </c>
      <c r="I5169" s="189">
        <f t="shared" si="241"/>
        <v>1283247</v>
      </c>
      <c r="J5169" s="232">
        <v>2016</v>
      </c>
      <c r="K5169" s="106">
        <f t="shared" si="242"/>
        <v>3020173</v>
      </c>
    </row>
    <row r="5170" spans="2:11" s="58" customFormat="1">
      <c r="B5170" s="175" t="s">
        <v>6232</v>
      </c>
      <c r="C5170" s="174" t="s">
        <v>4967</v>
      </c>
      <c r="D5170" s="181">
        <v>14362.056280000001</v>
      </c>
      <c r="E5170" s="97">
        <v>163.51508476333586</v>
      </c>
      <c r="F5170" s="227">
        <f t="shared" si="240"/>
        <v>2348412.85</v>
      </c>
      <c r="G5170" s="81">
        <v>7181.0281420000001</v>
      </c>
      <c r="H5170" s="106">
        <v>162.6945302117436</v>
      </c>
      <c r="I5170" s="189">
        <f t="shared" si="241"/>
        <v>1168314</v>
      </c>
      <c r="J5170" s="232">
        <v>2016</v>
      </c>
      <c r="K5170" s="106">
        <f t="shared" si="242"/>
        <v>3516727</v>
      </c>
    </row>
    <row r="5171" spans="2:11" s="58" customFormat="1">
      <c r="B5171" s="175" t="s">
        <v>6233</v>
      </c>
      <c r="C5171" s="174" t="s">
        <v>6229</v>
      </c>
      <c r="D5171" s="181">
        <v>15589.525</v>
      </c>
      <c r="E5171" s="97">
        <v>79.784980619999644</v>
      </c>
      <c r="F5171" s="227">
        <f t="shared" si="240"/>
        <v>1243809.95</v>
      </c>
      <c r="G5171" s="81">
        <v>7794.7625129999997</v>
      </c>
      <c r="H5171" s="106">
        <v>162.69450132508484</v>
      </c>
      <c r="I5171" s="189">
        <f t="shared" si="241"/>
        <v>1268165</v>
      </c>
      <c r="J5171" s="232">
        <v>2016</v>
      </c>
      <c r="K5171" s="106">
        <f t="shared" si="242"/>
        <v>2511975</v>
      </c>
    </row>
    <row r="5172" spans="2:11" s="58" customFormat="1">
      <c r="B5172" s="175" t="s">
        <v>6234</v>
      </c>
      <c r="C5172" s="174" t="s">
        <v>5150</v>
      </c>
      <c r="D5172" s="104">
        <v>8227</v>
      </c>
      <c r="E5172" s="97">
        <v>15.828653215023703</v>
      </c>
      <c r="F5172" s="227">
        <f t="shared" si="240"/>
        <v>130222.33</v>
      </c>
      <c r="G5172" s="81">
        <v>4113.4999959999996</v>
      </c>
      <c r="H5172" s="106">
        <v>162.69454251872571</v>
      </c>
      <c r="I5172" s="189">
        <f t="shared" si="241"/>
        <v>669244</v>
      </c>
      <c r="J5172" s="232">
        <v>2016</v>
      </c>
      <c r="K5172" s="106">
        <f t="shared" si="242"/>
        <v>799466</v>
      </c>
    </row>
    <row r="5173" spans="2:11" s="58" customFormat="1">
      <c r="B5173" s="175" t="s">
        <v>6235</v>
      </c>
      <c r="C5173" s="174" t="s">
        <v>4969</v>
      </c>
      <c r="D5173" s="181">
        <v>4234.8391739999997</v>
      </c>
      <c r="E5173" s="97">
        <v>132.02279402547154</v>
      </c>
      <c r="F5173" s="227">
        <f t="shared" si="240"/>
        <v>559095.30000000005</v>
      </c>
      <c r="G5173" s="81">
        <v>2117.4196339999999</v>
      </c>
      <c r="H5173" s="106">
        <v>162.69472260877316</v>
      </c>
      <c r="I5173" s="189">
        <f t="shared" si="241"/>
        <v>344493</v>
      </c>
      <c r="J5173" s="232">
        <v>2016</v>
      </c>
      <c r="K5173" s="106">
        <f t="shared" si="242"/>
        <v>903588</v>
      </c>
    </row>
    <row r="5174" spans="2:11" s="58" customFormat="1">
      <c r="B5174" s="175" t="s">
        <v>6236</v>
      </c>
      <c r="C5174" s="174" t="s">
        <v>5394</v>
      </c>
      <c r="D5174" s="181">
        <v>7488.4714290000002</v>
      </c>
      <c r="E5174" s="97">
        <v>13.787837875718228</v>
      </c>
      <c r="F5174" s="227">
        <f t="shared" si="240"/>
        <v>103249.83</v>
      </c>
      <c r="G5174" s="81">
        <v>3744.2357280000001</v>
      </c>
      <c r="H5174" s="106">
        <v>162.69461760768712</v>
      </c>
      <c r="I5174" s="189">
        <f t="shared" si="241"/>
        <v>609167</v>
      </c>
      <c r="J5174" s="232">
        <v>2016</v>
      </c>
      <c r="K5174" s="106">
        <f t="shared" si="242"/>
        <v>712417</v>
      </c>
    </row>
    <row r="5175" spans="2:11" s="58" customFormat="1">
      <c r="B5175" s="175" t="s">
        <v>6237</v>
      </c>
      <c r="C5175" s="174" t="s">
        <v>4969</v>
      </c>
      <c r="D5175" s="181">
        <v>26324.096590000001</v>
      </c>
      <c r="E5175" s="97">
        <v>169.95760347192981</v>
      </c>
      <c r="F5175" s="227">
        <f t="shared" si="240"/>
        <v>4473980.37</v>
      </c>
      <c r="G5175" s="81">
        <v>13162.04847</v>
      </c>
      <c r="H5175" s="106">
        <v>162.69450799249336</v>
      </c>
      <c r="I5175" s="189">
        <f t="shared" si="241"/>
        <v>2141393</v>
      </c>
      <c r="J5175" s="232">
        <v>2016</v>
      </c>
      <c r="K5175" s="106">
        <f t="shared" si="242"/>
        <v>6615373</v>
      </c>
    </row>
    <row r="5176" spans="2:11" s="58" customFormat="1">
      <c r="B5176" s="175" t="s">
        <v>6238</v>
      </c>
      <c r="C5176" s="174" t="s">
        <v>4763</v>
      </c>
      <c r="D5176" s="181">
        <v>8509.6743889999998</v>
      </c>
      <c r="E5176" s="97">
        <v>84.036384626467054</v>
      </c>
      <c r="F5176" s="227">
        <f t="shared" si="240"/>
        <v>715122.27</v>
      </c>
      <c r="G5176" s="81">
        <v>8509.6743430000006</v>
      </c>
      <c r="H5176" s="106">
        <v>162.69447504050038</v>
      </c>
      <c r="I5176" s="189">
        <f t="shared" si="241"/>
        <v>1384477</v>
      </c>
      <c r="J5176" s="232">
        <v>2016</v>
      </c>
      <c r="K5176" s="106">
        <f t="shared" si="242"/>
        <v>2099599</v>
      </c>
    </row>
    <row r="5177" spans="2:11" s="58" customFormat="1">
      <c r="B5177" s="175" t="s">
        <v>6239</v>
      </c>
      <c r="C5177" s="174" t="s">
        <v>5150</v>
      </c>
      <c r="D5177" s="104">
        <v>12383.5</v>
      </c>
      <c r="E5177" s="97">
        <v>59.456938668389391</v>
      </c>
      <c r="F5177" s="227">
        <f t="shared" si="240"/>
        <v>736285</v>
      </c>
      <c r="G5177" s="81">
        <v>6191.749898</v>
      </c>
      <c r="H5177" s="106">
        <v>162.69455591631521</v>
      </c>
      <c r="I5177" s="189">
        <f t="shared" si="241"/>
        <v>1007364</v>
      </c>
      <c r="J5177" s="232">
        <v>2016</v>
      </c>
      <c r="K5177" s="106">
        <f t="shared" si="242"/>
        <v>1743649</v>
      </c>
    </row>
    <row r="5178" spans="2:11" s="58" customFormat="1">
      <c r="B5178" s="175" t="s">
        <v>6240</v>
      </c>
      <c r="C5178" s="174" t="s">
        <v>6180</v>
      </c>
      <c r="D5178" s="181">
        <v>16853.810000000001</v>
      </c>
      <c r="E5178" s="97">
        <v>167.71874074764102</v>
      </c>
      <c r="F5178" s="227">
        <f t="shared" si="240"/>
        <v>2826699.79</v>
      </c>
      <c r="G5178" s="81">
        <v>8426.9051490000002</v>
      </c>
      <c r="H5178" s="106">
        <v>162.69448578790454</v>
      </c>
      <c r="I5178" s="189">
        <f t="shared" si="241"/>
        <v>1371011.0000000002</v>
      </c>
      <c r="J5178" s="232">
        <v>2016</v>
      </c>
      <c r="K5178" s="106">
        <f t="shared" si="242"/>
        <v>4197711</v>
      </c>
    </row>
    <row r="5179" spans="2:11" s="58" customFormat="1">
      <c r="B5179" s="175" t="s">
        <v>6241</v>
      </c>
      <c r="C5179" s="174" t="s">
        <v>1316</v>
      </c>
      <c r="D5179" s="181">
        <v>36166.75</v>
      </c>
      <c r="E5179" s="97">
        <v>97.398376685768014</v>
      </c>
      <c r="F5179" s="227">
        <f t="shared" si="240"/>
        <v>3522582.74</v>
      </c>
      <c r="G5179" s="81">
        <v>18083.374619999999</v>
      </c>
      <c r="H5179" s="106">
        <v>162.69452255587902</v>
      </c>
      <c r="I5179" s="189">
        <f t="shared" si="241"/>
        <v>2942066</v>
      </c>
      <c r="J5179" s="232">
        <v>2016</v>
      </c>
      <c r="K5179" s="106">
        <f t="shared" si="242"/>
        <v>6464649</v>
      </c>
    </row>
    <row r="5180" spans="2:11" s="58" customFormat="1">
      <c r="B5180" s="175" t="s">
        <v>6242</v>
      </c>
      <c r="C5180" s="174" t="s">
        <v>1316</v>
      </c>
      <c r="D5180" s="181">
        <v>37300.941899999998</v>
      </c>
      <c r="E5180" s="97">
        <v>73.373911504363377</v>
      </c>
      <c r="F5180" s="227">
        <f t="shared" si="240"/>
        <v>2736916.01</v>
      </c>
      <c r="G5180" s="81">
        <v>18650.471010000001</v>
      </c>
      <c r="H5180" s="106">
        <v>162.69449701152612</v>
      </c>
      <c r="I5180" s="189">
        <f t="shared" si="241"/>
        <v>3034329</v>
      </c>
      <c r="J5180" s="232">
        <v>2016</v>
      </c>
      <c r="K5180" s="106">
        <f t="shared" si="242"/>
        <v>5771245</v>
      </c>
    </row>
    <row r="5181" spans="2:11" s="58" customFormat="1">
      <c r="B5181" s="175" t="s">
        <v>6243</v>
      </c>
      <c r="C5181" s="174" t="s">
        <v>441</v>
      </c>
      <c r="D5181" s="181">
        <v>21846.42556</v>
      </c>
      <c r="E5181" s="97">
        <v>177.51613642007624</v>
      </c>
      <c r="F5181" s="227">
        <f t="shared" si="240"/>
        <v>3878093.0600000005</v>
      </c>
      <c r="G5181" s="81">
        <v>10923.21256</v>
      </c>
      <c r="H5181" s="106">
        <v>162.69453608435504</v>
      </c>
      <c r="I5181" s="189">
        <f t="shared" si="241"/>
        <v>1777147.0000000002</v>
      </c>
      <c r="J5181" s="232">
        <v>2016</v>
      </c>
      <c r="K5181" s="106">
        <f t="shared" si="242"/>
        <v>5655240</v>
      </c>
    </row>
    <row r="5182" spans="2:11" s="58" customFormat="1">
      <c r="B5182" s="175" t="s">
        <v>6244</v>
      </c>
      <c r="C5182" s="174" t="s">
        <v>441</v>
      </c>
      <c r="D5182" s="104">
        <v>10511.133330000001</v>
      </c>
      <c r="E5182" s="97">
        <v>293.82868840462135</v>
      </c>
      <c r="F5182" s="227">
        <f t="shared" si="240"/>
        <v>3088472.52</v>
      </c>
      <c r="G5182" s="81">
        <v>5255.5668729999998</v>
      </c>
      <c r="H5182" s="106">
        <v>162.69453337046332</v>
      </c>
      <c r="I5182" s="189">
        <f t="shared" si="241"/>
        <v>855052</v>
      </c>
      <c r="J5182" s="232">
        <v>2016</v>
      </c>
      <c r="K5182" s="106">
        <f t="shared" si="242"/>
        <v>3943525</v>
      </c>
    </row>
    <row r="5183" spans="2:11" s="58" customFormat="1">
      <c r="B5183" s="175" t="s">
        <v>6245</v>
      </c>
      <c r="C5183" s="174" t="s">
        <v>5576</v>
      </c>
      <c r="D5183" s="181">
        <v>12171.392529999999</v>
      </c>
      <c r="E5183" s="97">
        <v>199.08101427405037</v>
      </c>
      <c r="F5183" s="227">
        <f t="shared" si="240"/>
        <v>2423093.17</v>
      </c>
      <c r="G5183" s="81"/>
      <c r="H5183" s="106" t="s">
        <v>11235</v>
      </c>
      <c r="I5183" s="189" t="str">
        <f t="shared" si="241"/>
        <v/>
      </c>
      <c r="J5183" s="232">
        <v>2016</v>
      </c>
      <c r="K5183" s="106">
        <f t="shared" si="242"/>
        <v>0</v>
      </c>
    </row>
    <row r="5184" spans="2:11" s="58" customFormat="1">
      <c r="B5184" s="175" t="s">
        <v>6246</v>
      </c>
      <c r="C5184" s="174" t="s">
        <v>441</v>
      </c>
      <c r="D5184" s="181">
        <v>21846.42556</v>
      </c>
      <c r="E5184" s="97">
        <v>177.51613642007624</v>
      </c>
      <c r="F5184" s="227">
        <f t="shared" si="240"/>
        <v>3878093.0600000005</v>
      </c>
      <c r="G5184" s="81">
        <v>10923.21256</v>
      </c>
      <c r="H5184" s="106">
        <v>162.69453608435504</v>
      </c>
      <c r="I5184" s="189">
        <f t="shared" si="241"/>
        <v>1777147.0000000002</v>
      </c>
      <c r="J5184" s="232">
        <v>2016</v>
      </c>
      <c r="K5184" s="106">
        <f t="shared" si="242"/>
        <v>5655240</v>
      </c>
    </row>
    <row r="5185" spans="2:11" s="58" customFormat="1">
      <c r="B5185" s="175" t="s">
        <v>6247</v>
      </c>
      <c r="C5185" s="174" t="s">
        <v>5576</v>
      </c>
      <c r="D5185" s="181">
        <v>12231.332700000001</v>
      </c>
      <c r="E5185" s="97">
        <v>281.20108449016351</v>
      </c>
      <c r="F5185" s="227">
        <f t="shared" si="240"/>
        <v>3439464.02</v>
      </c>
      <c r="G5185" s="81">
        <v>6115.6663870000002</v>
      </c>
      <c r="H5185" s="106">
        <v>162.69445339841099</v>
      </c>
      <c r="I5185" s="189">
        <f t="shared" si="241"/>
        <v>994985</v>
      </c>
      <c r="J5185" s="232">
        <v>2016</v>
      </c>
      <c r="K5185" s="106">
        <f t="shared" si="242"/>
        <v>4434449</v>
      </c>
    </row>
    <row r="5186" spans="2:11" s="58" customFormat="1">
      <c r="B5186" s="175" t="s">
        <v>6248</v>
      </c>
      <c r="C5186" s="174" t="s">
        <v>1305</v>
      </c>
      <c r="D5186" s="181">
        <v>11429.05</v>
      </c>
      <c r="E5186" s="97">
        <v>132.21671879990026</v>
      </c>
      <c r="F5186" s="227">
        <f t="shared" si="240"/>
        <v>1511111.49</v>
      </c>
      <c r="G5186" s="81">
        <v>5714.5252049999999</v>
      </c>
      <c r="H5186" s="106">
        <v>162.69453132983426</v>
      </c>
      <c r="I5186" s="189">
        <f t="shared" si="241"/>
        <v>929722</v>
      </c>
      <c r="J5186" s="232">
        <v>2016</v>
      </c>
      <c r="K5186" s="106">
        <f t="shared" si="242"/>
        <v>2440833</v>
      </c>
    </row>
    <row r="5187" spans="2:11" s="58" customFormat="1">
      <c r="B5187" s="175" t="s">
        <v>6249</v>
      </c>
      <c r="C5187" s="174" t="s">
        <v>1309</v>
      </c>
      <c r="D5187" s="104">
        <v>1941.9</v>
      </c>
      <c r="E5187" s="97">
        <v>92.061640661208088</v>
      </c>
      <c r="F5187" s="227">
        <f t="shared" si="240"/>
        <v>178774.5</v>
      </c>
      <c r="G5187" s="81">
        <v>970.95004879999999</v>
      </c>
      <c r="H5187" s="106">
        <v>162.69426032290036</v>
      </c>
      <c r="I5187" s="189">
        <f t="shared" si="241"/>
        <v>157968</v>
      </c>
      <c r="J5187" s="232">
        <v>2016</v>
      </c>
      <c r="K5187" s="106">
        <f t="shared" si="242"/>
        <v>336743</v>
      </c>
    </row>
    <row r="5188" spans="2:11" s="58" customFormat="1">
      <c r="B5188" s="175" t="s">
        <v>6250</v>
      </c>
      <c r="C5188" s="174" t="s">
        <v>5576</v>
      </c>
      <c r="D5188" s="181">
        <v>12231.332700000001</v>
      </c>
      <c r="E5188" s="97">
        <v>281.20108449016351</v>
      </c>
      <c r="F5188" s="227">
        <f t="shared" si="240"/>
        <v>3439464.02</v>
      </c>
      <c r="G5188" s="81">
        <v>6115.6663870000002</v>
      </c>
      <c r="H5188" s="106">
        <v>162.69445339841099</v>
      </c>
      <c r="I5188" s="189">
        <f t="shared" si="241"/>
        <v>994985</v>
      </c>
      <c r="J5188" s="232">
        <v>2016</v>
      </c>
      <c r="K5188" s="106">
        <f t="shared" si="242"/>
        <v>4434449</v>
      </c>
    </row>
    <row r="5189" spans="2:11" s="58" customFormat="1">
      <c r="B5189" s="175" t="s">
        <v>6251</v>
      </c>
      <c r="C5189" s="174" t="s">
        <v>1305</v>
      </c>
      <c r="D5189" s="181">
        <v>7695.9</v>
      </c>
      <c r="E5189" s="97">
        <v>53.258001013526687</v>
      </c>
      <c r="F5189" s="227">
        <f t="shared" si="240"/>
        <v>409868.25</v>
      </c>
      <c r="G5189" s="81">
        <v>3847.9500419999999</v>
      </c>
      <c r="H5189" s="106">
        <v>162.69441992926997</v>
      </c>
      <c r="I5189" s="189">
        <f t="shared" si="241"/>
        <v>626040</v>
      </c>
      <c r="J5189" s="232">
        <v>2016</v>
      </c>
      <c r="K5189" s="106">
        <f t="shared" si="242"/>
        <v>1035908</v>
      </c>
    </row>
    <row r="5190" spans="2:11" s="58" customFormat="1">
      <c r="B5190" s="175" t="s">
        <v>6252</v>
      </c>
      <c r="C5190" s="174" t="s">
        <v>1030</v>
      </c>
      <c r="D5190" s="181">
        <v>6412.4901980000004</v>
      </c>
      <c r="E5190" s="97">
        <v>44.274303933992535</v>
      </c>
      <c r="F5190" s="227">
        <f t="shared" si="240"/>
        <v>283908.53999999998</v>
      </c>
      <c r="G5190" s="81">
        <v>3206.2451500000002</v>
      </c>
      <c r="H5190" s="106">
        <v>162.69435916339708</v>
      </c>
      <c r="I5190" s="189">
        <f t="shared" si="241"/>
        <v>521638</v>
      </c>
      <c r="J5190" s="232">
        <v>2016</v>
      </c>
      <c r="K5190" s="106">
        <f t="shared" si="242"/>
        <v>805547</v>
      </c>
    </row>
    <row r="5191" spans="2:11" s="58" customFormat="1">
      <c r="B5191" s="175" t="s">
        <v>6253</v>
      </c>
      <c r="C5191" s="174" t="s">
        <v>1316</v>
      </c>
      <c r="D5191" s="181">
        <v>26356.2</v>
      </c>
      <c r="E5191" s="97">
        <v>113.44058020503715</v>
      </c>
      <c r="F5191" s="227">
        <f t="shared" si="240"/>
        <v>2989862.62</v>
      </c>
      <c r="G5191" s="81">
        <v>13178.100060000001</v>
      </c>
      <c r="H5191" s="106">
        <v>162.69446963054855</v>
      </c>
      <c r="I5191" s="189">
        <f t="shared" si="241"/>
        <v>2144004</v>
      </c>
      <c r="J5191" s="232">
        <v>2016</v>
      </c>
      <c r="K5191" s="106">
        <f t="shared" si="242"/>
        <v>5133867</v>
      </c>
    </row>
    <row r="5192" spans="2:11" s="58" customFormat="1">
      <c r="B5192" s="175" t="s">
        <v>6254</v>
      </c>
      <c r="C5192" s="174" t="s">
        <v>1316</v>
      </c>
      <c r="D5192" s="104">
        <v>16934.345000000001</v>
      </c>
      <c r="E5192" s="97">
        <v>97.088132431458064</v>
      </c>
      <c r="F5192" s="227">
        <f t="shared" si="240"/>
        <v>1644123.93</v>
      </c>
      <c r="G5192" s="81">
        <v>8467.1723870000005</v>
      </c>
      <c r="H5192" s="106">
        <v>162.69445536682682</v>
      </c>
      <c r="I5192" s="189">
        <f t="shared" si="241"/>
        <v>1377562</v>
      </c>
      <c r="J5192" s="232">
        <v>2016</v>
      </c>
      <c r="K5192" s="106">
        <f t="shared" si="242"/>
        <v>3021686</v>
      </c>
    </row>
    <row r="5193" spans="2:11" s="58" customFormat="1">
      <c r="B5193" s="175" t="s">
        <v>6255</v>
      </c>
      <c r="C5193" s="174" t="s">
        <v>1022</v>
      </c>
      <c r="D5193" s="181">
        <v>9734.8324780000003</v>
      </c>
      <c r="E5193" s="97">
        <v>223.13819112029307</v>
      </c>
      <c r="F5193" s="227">
        <f t="shared" si="240"/>
        <v>2172212.91</v>
      </c>
      <c r="G5193" s="81">
        <v>4867.4163559999997</v>
      </c>
      <c r="H5193" s="106">
        <v>162.69452664016154</v>
      </c>
      <c r="I5193" s="189">
        <f t="shared" si="241"/>
        <v>791902</v>
      </c>
      <c r="J5193" s="232">
        <v>2016</v>
      </c>
      <c r="K5193" s="106">
        <f t="shared" si="242"/>
        <v>2964115</v>
      </c>
    </row>
    <row r="5194" spans="2:11" s="58" customFormat="1">
      <c r="B5194" s="175" t="s">
        <v>6256</v>
      </c>
      <c r="C5194" s="174" t="s">
        <v>1022</v>
      </c>
      <c r="D5194" s="181">
        <v>7251.89786</v>
      </c>
      <c r="E5194" s="97">
        <v>462.08650682788294</v>
      </c>
      <c r="F5194" s="227">
        <f t="shared" si="240"/>
        <v>3351004.15</v>
      </c>
      <c r="G5194" s="81">
        <v>3625.9490179999998</v>
      </c>
      <c r="H5194" s="106">
        <v>162.69451033963767</v>
      </c>
      <c r="I5194" s="189">
        <f t="shared" si="241"/>
        <v>589922</v>
      </c>
      <c r="J5194" s="232">
        <v>2016</v>
      </c>
      <c r="K5194" s="106">
        <f t="shared" si="242"/>
        <v>3940926</v>
      </c>
    </row>
    <row r="5195" spans="2:11" s="58" customFormat="1">
      <c r="B5195" s="175" t="s">
        <v>6257</v>
      </c>
      <c r="C5195" s="174" t="s">
        <v>1037</v>
      </c>
      <c r="D5195" s="181">
        <v>6013.4111110000003</v>
      </c>
      <c r="E5195" s="97">
        <v>380.70403598587421</v>
      </c>
      <c r="F5195" s="227">
        <f t="shared" si="240"/>
        <v>2289329.88</v>
      </c>
      <c r="G5195" s="81">
        <v>3006.7055909999999</v>
      </c>
      <c r="H5195" s="106">
        <v>162.69434608571225</v>
      </c>
      <c r="I5195" s="189">
        <f t="shared" si="241"/>
        <v>489174</v>
      </c>
      <c r="J5195" s="232">
        <v>2016</v>
      </c>
      <c r="K5195" s="106">
        <f t="shared" si="242"/>
        <v>2778504</v>
      </c>
    </row>
    <row r="5196" spans="2:11" s="58" customFormat="1">
      <c r="B5196" s="175" t="s">
        <v>6258</v>
      </c>
      <c r="C5196" s="174" t="s">
        <v>1022</v>
      </c>
      <c r="D5196" s="181">
        <v>9734.8324780000003</v>
      </c>
      <c r="E5196" s="97">
        <v>223.13819112029307</v>
      </c>
      <c r="F5196" s="227">
        <f t="shared" si="240"/>
        <v>2172212.91</v>
      </c>
      <c r="G5196" s="81">
        <v>4867.4163559999997</v>
      </c>
      <c r="H5196" s="106">
        <v>162.69452664016154</v>
      </c>
      <c r="I5196" s="189">
        <f t="shared" si="241"/>
        <v>791902</v>
      </c>
      <c r="J5196" s="232">
        <v>2016</v>
      </c>
      <c r="K5196" s="106">
        <f t="shared" si="242"/>
        <v>2964115</v>
      </c>
    </row>
    <row r="5197" spans="2:11" s="58" customFormat="1">
      <c r="B5197" s="175" t="s">
        <v>6259</v>
      </c>
      <c r="C5197" s="174" t="s">
        <v>1030</v>
      </c>
      <c r="D5197" s="104">
        <v>1596.9660060000001</v>
      </c>
      <c r="E5197" s="97">
        <v>102.31281654469981</v>
      </c>
      <c r="F5197" s="227">
        <f t="shared" si="240"/>
        <v>163390.09</v>
      </c>
      <c r="G5197" s="81">
        <v>798.48304559999997</v>
      </c>
      <c r="H5197" s="106">
        <v>162.69475064731418</v>
      </c>
      <c r="I5197" s="189">
        <f t="shared" si="241"/>
        <v>129909</v>
      </c>
      <c r="J5197" s="232">
        <v>2016</v>
      </c>
      <c r="K5197" s="106">
        <f t="shared" si="242"/>
        <v>293299</v>
      </c>
    </row>
    <row r="5198" spans="2:11" s="58" customFormat="1">
      <c r="B5198" s="175" t="s">
        <v>6260</v>
      </c>
      <c r="C5198" s="174" t="s">
        <v>1030</v>
      </c>
      <c r="D5198" s="181">
        <v>6772.329823</v>
      </c>
      <c r="E5198" s="97">
        <v>50.776819645158618</v>
      </c>
      <c r="F5198" s="227">
        <f t="shared" ref="F5198:F5261" si="243">IFERROR(D5198*E5198,0)</f>
        <v>343877.37</v>
      </c>
      <c r="G5198" s="81">
        <v>3386.1649950000001</v>
      </c>
      <c r="H5198" s="106">
        <v>162.69437573581672</v>
      </c>
      <c r="I5198" s="189">
        <f t="shared" ref="I5198:I5261" si="244">IFERROR(G5198*H5198,"")</f>
        <v>550910</v>
      </c>
      <c r="J5198" s="232">
        <v>2016</v>
      </c>
      <c r="K5198" s="106">
        <f t="shared" ref="K5198:K5261" si="245">IFERROR(ROUND((F5198+I5198),0),0)</f>
        <v>894787</v>
      </c>
    </row>
    <row r="5199" spans="2:11" s="58" customFormat="1">
      <c r="B5199" s="175" t="s">
        <v>6261</v>
      </c>
      <c r="C5199" s="174" t="s">
        <v>1027</v>
      </c>
      <c r="D5199" s="181">
        <v>4343.5</v>
      </c>
      <c r="E5199" s="97">
        <v>142.4708576033153</v>
      </c>
      <c r="F5199" s="227">
        <f t="shared" si="243"/>
        <v>618822.17000000004</v>
      </c>
      <c r="G5199" s="81">
        <v>2171.7500329999998</v>
      </c>
      <c r="H5199" s="106">
        <v>162.69459865595869</v>
      </c>
      <c r="I5199" s="189">
        <f t="shared" si="244"/>
        <v>353332</v>
      </c>
      <c r="J5199" s="232">
        <v>2016</v>
      </c>
      <c r="K5199" s="106">
        <f t="shared" si="245"/>
        <v>972154</v>
      </c>
    </row>
    <row r="5200" spans="2:11" s="58" customFormat="1">
      <c r="B5200" s="175" t="s">
        <v>6262</v>
      </c>
      <c r="C5200" s="174" t="s">
        <v>438</v>
      </c>
      <c r="D5200" s="181">
        <v>7261.9</v>
      </c>
      <c r="E5200" s="97">
        <v>437.42655227970641</v>
      </c>
      <c r="F5200" s="227">
        <f t="shared" si="243"/>
        <v>3176547.88</v>
      </c>
      <c r="G5200" s="81">
        <v>3630.9500349999998</v>
      </c>
      <c r="H5200" s="106">
        <v>162.69461003475362</v>
      </c>
      <c r="I5200" s="189">
        <f t="shared" si="244"/>
        <v>590736</v>
      </c>
      <c r="J5200" s="232">
        <v>2016</v>
      </c>
      <c r="K5200" s="106">
        <f t="shared" si="245"/>
        <v>3767284</v>
      </c>
    </row>
    <row r="5201" spans="2:11" s="58" customFormat="1">
      <c r="B5201" s="175" t="s">
        <v>6263</v>
      </c>
      <c r="C5201" s="174" t="s">
        <v>441</v>
      </c>
      <c r="D5201" s="181">
        <v>10698.57692</v>
      </c>
      <c r="E5201" s="97">
        <v>617.95979310489452</v>
      </c>
      <c r="F5201" s="227">
        <f t="shared" si="243"/>
        <v>6611290.379999999</v>
      </c>
      <c r="G5201" s="81">
        <v>5349.2884940000004</v>
      </c>
      <c r="H5201" s="106">
        <v>162.69453423126592</v>
      </c>
      <c r="I5201" s="189">
        <f t="shared" si="244"/>
        <v>870300</v>
      </c>
      <c r="J5201" s="232">
        <v>2016</v>
      </c>
      <c r="K5201" s="106">
        <f t="shared" si="245"/>
        <v>7481590</v>
      </c>
    </row>
    <row r="5202" spans="2:11" s="58" customFormat="1">
      <c r="B5202" s="175" t="s">
        <v>6264</v>
      </c>
      <c r="C5202" s="174" t="s">
        <v>441</v>
      </c>
      <c r="D5202" s="104">
        <v>7907.3769229999998</v>
      </c>
      <c r="E5202" s="97">
        <v>733.39380384561446</v>
      </c>
      <c r="F5202" s="227">
        <f t="shared" si="243"/>
        <v>5799221.2400000002</v>
      </c>
      <c r="G5202" s="81">
        <v>3953.6885830000001</v>
      </c>
      <c r="H5202" s="106">
        <v>162.69440207450955</v>
      </c>
      <c r="I5202" s="189">
        <f t="shared" si="244"/>
        <v>643243</v>
      </c>
      <c r="J5202" s="232">
        <v>2016</v>
      </c>
      <c r="K5202" s="106">
        <f t="shared" si="245"/>
        <v>6442464</v>
      </c>
    </row>
    <row r="5203" spans="2:11" s="58" customFormat="1">
      <c r="B5203" s="175" t="s">
        <v>6265</v>
      </c>
      <c r="C5203" s="174" t="s">
        <v>1027</v>
      </c>
      <c r="D5203" s="181">
        <v>4963.6000000000004</v>
      </c>
      <c r="E5203" s="97">
        <v>119.68641510194213</v>
      </c>
      <c r="F5203" s="227">
        <f t="shared" si="243"/>
        <v>594075.49</v>
      </c>
      <c r="G5203" s="81">
        <v>2481.8000299999999</v>
      </c>
      <c r="H5203" s="106">
        <v>162.69441337705197</v>
      </c>
      <c r="I5203" s="189">
        <f t="shared" si="244"/>
        <v>403774.99999999994</v>
      </c>
      <c r="J5203" s="232">
        <v>2016</v>
      </c>
      <c r="K5203" s="106">
        <f t="shared" si="245"/>
        <v>997850</v>
      </c>
    </row>
    <row r="5204" spans="2:11" s="58" customFormat="1">
      <c r="B5204" s="175" t="s">
        <v>6266</v>
      </c>
      <c r="C5204" s="174" t="s">
        <v>438</v>
      </c>
      <c r="D5204" s="181">
        <v>8469.8488890000008</v>
      </c>
      <c r="E5204" s="97">
        <v>388.25696811082742</v>
      </c>
      <c r="F5204" s="227">
        <f t="shared" si="243"/>
        <v>3288477.85</v>
      </c>
      <c r="G5204" s="81">
        <v>4234.9245899999996</v>
      </c>
      <c r="H5204" s="106">
        <v>162.69451447304286</v>
      </c>
      <c r="I5204" s="189">
        <f t="shared" si="244"/>
        <v>688999</v>
      </c>
      <c r="J5204" s="232">
        <v>2016</v>
      </c>
      <c r="K5204" s="106">
        <f t="shared" si="245"/>
        <v>3977477</v>
      </c>
    </row>
    <row r="5205" spans="2:11" s="58" customFormat="1">
      <c r="B5205" s="175" t="s">
        <v>6267</v>
      </c>
      <c r="C5205" s="174" t="s">
        <v>1027</v>
      </c>
      <c r="D5205" s="181">
        <v>2866.4</v>
      </c>
      <c r="E5205" s="97">
        <v>111.37585124197599</v>
      </c>
      <c r="F5205" s="227">
        <f t="shared" si="243"/>
        <v>319247.74</v>
      </c>
      <c r="G5205" s="81">
        <v>1433.2000089999999</v>
      </c>
      <c r="H5205" s="106">
        <v>162.69466824989394</v>
      </c>
      <c r="I5205" s="189">
        <f t="shared" si="244"/>
        <v>233174</v>
      </c>
      <c r="J5205" s="232">
        <v>2016</v>
      </c>
      <c r="K5205" s="106">
        <f t="shared" si="245"/>
        <v>552422</v>
      </c>
    </row>
    <row r="5206" spans="2:11" s="58" customFormat="1">
      <c r="B5206" s="175" t="s">
        <v>6268</v>
      </c>
      <c r="C5206" s="174" t="s">
        <v>1027</v>
      </c>
      <c r="D5206" s="181">
        <v>7066.1</v>
      </c>
      <c r="E5206" s="97">
        <v>94.206456178089752</v>
      </c>
      <c r="F5206" s="227">
        <f t="shared" si="243"/>
        <v>665672.24</v>
      </c>
      <c r="G5206" s="81">
        <v>3533.050103</v>
      </c>
      <c r="H5206" s="106">
        <v>162.6945509524239</v>
      </c>
      <c r="I5206" s="189">
        <f t="shared" si="244"/>
        <v>574808</v>
      </c>
      <c r="J5206" s="232">
        <v>2016</v>
      </c>
      <c r="K5206" s="106">
        <f t="shared" si="245"/>
        <v>1240480</v>
      </c>
    </row>
    <row r="5207" spans="2:11" s="58" customFormat="1">
      <c r="B5207" s="175" t="s">
        <v>6269</v>
      </c>
      <c r="C5207" s="174" t="s">
        <v>435</v>
      </c>
      <c r="D5207" s="104">
        <v>19747.783329999998</v>
      </c>
      <c r="E5207" s="97">
        <v>156.5775878907215</v>
      </c>
      <c r="F5207" s="227">
        <f t="shared" si="243"/>
        <v>3092060.28</v>
      </c>
      <c r="G5207" s="81">
        <v>9873.8915930000003</v>
      </c>
      <c r="H5207" s="106">
        <v>162.69451460646596</v>
      </c>
      <c r="I5207" s="189">
        <f t="shared" si="244"/>
        <v>1606428</v>
      </c>
      <c r="J5207" s="232">
        <v>2016</v>
      </c>
      <c r="K5207" s="106">
        <f t="shared" si="245"/>
        <v>4698488</v>
      </c>
    </row>
    <row r="5208" spans="2:11" s="58" customFormat="1">
      <c r="B5208" s="175" t="s">
        <v>6270</v>
      </c>
      <c r="C5208" s="174" t="s">
        <v>435</v>
      </c>
      <c r="D5208" s="181">
        <v>9509.3892859999996</v>
      </c>
      <c r="E5208" s="97">
        <v>280.70480340202994</v>
      </c>
      <c r="F5208" s="227">
        <f t="shared" si="243"/>
        <v>2669331.2499999995</v>
      </c>
      <c r="G5208" s="81">
        <v>4754.6945820000001</v>
      </c>
      <c r="H5208" s="106">
        <v>162.6945719980632</v>
      </c>
      <c r="I5208" s="189">
        <f t="shared" si="244"/>
        <v>773563</v>
      </c>
      <c r="J5208" s="232">
        <v>2016</v>
      </c>
      <c r="K5208" s="106">
        <f t="shared" si="245"/>
        <v>3442894</v>
      </c>
    </row>
    <row r="5209" spans="2:11" s="58" customFormat="1">
      <c r="B5209" s="175" t="s">
        <v>6271</v>
      </c>
      <c r="C5209" s="174" t="s">
        <v>435</v>
      </c>
      <c r="D5209" s="181">
        <v>22868.39</v>
      </c>
      <c r="E5209" s="97">
        <v>93.077752303507154</v>
      </c>
      <c r="F5209" s="227">
        <f t="shared" si="243"/>
        <v>2128538.34</v>
      </c>
      <c r="G5209" s="81">
        <v>11434.19472</v>
      </c>
      <c r="H5209" s="106">
        <v>162.69453560608946</v>
      </c>
      <c r="I5209" s="189">
        <f t="shared" si="244"/>
        <v>1860281</v>
      </c>
      <c r="J5209" s="232">
        <v>2016</v>
      </c>
      <c r="K5209" s="106">
        <f t="shared" si="245"/>
        <v>3988819</v>
      </c>
    </row>
    <row r="5210" spans="2:11" s="58" customFormat="1">
      <c r="B5210" s="175" t="s">
        <v>6272</v>
      </c>
      <c r="C5210" s="174" t="s">
        <v>435</v>
      </c>
      <c r="D5210" s="181">
        <v>10206</v>
      </c>
      <c r="E5210" s="97">
        <v>211.91747599451301</v>
      </c>
      <c r="F5210" s="227">
        <f t="shared" si="243"/>
        <v>2162829.7599999998</v>
      </c>
      <c r="G5210" s="81">
        <v>5102.9999310000003</v>
      </c>
      <c r="H5210" s="106">
        <v>162.69449563510096</v>
      </c>
      <c r="I5210" s="189">
        <f t="shared" si="244"/>
        <v>830230.00000000012</v>
      </c>
      <c r="J5210" s="232">
        <v>2016</v>
      </c>
      <c r="K5210" s="106">
        <f t="shared" si="245"/>
        <v>2993060</v>
      </c>
    </row>
    <row r="5211" spans="2:11" s="58" customFormat="1">
      <c r="B5211" s="175" t="s">
        <v>6273</v>
      </c>
      <c r="C5211" s="174" t="s">
        <v>441</v>
      </c>
      <c r="D5211" s="181">
        <v>7907.3769229999998</v>
      </c>
      <c r="E5211" s="97">
        <v>733.39380384561446</v>
      </c>
      <c r="F5211" s="227">
        <f t="shared" si="243"/>
        <v>5799221.2400000002</v>
      </c>
      <c r="G5211" s="81">
        <v>3953.6885830000001</v>
      </c>
      <c r="H5211" s="106">
        <v>162.69440207450955</v>
      </c>
      <c r="I5211" s="189">
        <f t="shared" si="244"/>
        <v>643243</v>
      </c>
      <c r="J5211" s="232">
        <v>2016</v>
      </c>
      <c r="K5211" s="106">
        <f t="shared" si="245"/>
        <v>6442464</v>
      </c>
    </row>
    <row r="5212" spans="2:11" s="58" customFormat="1">
      <c r="B5212" s="175" t="s">
        <v>6274</v>
      </c>
      <c r="C5212" s="174" t="s">
        <v>395</v>
      </c>
      <c r="D5212" s="104">
        <v>4694.8678289999998</v>
      </c>
      <c r="E5212" s="97">
        <v>122.85477057249869</v>
      </c>
      <c r="F5212" s="227">
        <f t="shared" si="243"/>
        <v>576786.91</v>
      </c>
      <c r="G5212" s="81"/>
      <c r="H5212" s="106" t="s">
        <v>11235</v>
      </c>
      <c r="I5212" s="189" t="str">
        <f t="shared" si="244"/>
        <v/>
      </c>
      <c r="J5212" s="232">
        <v>2016</v>
      </c>
      <c r="K5212" s="106">
        <f t="shared" si="245"/>
        <v>0</v>
      </c>
    </row>
    <row r="5213" spans="2:11" s="58" customFormat="1">
      <c r="B5213" s="175" t="s">
        <v>6275</v>
      </c>
      <c r="C5213" s="174" t="s">
        <v>397</v>
      </c>
      <c r="D5213" s="181">
        <v>17856.669999999998</v>
      </c>
      <c r="E5213" s="97">
        <v>118.07218647149777</v>
      </c>
      <c r="F5213" s="227">
        <f t="shared" si="243"/>
        <v>2108376.0699999998</v>
      </c>
      <c r="G5213" s="81"/>
      <c r="H5213" s="106" t="s">
        <v>11235</v>
      </c>
      <c r="I5213" s="189" t="str">
        <f t="shared" si="244"/>
        <v/>
      </c>
      <c r="J5213" s="232">
        <v>2016</v>
      </c>
      <c r="K5213" s="106">
        <f t="shared" si="245"/>
        <v>0</v>
      </c>
    </row>
    <row r="5214" spans="2:11" s="58" customFormat="1">
      <c r="B5214" s="175" t="s">
        <v>6276</v>
      </c>
      <c r="C5214" s="174" t="s">
        <v>393</v>
      </c>
      <c r="D5214" s="181">
        <v>7202.5944099999997</v>
      </c>
      <c r="E5214" s="97">
        <v>275.97202297553781</v>
      </c>
      <c r="F5214" s="227">
        <f t="shared" si="243"/>
        <v>1987714.55</v>
      </c>
      <c r="G5214" s="81"/>
      <c r="H5214" s="106" t="s">
        <v>11235</v>
      </c>
      <c r="I5214" s="189" t="str">
        <f t="shared" si="244"/>
        <v/>
      </c>
      <c r="J5214" s="232">
        <v>2016</v>
      </c>
      <c r="K5214" s="106">
        <f t="shared" si="245"/>
        <v>0</v>
      </c>
    </row>
    <row r="5215" spans="2:11" s="58" customFormat="1">
      <c r="B5215" s="175" t="s">
        <v>6277</v>
      </c>
      <c r="C5215" s="174" t="s">
        <v>393</v>
      </c>
      <c r="D5215" s="181">
        <v>6617.703837</v>
      </c>
      <c r="E5215" s="97">
        <v>65.176855994741913</v>
      </c>
      <c r="F5215" s="227">
        <f t="shared" si="243"/>
        <v>431321.13</v>
      </c>
      <c r="G5215" s="81"/>
      <c r="H5215" s="106" t="s">
        <v>11235</v>
      </c>
      <c r="I5215" s="189" t="str">
        <f t="shared" si="244"/>
        <v/>
      </c>
      <c r="J5215" s="232">
        <v>2016</v>
      </c>
      <c r="K5215" s="106">
        <f t="shared" si="245"/>
        <v>0</v>
      </c>
    </row>
    <row r="5216" spans="2:11" s="58" customFormat="1">
      <c r="B5216" s="175" t="s">
        <v>6278</v>
      </c>
      <c r="C5216" s="174" t="s">
        <v>397</v>
      </c>
      <c r="D5216" s="181">
        <v>6992.67</v>
      </c>
      <c r="E5216" s="97">
        <v>123.24721029306401</v>
      </c>
      <c r="F5216" s="227">
        <f t="shared" si="243"/>
        <v>861827.07</v>
      </c>
      <c r="G5216" s="81"/>
      <c r="H5216" s="106" t="s">
        <v>11235</v>
      </c>
      <c r="I5216" s="189" t="str">
        <f t="shared" si="244"/>
        <v/>
      </c>
      <c r="J5216" s="232">
        <v>2016</v>
      </c>
      <c r="K5216" s="106">
        <f t="shared" si="245"/>
        <v>0</v>
      </c>
    </row>
    <row r="5217" spans="2:11" s="58" customFormat="1">
      <c r="B5217" s="175" t="s">
        <v>6279</v>
      </c>
      <c r="C5217" s="174" t="s">
        <v>6280</v>
      </c>
      <c r="D5217" s="104">
        <v>13028.554169999999</v>
      </c>
      <c r="E5217" s="97">
        <v>183.62055825876803</v>
      </c>
      <c r="F5217" s="227">
        <f t="shared" si="243"/>
        <v>2392310.39</v>
      </c>
      <c r="G5217" s="81"/>
      <c r="H5217" s="106" t="s">
        <v>11235</v>
      </c>
      <c r="I5217" s="189" t="str">
        <f t="shared" si="244"/>
        <v/>
      </c>
      <c r="J5217" s="232">
        <v>2016</v>
      </c>
      <c r="K5217" s="106">
        <f t="shared" si="245"/>
        <v>0</v>
      </c>
    </row>
    <row r="5218" spans="2:11" s="58" customFormat="1">
      <c r="B5218" s="175" t="s">
        <v>6281</v>
      </c>
      <c r="C5218" s="174" t="s">
        <v>3470</v>
      </c>
      <c r="D5218" s="181">
        <v>8515.2000000000007</v>
      </c>
      <c r="E5218" s="97">
        <v>26.245404688087181</v>
      </c>
      <c r="F5218" s="227">
        <f t="shared" si="243"/>
        <v>223484.86999999997</v>
      </c>
      <c r="G5218" s="81">
        <v>4257.600117</v>
      </c>
      <c r="H5218" s="106">
        <v>162.69447129010402</v>
      </c>
      <c r="I5218" s="189">
        <f t="shared" si="244"/>
        <v>692688</v>
      </c>
      <c r="J5218" s="232">
        <v>2016</v>
      </c>
      <c r="K5218" s="106">
        <f t="shared" si="245"/>
        <v>916173</v>
      </c>
    </row>
    <row r="5219" spans="2:11" s="58" customFormat="1">
      <c r="B5219" s="175" t="s">
        <v>6282</v>
      </c>
      <c r="C5219" s="174" t="s">
        <v>402</v>
      </c>
      <c r="D5219" s="181">
        <v>18139.37801</v>
      </c>
      <c r="E5219" s="97">
        <v>256.37284627048797</v>
      </c>
      <c r="F5219" s="227">
        <f t="shared" si="243"/>
        <v>4650443.97</v>
      </c>
      <c r="G5219" s="81">
        <v>9069.6892480000006</v>
      </c>
      <c r="H5219" s="106">
        <v>162.69454880445755</v>
      </c>
      <c r="I5219" s="189">
        <f t="shared" si="244"/>
        <v>1475589</v>
      </c>
      <c r="J5219" s="232">
        <v>2016</v>
      </c>
      <c r="K5219" s="106">
        <f t="shared" si="245"/>
        <v>6126033</v>
      </c>
    </row>
    <row r="5220" spans="2:11" s="58" customFormat="1">
      <c r="B5220" s="175" t="s">
        <v>6283</v>
      </c>
      <c r="C5220" s="174" t="s">
        <v>393</v>
      </c>
      <c r="D5220" s="181">
        <v>9188.5847470000008</v>
      </c>
      <c r="E5220" s="97">
        <v>108.91929361883045</v>
      </c>
      <c r="F5220" s="227">
        <f t="shared" si="243"/>
        <v>1000814.16</v>
      </c>
      <c r="G5220" s="81"/>
      <c r="H5220" s="106" t="s">
        <v>11235</v>
      </c>
      <c r="I5220" s="189" t="str">
        <f t="shared" si="244"/>
        <v/>
      </c>
      <c r="J5220" s="232">
        <v>2016</v>
      </c>
      <c r="K5220" s="106">
        <f t="shared" si="245"/>
        <v>0</v>
      </c>
    </row>
    <row r="5221" spans="2:11" s="58" customFormat="1">
      <c r="B5221" s="175" t="s">
        <v>6284</v>
      </c>
      <c r="C5221" s="174" t="s">
        <v>393</v>
      </c>
      <c r="D5221" s="181">
        <v>6617.703837</v>
      </c>
      <c r="E5221" s="97">
        <v>65.176855994741913</v>
      </c>
      <c r="F5221" s="227">
        <f t="shared" si="243"/>
        <v>431321.13</v>
      </c>
      <c r="G5221" s="81"/>
      <c r="H5221" s="106" t="s">
        <v>11235</v>
      </c>
      <c r="I5221" s="189" t="str">
        <f t="shared" si="244"/>
        <v/>
      </c>
      <c r="J5221" s="232">
        <v>2016</v>
      </c>
      <c r="K5221" s="106">
        <f t="shared" si="245"/>
        <v>0</v>
      </c>
    </row>
    <row r="5222" spans="2:11" s="58" customFormat="1">
      <c r="B5222" s="175" t="s">
        <v>6285</v>
      </c>
      <c r="C5222" s="174" t="s">
        <v>4969</v>
      </c>
      <c r="D5222" s="104">
        <v>14582.88508</v>
      </c>
      <c r="E5222" s="97">
        <v>402.44836311910376</v>
      </c>
      <c r="F5222" s="227">
        <f t="shared" si="243"/>
        <v>5868858.2300000004</v>
      </c>
      <c r="G5222" s="81">
        <v>7291.4426309999999</v>
      </c>
      <c r="H5222" s="106">
        <v>162.69455305819301</v>
      </c>
      <c r="I5222" s="189">
        <f t="shared" si="244"/>
        <v>1186278</v>
      </c>
      <c r="J5222" s="232">
        <v>2016</v>
      </c>
      <c r="K5222" s="106">
        <f t="shared" si="245"/>
        <v>7055136</v>
      </c>
    </row>
    <row r="5223" spans="2:11" s="58" customFormat="1">
      <c r="B5223" s="175" t="s">
        <v>6286</v>
      </c>
      <c r="C5223" s="174" t="s">
        <v>4969</v>
      </c>
      <c r="D5223" s="181">
        <v>26324.096590000001</v>
      </c>
      <c r="E5223" s="97">
        <v>169.95760347192981</v>
      </c>
      <c r="F5223" s="227">
        <f t="shared" si="243"/>
        <v>4473980.37</v>
      </c>
      <c r="G5223" s="81">
        <v>13162.04847</v>
      </c>
      <c r="H5223" s="106">
        <v>162.69450799249336</v>
      </c>
      <c r="I5223" s="189">
        <f t="shared" si="244"/>
        <v>2141393</v>
      </c>
      <c r="J5223" s="232">
        <v>2016</v>
      </c>
      <c r="K5223" s="106">
        <f t="shared" si="245"/>
        <v>6615373</v>
      </c>
    </row>
    <row r="5224" spans="2:11" s="58" customFormat="1">
      <c r="B5224" s="175" t="s">
        <v>6287</v>
      </c>
      <c r="C5224" s="174" t="s">
        <v>397</v>
      </c>
      <c r="D5224" s="181">
        <v>15569.22667</v>
      </c>
      <c r="E5224" s="97">
        <v>230.05651763691611</v>
      </c>
      <c r="F5224" s="227">
        <f t="shared" si="243"/>
        <v>3581802.07</v>
      </c>
      <c r="G5224" s="81"/>
      <c r="H5224" s="106" t="s">
        <v>11235</v>
      </c>
      <c r="I5224" s="189" t="str">
        <f t="shared" si="244"/>
        <v/>
      </c>
      <c r="J5224" s="232">
        <v>2016</v>
      </c>
      <c r="K5224" s="106">
        <f t="shared" si="245"/>
        <v>0</v>
      </c>
    </row>
    <row r="5225" spans="2:11" s="58" customFormat="1">
      <c r="B5225" s="175" t="s">
        <v>6288</v>
      </c>
      <c r="C5225" s="174" t="s">
        <v>4969</v>
      </c>
      <c r="D5225" s="181">
        <v>8697.7810850000005</v>
      </c>
      <c r="E5225" s="97">
        <v>321.66135967999014</v>
      </c>
      <c r="F5225" s="227">
        <f t="shared" si="243"/>
        <v>2797740.09</v>
      </c>
      <c r="G5225" s="81"/>
      <c r="H5225" s="106" t="s">
        <v>11235</v>
      </c>
      <c r="I5225" s="189" t="str">
        <f t="shared" si="244"/>
        <v/>
      </c>
      <c r="J5225" s="232">
        <v>2016</v>
      </c>
      <c r="K5225" s="106">
        <f t="shared" si="245"/>
        <v>0</v>
      </c>
    </row>
    <row r="5226" spans="2:11" s="58" customFormat="1">
      <c r="B5226" s="175" t="s">
        <v>6289</v>
      </c>
      <c r="C5226" s="174" t="s">
        <v>4969</v>
      </c>
      <c r="D5226" s="181">
        <v>6572.7388019999999</v>
      </c>
      <c r="E5226" s="97">
        <v>408.76694798558952</v>
      </c>
      <c r="F5226" s="227">
        <f t="shared" si="243"/>
        <v>2686718.38</v>
      </c>
      <c r="G5226" s="81">
        <v>3286.3694580000001</v>
      </c>
      <c r="H5226" s="106">
        <v>162.69442825378155</v>
      </c>
      <c r="I5226" s="189">
        <f t="shared" si="244"/>
        <v>534674</v>
      </c>
      <c r="J5226" s="232">
        <v>2016</v>
      </c>
      <c r="K5226" s="106">
        <f t="shared" si="245"/>
        <v>3221392</v>
      </c>
    </row>
    <row r="5227" spans="2:11" s="58" customFormat="1">
      <c r="B5227" s="175" t="s">
        <v>6290</v>
      </c>
      <c r="C5227" s="174" t="s">
        <v>435</v>
      </c>
      <c r="D5227" s="104">
        <v>6671.4</v>
      </c>
      <c r="E5227" s="97">
        <v>144.80503642413885</v>
      </c>
      <c r="F5227" s="227">
        <f t="shared" si="243"/>
        <v>966052.31999999983</v>
      </c>
      <c r="G5227" s="81"/>
      <c r="H5227" s="106" t="s">
        <v>11235</v>
      </c>
      <c r="I5227" s="189" t="str">
        <f t="shared" si="244"/>
        <v/>
      </c>
      <c r="J5227" s="232">
        <v>2016</v>
      </c>
      <c r="K5227" s="106">
        <f t="shared" si="245"/>
        <v>0</v>
      </c>
    </row>
    <row r="5228" spans="2:11" s="58" customFormat="1">
      <c r="B5228" s="175" t="s">
        <v>6291</v>
      </c>
      <c r="C5228" s="174" t="s">
        <v>435</v>
      </c>
      <c r="D5228" s="181">
        <v>3529.6</v>
      </c>
      <c r="E5228" s="97">
        <v>111.31541534451496</v>
      </c>
      <c r="F5228" s="227">
        <f t="shared" si="243"/>
        <v>392898.89</v>
      </c>
      <c r="G5228" s="81"/>
      <c r="H5228" s="106" t="s">
        <v>11235</v>
      </c>
      <c r="I5228" s="189" t="str">
        <f t="shared" si="244"/>
        <v/>
      </c>
      <c r="J5228" s="232">
        <v>2016</v>
      </c>
      <c r="K5228" s="106">
        <f t="shared" si="245"/>
        <v>0</v>
      </c>
    </row>
    <row r="5229" spans="2:11" s="58" customFormat="1">
      <c r="B5229" s="175" t="s">
        <v>6292</v>
      </c>
      <c r="C5229" s="174" t="s">
        <v>6293</v>
      </c>
      <c r="D5229" s="181">
        <v>10162.17857</v>
      </c>
      <c r="E5229" s="97">
        <v>80.508940515498139</v>
      </c>
      <c r="F5229" s="227">
        <f t="shared" si="243"/>
        <v>818146.23</v>
      </c>
      <c r="G5229" s="81"/>
      <c r="H5229" s="106" t="s">
        <v>11235</v>
      </c>
      <c r="I5229" s="189" t="str">
        <f t="shared" si="244"/>
        <v/>
      </c>
      <c r="J5229" s="232">
        <v>2016</v>
      </c>
      <c r="K5229" s="106">
        <f t="shared" si="245"/>
        <v>0</v>
      </c>
    </row>
    <row r="5230" spans="2:11" s="58" customFormat="1">
      <c r="B5230" s="175" t="s">
        <v>6294</v>
      </c>
      <c r="C5230" s="174" t="s">
        <v>3465</v>
      </c>
      <c r="D5230" s="181">
        <v>28926.68333</v>
      </c>
      <c r="E5230" s="97">
        <v>128.25861775007718</v>
      </c>
      <c r="F5230" s="227">
        <f t="shared" si="243"/>
        <v>3710096.4199999995</v>
      </c>
      <c r="G5230" s="81">
        <v>14463.342000000001</v>
      </c>
      <c r="H5230" s="106">
        <v>559.64734844823556</v>
      </c>
      <c r="I5230" s="189">
        <f t="shared" si="244"/>
        <v>8094371.0000000009</v>
      </c>
      <c r="J5230" s="232">
        <v>2016</v>
      </c>
      <c r="K5230" s="106">
        <f t="shared" si="245"/>
        <v>11804467</v>
      </c>
    </row>
    <row r="5231" spans="2:11" s="58" customFormat="1">
      <c r="B5231" s="175" t="s">
        <v>6295</v>
      </c>
      <c r="C5231" s="174" t="s">
        <v>3672</v>
      </c>
      <c r="D5231" s="181">
        <v>17039.264289999999</v>
      </c>
      <c r="E5231" s="97">
        <v>227.71608116185868</v>
      </c>
      <c r="F5231" s="227">
        <f t="shared" si="243"/>
        <v>3880114.49</v>
      </c>
      <c r="G5231" s="81">
        <v>8519.6323630000006</v>
      </c>
      <c r="H5231" s="106">
        <v>162.69446156147475</v>
      </c>
      <c r="I5231" s="189">
        <f t="shared" si="244"/>
        <v>1386097</v>
      </c>
      <c r="J5231" s="232">
        <v>2016</v>
      </c>
      <c r="K5231" s="106">
        <f t="shared" si="245"/>
        <v>5266211</v>
      </c>
    </row>
    <row r="5232" spans="2:11" s="58" customFormat="1">
      <c r="B5232" s="175" t="s">
        <v>6296</v>
      </c>
      <c r="C5232" s="174" t="s">
        <v>3672</v>
      </c>
      <c r="D5232" s="104">
        <v>8960.375</v>
      </c>
      <c r="E5232" s="97">
        <v>163.62827671832932</v>
      </c>
      <c r="F5232" s="227">
        <f t="shared" si="243"/>
        <v>1466170.72</v>
      </c>
      <c r="G5232" s="81">
        <v>4480.1874669999997</v>
      </c>
      <c r="H5232" s="106">
        <v>162.69453128221076</v>
      </c>
      <c r="I5232" s="189">
        <f t="shared" si="244"/>
        <v>728902</v>
      </c>
      <c r="J5232" s="232">
        <v>2016</v>
      </c>
      <c r="K5232" s="106">
        <f t="shared" si="245"/>
        <v>2195073</v>
      </c>
    </row>
    <row r="5233" spans="2:11" s="58" customFormat="1">
      <c r="B5233" s="175" t="s">
        <v>6297</v>
      </c>
      <c r="C5233" s="174" t="s">
        <v>3465</v>
      </c>
      <c r="D5233" s="181">
        <v>17627.637180000002</v>
      </c>
      <c r="E5233" s="97">
        <v>485.79844153565676</v>
      </c>
      <c r="F5233" s="227">
        <f t="shared" si="243"/>
        <v>8563478.6699999999</v>
      </c>
      <c r="G5233" s="81">
        <v>8813.8184839999994</v>
      </c>
      <c r="H5233" s="106">
        <v>162.69452367360554</v>
      </c>
      <c r="I5233" s="189">
        <f t="shared" si="244"/>
        <v>1433960</v>
      </c>
      <c r="J5233" s="232">
        <v>2016</v>
      </c>
      <c r="K5233" s="106">
        <f t="shared" si="245"/>
        <v>9997439</v>
      </c>
    </row>
    <row r="5234" spans="2:11" s="58" customFormat="1">
      <c r="B5234" s="175" t="s">
        <v>6298</v>
      </c>
      <c r="C5234" s="174" t="s">
        <v>3672</v>
      </c>
      <c r="D5234" s="181">
        <v>17039.264289999999</v>
      </c>
      <c r="E5234" s="97">
        <v>227.71608116185868</v>
      </c>
      <c r="F5234" s="227">
        <f t="shared" si="243"/>
        <v>3880114.49</v>
      </c>
      <c r="G5234" s="81">
        <v>8519.6323630000006</v>
      </c>
      <c r="H5234" s="106">
        <v>162.69446156147475</v>
      </c>
      <c r="I5234" s="189">
        <f t="shared" si="244"/>
        <v>1386097</v>
      </c>
      <c r="J5234" s="232">
        <v>2016</v>
      </c>
      <c r="K5234" s="106">
        <f t="shared" si="245"/>
        <v>5266211</v>
      </c>
    </row>
    <row r="5235" spans="2:11" s="58" customFormat="1">
      <c r="B5235" s="175" t="s">
        <v>6299</v>
      </c>
      <c r="C5235" s="174" t="s">
        <v>3672</v>
      </c>
      <c r="D5235" s="181">
        <v>8900.2666669999999</v>
      </c>
      <c r="E5235" s="97">
        <v>104.96324716469307</v>
      </c>
      <c r="F5235" s="227">
        <f t="shared" si="243"/>
        <v>934200.89</v>
      </c>
      <c r="G5235" s="81">
        <v>4450.1332869999997</v>
      </c>
      <c r="H5235" s="106">
        <v>162.69445279651015</v>
      </c>
      <c r="I5235" s="189">
        <f t="shared" si="244"/>
        <v>724012</v>
      </c>
      <c r="J5235" s="232">
        <v>2016</v>
      </c>
      <c r="K5235" s="106">
        <f t="shared" si="245"/>
        <v>1658213</v>
      </c>
    </row>
    <row r="5236" spans="2:11" s="58" customFormat="1">
      <c r="B5236" s="175" t="s">
        <v>6300</v>
      </c>
      <c r="C5236" s="174" t="s">
        <v>6293</v>
      </c>
      <c r="D5236" s="181">
        <v>10162.17857</v>
      </c>
      <c r="E5236" s="97">
        <v>80.508940515498139</v>
      </c>
      <c r="F5236" s="227">
        <f t="shared" si="243"/>
        <v>818146.23</v>
      </c>
      <c r="G5236" s="81"/>
      <c r="H5236" s="106" t="s">
        <v>11235</v>
      </c>
      <c r="I5236" s="189" t="str">
        <f t="shared" si="244"/>
        <v/>
      </c>
      <c r="J5236" s="232">
        <v>2016</v>
      </c>
      <c r="K5236" s="106">
        <f t="shared" si="245"/>
        <v>0</v>
      </c>
    </row>
    <row r="5237" spans="2:11" s="58" customFormat="1">
      <c r="B5237" s="175" t="s">
        <v>6301</v>
      </c>
      <c r="C5237" s="174" t="s">
        <v>3672</v>
      </c>
      <c r="D5237" s="104">
        <v>20099.340950000002</v>
      </c>
      <c r="E5237" s="97">
        <v>559.24788568751546</v>
      </c>
      <c r="F5237" s="227">
        <f t="shared" si="243"/>
        <v>11240513.93</v>
      </c>
      <c r="G5237" s="81">
        <v>10049.670770000001</v>
      </c>
      <c r="H5237" s="106">
        <v>162.69448397064255</v>
      </c>
      <c r="I5237" s="189">
        <f t="shared" si="244"/>
        <v>1635026</v>
      </c>
      <c r="J5237" s="232">
        <v>2016</v>
      </c>
      <c r="K5237" s="106">
        <f t="shared" si="245"/>
        <v>12875540</v>
      </c>
    </row>
    <row r="5238" spans="2:11" s="58" customFormat="1">
      <c r="B5238" s="175" t="s">
        <v>6302</v>
      </c>
      <c r="C5238" s="174" t="s">
        <v>3672</v>
      </c>
      <c r="D5238" s="181">
        <v>8960.375</v>
      </c>
      <c r="E5238" s="97">
        <v>163.62827671832932</v>
      </c>
      <c r="F5238" s="227">
        <f t="shared" si="243"/>
        <v>1466170.72</v>
      </c>
      <c r="G5238" s="81">
        <v>4480.1874669999997</v>
      </c>
      <c r="H5238" s="106">
        <v>162.69453128221076</v>
      </c>
      <c r="I5238" s="189">
        <f t="shared" si="244"/>
        <v>728902</v>
      </c>
      <c r="J5238" s="232">
        <v>2016</v>
      </c>
      <c r="K5238" s="106">
        <f t="shared" si="245"/>
        <v>2195073</v>
      </c>
    </row>
    <row r="5239" spans="2:11" s="58" customFormat="1">
      <c r="B5239" s="175" t="s">
        <v>6303</v>
      </c>
      <c r="C5239" s="174" t="s">
        <v>4774</v>
      </c>
      <c r="D5239" s="181">
        <v>19096.832139999999</v>
      </c>
      <c r="E5239" s="97">
        <v>43.24163997181158</v>
      </c>
      <c r="F5239" s="227">
        <f t="shared" si="243"/>
        <v>825778.34</v>
      </c>
      <c r="G5239" s="81"/>
      <c r="H5239" s="106" t="s">
        <v>11235</v>
      </c>
      <c r="I5239" s="189" t="str">
        <f t="shared" si="244"/>
        <v/>
      </c>
      <c r="J5239" s="232">
        <v>2016</v>
      </c>
      <c r="K5239" s="106">
        <f t="shared" si="245"/>
        <v>0</v>
      </c>
    </row>
    <row r="5240" spans="2:11" s="58" customFormat="1">
      <c r="B5240" s="175" t="s">
        <v>6304</v>
      </c>
      <c r="C5240" s="174" t="s">
        <v>680</v>
      </c>
      <c r="D5240" s="181">
        <v>15179.02</v>
      </c>
      <c r="E5240" s="97">
        <v>139.05665846675211</v>
      </c>
      <c r="F5240" s="227">
        <f t="shared" si="243"/>
        <v>2110743.7999999998</v>
      </c>
      <c r="G5240" s="81">
        <v>7589.5100789999997</v>
      </c>
      <c r="H5240" s="106">
        <v>162.69455961546001</v>
      </c>
      <c r="I5240" s="189">
        <f t="shared" si="244"/>
        <v>1234772</v>
      </c>
      <c r="J5240" s="232">
        <v>2016</v>
      </c>
      <c r="K5240" s="106">
        <f t="shared" si="245"/>
        <v>3345516</v>
      </c>
    </row>
    <row r="5241" spans="2:11" s="58" customFormat="1">
      <c r="B5241" s="175" t="s">
        <v>6305</v>
      </c>
      <c r="C5241" s="174" t="s">
        <v>669</v>
      </c>
      <c r="D5241" s="181">
        <v>19742.953529999999</v>
      </c>
      <c r="E5241" s="97">
        <v>205.32492080479511</v>
      </c>
      <c r="F5241" s="227">
        <f t="shared" si="243"/>
        <v>4053720.37</v>
      </c>
      <c r="G5241" s="81">
        <v>9871.4763980000007</v>
      </c>
      <c r="H5241" s="106">
        <v>162.69450842483795</v>
      </c>
      <c r="I5241" s="189">
        <f t="shared" si="244"/>
        <v>1606035</v>
      </c>
      <c r="J5241" s="232">
        <v>2016</v>
      </c>
      <c r="K5241" s="106">
        <f t="shared" si="245"/>
        <v>5659755</v>
      </c>
    </row>
    <row r="5242" spans="2:11" s="58" customFormat="1">
      <c r="B5242" s="175" t="s">
        <v>6306</v>
      </c>
      <c r="C5242" s="174" t="s">
        <v>4774</v>
      </c>
      <c r="D5242" s="104">
        <v>31132.836670000001</v>
      </c>
      <c r="E5242" s="97">
        <v>94.418786542267242</v>
      </c>
      <c r="F5242" s="227">
        <f t="shared" si="243"/>
        <v>2939524.66</v>
      </c>
      <c r="G5242" s="81">
        <v>15566.418</v>
      </c>
      <c r="H5242" s="106">
        <v>162.69452612669144</v>
      </c>
      <c r="I5242" s="189">
        <f t="shared" si="244"/>
        <v>2532571</v>
      </c>
      <c r="J5242" s="232">
        <v>2016</v>
      </c>
      <c r="K5242" s="106">
        <f t="shared" si="245"/>
        <v>5472096</v>
      </c>
    </row>
    <row r="5243" spans="2:11" s="58" customFormat="1">
      <c r="B5243" s="175" t="s">
        <v>6307</v>
      </c>
      <c r="C5243" s="174" t="s">
        <v>680</v>
      </c>
      <c r="D5243" s="181">
        <v>9166.3333330000005</v>
      </c>
      <c r="E5243" s="97">
        <v>80.225970765490587</v>
      </c>
      <c r="F5243" s="227">
        <f t="shared" si="243"/>
        <v>735377.98999999987</v>
      </c>
      <c r="G5243" s="81">
        <v>4583.166553</v>
      </c>
      <c r="H5243" s="106">
        <v>162.69450201671518</v>
      </c>
      <c r="I5243" s="189">
        <f t="shared" si="244"/>
        <v>745656</v>
      </c>
      <c r="J5243" s="232">
        <v>2016</v>
      </c>
      <c r="K5243" s="106">
        <f t="shared" si="245"/>
        <v>1481034</v>
      </c>
    </row>
    <row r="5244" spans="2:11" s="58" customFormat="1">
      <c r="B5244" s="175" t="s">
        <v>6308</v>
      </c>
      <c r="C5244" s="174" t="s">
        <v>692</v>
      </c>
      <c r="D5244" s="181">
        <v>7201.8</v>
      </c>
      <c r="E5244" s="97">
        <v>102.11664583854036</v>
      </c>
      <c r="F5244" s="227">
        <f t="shared" si="243"/>
        <v>735423.66</v>
      </c>
      <c r="G5244" s="81">
        <v>3600.9000550000001</v>
      </c>
      <c r="H5244" s="106">
        <v>162.69460164175536</v>
      </c>
      <c r="I5244" s="189">
        <f t="shared" si="244"/>
        <v>585847</v>
      </c>
      <c r="J5244" s="232">
        <v>2016</v>
      </c>
      <c r="K5244" s="106">
        <f t="shared" si="245"/>
        <v>1321271</v>
      </c>
    </row>
    <row r="5245" spans="2:11" s="58" customFormat="1">
      <c r="B5245" s="175" t="s">
        <v>6309</v>
      </c>
      <c r="C5245" s="174" t="s">
        <v>680</v>
      </c>
      <c r="D5245" s="181">
        <v>7163</v>
      </c>
      <c r="E5245" s="97">
        <v>88.971243892223924</v>
      </c>
      <c r="F5245" s="227">
        <f t="shared" si="243"/>
        <v>637301.02</v>
      </c>
      <c r="G5245" s="81">
        <v>3581.499879</v>
      </c>
      <c r="H5245" s="106">
        <v>162.69440728354692</v>
      </c>
      <c r="I5245" s="189">
        <f t="shared" si="244"/>
        <v>582690</v>
      </c>
      <c r="J5245" s="232">
        <v>2016</v>
      </c>
      <c r="K5245" s="106">
        <f t="shared" si="245"/>
        <v>1219991</v>
      </c>
    </row>
    <row r="5246" spans="2:11" s="58" customFormat="1">
      <c r="B5246" s="175" t="s">
        <v>6310</v>
      </c>
      <c r="C5246" s="174" t="s">
        <v>680</v>
      </c>
      <c r="D5246" s="181">
        <v>9022.1</v>
      </c>
      <c r="E5246" s="97">
        <v>121.54136509238427</v>
      </c>
      <c r="F5246" s="227">
        <f t="shared" si="243"/>
        <v>1096558.3500000001</v>
      </c>
      <c r="G5246" s="81">
        <v>4511.049865</v>
      </c>
      <c r="H5246" s="106">
        <v>162.69449949873254</v>
      </c>
      <c r="I5246" s="189">
        <f t="shared" si="244"/>
        <v>733923</v>
      </c>
      <c r="J5246" s="232">
        <v>2016</v>
      </c>
      <c r="K5246" s="106">
        <f t="shared" si="245"/>
        <v>1830481</v>
      </c>
    </row>
    <row r="5247" spans="2:11" s="58" customFormat="1">
      <c r="B5247" s="175" t="s">
        <v>6311</v>
      </c>
      <c r="C5247" s="174" t="s">
        <v>680</v>
      </c>
      <c r="D5247" s="104">
        <v>5068.5</v>
      </c>
      <c r="E5247" s="97">
        <v>74.80923152806551</v>
      </c>
      <c r="F5247" s="227">
        <f t="shared" si="243"/>
        <v>379170.59</v>
      </c>
      <c r="G5247" s="81">
        <v>2534.250027</v>
      </c>
      <c r="H5247" s="106">
        <v>162.69468111166759</v>
      </c>
      <c r="I5247" s="189">
        <f t="shared" si="244"/>
        <v>412309</v>
      </c>
      <c r="J5247" s="232">
        <v>2016</v>
      </c>
      <c r="K5247" s="106">
        <f t="shared" si="245"/>
        <v>791480</v>
      </c>
    </row>
    <row r="5248" spans="2:11" s="58" customFormat="1">
      <c r="B5248" s="175" t="s">
        <v>6312</v>
      </c>
      <c r="C5248" s="174" t="s">
        <v>696</v>
      </c>
      <c r="D5248" s="181">
        <v>10195.523810000001</v>
      </c>
      <c r="E5248" s="97">
        <v>383.93886110693114</v>
      </c>
      <c r="F5248" s="227">
        <f t="shared" si="243"/>
        <v>3914457.8</v>
      </c>
      <c r="G5248" s="81">
        <v>5097.7618309999998</v>
      </c>
      <c r="H5248" s="106">
        <v>162.69453683702315</v>
      </c>
      <c r="I5248" s="189">
        <f t="shared" si="244"/>
        <v>829378</v>
      </c>
      <c r="J5248" s="232">
        <v>2016</v>
      </c>
      <c r="K5248" s="106">
        <f t="shared" si="245"/>
        <v>4743836</v>
      </c>
    </row>
    <row r="5249" spans="2:11" s="58" customFormat="1">
      <c r="B5249" s="175" t="s">
        <v>6313</v>
      </c>
      <c r="C5249" s="174" t="s">
        <v>669</v>
      </c>
      <c r="D5249" s="181">
        <v>10571.52527</v>
      </c>
      <c r="E5249" s="97">
        <v>81.507612950160407</v>
      </c>
      <c r="F5249" s="227">
        <f t="shared" si="243"/>
        <v>861659.79</v>
      </c>
      <c r="G5249" s="81">
        <v>5285.7627979999997</v>
      </c>
      <c r="H5249" s="106">
        <v>162.69458787015361</v>
      </c>
      <c r="I5249" s="189">
        <f t="shared" si="244"/>
        <v>859965</v>
      </c>
      <c r="J5249" s="232">
        <v>2016</v>
      </c>
      <c r="K5249" s="106">
        <f t="shared" si="245"/>
        <v>1721625</v>
      </c>
    </row>
    <row r="5250" spans="2:11" s="58" customFormat="1">
      <c r="B5250" s="175" t="s">
        <v>6314</v>
      </c>
      <c r="C5250" s="174" t="s">
        <v>3748</v>
      </c>
      <c r="D5250" s="181">
        <v>3584.4</v>
      </c>
      <c r="E5250" s="97">
        <v>76.880532306662204</v>
      </c>
      <c r="F5250" s="227">
        <f t="shared" si="243"/>
        <v>275570.58</v>
      </c>
      <c r="G5250" s="81">
        <v>1792.1999679999999</v>
      </c>
      <c r="H5250" s="106">
        <v>162.69445664893573</v>
      </c>
      <c r="I5250" s="189">
        <f t="shared" si="244"/>
        <v>291581</v>
      </c>
      <c r="J5250" s="232">
        <v>2016</v>
      </c>
      <c r="K5250" s="106">
        <f t="shared" si="245"/>
        <v>567152</v>
      </c>
    </row>
    <row r="5251" spans="2:11" s="58" customFormat="1">
      <c r="B5251" s="175" t="s">
        <v>6315</v>
      </c>
      <c r="C5251" s="174" t="s">
        <v>669</v>
      </c>
      <c r="D5251" s="181">
        <v>4858.1403719999998</v>
      </c>
      <c r="E5251" s="97">
        <v>46.543513090568233</v>
      </c>
      <c r="F5251" s="227">
        <f t="shared" si="243"/>
        <v>226114.92</v>
      </c>
      <c r="G5251" s="81">
        <v>2429.070119</v>
      </c>
      <c r="H5251" s="106">
        <v>162.69435653948696</v>
      </c>
      <c r="I5251" s="189">
        <f t="shared" si="244"/>
        <v>395196</v>
      </c>
      <c r="J5251" s="232">
        <v>2016</v>
      </c>
      <c r="K5251" s="106">
        <f t="shared" si="245"/>
        <v>621311</v>
      </c>
    </row>
    <row r="5252" spans="2:11" s="58" customFormat="1">
      <c r="B5252" s="175" t="s">
        <v>6316</v>
      </c>
      <c r="C5252" s="174" t="s">
        <v>3754</v>
      </c>
      <c r="D5252" s="104">
        <v>8752.7000000000007</v>
      </c>
      <c r="E5252" s="97">
        <v>72.146550207364584</v>
      </c>
      <c r="F5252" s="227">
        <f t="shared" si="243"/>
        <v>631477.11</v>
      </c>
      <c r="G5252" s="81">
        <v>4376.3498339999996</v>
      </c>
      <c r="H5252" s="106">
        <v>162.69448901648298</v>
      </c>
      <c r="I5252" s="189">
        <f t="shared" si="244"/>
        <v>712008</v>
      </c>
      <c r="J5252" s="232">
        <v>2016</v>
      </c>
      <c r="K5252" s="106">
        <f t="shared" si="245"/>
        <v>1343485</v>
      </c>
    </row>
    <row r="5253" spans="2:11" s="58" customFormat="1">
      <c r="B5253" s="175" t="s">
        <v>6317</v>
      </c>
      <c r="C5253" s="174" t="s">
        <v>3757</v>
      </c>
      <c r="D5253" s="181">
        <v>2809.8</v>
      </c>
      <c r="E5253" s="97">
        <v>68.023176026763466</v>
      </c>
      <c r="F5253" s="227">
        <f t="shared" si="243"/>
        <v>191131.51999999999</v>
      </c>
      <c r="G5253" s="81">
        <v>1404.8999699999999</v>
      </c>
      <c r="H5253" s="106">
        <v>162.69485720040268</v>
      </c>
      <c r="I5253" s="189">
        <f t="shared" si="244"/>
        <v>228570</v>
      </c>
      <c r="J5253" s="232">
        <v>2016</v>
      </c>
      <c r="K5253" s="106">
        <f t="shared" si="245"/>
        <v>419702</v>
      </c>
    </row>
    <row r="5254" spans="2:11" s="58" customFormat="1">
      <c r="B5254" s="175" t="s">
        <v>6318</v>
      </c>
      <c r="C5254" s="174" t="s">
        <v>3757</v>
      </c>
      <c r="D5254" s="181">
        <v>8359.4349999999995</v>
      </c>
      <c r="E5254" s="97">
        <v>213.01195834407471</v>
      </c>
      <c r="F5254" s="227">
        <f t="shared" si="243"/>
        <v>1780659.62</v>
      </c>
      <c r="G5254" s="81">
        <v>4179.7173599999996</v>
      </c>
      <c r="H5254" s="106">
        <v>162.69449377313879</v>
      </c>
      <c r="I5254" s="189">
        <f t="shared" si="244"/>
        <v>680017</v>
      </c>
      <c r="J5254" s="232">
        <v>2016</v>
      </c>
      <c r="K5254" s="106">
        <f t="shared" si="245"/>
        <v>2460677</v>
      </c>
    </row>
    <row r="5255" spans="2:11" s="58" customFormat="1">
      <c r="B5255" s="175" t="s">
        <v>6319</v>
      </c>
      <c r="C5255" s="174" t="s">
        <v>669</v>
      </c>
      <c r="D5255" s="181">
        <v>8323.4217219999991</v>
      </c>
      <c r="E5255" s="97">
        <v>408.59100422738385</v>
      </c>
      <c r="F5255" s="227">
        <f t="shared" si="243"/>
        <v>3400875.24</v>
      </c>
      <c r="G5255" s="81">
        <v>4161.7106700000004</v>
      </c>
      <c r="H5255" s="106">
        <v>162.69439509114167</v>
      </c>
      <c r="I5255" s="189">
        <f t="shared" si="244"/>
        <v>677087</v>
      </c>
      <c r="J5255" s="232">
        <v>2016</v>
      </c>
      <c r="K5255" s="106">
        <f t="shared" si="245"/>
        <v>4077962</v>
      </c>
    </row>
    <row r="5256" spans="2:11" s="58" customFormat="1">
      <c r="B5256" s="175" t="s">
        <v>6320</v>
      </c>
      <c r="C5256" s="174" t="s">
        <v>677</v>
      </c>
      <c r="D5256" s="181">
        <v>8154.1</v>
      </c>
      <c r="E5256" s="97">
        <v>119.17814841613422</v>
      </c>
      <c r="F5256" s="227">
        <f t="shared" si="243"/>
        <v>971790.54</v>
      </c>
      <c r="G5256" s="81">
        <v>4077.0499420000001</v>
      </c>
      <c r="H5256" s="106">
        <v>162.69459767142581</v>
      </c>
      <c r="I5256" s="189">
        <f t="shared" si="244"/>
        <v>663314</v>
      </c>
      <c r="J5256" s="232">
        <v>2016</v>
      </c>
      <c r="K5256" s="106">
        <f t="shared" si="245"/>
        <v>1635105</v>
      </c>
    </row>
    <row r="5257" spans="2:11" s="58" customFormat="1">
      <c r="B5257" s="175" t="s">
        <v>6321</v>
      </c>
      <c r="C5257" s="174" t="s">
        <v>3757</v>
      </c>
      <c r="D5257" s="104">
        <v>3626.2</v>
      </c>
      <c r="E5257" s="97">
        <v>129.85583255198279</v>
      </c>
      <c r="F5257" s="227">
        <f t="shared" si="243"/>
        <v>470883.22</v>
      </c>
      <c r="G5257" s="81">
        <v>1813.100044</v>
      </c>
      <c r="H5257" s="106">
        <v>162.69427656579992</v>
      </c>
      <c r="I5257" s="189">
        <f t="shared" si="244"/>
        <v>294981</v>
      </c>
      <c r="J5257" s="232">
        <v>2016</v>
      </c>
      <c r="K5257" s="106">
        <f t="shared" si="245"/>
        <v>765864</v>
      </c>
    </row>
    <row r="5258" spans="2:11" s="58" customFormat="1">
      <c r="B5258" s="175" t="s">
        <v>6322</v>
      </c>
      <c r="C5258" s="174" t="s">
        <v>677</v>
      </c>
      <c r="D5258" s="181">
        <v>8491.6</v>
      </c>
      <c r="E5258" s="97">
        <v>235.62802063215412</v>
      </c>
      <c r="F5258" s="227">
        <f t="shared" si="243"/>
        <v>2000858.9</v>
      </c>
      <c r="G5258" s="81">
        <v>4245.799908</v>
      </c>
      <c r="H5258" s="106">
        <v>162.69443095951002</v>
      </c>
      <c r="I5258" s="189">
        <f t="shared" si="244"/>
        <v>690768</v>
      </c>
      <c r="J5258" s="232">
        <v>2016</v>
      </c>
      <c r="K5258" s="106">
        <f t="shared" si="245"/>
        <v>2691627</v>
      </c>
    </row>
    <row r="5259" spans="2:11" s="58" customFormat="1">
      <c r="B5259" s="175" t="s">
        <v>6323</v>
      </c>
      <c r="C5259" s="174" t="s">
        <v>3757</v>
      </c>
      <c r="D5259" s="181">
        <v>12015.43455</v>
      </c>
      <c r="E5259" s="97">
        <v>415.06202370350394</v>
      </c>
      <c r="F5259" s="227">
        <f t="shared" si="243"/>
        <v>4987150.58</v>
      </c>
      <c r="G5259" s="81">
        <v>6007.7171049999997</v>
      </c>
      <c r="H5259" s="106">
        <v>162.6945781429234</v>
      </c>
      <c r="I5259" s="189">
        <f t="shared" si="244"/>
        <v>977423</v>
      </c>
      <c r="J5259" s="232">
        <v>2016</v>
      </c>
      <c r="K5259" s="106">
        <f t="shared" si="245"/>
        <v>5964574</v>
      </c>
    </row>
    <row r="5260" spans="2:11" s="58" customFormat="1">
      <c r="B5260" s="175" t="s">
        <v>6324</v>
      </c>
      <c r="C5260" s="174" t="s">
        <v>3757</v>
      </c>
      <c r="D5260" s="181">
        <v>7325.1111110000002</v>
      </c>
      <c r="E5260" s="97">
        <v>341.99765328310525</v>
      </c>
      <c r="F5260" s="227">
        <f t="shared" si="243"/>
        <v>2505170.81</v>
      </c>
      <c r="G5260" s="81">
        <v>3662.555468</v>
      </c>
      <c r="H5260" s="106">
        <v>162.69460086167356</v>
      </c>
      <c r="I5260" s="189">
        <f t="shared" si="244"/>
        <v>595878</v>
      </c>
      <c r="J5260" s="232">
        <v>2016</v>
      </c>
      <c r="K5260" s="106">
        <f t="shared" si="245"/>
        <v>3101049</v>
      </c>
    </row>
    <row r="5261" spans="2:11" s="58" customFormat="1">
      <c r="B5261" s="175" t="s">
        <v>6325</v>
      </c>
      <c r="C5261" s="174" t="s">
        <v>3757</v>
      </c>
      <c r="D5261" s="181">
        <v>8359.4349999999995</v>
      </c>
      <c r="E5261" s="97">
        <v>213.01195834407471</v>
      </c>
      <c r="F5261" s="227">
        <f t="shared" si="243"/>
        <v>1780659.62</v>
      </c>
      <c r="G5261" s="81">
        <v>4179.7173599999996</v>
      </c>
      <c r="H5261" s="106">
        <v>162.69449377313879</v>
      </c>
      <c r="I5261" s="189">
        <f t="shared" si="244"/>
        <v>680017</v>
      </c>
      <c r="J5261" s="232">
        <v>2016</v>
      </c>
      <c r="K5261" s="106">
        <f t="shared" si="245"/>
        <v>2460677</v>
      </c>
    </row>
    <row r="5262" spans="2:11" s="58" customFormat="1">
      <c r="B5262" s="175" t="s">
        <v>6326</v>
      </c>
      <c r="C5262" s="174" t="s">
        <v>3757</v>
      </c>
      <c r="D5262" s="104">
        <v>12015.43455</v>
      </c>
      <c r="E5262" s="97">
        <v>415.06202370350394</v>
      </c>
      <c r="F5262" s="227">
        <f t="shared" ref="F5262:F5325" si="246">IFERROR(D5262*E5262,0)</f>
        <v>4987150.58</v>
      </c>
      <c r="G5262" s="81">
        <v>6007.7171049999997</v>
      </c>
      <c r="H5262" s="106">
        <v>162.6945781429234</v>
      </c>
      <c r="I5262" s="189">
        <f t="shared" ref="I5262:I5325" si="247">IFERROR(G5262*H5262,"")</f>
        <v>977423</v>
      </c>
      <c r="J5262" s="232">
        <v>2016</v>
      </c>
      <c r="K5262" s="106">
        <f t="shared" ref="K5262:K5325" si="248">IFERROR(ROUND((F5262+I5262),0),0)</f>
        <v>5964574</v>
      </c>
    </row>
    <row r="5263" spans="2:11" s="58" customFormat="1">
      <c r="B5263" s="175" t="s">
        <v>6327</v>
      </c>
      <c r="C5263" s="174" t="s">
        <v>674</v>
      </c>
      <c r="D5263" s="181">
        <v>6311.4192370000001</v>
      </c>
      <c r="E5263" s="97">
        <v>198.66640812724702</v>
      </c>
      <c r="F5263" s="227">
        <f t="shared" si="246"/>
        <v>1253866.99</v>
      </c>
      <c r="G5263" s="81">
        <v>3155.709711</v>
      </c>
      <c r="H5263" s="106">
        <v>162.69462245223608</v>
      </c>
      <c r="I5263" s="189">
        <f t="shared" si="247"/>
        <v>513417</v>
      </c>
      <c r="J5263" s="232">
        <v>2016</v>
      </c>
      <c r="K5263" s="106">
        <f t="shared" si="248"/>
        <v>1767284</v>
      </c>
    </row>
    <row r="5264" spans="2:11" s="58" customFormat="1">
      <c r="B5264" s="175" t="s">
        <v>6328</v>
      </c>
      <c r="C5264" s="174" t="s">
        <v>677</v>
      </c>
      <c r="D5264" s="181">
        <v>5921.4</v>
      </c>
      <c r="E5264" s="97">
        <v>181.04254061539504</v>
      </c>
      <c r="F5264" s="227">
        <f t="shared" si="246"/>
        <v>1072025.3</v>
      </c>
      <c r="G5264" s="81">
        <v>2960.699928</v>
      </c>
      <c r="H5264" s="106">
        <v>162.69463698247503</v>
      </c>
      <c r="I5264" s="189">
        <f t="shared" si="247"/>
        <v>481689.99999999994</v>
      </c>
      <c r="J5264" s="232">
        <v>2016</v>
      </c>
      <c r="K5264" s="106">
        <f t="shared" si="248"/>
        <v>1553715</v>
      </c>
    </row>
    <row r="5265" spans="2:11" s="58" customFormat="1">
      <c r="B5265" s="175" t="s">
        <v>6329</v>
      </c>
      <c r="C5265" s="174" t="s">
        <v>677</v>
      </c>
      <c r="D5265" s="181">
        <v>6852.3</v>
      </c>
      <c r="E5265" s="97">
        <v>263.85669629175607</v>
      </c>
      <c r="F5265" s="227">
        <f t="shared" si="246"/>
        <v>1808025.2400000002</v>
      </c>
      <c r="G5265" s="81">
        <v>3426.150161</v>
      </c>
      <c r="H5265" s="106">
        <v>162.69456206125696</v>
      </c>
      <c r="I5265" s="189">
        <f t="shared" si="247"/>
        <v>557416</v>
      </c>
      <c r="J5265" s="232">
        <v>2016</v>
      </c>
      <c r="K5265" s="106">
        <f t="shared" si="248"/>
        <v>2365441</v>
      </c>
    </row>
    <row r="5266" spans="2:11" s="58" customFormat="1">
      <c r="B5266" s="175" t="s">
        <v>6330</v>
      </c>
      <c r="C5266" s="174" t="s">
        <v>669</v>
      </c>
      <c r="D5266" s="181">
        <v>8323.4217219999991</v>
      </c>
      <c r="E5266" s="97">
        <v>408.59100422738385</v>
      </c>
      <c r="F5266" s="227">
        <f t="shared" si="246"/>
        <v>3400875.24</v>
      </c>
      <c r="G5266" s="81">
        <v>4161.7106700000004</v>
      </c>
      <c r="H5266" s="106">
        <v>162.69439509114167</v>
      </c>
      <c r="I5266" s="189">
        <f t="shared" si="247"/>
        <v>677087</v>
      </c>
      <c r="J5266" s="232">
        <v>2016</v>
      </c>
      <c r="K5266" s="106">
        <f t="shared" si="248"/>
        <v>4077962</v>
      </c>
    </row>
    <row r="5267" spans="2:11" s="58" customFormat="1">
      <c r="B5267" s="175" t="s">
        <v>6331</v>
      </c>
      <c r="C5267" s="174" t="s">
        <v>669</v>
      </c>
      <c r="D5267" s="104">
        <v>12923.82224</v>
      </c>
      <c r="E5267" s="97">
        <v>464.23905858364702</v>
      </c>
      <c r="F5267" s="227">
        <f t="shared" si="246"/>
        <v>5999743.0700000003</v>
      </c>
      <c r="G5267" s="81">
        <v>6461.911274</v>
      </c>
      <c r="H5267" s="106">
        <v>162.69443442067291</v>
      </c>
      <c r="I5267" s="189">
        <f t="shared" si="247"/>
        <v>1051317</v>
      </c>
      <c r="J5267" s="232">
        <v>2016</v>
      </c>
      <c r="K5267" s="106">
        <f t="shared" si="248"/>
        <v>7051060</v>
      </c>
    </row>
    <row r="5268" spans="2:11" s="58" customFormat="1">
      <c r="B5268" s="175" t="s">
        <v>6332</v>
      </c>
      <c r="C5268" s="174" t="s">
        <v>677</v>
      </c>
      <c r="D5268" s="181">
        <v>8491.6</v>
      </c>
      <c r="E5268" s="97">
        <v>235.62802063215412</v>
      </c>
      <c r="F5268" s="227">
        <f t="shared" si="246"/>
        <v>2000858.9</v>
      </c>
      <c r="G5268" s="81">
        <v>4245.799908</v>
      </c>
      <c r="H5268" s="106">
        <v>162.69443095951002</v>
      </c>
      <c r="I5268" s="189">
        <f t="shared" si="247"/>
        <v>690768</v>
      </c>
      <c r="J5268" s="232">
        <v>2016</v>
      </c>
      <c r="K5268" s="106">
        <f t="shared" si="248"/>
        <v>2691627</v>
      </c>
    </row>
    <row r="5269" spans="2:11" s="58" customFormat="1">
      <c r="B5269" s="175" t="s">
        <v>6333</v>
      </c>
      <c r="C5269" s="174" t="s">
        <v>677</v>
      </c>
      <c r="D5269" s="181">
        <v>6852.3</v>
      </c>
      <c r="E5269" s="97">
        <v>263.85669629175607</v>
      </c>
      <c r="F5269" s="227">
        <f t="shared" si="246"/>
        <v>1808025.2400000002</v>
      </c>
      <c r="G5269" s="81">
        <v>3426.150161</v>
      </c>
      <c r="H5269" s="106">
        <v>162.69456206125696</v>
      </c>
      <c r="I5269" s="189">
        <f t="shared" si="247"/>
        <v>557416</v>
      </c>
      <c r="J5269" s="232">
        <v>2016</v>
      </c>
      <c r="K5269" s="106">
        <f t="shared" si="248"/>
        <v>2365441</v>
      </c>
    </row>
    <row r="5270" spans="2:11" s="58" customFormat="1">
      <c r="B5270" s="175" t="s">
        <v>6334</v>
      </c>
      <c r="C5270" s="174" t="s">
        <v>674</v>
      </c>
      <c r="D5270" s="181">
        <v>7163.1751350000004</v>
      </c>
      <c r="E5270" s="97">
        <v>235.1303434939679</v>
      </c>
      <c r="F5270" s="227">
        <f t="shared" si="246"/>
        <v>1684279.83</v>
      </c>
      <c r="G5270" s="81">
        <v>3581.5875590000001</v>
      </c>
      <c r="H5270" s="106">
        <v>162.69461248706554</v>
      </c>
      <c r="I5270" s="189">
        <f t="shared" si="247"/>
        <v>582705</v>
      </c>
      <c r="J5270" s="232">
        <v>2016</v>
      </c>
      <c r="K5270" s="106">
        <f t="shared" si="248"/>
        <v>2266985</v>
      </c>
    </row>
    <row r="5271" spans="2:11" s="58" customFormat="1">
      <c r="B5271" s="175" t="s">
        <v>6335</v>
      </c>
      <c r="C5271" s="174" t="s">
        <v>842</v>
      </c>
      <c r="D5271" s="181">
        <v>12337.866669999999</v>
      </c>
      <c r="E5271" s="97">
        <v>260.77711131563075</v>
      </c>
      <c r="F5271" s="227">
        <f t="shared" si="246"/>
        <v>3217433.2300000004</v>
      </c>
      <c r="G5271" s="81"/>
      <c r="H5271" s="106" t="s">
        <v>11235</v>
      </c>
      <c r="I5271" s="189" t="str">
        <f t="shared" si="247"/>
        <v/>
      </c>
      <c r="J5271" s="232">
        <v>2016</v>
      </c>
      <c r="K5271" s="106">
        <f t="shared" si="248"/>
        <v>0</v>
      </c>
    </row>
    <row r="5272" spans="2:11" s="58" customFormat="1">
      <c r="B5272" s="175" t="s">
        <v>6336</v>
      </c>
      <c r="C5272" s="174" t="s">
        <v>842</v>
      </c>
      <c r="D5272" s="104">
        <v>1625.4</v>
      </c>
      <c r="E5272" s="97">
        <v>85.112169312169314</v>
      </c>
      <c r="F5272" s="227">
        <f t="shared" si="246"/>
        <v>138341.32</v>
      </c>
      <c r="G5272" s="81">
        <v>812.70001100000002</v>
      </c>
      <c r="H5272" s="106">
        <v>162.69471909727832</v>
      </c>
      <c r="I5272" s="189">
        <f t="shared" si="247"/>
        <v>132222</v>
      </c>
      <c r="J5272" s="232">
        <v>2016</v>
      </c>
      <c r="K5272" s="106">
        <f t="shared" si="248"/>
        <v>270563</v>
      </c>
    </row>
    <row r="5273" spans="2:11" s="58" customFormat="1">
      <c r="B5273" s="175" t="s">
        <v>6337</v>
      </c>
      <c r="C5273" s="174" t="s">
        <v>704</v>
      </c>
      <c r="D5273" s="181">
        <v>9664.51</v>
      </c>
      <c r="E5273" s="97">
        <v>180.99652025814035</v>
      </c>
      <c r="F5273" s="227">
        <f t="shared" si="246"/>
        <v>1749242.68</v>
      </c>
      <c r="G5273" s="81"/>
      <c r="H5273" s="106" t="s">
        <v>11235</v>
      </c>
      <c r="I5273" s="189" t="str">
        <f t="shared" si="247"/>
        <v/>
      </c>
      <c r="J5273" s="232">
        <v>2016</v>
      </c>
      <c r="K5273" s="106">
        <f t="shared" si="248"/>
        <v>0</v>
      </c>
    </row>
    <row r="5274" spans="2:11" s="58" customFormat="1">
      <c r="B5274" s="175" t="s">
        <v>6338</v>
      </c>
      <c r="C5274" s="174" t="s">
        <v>842</v>
      </c>
      <c r="D5274" s="181">
        <v>9578.5</v>
      </c>
      <c r="E5274" s="97">
        <v>180.39078039358981</v>
      </c>
      <c r="F5274" s="227">
        <f t="shared" si="246"/>
        <v>1727873.09</v>
      </c>
      <c r="G5274" s="81">
        <v>4789.2497949999997</v>
      </c>
      <c r="H5274" s="106">
        <v>162.69458335906242</v>
      </c>
      <c r="I5274" s="189">
        <f t="shared" si="247"/>
        <v>779185.00000000012</v>
      </c>
      <c r="J5274" s="232">
        <v>2016</v>
      </c>
      <c r="K5274" s="106">
        <f t="shared" si="248"/>
        <v>2507058</v>
      </c>
    </row>
    <row r="5275" spans="2:11" s="58" customFormat="1">
      <c r="B5275" s="175" t="s">
        <v>6339</v>
      </c>
      <c r="C5275" s="174" t="s">
        <v>842</v>
      </c>
      <c r="D5275" s="181">
        <v>1625.4</v>
      </c>
      <c r="E5275" s="97">
        <v>85.112169312169314</v>
      </c>
      <c r="F5275" s="227">
        <f t="shared" si="246"/>
        <v>138341.32</v>
      </c>
      <c r="G5275" s="81">
        <v>812.70001100000002</v>
      </c>
      <c r="H5275" s="106">
        <v>162.69471909727832</v>
      </c>
      <c r="I5275" s="189">
        <f t="shared" si="247"/>
        <v>132222</v>
      </c>
      <c r="J5275" s="232">
        <v>2016</v>
      </c>
      <c r="K5275" s="106">
        <f t="shared" si="248"/>
        <v>270563</v>
      </c>
    </row>
    <row r="5276" spans="2:11" s="58" customFormat="1">
      <c r="B5276" s="175" t="s">
        <v>6340</v>
      </c>
      <c r="C5276" s="174" t="s">
        <v>704</v>
      </c>
      <c r="D5276" s="181">
        <v>5902.8666670000002</v>
      </c>
      <c r="E5276" s="97">
        <v>98.49733914038957</v>
      </c>
      <c r="F5276" s="227">
        <f t="shared" si="246"/>
        <v>581416.66</v>
      </c>
      <c r="G5276" s="81"/>
      <c r="H5276" s="106" t="s">
        <v>11235</v>
      </c>
      <c r="I5276" s="189" t="str">
        <f t="shared" si="247"/>
        <v/>
      </c>
      <c r="J5276" s="232">
        <v>2016</v>
      </c>
      <c r="K5276" s="106">
        <f t="shared" si="248"/>
        <v>0</v>
      </c>
    </row>
    <row r="5277" spans="2:11" s="58" customFormat="1">
      <c r="B5277" s="175" t="s">
        <v>6341</v>
      </c>
      <c r="C5277" s="174" t="s">
        <v>836</v>
      </c>
      <c r="D5277" s="104">
        <v>8075.4333329999999</v>
      </c>
      <c r="E5277" s="97">
        <v>133.80839460147891</v>
      </c>
      <c r="F5277" s="227">
        <f t="shared" si="246"/>
        <v>1080560.77</v>
      </c>
      <c r="G5277" s="81">
        <v>4037.7168539999998</v>
      </c>
      <c r="H5277" s="106">
        <v>162.69441958249806</v>
      </c>
      <c r="I5277" s="189">
        <f t="shared" si="247"/>
        <v>656914</v>
      </c>
      <c r="J5277" s="232">
        <v>2016</v>
      </c>
      <c r="K5277" s="106">
        <f t="shared" si="248"/>
        <v>1737475</v>
      </c>
    </row>
    <row r="5278" spans="2:11" s="58" customFormat="1">
      <c r="B5278" s="175" t="s">
        <v>6342</v>
      </c>
      <c r="C5278" s="174" t="s">
        <v>836</v>
      </c>
      <c r="D5278" s="181">
        <v>17829.18333</v>
      </c>
      <c r="E5278" s="97">
        <v>218.29018906610793</v>
      </c>
      <c r="F5278" s="227">
        <f t="shared" si="246"/>
        <v>3891935.8</v>
      </c>
      <c r="G5278" s="81">
        <v>8914.5914250000005</v>
      </c>
      <c r="H5278" s="106">
        <v>162.69450060634719</v>
      </c>
      <c r="I5278" s="189">
        <f t="shared" si="247"/>
        <v>1450355</v>
      </c>
      <c r="J5278" s="232">
        <v>2016</v>
      </c>
      <c r="K5278" s="106">
        <f t="shared" si="248"/>
        <v>5342291</v>
      </c>
    </row>
    <row r="5279" spans="2:11" s="58" customFormat="1">
      <c r="B5279" s="175" t="s">
        <v>6343</v>
      </c>
      <c r="C5279" s="174" t="s">
        <v>677</v>
      </c>
      <c r="D5279" s="181">
        <v>10907.3</v>
      </c>
      <c r="E5279" s="97">
        <v>181.40256433764543</v>
      </c>
      <c r="F5279" s="227">
        <f t="shared" si="246"/>
        <v>1978612.19</v>
      </c>
      <c r="G5279" s="81">
        <v>5453.6500040000001</v>
      </c>
      <c r="H5279" s="106">
        <v>162.6945255653043</v>
      </c>
      <c r="I5279" s="189">
        <f t="shared" si="247"/>
        <v>887278.99999999988</v>
      </c>
      <c r="J5279" s="232">
        <v>2016</v>
      </c>
      <c r="K5279" s="106">
        <f t="shared" si="248"/>
        <v>2865891</v>
      </c>
    </row>
    <row r="5280" spans="2:11" s="58" customFormat="1">
      <c r="B5280" s="175" t="s">
        <v>6344</v>
      </c>
      <c r="C5280" s="174" t="s">
        <v>836</v>
      </c>
      <c r="D5280" s="181">
        <v>8075.4333329999999</v>
      </c>
      <c r="E5280" s="97">
        <v>133.80839460147891</v>
      </c>
      <c r="F5280" s="227">
        <f t="shared" si="246"/>
        <v>1080560.77</v>
      </c>
      <c r="G5280" s="81">
        <v>4037.7168539999998</v>
      </c>
      <c r="H5280" s="106">
        <v>162.69441958249806</v>
      </c>
      <c r="I5280" s="189">
        <f t="shared" si="247"/>
        <v>656914</v>
      </c>
      <c r="J5280" s="232">
        <v>2016</v>
      </c>
      <c r="K5280" s="106">
        <f t="shared" si="248"/>
        <v>1737475</v>
      </c>
    </row>
    <row r="5281" spans="2:11" s="58" customFormat="1">
      <c r="B5281" s="175" t="s">
        <v>6345</v>
      </c>
      <c r="C5281" s="174" t="s">
        <v>3757</v>
      </c>
      <c r="D5281" s="181">
        <v>4017.833333</v>
      </c>
      <c r="E5281" s="97">
        <v>270.48487329576341</v>
      </c>
      <c r="F5281" s="227">
        <f t="shared" si="246"/>
        <v>1086763.1399999999</v>
      </c>
      <c r="G5281" s="81">
        <v>2008.9166990000001</v>
      </c>
      <c r="H5281" s="106">
        <v>162.69465038679536</v>
      </c>
      <c r="I5281" s="189">
        <f t="shared" si="247"/>
        <v>326840</v>
      </c>
      <c r="J5281" s="232">
        <v>2016</v>
      </c>
      <c r="K5281" s="106">
        <f t="shared" si="248"/>
        <v>1413603</v>
      </c>
    </row>
    <row r="5282" spans="2:11" s="58" customFormat="1">
      <c r="B5282" s="175" t="s">
        <v>6346</v>
      </c>
      <c r="C5282" s="174" t="s">
        <v>3757</v>
      </c>
      <c r="D5282" s="104">
        <v>7325.1111110000002</v>
      </c>
      <c r="E5282" s="97">
        <v>341.99765328310525</v>
      </c>
      <c r="F5282" s="227">
        <f t="shared" si="246"/>
        <v>2505170.81</v>
      </c>
      <c r="G5282" s="81">
        <v>3662.555468</v>
      </c>
      <c r="H5282" s="106">
        <v>162.69460086167356</v>
      </c>
      <c r="I5282" s="189">
        <f t="shared" si="247"/>
        <v>595878</v>
      </c>
      <c r="J5282" s="232">
        <v>2016</v>
      </c>
      <c r="K5282" s="106">
        <f t="shared" si="248"/>
        <v>3101049</v>
      </c>
    </row>
    <row r="5283" spans="2:11" s="58" customFormat="1">
      <c r="B5283" s="175" t="s">
        <v>6347</v>
      </c>
      <c r="C5283" s="174" t="s">
        <v>652</v>
      </c>
      <c r="D5283" s="181">
        <v>10563.4</v>
      </c>
      <c r="E5283" s="97">
        <v>104.86906961773671</v>
      </c>
      <c r="F5283" s="227">
        <f t="shared" si="246"/>
        <v>1107773.93</v>
      </c>
      <c r="G5283" s="81">
        <v>5281.6999139999998</v>
      </c>
      <c r="H5283" s="106">
        <v>162.69458961920117</v>
      </c>
      <c r="I5283" s="189">
        <f t="shared" si="247"/>
        <v>859304.00000000012</v>
      </c>
      <c r="J5283" s="232">
        <v>2016</v>
      </c>
      <c r="K5283" s="106">
        <f t="shared" si="248"/>
        <v>1967078</v>
      </c>
    </row>
    <row r="5284" spans="2:11" s="58" customFormat="1">
      <c r="B5284" s="175" t="s">
        <v>6348</v>
      </c>
      <c r="C5284" s="174" t="s">
        <v>724</v>
      </c>
      <c r="D5284" s="181">
        <v>6474.3809520000004</v>
      </c>
      <c r="E5284" s="97">
        <v>160.37330174080248</v>
      </c>
      <c r="F5284" s="227">
        <f t="shared" si="246"/>
        <v>1038317.8500000001</v>
      </c>
      <c r="G5284" s="81">
        <v>3237.1903980000002</v>
      </c>
      <c r="H5284" s="106">
        <v>162.69447738550966</v>
      </c>
      <c r="I5284" s="189">
        <f t="shared" si="247"/>
        <v>526673</v>
      </c>
      <c r="J5284" s="232">
        <v>2016</v>
      </c>
      <c r="K5284" s="106">
        <f t="shared" si="248"/>
        <v>1564991</v>
      </c>
    </row>
    <row r="5285" spans="2:11" s="58" customFormat="1">
      <c r="B5285" s="175" t="s">
        <v>6349</v>
      </c>
      <c r="C5285" s="174" t="s">
        <v>652</v>
      </c>
      <c r="D5285" s="181">
        <v>8778.65</v>
      </c>
      <c r="E5285" s="97">
        <v>35.282940998900749</v>
      </c>
      <c r="F5285" s="227">
        <f t="shared" si="246"/>
        <v>309736.59000000003</v>
      </c>
      <c r="G5285" s="81">
        <v>4389.325108</v>
      </c>
      <c r="H5285" s="106">
        <v>162.69448774674814</v>
      </c>
      <c r="I5285" s="189">
        <f t="shared" si="247"/>
        <v>714119</v>
      </c>
      <c r="J5285" s="232">
        <v>2016</v>
      </c>
      <c r="K5285" s="106">
        <f t="shared" si="248"/>
        <v>1023856</v>
      </c>
    </row>
    <row r="5286" spans="2:11" s="58" customFormat="1">
      <c r="B5286" s="175" t="s">
        <v>6350</v>
      </c>
      <c r="C5286" s="174" t="s">
        <v>724</v>
      </c>
      <c r="D5286" s="181">
        <v>6474.3809520000004</v>
      </c>
      <c r="E5286" s="97">
        <v>160.37330174080248</v>
      </c>
      <c r="F5286" s="227">
        <f t="shared" si="246"/>
        <v>1038317.8500000001</v>
      </c>
      <c r="G5286" s="81">
        <v>3237.1905919999999</v>
      </c>
      <c r="H5286" s="106">
        <v>162.69446763547248</v>
      </c>
      <c r="I5286" s="189">
        <f t="shared" si="247"/>
        <v>526673</v>
      </c>
      <c r="J5286" s="232">
        <v>2016</v>
      </c>
      <c r="K5286" s="106">
        <f t="shared" si="248"/>
        <v>1564991</v>
      </c>
    </row>
    <row r="5287" spans="2:11" s="58" customFormat="1">
      <c r="B5287" s="175" t="s">
        <v>6351</v>
      </c>
      <c r="C5287" s="174" t="s">
        <v>3869</v>
      </c>
      <c r="D5287" s="104">
        <v>7493.8266540000004</v>
      </c>
      <c r="E5287" s="97">
        <v>77.191042268269683</v>
      </c>
      <c r="F5287" s="227">
        <f t="shared" si="246"/>
        <v>578456.29</v>
      </c>
      <c r="G5287" s="81"/>
      <c r="H5287" s="106" t="s">
        <v>11235</v>
      </c>
      <c r="I5287" s="189" t="str">
        <f t="shared" si="247"/>
        <v/>
      </c>
      <c r="J5287" s="232">
        <v>2016</v>
      </c>
      <c r="K5287" s="106">
        <f t="shared" si="248"/>
        <v>0</v>
      </c>
    </row>
    <row r="5288" spans="2:11" s="58" customFormat="1">
      <c r="B5288" s="175" t="s">
        <v>6352</v>
      </c>
      <c r="C5288" s="174" t="s">
        <v>6353</v>
      </c>
      <c r="D5288" s="181">
        <v>12140.516670000001</v>
      </c>
      <c r="E5288" s="97">
        <v>205.44709156929147</v>
      </c>
      <c r="F5288" s="227">
        <f t="shared" si="246"/>
        <v>2494233.84</v>
      </c>
      <c r="G5288" s="81">
        <v>6070.2583350000004</v>
      </c>
      <c r="H5288" s="106">
        <v>162.6945585339738</v>
      </c>
      <c r="I5288" s="189">
        <f t="shared" si="247"/>
        <v>987597.99999999988</v>
      </c>
      <c r="J5288" s="232">
        <v>2016</v>
      </c>
      <c r="K5288" s="106">
        <f t="shared" si="248"/>
        <v>3481832</v>
      </c>
    </row>
    <row r="5289" spans="2:11" s="58" customFormat="1">
      <c r="B5289" s="175" t="s">
        <v>6354</v>
      </c>
      <c r="C5289" s="174" t="s">
        <v>836</v>
      </c>
      <c r="D5289" s="181">
        <v>4726.8</v>
      </c>
      <c r="E5289" s="97">
        <v>93.03153719218075</v>
      </c>
      <c r="F5289" s="227">
        <f t="shared" si="246"/>
        <v>439741.47</v>
      </c>
      <c r="G5289" s="81">
        <v>2363.3999960000001</v>
      </c>
      <c r="H5289" s="106">
        <v>162.69442356383925</v>
      </c>
      <c r="I5289" s="189">
        <f t="shared" si="247"/>
        <v>384512</v>
      </c>
      <c r="J5289" s="232">
        <v>2016</v>
      </c>
      <c r="K5289" s="106">
        <f t="shared" si="248"/>
        <v>824253</v>
      </c>
    </row>
    <row r="5290" spans="2:11" s="58" customFormat="1">
      <c r="B5290" s="175" t="s">
        <v>6355</v>
      </c>
      <c r="C5290" s="174" t="s">
        <v>836</v>
      </c>
      <c r="D5290" s="181">
        <v>17829.18333</v>
      </c>
      <c r="E5290" s="97">
        <v>218.29018906610793</v>
      </c>
      <c r="F5290" s="227">
        <f t="shared" si="246"/>
        <v>3891935.8</v>
      </c>
      <c r="G5290" s="81">
        <v>8914.5914250000005</v>
      </c>
      <c r="H5290" s="106">
        <v>162.69450060634719</v>
      </c>
      <c r="I5290" s="189">
        <f t="shared" si="247"/>
        <v>1450355</v>
      </c>
      <c r="J5290" s="232">
        <v>2016</v>
      </c>
      <c r="K5290" s="106">
        <f t="shared" si="248"/>
        <v>5342291</v>
      </c>
    </row>
    <row r="5291" spans="2:11" s="58" customFormat="1">
      <c r="B5291" s="175" t="s">
        <v>6356</v>
      </c>
      <c r="C5291" s="174" t="s">
        <v>6353</v>
      </c>
      <c r="D5291" s="181">
        <v>12140.516670000001</v>
      </c>
      <c r="E5291" s="97">
        <v>205.44709156929147</v>
      </c>
      <c r="F5291" s="227">
        <f t="shared" si="246"/>
        <v>2494233.84</v>
      </c>
      <c r="G5291" s="81">
        <v>6070.2583350000004</v>
      </c>
      <c r="H5291" s="106">
        <v>162.6945585339738</v>
      </c>
      <c r="I5291" s="189">
        <f t="shared" si="247"/>
        <v>987597.99999999988</v>
      </c>
      <c r="J5291" s="232">
        <v>2016</v>
      </c>
      <c r="K5291" s="106">
        <f t="shared" si="248"/>
        <v>3481832</v>
      </c>
    </row>
    <row r="5292" spans="2:11" s="58" customFormat="1">
      <c r="B5292" s="175" t="s">
        <v>6357</v>
      </c>
      <c r="C5292" s="174" t="s">
        <v>739</v>
      </c>
      <c r="D5292" s="104">
        <v>16029.4925</v>
      </c>
      <c r="E5292" s="97">
        <v>425.80955760140256</v>
      </c>
      <c r="F5292" s="227">
        <f t="shared" si="246"/>
        <v>6825511.1100000003</v>
      </c>
      <c r="G5292" s="81">
        <v>8014.7464950000003</v>
      </c>
      <c r="H5292" s="106">
        <v>162.69447833608615</v>
      </c>
      <c r="I5292" s="189">
        <f t="shared" si="247"/>
        <v>1303955</v>
      </c>
      <c r="J5292" s="232">
        <v>2016</v>
      </c>
      <c r="K5292" s="106">
        <f t="shared" si="248"/>
        <v>8129466</v>
      </c>
    </row>
    <row r="5293" spans="2:11" s="58" customFormat="1">
      <c r="B5293" s="175" t="s">
        <v>6358</v>
      </c>
      <c r="C5293" s="174" t="s">
        <v>836</v>
      </c>
      <c r="D5293" s="181">
        <v>7455.6333329999998</v>
      </c>
      <c r="E5293" s="97">
        <v>139.69652388751669</v>
      </c>
      <c r="F5293" s="227">
        <f t="shared" si="246"/>
        <v>1041526.0600000002</v>
      </c>
      <c r="G5293" s="81">
        <v>3727.816734</v>
      </c>
      <c r="H5293" s="106">
        <v>162.69442498832885</v>
      </c>
      <c r="I5293" s="189">
        <f t="shared" si="247"/>
        <v>606495</v>
      </c>
      <c r="J5293" s="232">
        <v>2016</v>
      </c>
      <c r="K5293" s="106">
        <f t="shared" si="248"/>
        <v>1648021</v>
      </c>
    </row>
    <row r="5294" spans="2:11" s="58" customFormat="1">
      <c r="B5294" s="175" t="s">
        <v>6359</v>
      </c>
      <c r="C5294" s="174" t="s">
        <v>3831</v>
      </c>
      <c r="D5294" s="181">
        <v>7166.23</v>
      </c>
      <c r="E5294" s="97">
        <v>338.59438365779499</v>
      </c>
      <c r="F5294" s="227">
        <f t="shared" si="246"/>
        <v>2426445.23</v>
      </c>
      <c r="G5294" s="81">
        <v>3583.1149230000001</v>
      </c>
      <c r="H5294" s="106">
        <v>162.6944746477505</v>
      </c>
      <c r="I5294" s="189">
        <f t="shared" si="247"/>
        <v>582953</v>
      </c>
      <c r="J5294" s="232">
        <v>2016</v>
      </c>
      <c r="K5294" s="106">
        <f t="shared" si="248"/>
        <v>3009398</v>
      </c>
    </row>
    <row r="5295" spans="2:11" s="58" customFormat="1">
      <c r="B5295" s="175" t="s">
        <v>6360</v>
      </c>
      <c r="C5295" s="174" t="s">
        <v>836</v>
      </c>
      <c r="D5295" s="181">
        <v>8291.9442859999999</v>
      </c>
      <c r="E5295" s="97">
        <v>161.15204153700461</v>
      </c>
      <c r="F5295" s="227">
        <f t="shared" si="246"/>
        <v>1336263.75</v>
      </c>
      <c r="G5295" s="81">
        <v>4145.9720930000003</v>
      </c>
      <c r="H5295" s="106">
        <v>162.69453456738449</v>
      </c>
      <c r="I5295" s="189">
        <f t="shared" si="247"/>
        <v>674527</v>
      </c>
      <c r="J5295" s="232">
        <v>2016</v>
      </c>
      <c r="K5295" s="106">
        <f t="shared" si="248"/>
        <v>2010791</v>
      </c>
    </row>
    <row r="5296" spans="2:11" s="58" customFormat="1">
      <c r="B5296" s="175" t="s">
        <v>6361</v>
      </c>
      <c r="C5296" s="174" t="s">
        <v>739</v>
      </c>
      <c r="D5296" s="181">
        <v>11587.72381</v>
      </c>
      <c r="E5296" s="97">
        <v>241.01761103330955</v>
      </c>
      <c r="F5296" s="227">
        <f t="shared" si="246"/>
        <v>2792845.51</v>
      </c>
      <c r="G5296" s="81">
        <v>5793.8617869999998</v>
      </c>
      <c r="H5296" s="106">
        <v>162.69442293480793</v>
      </c>
      <c r="I5296" s="189">
        <f t="shared" si="247"/>
        <v>942629</v>
      </c>
      <c r="J5296" s="232">
        <v>2016</v>
      </c>
      <c r="K5296" s="106">
        <f t="shared" si="248"/>
        <v>3735475</v>
      </c>
    </row>
    <row r="5297" spans="2:11" s="58" customFormat="1">
      <c r="B5297" s="175" t="s">
        <v>6362</v>
      </c>
      <c r="C5297" s="174" t="s">
        <v>742</v>
      </c>
      <c r="D5297" s="104">
        <v>12253</v>
      </c>
      <c r="E5297" s="97">
        <v>163.25999510324002</v>
      </c>
      <c r="F5297" s="227">
        <f t="shared" si="246"/>
        <v>2000424.72</v>
      </c>
      <c r="G5297" s="81">
        <v>6126.4999770000004</v>
      </c>
      <c r="H5297" s="106">
        <v>162.69452440087719</v>
      </c>
      <c r="I5297" s="189">
        <f t="shared" si="247"/>
        <v>996748.00000000012</v>
      </c>
      <c r="J5297" s="232">
        <v>2016</v>
      </c>
      <c r="K5297" s="106">
        <f t="shared" si="248"/>
        <v>2997173</v>
      </c>
    </row>
    <row r="5298" spans="2:11" s="58" customFormat="1">
      <c r="B5298" s="175" t="s">
        <v>6363</v>
      </c>
      <c r="C5298" s="174" t="s">
        <v>839</v>
      </c>
      <c r="D5298" s="181">
        <v>7935.5022419999996</v>
      </c>
      <c r="E5298" s="97">
        <v>238.17972226086104</v>
      </c>
      <c r="F5298" s="227">
        <f t="shared" si="246"/>
        <v>1890075.72</v>
      </c>
      <c r="G5298" s="81">
        <v>7935.5023410000003</v>
      </c>
      <c r="H5298" s="106">
        <v>162.6945522187705</v>
      </c>
      <c r="I5298" s="189">
        <f t="shared" si="247"/>
        <v>1291063</v>
      </c>
      <c r="J5298" s="232">
        <v>2016</v>
      </c>
      <c r="K5298" s="106">
        <f t="shared" si="248"/>
        <v>3181139</v>
      </c>
    </row>
    <row r="5299" spans="2:11" s="58" customFormat="1">
      <c r="B5299" s="175" t="s">
        <v>6364</v>
      </c>
      <c r="C5299" s="174" t="s">
        <v>842</v>
      </c>
      <c r="D5299" s="181">
        <v>8297.4</v>
      </c>
      <c r="E5299" s="97">
        <v>164.88476872273242</v>
      </c>
      <c r="F5299" s="227">
        <f t="shared" si="246"/>
        <v>1368114.88</v>
      </c>
      <c r="G5299" s="81">
        <v>4148.7001490000002</v>
      </c>
      <c r="H5299" s="106">
        <v>162.69457318160113</v>
      </c>
      <c r="I5299" s="189">
        <f t="shared" si="247"/>
        <v>674971</v>
      </c>
      <c r="J5299" s="232">
        <v>2016</v>
      </c>
      <c r="K5299" s="106">
        <f t="shared" si="248"/>
        <v>2043086</v>
      </c>
    </row>
    <row r="5300" spans="2:11" s="58" customFormat="1">
      <c r="B5300" s="175" t="s">
        <v>6365</v>
      </c>
      <c r="C5300" s="174" t="s">
        <v>6366</v>
      </c>
      <c r="D5300" s="181">
        <v>12243.48712</v>
      </c>
      <c r="E5300" s="97">
        <v>586.84442753756912</v>
      </c>
      <c r="F5300" s="227">
        <f t="shared" si="246"/>
        <v>7185022.1900000004</v>
      </c>
      <c r="G5300" s="81">
        <v>6121.7432760000002</v>
      </c>
      <c r="H5300" s="106">
        <v>162.69450630258675</v>
      </c>
      <c r="I5300" s="189">
        <f t="shared" si="247"/>
        <v>995974</v>
      </c>
      <c r="J5300" s="232">
        <v>2016</v>
      </c>
      <c r="K5300" s="106">
        <f t="shared" si="248"/>
        <v>8180996</v>
      </c>
    </row>
    <row r="5301" spans="2:11" s="58" customFormat="1">
      <c r="B5301" s="175" t="s">
        <v>6367</v>
      </c>
      <c r="C5301" s="174" t="s">
        <v>742</v>
      </c>
      <c r="D5301" s="181">
        <v>8926.1</v>
      </c>
      <c r="E5301" s="97">
        <v>281.48429213206214</v>
      </c>
      <c r="F5301" s="227">
        <f t="shared" si="246"/>
        <v>2512556.94</v>
      </c>
      <c r="G5301" s="81">
        <v>4463.0500469999997</v>
      </c>
      <c r="H5301" s="106">
        <v>162.69456814361374</v>
      </c>
      <c r="I5301" s="189">
        <f t="shared" si="247"/>
        <v>726114</v>
      </c>
      <c r="J5301" s="232">
        <v>2016</v>
      </c>
      <c r="K5301" s="106">
        <f t="shared" si="248"/>
        <v>3238671</v>
      </c>
    </row>
    <row r="5302" spans="2:11" s="58" customFormat="1">
      <c r="B5302" s="175" t="s">
        <v>6368</v>
      </c>
      <c r="C5302" s="174" t="s">
        <v>3831</v>
      </c>
      <c r="D5302" s="104">
        <v>9581.15</v>
      </c>
      <c r="E5302" s="97">
        <v>117.70566685627507</v>
      </c>
      <c r="F5302" s="227">
        <f t="shared" si="246"/>
        <v>1127755.6499999999</v>
      </c>
      <c r="G5302" s="81">
        <v>4790.5750070000004</v>
      </c>
      <c r="H5302" s="106">
        <v>162.69445710820492</v>
      </c>
      <c r="I5302" s="189">
        <f t="shared" si="247"/>
        <v>779400</v>
      </c>
      <c r="J5302" s="232">
        <v>2016</v>
      </c>
      <c r="K5302" s="106">
        <f t="shared" si="248"/>
        <v>1907156</v>
      </c>
    </row>
    <row r="5303" spans="2:11" s="58" customFormat="1">
      <c r="B5303" s="175" t="s">
        <v>6369</v>
      </c>
      <c r="C5303" s="174" t="s">
        <v>742</v>
      </c>
      <c r="D5303" s="181">
        <v>11979.5</v>
      </c>
      <c r="E5303" s="97">
        <v>212.34401435786137</v>
      </c>
      <c r="F5303" s="227">
        <f t="shared" si="246"/>
        <v>2543775.12</v>
      </c>
      <c r="G5303" s="81">
        <v>5989.7498569999998</v>
      </c>
      <c r="H5303" s="106">
        <v>162.69444021291457</v>
      </c>
      <c r="I5303" s="189">
        <f t="shared" si="247"/>
        <v>974499.00000000012</v>
      </c>
      <c r="J5303" s="232">
        <v>2016</v>
      </c>
      <c r="K5303" s="106">
        <f t="shared" si="248"/>
        <v>3518274</v>
      </c>
    </row>
    <row r="5304" spans="2:11" s="58" customFormat="1">
      <c r="B5304" s="175" t="s">
        <v>6370</v>
      </c>
      <c r="C5304" s="174" t="s">
        <v>3831</v>
      </c>
      <c r="D5304" s="181">
        <v>10801.25</v>
      </c>
      <c r="E5304" s="97">
        <v>102.33720263858349</v>
      </c>
      <c r="F5304" s="227">
        <f t="shared" si="246"/>
        <v>1105369.71</v>
      </c>
      <c r="G5304" s="81">
        <v>5400.6248109999997</v>
      </c>
      <c r="H5304" s="106">
        <v>162.69450864469616</v>
      </c>
      <c r="I5304" s="189">
        <f t="shared" si="247"/>
        <v>878652</v>
      </c>
      <c r="J5304" s="232">
        <v>2016</v>
      </c>
      <c r="K5304" s="106">
        <f t="shared" si="248"/>
        <v>1984022</v>
      </c>
    </row>
    <row r="5305" spans="2:11" s="58" customFormat="1">
      <c r="B5305" s="175" t="s">
        <v>6371</v>
      </c>
      <c r="C5305" s="174" t="s">
        <v>3831</v>
      </c>
      <c r="D5305" s="181">
        <v>8718.0499999999993</v>
      </c>
      <c r="E5305" s="97">
        <v>104.09437316831172</v>
      </c>
      <c r="F5305" s="227">
        <f t="shared" si="246"/>
        <v>907499.95</v>
      </c>
      <c r="G5305" s="81">
        <v>4359.0251129999997</v>
      </c>
      <c r="H5305" s="106">
        <v>162.69440565620343</v>
      </c>
      <c r="I5305" s="189">
        <f t="shared" si="247"/>
        <v>709188.99999999988</v>
      </c>
      <c r="J5305" s="232">
        <v>2016</v>
      </c>
      <c r="K5305" s="106">
        <f t="shared" si="248"/>
        <v>1616689</v>
      </c>
    </row>
    <row r="5306" spans="2:11" s="58" customFormat="1">
      <c r="B5306" s="175" t="s">
        <v>6372</v>
      </c>
      <c r="C5306" s="174" t="s">
        <v>3831</v>
      </c>
      <c r="D5306" s="181">
        <v>10066.799999999999</v>
      </c>
      <c r="E5306" s="97">
        <v>35.568129892319313</v>
      </c>
      <c r="F5306" s="227">
        <f t="shared" si="246"/>
        <v>358057.25000000006</v>
      </c>
      <c r="G5306" s="81">
        <v>5033.400095</v>
      </c>
      <c r="H5306" s="106">
        <v>162.69459700083706</v>
      </c>
      <c r="I5306" s="189">
        <f t="shared" si="247"/>
        <v>818907</v>
      </c>
      <c r="J5306" s="232">
        <v>2016</v>
      </c>
      <c r="K5306" s="106">
        <f t="shared" si="248"/>
        <v>1176964</v>
      </c>
    </row>
    <row r="5307" spans="2:11" s="58" customFormat="1">
      <c r="B5307" s="175" t="s">
        <v>6373</v>
      </c>
      <c r="C5307" s="174" t="s">
        <v>3831</v>
      </c>
      <c r="D5307" s="104">
        <v>10801.25</v>
      </c>
      <c r="E5307" s="97">
        <v>102.33720263858349</v>
      </c>
      <c r="F5307" s="227">
        <f t="shared" si="246"/>
        <v>1105369.71</v>
      </c>
      <c r="G5307" s="81">
        <v>5400.6248109999997</v>
      </c>
      <c r="H5307" s="106">
        <v>162.69450864469616</v>
      </c>
      <c r="I5307" s="189">
        <f t="shared" si="247"/>
        <v>878652</v>
      </c>
      <c r="J5307" s="232">
        <v>2016</v>
      </c>
      <c r="K5307" s="106">
        <f t="shared" si="248"/>
        <v>1984022</v>
      </c>
    </row>
    <row r="5308" spans="2:11" s="58" customFormat="1">
      <c r="B5308" s="175" t="s">
        <v>6374</v>
      </c>
      <c r="C5308" s="174" t="s">
        <v>3831</v>
      </c>
      <c r="D5308" s="181">
        <v>6631.7</v>
      </c>
      <c r="E5308" s="97">
        <v>93.979566325376609</v>
      </c>
      <c r="F5308" s="227">
        <f t="shared" si="246"/>
        <v>623244.29</v>
      </c>
      <c r="G5308" s="81">
        <v>3315.8499390000002</v>
      </c>
      <c r="H5308" s="106">
        <v>162.69463634494105</v>
      </c>
      <c r="I5308" s="189">
        <f t="shared" si="247"/>
        <v>539471</v>
      </c>
      <c r="J5308" s="232">
        <v>2016</v>
      </c>
      <c r="K5308" s="106">
        <f t="shared" si="248"/>
        <v>1162715</v>
      </c>
    </row>
    <row r="5309" spans="2:11" s="58" customFormat="1">
      <c r="B5309" s="175" t="s">
        <v>6375</v>
      </c>
      <c r="C5309" s="174" t="s">
        <v>3831</v>
      </c>
      <c r="D5309" s="181">
        <v>13891</v>
      </c>
      <c r="E5309" s="97">
        <v>58.56550860269239</v>
      </c>
      <c r="F5309" s="227">
        <f t="shared" si="246"/>
        <v>813533.48</v>
      </c>
      <c r="G5309" s="81">
        <v>6945.5001869999996</v>
      </c>
      <c r="H5309" s="106">
        <v>162.69454604796198</v>
      </c>
      <c r="I5309" s="189">
        <f t="shared" si="247"/>
        <v>1129995</v>
      </c>
      <c r="J5309" s="232">
        <v>2016</v>
      </c>
      <c r="K5309" s="106">
        <f t="shared" si="248"/>
        <v>1943528</v>
      </c>
    </row>
    <row r="5310" spans="2:11" s="58" customFormat="1">
      <c r="B5310" s="175" t="s">
        <v>6376</v>
      </c>
      <c r="C5310" s="174" t="s">
        <v>742</v>
      </c>
      <c r="D5310" s="181">
        <v>11269.10893</v>
      </c>
      <c r="E5310" s="97">
        <v>292.3635924069464</v>
      </c>
      <c r="F5310" s="227">
        <f t="shared" si="246"/>
        <v>3294677.17</v>
      </c>
      <c r="G5310" s="81">
        <v>5634.5545190000003</v>
      </c>
      <c r="H5310" s="106">
        <v>162.69449464173334</v>
      </c>
      <c r="I5310" s="189">
        <f t="shared" si="247"/>
        <v>916710.99999999988</v>
      </c>
      <c r="J5310" s="232">
        <v>2016</v>
      </c>
      <c r="K5310" s="106">
        <f t="shared" si="248"/>
        <v>4211388</v>
      </c>
    </row>
    <row r="5311" spans="2:11" s="58" customFormat="1">
      <c r="B5311" s="175" t="s">
        <v>6377</v>
      </c>
      <c r="C5311" s="174" t="s">
        <v>755</v>
      </c>
      <c r="D5311" s="181">
        <v>11119.98444</v>
      </c>
      <c r="E5311" s="97">
        <v>501.83022378401819</v>
      </c>
      <c r="F5311" s="227">
        <f t="shared" si="246"/>
        <v>5580344.2800000003</v>
      </c>
      <c r="G5311" s="81">
        <v>5559.9924080000001</v>
      </c>
      <c r="H5311" s="106">
        <v>162.69446675834382</v>
      </c>
      <c r="I5311" s="189">
        <f t="shared" si="247"/>
        <v>904580</v>
      </c>
      <c r="J5311" s="232">
        <v>2016</v>
      </c>
      <c r="K5311" s="106">
        <f t="shared" si="248"/>
        <v>6484924</v>
      </c>
    </row>
    <row r="5312" spans="2:11" s="58" customFormat="1">
      <c r="B5312" s="175" t="s">
        <v>6378</v>
      </c>
      <c r="C5312" s="174" t="s">
        <v>742</v>
      </c>
      <c r="D5312" s="104">
        <v>11548.2</v>
      </c>
      <c r="E5312" s="97">
        <v>164.53250030307751</v>
      </c>
      <c r="F5312" s="227">
        <f t="shared" si="246"/>
        <v>1900054.2199999997</v>
      </c>
      <c r="G5312" s="81">
        <v>5774.1001180000003</v>
      </c>
      <c r="H5312" s="106">
        <v>162.6944425628333</v>
      </c>
      <c r="I5312" s="189">
        <f t="shared" si="247"/>
        <v>939414</v>
      </c>
      <c r="J5312" s="232">
        <v>2016</v>
      </c>
      <c r="K5312" s="106">
        <f t="shared" si="248"/>
        <v>2839468</v>
      </c>
    </row>
    <row r="5313" spans="2:11" s="58" customFormat="1">
      <c r="B5313" s="175" t="s">
        <v>6379</v>
      </c>
      <c r="C5313" s="174" t="s">
        <v>3831</v>
      </c>
      <c r="D5313" s="181">
        <v>9581.15</v>
      </c>
      <c r="E5313" s="97">
        <v>117.70566685627507</v>
      </c>
      <c r="F5313" s="227">
        <f t="shared" si="246"/>
        <v>1127755.6499999999</v>
      </c>
      <c r="G5313" s="81">
        <v>4790.5750070000004</v>
      </c>
      <c r="H5313" s="106">
        <v>162.69445710820492</v>
      </c>
      <c r="I5313" s="189">
        <f t="shared" si="247"/>
        <v>779400</v>
      </c>
      <c r="J5313" s="232">
        <v>2016</v>
      </c>
      <c r="K5313" s="106">
        <f t="shared" si="248"/>
        <v>1907156</v>
      </c>
    </row>
    <row r="5314" spans="2:11" s="58" customFormat="1">
      <c r="B5314" s="175" t="s">
        <v>6380</v>
      </c>
      <c r="C5314" s="174" t="s">
        <v>3831</v>
      </c>
      <c r="D5314" s="181">
        <v>8718.0499999999993</v>
      </c>
      <c r="E5314" s="97">
        <v>104.09437316831172</v>
      </c>
      <c r="F5314" s="227">
        <f t="shared" si="246"/>
        <v>907499.95</v>
      </c>
      <c r="G5314" s="81">
        <v>4359.0251129999997</v>
      </c>
      <c r="H5314" s="106">
        <v>162.69440565620343</v>
      </c>
      <c r="I5314" s="189">
        <f t="shared" si="247"/>
        <v>709188.99999999988</v>
      </c>
      <c r="J5314" s="232">
        <v>2016</v>
      </c>
      <c r="K5314" s="106">
        <f t="shared" si="248"/>
        <v>1616689</v>
      </c>
    </row>
    <row r="5315" spans="2:11" s="58" customFormat="1">
      <c r="B5315" s="175" t="s">
        <v>6381</v>
      </c>
      <c r="C5315" s="174" t="s">
        <v>3861</v>
      </c>
      <c r="D5315" s="181">
        <v>9719.34</v>
      </c>
      <c r="E5315" s="97">
        <v>564.8068726888863</v>
      </c>
      <c r="F5315" s="227">
        <f t="shared" si="246"/>
        <v>5489550.0300000003</v>
      </c>
      <c r="G5315" s="81">
        <v>4859.6700650000002</v>
      </c>
      <c r="H5315" s="106">
        <v>162.69458408181049</v>
      </c>
      <c r="I5315" s="189">
        <f t="shared" si="247"/>
        <v>790642</v>
      </c>
      <c r="J5315" s="232">
        <v>2016</v>
      </c>
      <c r="K5315" s="106">
        <f t="shared" si="248"/>
        <v>6280192</v>
      </c>
    </row>
    <row r="5316" spans="2:11" s="58" customFormat="1">
      <c r="B5316" s="175" t="s">
        <v>6382</v>
      </c>
      <c r="C5316" s="174" t="s">
        <v>731</v>
      </c>
      <c r="D5316" s="181">
        <v>6803.4666669999997</v>
      </c>
      <c r="E5316" s="97">
        <v>357.58883214647494</v>
      </c>
      <c r="F5316" s="227">
        <f t="shared" si="246"/>
        <v>2432843.7000000002</v>
      </c>
      <c r="G5316" s="81"/>
      <c r="H5316" s="106" t="s">
        <v>11235</v>
      </c>
      <c r="I5316" s="189" t="str">
        <f t="shared" si="247"/>
        <v/>
      </c>
      <c r="J5316" s="232">
        <v>2016</v>
      </c>
      <c r="K5316" s="106">
        <f t="shared" si="248"/>
        <v>0</v>
      </c>
    </row>
    <row r="5317" spans="2:11" s="58" customFormat="1">
      <c r="B5317" s="175" t="s">
        <v>6383</v>
      </c>
      <c r="C5317" s="174" t="s">
        <v>6384</v>
      </c>
      <c r="D5317" s="104">
        <v>6263.9</v>
      </c>
      <c r="E5317" s="97">
        <v>82.114537269113498</v>
      </c>
      <c r="F5317" s="227">
        <f t="shared" si="246"/>
        <v>514357.25</v>
      </c>
      <c r="G5317" s="81">
        <v>3131.9500269999999</v>
      </c>
      <c r="H5317" s="106">
        <v>162.69448605732816</v>
      </c>
      <c r="I5317" s="189">
        <f t="shared" si="247"/>
        <v>509551.00000000006</v>
      </c>
      <c r="J5317" s="232">
        <v>2016</v>
      </c>
      <c r="K5317" s="106">
        <f t="shared" si="248"/>
        <v>1023908</v>
      </c>
    </row>
    <row r="5318" spans="2:11" s="58" customFormat="1">
      <c r="B5318" s="175" t="s">
        <v>6385</v>
      </c>
      <c r="C5318" s="174" t="s">
        <v>6386</v>
      </c>
      <c r="D5318" s="181">
        <v>9087.76</v>
      </c>
      <c r="E5318" s="97">
        <v>127.51848970483374</v>
      </c>
      <c r="F5318" s="227">
        <f t="shared" si="246"/>
        <v>1158857.43</v>
      </c>
      <c r="G5318" s="81">
        <v>4543.8798070000003</v>
      </c>
      <c r="H5318" s="106">
        <v>162.69444426349898</v>
      </c>
      <c r="I5318" s="189">
        <f t="shared" si="247"/>
        <v>739264</v>
      </c>
      <c r="J5318" s="232">
        <v>2016</v>
      </c>
      <c r="K5318" s="106">
        <f t="shared" si="248"/>
        <v>1898121</v>
      </c>
    </row>
    <row r="5319" spans="2:11" s="58" customFormat="1">
      <c r="B5319" s="175" t="s">
        <v>6387</v>
      </c>
      <c r="C5319" s="174" t="s">
        <v>3861</v>
      </c>
      <c r="D5319" s="181">
        <v>12326.61212</v>
      </c>
      <c r="E5319" s="97">
        <v>472.97102506702385</v>
      </c>
      <c r="F5319" s="227">
        <f t="shared" si="246"/>
        <v>5830130.3700000001</v>
      </c>
      <c r="G5319" s="81">
        <v>6163.3059219999996</v>
      </c>
      <c r="H5319" s="106">
        <v>162.69450400323649</v>
      </c>
      <c r="I5319" s="189">
        <f t="shared" si="247"/>
        <v>1002736.0000000001</v>
      </c>
      <c r="J5319" s="232">
        <v>2016</v>
      </c>
      <c r="K5319" s="106">
        <f t="shared" si="248"/>
        <v>6832866</v>
      </c>
    </row>
    <row r="5320" spans="2:11" s="58" customFormat="1">
      <c r="B5320" s="175" t="s">
        <v>6388</v>
      </c>
      <c r="C5320" s="174" t="s">
        <v>3861</v>
      </c>
      <c r="D5320" s="181">
        <v>9719.34</v>
      </c>
      <c r="E5320" s="97">
        <v>564.8068726888863</v>
      </c>
      <c r="F5320" s="227">
        <f t="shared" si="246"/>
        <v>5489550.0300000003</v>
      </c>
      <c r="G5320" s="81">
        <v>4859.6700650000002</v>
      </c>
      <c r="H5320" s="106">
        <v>162.69458408181049</v>
      </c>
      <c r="I5320" s="189">
        <f t="shared" si="247"/>
        <v>790642</v>
      </c>
      <c r="J5320" s="232">
        <v>2016</v>
      </c>
      <c r="K5320" s="106">
        <f t="shared" si="248"/>
        <v>6280192</v>
      </c>
    </row>
    <row r="5321" spans="2:11" s="58" customFormat="1">
      <c r="B5321" s="175" t="s">
        <v>6389</v>
      </c>
      <c r="C5321" s="174" t="s">
        <v>731</v>
      </c>
      <c r="D5321" s="181">
        <v>4044.5</v>
      </c>
      <c r="E5321" s="97">
        <v>119.95931264680431</v>
      </c>
      <c r="F5321" s="227">
        <f t="shared" si="246"/>
        <v>485175.44</v>
      </c>
      <c r="G5321" s="81">
        <v>2022.250047</v>
      </c>
      <c r="H5321" s="106">
        <v>162.69451964562126</v>
      </c>
      <c r="I5321" s="189">
        <f t="shared" si="247"/>
        <v>329009</v>
      </c>
      <c r="J5321" s="232">
        <v>2016</v>
      </c>
      <c r="K5321" s="106">
        <f t="shared" si="248"/>
        <v>814184</v>
      </c>
    </row>
    <row r="5322" spans="2:11" s="58" customFormat="1">
      <c r="B5322" s="175" t="s">
        <v>6390</v>
      </c>
      <c r="C5322" s="174" t="s">
        <v>731</v>
      </c>
      <c r="D5322" s="104">
        <v>4261.6000000000004</v>
      </c>
      <c r="E5322" s="97">
        <v>113.82634221888492</v>
      </c>
      <c r="F5322" s="227">
        <f t="shared" si="246"/>
        <v>485082.34</v>
      </c>
      <c r="G5322" s="81">
        <v>2130.799884</v>
      </c>
      <c r="H5322" s="106">
        <v>162.69430208022294</v>
      </c>
      <c r="I5322" s="189">
        <f t="shared" si="247"/>
        <v>346669</v>
      </c>
      <c r="J5322" s="232">
        <v>2016</v>
      </c>
      <c r="K5322" s="106">
        <f t="shared" si="248"/>
        <v>831751</v>
      </c>
    </row>
    <row r="5323" spans="2:11" s="58" customFormat="1">
      <c r="B5323" s="175" t="s">
        <v>6391</v>
      </c>
      <c r="C5323" s="174" t="s">
        <v>731</v>
      </c>
      <c r="D5323" s="181">
        <v>6125.76</v>
      </c>
      <c r="E5323" s="97">
        <v>122.74836101969387</v>
      </c>
      <c r="F5323" s="227">
        <f t="shared" si="246"/>
        <v>751927</v>
      </c>
      <c r="G5323" s="81">
        <v>3062.8799199999999</v>
      </c>
      <c r="H5323" s="106">
        <v>162.69459234954272</v>
      </c>
      <c r="I5323" s="189">
        <f t="shared" si="247"/>
        <v>498314</v>
      </c>
      <c r="J5323" s="232">
        <v>2016</v>
      </c>
      <c r="K5323" s="106">
        <f t="shared" si="248"/>
        <v>1250241</v>
      </c>
    </row>
    <row r="5324" spans="2:11" s="58" customFormat="1">
      <c r="B5324" s="175" t="s">
        <v>6392</v>
      </c>
      <c r="C5324" s="174" t="s">
        <v>731</v>
      </c>
      <c r="D5324" s="181">
        <v>5416.71</v>
      </c>
      <c r="E5324" s="97">
        <v>138.22773787040472</v>
      </c>
      <c r="F5324" s="227">
        <f t="shared" si="246"/>
        <v>748739.57</v>
      </c>
      <c r="G5324" s="81">
        <v>2708.3550930000001</v>
      </c>
      <c r="H5324" s="106">
        <v>162.69432362796897</v>
      </c>
      <c r="I5324" s="189">
        <f t="shared" si="247"/>
        <v>440634</v>
      </c>
      <c r="J5324" s="232">
        <v>2016</v>
      </c>
      <c r="K5324" s="106">
        <f t="shared" si="248"/>
        <v>1189374</v>
      </c>
    </row>
    <row r="5325" spans="2:11" s="58" customFormat="1">
      <c r="B5325" s="175" t="s">
        <v>6393</v>
      </c>
      <c r="C5325" s="174" t="s">
        <v>449</v>
      </c>
      <c r="D5325" s="181">
        <v>6099.6</v>
      </c>
      <c r="E5325" s="97">
        <v>51.590089514066491</v>
      </c>
      <c r="F5325" s="227">
        <f t="shared" si="246"/>
        <v>314678.90999999997</v>
      </c>
      <c r="G5325" s="81">
        <v>3049.7999260000001</v>
      </c>
      <c r="H5325" s="106">
        <v>162.69460687238538</v>
      </c>
      <c r="I5325" s="189">
        <f t="shared" si="247"/>
        <v>496186.00000000006</v>
      </c>
      <c r="J5325" s="232">
        <v>2016</v>
      </c>
      <c r="K5325" s="106">
        <f t="shared" si="248"/>
        <v>810865</v>
      </c>
    </row>
    <row r="5326" spans="2:11" s="58" customFormat="1">
      <c r="B5326" s="175" t="s">
        <v>6394</v>
      </c>
      <c r="C5326" s="174" t="s">
        <v>3817</v>
      </c>
      <c r="D5326" s="181">
        <v>4478.2666669999999</v>
      </c>
      <c r="E5326" s="97">
        <v>406.71463881809075</v>
      </c>
      <c r="F5326" s="227">
        <f t="shared" ref="F5326:F5389" si="249">IFERROR(D5326*E5326,0)</f>
        <v>1821376.61</v>
      </c>
      <c r="G5326" s="81">
        <v>2239.133374</v>
      </c>
      <c r="H5326" s="106">
        <v>162.69464080615325</v>
      </c>
      <c r="I5326" s="189">
        <f t="shared" ref="I5326:I5389" si="250">IFERROR(G5326*H5326,"")</f>
        <v>364295</v>
      </c>
      <c r="J5326" s="232">
        <v>2016</v>
      </c>
      <c r="K5326" s="106">
        <f t="shared" ref="K5326:K5389" si="251">IFERROR(ROUND((F5326+I5326),0),0)</f>
        <v>2185672</v>
      </c>
    </row>
    <row r="5327" spans="2:11" s="58" customFormat="1">
      <c r="B5327" s="175" t="s">
        <v>6395</v>
      </c>
      <c r="C5327" s="174" t="s">
        <v>6366</v>
      </c>
      <c r="D5327" s="104">
        <v>9117.3230769999991</v>
      </c>
      <c r="E5327" s="97">
        <v>346.39544121970357</v>
      </c>
      <c r="F5327" s="227">
        <f t="shared" si="249"/>
        <v>3158199.15</v>
      </c>
      <c r="G5327" s="81">
        <v>4558.6615240000001</v>
      </c>
      <c r="H5327" s="106">
        <v>162.69446549065614</v>
      </c>
      <c r="I5327" s="189">
        <f t="shared" si="250"/>
        <v>741669</v>
      </c>
      <c r="J5327" s="232">
        <v>2016</v>
      </c>
      <c r="K5327" s="106">
        <f t="shared" si="251"/>
        <v>3899868</v>
      </c>
    </row>
    <row r="5328" spans="2:11" s="58" customFormat="1">
      <c r="B5328" s="175" t="s">
        <v>6396</v>
      </c>
      <c r="C5328" s="174" t="s">
        <v>451</v>
      </c>
      <c r="D5328" s="181">
        <v>9145.0404760000001</v>
      </c>
      <c r="E5328" s="97">
        <v>453.42744855884007</v>
      </c>
      <c r="F5328" s="227">
        <f t="shared" si="249"/>
        <v>4146612.3700000006</v>
      </c>
      <c r="G5328" s="81">
        <v>4572.5204309999999</v>
      </c>
      <c r="H5328" s="106">
        <v>162.69451634518023</v>
      </c>
      <c r="I5328" s="189">
        <f t="shared" si="250"/>
        <v>743924</v>
      </c>
      <c r="J5328" s="232">
        <v>2016</v>
      </c>
      <c r="K5328" s="106">
        <f t="shared" si="251"/>
        <v>4890536</v>
      </c>
    </row>
    <row r="5329" spans="2:11" s="58" customFormat="1">
      <c r="B5329" s="175" t="s">
        <v>6397</v>
      </c>
      <c r="C5329" s="174" t="s">
        <v>749</v>
      </c>
      <c r="D5329" s="181">
        <v>1122.0999999999999</v>
      </c>
      <c r="E5329" s="97">
        <v>97.410961589876123</v>
      </c>
      <c r="F5329" s="227">
        <f t="shared" si="249"/>
        <v>109304.83999999998</v>
      </c>
      <c r="G5329" s="81"/>
      <c r="H5329" s="106" t="s">
        <v>11235</v>
      </c>
      <c r="I5329" s="189" t="str">
        <f t="shared" si="250"/>
        <v/>
      </c>
      <c r="J5329" s="232">
        <v>2016</v>
      </c>
      <c r="K5329" s="106">
        <f t="shared" si="251"/>
        <v>0</v>
      </c>
    </row>
    <row r="5330" spans="2:11" s="58" customFormat="1">
      <c r="B5330" s="175" t="s">
        <v>6398</v>
      </c>
      <c r="C5330" s="174" t="s">
        <v>6366</v>
      </c>
      <c r="D5330" s="181">
        <v>9117.3230769999991</v>
      </c>
      <c r="E5330" s="97">
        <v>346.39544121970357</v>
      </c>
      <c r="F5330" s="227">
        <f t="shared" si="249"/>
        <v>3158199.15</v>
      </c>
      <c r="G5330" s="81">
        <v>4558.6615240000001</v>
      </c>
      <c r="H5330" s="106">
        <v>162.69446549065614</v>
      </c>
      <c r="I5330" s="189">
        <f t="shared" si="250"/>
        <v>741669</v>
      </c>
      <c r="J5330" s="232">
        <v>2016</v>
      </c>
      <c r="K5330" s="106">
        <f t="shared" si="251"/>
        <v>3899868</v>
      </c>
    </row>
    <row r="5331" spans="2:11" s="58" customFormat="1">
      <c r="B5331" s="175" t="s">
        <v>6399</v>
      </c>
      <c r="C5331" s="174" t="s">
        <v>6366</v>
      </c>
      <c r="D5331" s="181">
        <v>10508.12667</v>
      </c>
      <c r="E5331" s="97">
        <v>307.6729355794871</v>
      </c>
      <c r="F5331" s="227">
        <f t="shared" si="249"/>
        <v>3233066.18</v>
      </c>
      <c r="G5331" s="81">
        <v>5254.0633660000003</v>
      </c>
      <c r="H5331" s="106">
        <v>162.69445959323818</v>
      </c>
      <c r="I5331" s="189">
        <f t="shared" si="250"/>
        <v>854807</v>
      </c>
      <c r="J5331" s="232">
        <v>2016</v>
      </c>
      <c r="K5331" s="106">
        <f t="shared" si="251"/>
        <v>4087873</v>
      </c>
    </row>
    <row r="5332" spans="2:11" s="58" customFormat="1">
      <c r="B5332" s="175" t="s">
        <v>6400</v>
      </c>
      <c r="C5332" s="174" t="s">
        <v>6366</v>
      </c>
      <c r="D5332" s="104">
        <v>12243.48712</v>
      </c>
      <c r="E5332" s="97">
        <v>586.84442753756912</v>
      </c>
      <c r="F5332" s="227">
        <f t="shared" si="249"/>
        <v>7185022.1900000004</v>
      </c>
      <c r="G5332" s="81">
        <v>6121.7432760000002</v>
      </c>
      <c r="H5332" s="106">
        <v>162.69450630258675</v>
      </c>
      <c r="I5332" s="189">
        <f t="shared" si="250"/>
        <v>995974</v>
      </c>
      <c r="J5332" s="232">
        <v>2016</v>
      </c>
      <c r="K5332" s="106">
        <f t="shared" si="251"/>
        <v>8180996</v>
      </c>
    </row>
    <row r="5333" spans="2:11" s="58" customFormat="1">
      <c r="B5333" s="175" t="s">
        <v>6401</v>
      </c>
      <c r="C5333" s="174" t="s">
        <v>6366</v>
      </c>
      <c r="D5333" s="181">
        <v>10508.12667</v>
      </c>
      <c r="E5333" s="97">
        <v>307.6729355794871</v>
      </c>
      <c r="F5333" s="227">
        <f t="shared" si="249"/>
        <v>3233066.18</v>
      </c>
      <c r="G5333" s="81">
        <v>5254.0633660000003</v>
      </c>
      <c r="H5333" s="106">
        <v>162.69445959323818</v>
      </c>
      <c r="I5333" s="189">
        <f t="shared" si="250"/>
        <v>854807</v>
      </c>
      <c r="J5333" s="232">
        <v>2016</v>
      </c>
      <c r="K5333" s="106">
        <f t="shared" si="251"/>
        <v>4087873</v>
      </c>
    </row>
    <row r="5334" spans="2:11" s="58" customFormat="1">
      <c r="B5334" s="175" t="s">
        <v>6402</v>
      </c>
      <c r="C5334" s="174" t="s">
        <v>451</v>
      </c>
      <c r="D5334" s="181">
        <v>9145.0404760000001</v>
      </c>
      <c r="E5334" s="97">
        <v>453.42744855884007</v>
      </c>
      <c r="F5334" s="227">
        <f t="shared" si="249"/>
        <v>4146612.3700000006</v>
      </c>
      <c r="G5334" s="81">
        <v>4572.5204309999999</v>
      </c>
      <c r="H5334" s="106">
        <v>162.69451634518023</v>
      </c>
      <c r="I5334" s="189">
        <f t="shared" si="250"/>
        <v>743924</v>
      </c>
      <c r="J5334" s="232">
        <v>2016</v>
      </c>
      <c r="K5334" s="106">
        <f t="shared" si="251"/>
        <v>4890536</v>
      </c>
    </row>
    <row r="5335" spans="2:11" s="58" customFormat="1">
      <c r="B5335" s="175" t="s">
        <v>6403</v>
      </c>
      <c r="C5335" s="174" t="s">
        <v>451</v>
      </c>
      <c r="D5335" s="181">
        <v>9499.0666669999991</v>
      </c>
      <c r="E5335" s="97">
        <v>215.0444113732211</v>
      </c>
      <c r="F5335" s="227">
        <f t="shared" si="249"/>
        <v>2042721.2</v>
      </c>
      <c r="G5335" s="81">
        <v>4749.5331630000001</v>
      </c>
      <c r="H5335" s="106">
        <v>162.69451617259926</v>
      </c>
      <c r="I5335" s="189">
        <f t="shared" si="250"/>
        <v>772723</v>
      </c>
      <c r="J5335" s="232">
        <v>2016</v>
      </c>
      <c r="K5335" s="106">
        <f t="shared" si="251"/>
        <v>2815444</v>
      </c>
    </row>
    <row r="5336" spans="2:11" s="58" customFormat="1">
      <c r="B5336" s="175" t="s">
        <v>6404</v>
      </c>
      <c r="C5336" s="174" t="s">
        <v>755</v>
      </c>
      <c r="D5336" s="181">
        <v>7296.7333330000001</v>
      </c>
      <c r="E5336" s="97">
        <v>489.18403168948589</v>
      </c>
      <c r="F5336" s="227">
        <f t="shared" si="249"/>
        <v>3569445.43</v>
      </c>
      <c r="G5336" s="81">
        <v>3648.3668069999999</v>
      </c>
      <c r="H5336" s="106">
        <v>162.69444148574615</v>
      </c>
      <c r="I5336" s="189">
        <f t="shared" si="250"/>
        <v>593569</v>
      </c>
      <c r="J5336" s="232">
        <v>2016</v>
      </c>
      <c r="K5336" s="106">
        <f t="shared" si="251"/>
        <v>4163014</v>
      </c>
    </row>
    <row r="5337" spans="2:11" s="58" customFormat="1">
      <c r="B5337" s="175" t="s">
        <v>6405</v>
      </c>
      <c r="C5337" s="174" t="s">
        <v>451</v>
      </c>
      <c r="D5337" s="104">
        <v>6166.8166670000001</v>
      </c>
      <c r="E5337" s="97">
        <v>73.974801690014303</v>
      </c>
      <c r="F5337" s="227">
        <f t="shared" si="249"/>
        <v>456189.04</v>
      </c>
      <c r="G5337" s="81">
        <v>3083.4082020000001</v>
      </c>
      <c r="H5337" s="106">
        <v>162.69464408721839</v>
      </c>
      <c r="I5337" s="189">
        <f t="shared" si="250"/>
        <v>501654</v>
      </c>
      <c r="J5337" s="232">
        <v>2016</v>
      </c>
      <c r="K5337" s="106">
        <f t="shared" si="251"/>
        <v>957843</v>
      </c>
    </row>
    <row r="5338" spans="2:11" s="58" customFormat="1">
      <c r="B5338" s="175" t="s">
        <v>6406</v>
      </c>
      <c r="C5338" s="174" t="s">
        <v>451</v>
      </c>
      <c r="D5338" s="181">
        <v>9499.0666669999991</v>
      </c>
      <c r="E5338" s="97">
        <v>215.0444113732211</v>
      </c>
      <c r="F5338" s="227">
        <f t="shared" si="249"/>
        <v>2042721.2</v>
      </c>
      <c r="G5338" s="81">
        <v>4749.5331630000001</v>
      </c>
      <c r="H5338" s="106">
        <v>162.69451617259926</v>
      </c>
      <c r="I5338" s="189">
        <f t="shared" si="250"/>
        <v>772723</v>
      </c>
      <c r="J5338" s="232">
        <v>2016</v>
      </c>
      <c r="K5338" s="106">
        <f t="shared" si="251"/>
        <v>2815444</v>
      </c>
    </row>
    <row r="5339" spans="2:11" s="58" customFormat="1">
      <c r="B5339" s="175" t="s">
        <v>6407</v>
      </c>
      <c r="C5339" s="174" t="s">
        <v>451</v>
      </c>
      <c r="D5339" s="181">
        <v>22776.826430000001</v>
      </c>
      <c r="E5339" s="97">
        <v>219.11305138746673</v>
      </c>
      <c r="F5339" s="227">
        <f t="shared" si="249"/>
        <v>4990699.9400000004</v>
      </c>
      <c r="G5339" s="81">
        <v>11388.41286</v>
      </c>
      <c r="H5339" s="106">
        <v>162.69448805353548</v>
      </c>
      <c r="I5339" s="189">
        <f t="shared" si="250"/>
        <v>1852832</v>
      </c>
      <c r="J5339" s="232">
        <v>2016</v>
      </c>
      <c r="K5339" s="106">
        <f t="shared" si="251"/>
        <v>6843532</v>
      </c>
    </row>
    <row r="5340" spans="2:11" s="58" customFormat="1">
      <c r="B5340" s="175" t="s">
        <v>6408</v>
      </c>
      <c r="C5340" s="174" t="s">
        <v>800</v>
      </c>
      <c r="D5340" s="181">
        <v>4863.8</v>
      </c>
      <c r="E5340" s="97">
        <v>240.79364077470291</v>
      </c>
      <c r="F5340" s="227">
        <f t="shared" si="249"/>
        <v>1171172.1100000001</v>
      </c>
      <c r="G5340" s="81">
        <v>2431.9000289999999</v>
      </c>
      <c r="H5340" s="106">
        <v>162.69459898920871</v>
      </c>
      <c r="I5340" s="189">
        <f t="shared" si="250"/>
        <v>395657</v>
      </c>
      <c r="J5340" s="232">
        <v>2016</v>
      </c>
      <c r="K5340" s="106">
        <f t="shared" si="251"/>
        <v>1566829</v>
      </c>
    </row>
    <row r="5341" spans="2:11" s="58" customFormat="1">
      <c r="B5341" s="175" t="s">
        <v>6409</v>
      </c>
      <c r="C5341" s="174" t="s">
        <v>451</v>
      </c>
      <c r="D5341" s="181">
        <v>7583.2666669999999</v>
      </c>
      <c r="E5341" s="97">
        <v>208.08026399317441</v>
      </c>
      <c r="F5341" s="227">
        <f t="shared" si="249"/>
        <v>1577928.13</v>
      </c>
      <c r="G5341" s="81">
        <v>3791.63328</v>
      </c>
      <c r="H5341" s="106">
        <v>162.69453147114481</v>
      </c>
      <c r="I5341" s="189">
        <f t="shared" si="250"/>
        <v>616878</v>
      </c>
      <c r="J5341" s="232">
        <v>2016</v>
      </c>
      <c r="K5341" s="106">
        <f t="shared" si="251"/>
        <v>2194806</v>
      </c>
    </row>
    <row r="5342" spans="2:11" s="58" customFormat="1">
      <c r="B5342" s="175" t="s">
        <v>6410</v>
      </c>
      <c r="C5342" s="174" t="s">
        <v>800</v>
      </c>
      <c r="D5342" s="104">
        <v>2836.3</v>
      </c>
      <c r="E5342" s="97">
        <v>304.72293480943483</v>
      </c>
      <c r="F5342" s="227">
        <f t="shared" si="249"/>
        <v>864285.66</v>
      </c>
      <c r="G5342" s="81">
        <v>1418.1500779999999</v>
      </c>
      <c r="H5342" s="106">
        <v>162.69434637368474</v>
      </c>
      <c r="I5342" s="189">
        <f t="shared" si="250"/>
        <v>230725</v>
      </c>
      <c r="J5342" s="232">
        <v>2016</v>
      </c>
      <c r="K5342" s="106">
        <f t="shared" si="251"/>
        <v>1095011</v>
      </c>
    </row>
    <row r="5343" spans="2:11" s="58" customFormat="1">
      <c r="B5343" s="175" t="s">
        <v>6411</v>
      </c>
      <c r="C5343" s="174" t="s">
        <v>3849</v>
      </c>
      <c r="D5343" s="181">
        <v>8944.1070990000007</v>
      </c>
      <c r="E5343" s="97">
        <v>258.62306258146475</v>
      </c>
      <c r="F5343" s="227">
        <f t="shared" si="249"/>
        <v>2313152.37</v>
      </c>
      <c r="G5343" s="81">
        <v>4472.0533150000001</v>
      </c>
      <c r="H5343" s="106">
        <v>162.69461671209973</v>
      </c>
      <c r="I5343" s="189">
        <f t="shared" si="250"/>
        <v>727579</v>
      </c>
      <c r="J5343" s="232">
        <v>2016</v>
      </c>
      <c r="K5343" s="106">
        <f t="shared" si="251"/>
        <v>3040731</v>
      </c>
    </row>
    <row r="5344" spans="2:11" s="58" customFormat="1">
      <c r="B5344" s="175" t="s">
        <v>6412</v>
      </c>
      <c r="C5344" s="174" t="s">
        <v>742</v>
      </c>
      <c r="D5344" s="181">
        <v>11979.5</v>
      </c>
      <c r="E5344" s="97">
        <v>212.34401435786137</v>
      </c>
      <c r="F5344" s="227">
        <f t="shared" si="249"/>
        <v>2543775.12</v>
      </c>
      <c r="G5344" s="81">
        <v>5989.7498569999998</v>
      </c>
      <c r="H5344" s="106">
        <v>162.69444021291457</v>
      </c>
      <c r="I5344" s="189">
        <f t="shared" si="250"/>
        <v>974499.00000000012</v>
      </c>
      <c r="J5344" s="232">
        <v>2016</v>
      </c>
      <c r="K5344" s="106">
        <f t="shared" si="251"/>
        <v>3518274</v>
      </c>
    </row>
    <row r="5345" spans="2:11" s="58" customFormat="1">
      <c r="B5345" s="175" t="s">
        <v>6413</v>
      </c>
      <c r="C5345" s="174" t="s">
        <v>3849</v>
      </c>
      <c r="D5345" s="181">
        <v>13198.45873</v>
      </c>
      <c r="E5345" s="97">
        <v>467.67107707583068</v>
      </c>
      <c r="F5345" s="227">
        <f t="shared" si="249"/>
        <v>6172537.4100000001</v>
      </c>
      <c r="G5345" s="81">
        <v>6599.2290279999997</v>
      </c>
      <c r="H5345" s="106">
        <v>162.69445952618938</v>
      </c>
      <c r="I5345" s="189">
        <f t="shared" si="250"/>
        <v>1073658</v>
      </c>
      <c r="J5345" s="232">
        <v>2016</v>
      </c>
      <c r="K5345" s="106">
        <f t="shared" si="251"/>
        <v>7246195</v>
      </c>
    </row>
    <row r="5346" spans="2:11" s="58" customFormat="1">
      <c r="B5346" s="175" t="s">
        <v>6414</v>
      </c>
      <c r="C5346" s="174" t="s">
        <v>642</v>
      </c>
      <c r="D5346" s="181">
        <v>6709.8166670000001</v>
      </c>
      <c r="E5346" s="97">
        <v>466.93365787605063</v>
      </c>
      <c r="F5346" s="227">
        <f t="shared" si="249"/>
        <v>3133039.24</v>
      </c>
      <c r="G5346" s="81">
        <v>3354.9082969999999</v>
      </c>
      <c r="H5346" s="106">
        <v>162.69446186892304</v>
      </c>
      <c r="I5346" s="189">
        <f t="shared" si="250"/>
        <v>545825</v>
      </c>
      <c r="J5346" s="232">
        <v>2016</v>
      </c>
      <c r="K5346" s="106">
        <f t="shared" si="251"/>
        <v>3678864</v>
      </c>
    </row>
    <row r="5347" spans="2:11" s="58" customFormat="1">
      <c r="B5347" s="175" t="s">
        <v>6415</v>
      </c>
      <c r="C5347" s="174" t="s">
        <v>652</v>
      </c>
      <c r="D5347" s="104">
        <v>6915.4</v>
      </c>
      <c r="E5347" s="97">
        <v>298.61656158718222</v>
      </c>
      <c r="F5347" s="227">
        <f t="shared" si="249"/>
        <v>2065052.9699999997</v>
      </c>
      <c r="G5347" s="81">
        <v>3457.6999970000002</v>
      </c>
      <c r="H5347" s="106">
        <v>162.69456589295882</v>
      </c>
      <c r="I5347" s="189">
        <f t="shared" si="250"/>
        <v>562549</v>
      </c>
      <c r="J5347" s="232">
        <v>2016</v>
      </c>
      <c r="K5347" s="106">
        <f t="shared" si="251"/>
        <v>2627602</v>
      </c>
    </row>
    <row r="5348" spans="2:11" s="58" customFormat="1">
      <c r="B5348" s="175" t="s">
        <v>6416</v>
      </c>
      <c r="C5348" s="174" t="s">
        <v>652</v>
      </c>
      <c r="D5348" s="181">
        <v>15221.45714</v>
      </c>
      <c r="E5348" s="97">
        <v>331.33646231191238</v>
      </c>
      <c r="F5348" s="227">
        <f t="shared" si="249"/>
        <v>5043423.76</v>
      </c>
      <c r="G5348" s="81">
        <v>7610.7288209999997</v>
      </c>
      <c r="H5348" s="106">
        <v>162.69453676807072</v>
      </c>
      <c r="I5348" s="189">
        <f t="shared" si="250"/>
        <v>1238224</v>
      </c>
      <c r="J5348" s="232">
        <v>2016</v>
      </c>
      <c r="K5348" s="106">
        <f t="shared" si="251"/>
        <v>6281648</v>
      </c>
    </row>
    <row r="5349" spans="2:11" s="58" customFormat="1">
      <c r="B5349" s="175" t="s">
        <v>6417</v>
      </c>
      <c r="C5349" s="174" t="s">
        <v>836</v>
      </c>
      <c r="D5349" s="181">
        <v>13856.85</v>
      </c>
      <c r="E5349" s="97">
        <v>215.70852682969073</v>
      </c>
      <c r="F5349" s="227">
        <f t="shared" si="249"/>
        <v>2989040.7</v>
      </c>
      <c r="G5349" s="81">
        <v>6928.4249399999999</v>
      </c>
      <c r="H5349" s="106">
        <v>162.69455320100502</v>
      </c>
      <c r="I5349" s="189">
        <f t="shared" si="250"/>
        <v>1127217</v>
      </c>
      <c r="J5349" s="232">
        <v>2016</v>
      </c>
      <c r="K5349" s="106">
        <f t="shared" si="251"/>
        <v>4116258</v>
      </c>
    </row>
    <row r="5350" spans="2:11" s="58" customFormat="1">
      <c r="B5350" s="175" t="s">
        <v>6418</v>
      </c>
      <c r="C5350" s="174" t="s">
        <v>652</v>
      </c>
      <c r="D5350" s="181">
        <v>22058.791669999999</v>
      </c>
      <c r="E5350" s="97">
        <v>158.07527729373584</v>
      </c>
      <c r="F5350" s="227">
        <f t="shared" si="249"/>
        <v>3486949.61</v>
      </c>
      <c r="G5350" s="81">
        <v>11029.395710000001</v>
      </c>
      <c r="H5350" s="106">
        <v>162.69449815578335</v>
      </c>
      <c r="I5350" s="189">
        <f t="shared" si="250"/>
        <v>1794422</v>
      </c>
      <c r="J5350" s="232">
        <v>2016</v>
      </c>
      <c r="K5350" s="106">
        <f t="shared" si="251"/>
        <v>5281372</v>
      </c>
    </row>
    <row r="5351" spans="2:11" s="58" customFormat="1">
      <c r="B5351" s="175" t="s">
        <v>6419</v>
      </c>
      <c r="C5351" s="174" t="s">
        <v>836</v>
      </c>
      <c r="D5351" s="181">
        <v>6068.05</v>
      </c>
      <c r="E5351" s="97">
        <v>211.11747760812779</v>
      </c>
      <c r="F5351" s="227">
        <f t="shared" si="249"/>
        <v>1281071.4099999999</v>
      </c>
      <c r="G5351" s="81">
        <v>3034.0249920000001</v>
      </c>
      <c r="H5351" s="106">
        <v>162.6944409823767</v>
      </c>
      <c r="I5351" s="189">
        <f t="shared" si="250"/>
        <v>493619</v>
      </c>
      <c r="J5351" s="232">
        <v>2016</v>
      </c>
      <c r="K5351" s="106">
        <f t="shared" si="251"/>
        <v>1774690</v>
      </c>
    </row>
    <row r="5352" spans="2:11" s="58" customFormat="1">
      <c r="B5352" s="175" t="s">
        <v>6420</v>
      </c>
      <c r="C5352" s="174" t="s">
        <v>655</v>
      </c>
      <c r="D5352" s="104">
        <v>22042.85714</v>
      </c>
      <c r="E5352" s="97">
        <v>50.32654764100149</v>
      </c>
      <c r="F5352" s="227">
        <f t="shared" si="249"/>
        <v>1109340.8999999999</v>
      </c>
      <c r="G5352" s="81">
        <v>11021.4287</v>
      </c>
      <c r="H5352" s="106">
        <v>162.69451527640877</v>
      </c>
      <c r="I5352" s="189">
        <f t="shared" si="250"/>
        <v>1793126</v>
      </c>
      <c r="J5352" s="232">
        <v>2016</v>
      </c>
      <c r="K5352" s="106">
        <f t="shared" si="251"/>
        <v>2902467</v>
      </c>
    </row>
    <row r="5353" spans="2:11" s="58" customFormat="1">
      <c r="B5353" s="175" t="s">
        <v>6421</v>
      </c>
      <c r="C5353" s="174" t="s">
        <v>3874</v>
      </c>
      <c r="D5353" s="181">
        <v>26611.20333</v>
      </c>
      <c r="E5353" s="97">
        <v>71.621182490885886</v>
      </c>
      <c r="F5353" s="227">
        <f t="shared" si="249"/>
        <v>1905925.85</v>
      </c>
      <c r="G5353" s="81">
        <v>13305.60124</v>
      </c>
      <c r="H5353" s="106">
        <v>162.69448940737985</v>
      </c>
      <c r="I5353" s="189">
        <f t="shared" si="250"/>
        <v>2164748</v>
      </c>
      <c r="J5353" s="232">
        <v>2016</v>
      </c>
      <c r="K5353" s="106">
        <f t="shared" si="251"/>
        <v>4070674</v>
      </c>
    </row>
    <row r="5354" spans="2:11" s="58" customFormat="1">
      <c r="B5354" s="175" t="s">
        <v>6422</v>
      </c>
      <c r="C5354" s="174" t="s">
        <v>3874</v>
      </c>
      <c r="D5354" s="181">
        <v>12500.93333</v>
      </c>
      <c r="E5354" s="97">
        <v>77.105446013925743</v>
      </c>
      <c r="F5354" s="227">
        <f t="shared" si="249"/>
        <v>963890.03999999992</v>
      </c>
      <c r="G5354" s="81">
        <v>6250.466469</v>
      </c>
      <c r="H5354" s="106">
        <v>162.69457728371665</v>
      </c>
      <c r="I5354" s="189">
        <f t="shared" si="250"/>
        <v>1016917</v>
      </c>
      <c r="J5354" s="232">
        <v>2016</v>
      </c>
      <c r="K5354" s="106">
        <f t="shared" si="251"/>
        <v>1980807</v>
      </c>
    </row>
    <row r="5355" spans="2:11" s="58" customFormat="1">
      <c r="B5355" s="175" t="s">
        <v>6423</v>
      </c>
      <c r="C5355" s="174" t="s">
        <v>652</v>
      </c>
      <c r="D5355" s="181">
        <v>22058.791669999999</v>
      </c>
      <c r="E5355" s="97">
        <v>158.07527729373584</v>
      </c>
      <c r="F5355" s="227">
        <f t="shared" si="249"/>
        <v>3486949.61</v>
      </c>
      <c r="G5355" s="81">
        <v>11029.395710000001</v>
      </c>
      <c r="H5355" s="106">
        <v>162.69449815578335</v>
      </c>
      <c r="I5355" s="189">
        <f t="shared" si="250"/>
        <v>1794422</v>
      </c>
      <c r="J5355" s="232">
        <v>2016</v>
      </c>
      <c r="K5355" s="106">
        <f t="shared" si="251"/>
        <v>5281372</v>
      </c>
    </row>
    <row r="5356" spans="2:11" s="58" customFormat="1">
      <c r="B5356" s="175" t="s">
        <v>6424</v>
      </c>
      <c r="C5356" s="174" t="s">
        <v>652</v>
      </c>
      <c r="D5356" s="181">
        <v>5498.1</v>
      </c>
      <c r="E5356" s="97">
        <v>108.32722213128172</v>
      </c>
      <c r="F5356" s="227">
        <f t="shared" si="249"/>
        <v>595593.9</v>
      </c>
      <c r="G5356" s="81">
        <v>2749.0500010000001</v>
      </c>
      <c r="H5356" s="106">
        <v>162.69438527393302</v>
      </c>
      <c r="I5356" s="189">
        <f t="shared" si="250"/>
        <v>447255</v>
      </c>
      <c r="J5356" s="232">
        <v>2016</v>
      </c>
      <c r="K5356" s="106">
        <f t="shared" si="251"/>
        <v>1042849</v>
      </c>
    </row>
    <row r="5357" spans="2:11" s="58" customFormat="1">
      <c r="B5357" s="175" t="s">
        <v>6425</v>
      </c>
      <c r="C5357" s="174" t="s">
        <v>3840</v>
      </c>
      <c r="D5357" s="104">
        <v>19234.518830000001</v>
      </c>
      <c r="E5357" s="97">
        <v>69.8877960962229</v>
      </c>
      <c r="F5357" s="227">
        <f t="shared" si="249"/>
        <v>1344258.13</v>
      </c>
      <c r="G5357" s="81"/>
      <c r="H5357" s="106" t="s">
        <v>11235</v>
      </c>
      <c r="I5357" s="189" t="str">
        <f t="shared" si="250"/>
        <v/>
      </c>
      <c r="J5357" s="232">
        <v>2016</v>
      </c>
      <c r="K5357" s="106">
        <f t="shared" si="251"/>
        <v>0</v>
      </c>
    </row>
    <row r="5358" spans="2:11" s="58" customFormat="1">
      <c r="B5358" s="175" t="s">
        <v>6426</v>
      </c>
      <c r="C5358" s="174" t="s">
        <v>655</v>
      </c>
      <c r="D5358" s="181">
        <v>8536.5499999999993</v>
      </c>
      <c r="E5358" s="97">
        <v>27.15192554369154</v>
      </c>
      <c r="F5358" s="227">
        <f t="shared" si="249"/>
        <v>231783.77</v>
      </c>
      <c r="G5358" s="81">
        <v>4268.2748149999998</v>
      </c>
      <c r="H5358" s="106">
        <v>162.69453821473303</v>
      </c>
      <c r="I5358" s="189">
        <f t="shared" si="250"/>
        <v>694425</v>
      </c>
      <c r="J5358" s="232">
        <v>2016</v>
      </c>
      <c r="K5358" s="106">
        <f t="shared" si="251"/>
        <v>926209</v>
      </c>
    </row>
    <row r="5359" spans="2:11" s="58" customFormat="1">
      <c r="B5359" s="175" t="s">
        <v>6427</v>
      </c>
      <c r="C5359" s="174" t="s">
        <v>652</v>
      </c>
      <c r="D5359" s="181">
        <v>15221.45714</v>
      </c>
      <c r="E5359" s="97">
        <v>331.33646231191238</v>
      </c>
      <c r="F5359" s="227">
        <f t="shared" si="249"/>
        <v>5043423.76</v>
      </c>
      <c r="G5359" s="81">
        <v>7610.7288209999997</v>
      </c>
      <c r="H5359" s="106">
        <v>162.69453676807072</v>
      </c>
      <c r="I5359" s="189">
        <f t="shared" si="250"/>
        <v>1238224</v>
      </c>
      <c r="J5359" s="232">
        <v>2016</v>
      </c>
      <c r="K5359" s="106">
        <f t="shared" si="251"/>
        <v>6281648</v>
      </c>
    </row>
    <row r="5360" spans="2:11" s="58" customFormat="1">
      <c r="B5360" s="175" t="s">
        <v>6428</v>
      </c>
      <c r="C5360" s="174" t="s">
        <v>652</v>
      </c>
      <c r="D5360" s="181">
        <v>5498.1</v>
      </c>
      <c r="E5360" s="97">
        <v>108.32722213128172</v>
      </c>
      <c r="F5360" s="227">
        <f t="shared" si="249"/>
        <v>595593.9</v>
      </c>
      <c r="G5360" s="81">
        <v>2749.0500010000001</v>
      </c>
      <c r="H5360" s="106">
        <v>162.69438527393302</v>
      </c>
      <c r="I5360" s="189">
        <f t="shared" si="250"/>
        <v>447255</v>
      </c>
      <c r="J5360" s="232">
        <v>2016</v>
      </c>
      <c r="K5360" s="106">
        <f t="shared" si="251"/>
        <v>1042849</v>
      </c>
    </row>
    <row r="5361" spans="2:11" s="58" customFormat="1">
      <c r="B5361" s="175" t="s">
        <v>6429</v>
      </c>
      <c r="C5361" s="174" t="s">
        <v>3874</v>
      </c>
      <c r="D5361" s="181">
        <v>2485.5333329999999</v>
      </c>
      <c r="E5361" s="97">
        <v>842.501390827254</v>
      </c>
      <c r="F5361" s="227">
        <f t="shared" si="249"/>
        <v>2094065.29</v>
      </c>
      <c r="G5361" s="81">
        <v>1242.76668</v>
      </c>
      <c r="H5361" s="106">
        <v>162.69425569085905</v>
      </c>
      <c r="I5361" s="189">
        <f t="shared" si="250"/>
        <v>202191</v>
      </c>
      <c r="J5361" s="232">
        <v>2016</v>
      </c>
      <c r="K5361" s="106">
        <f t="shared" si="251"/>
        <v>2296256</v>
      </c>
    </row>
    <row r="5362" spans="2:11" s="58" customFormat="1">
      <c r="B5362" s="175" t="s">
        <v>6430</v>
      </c>
      <c r="C5362" s="174" t="s">
        <v>3874</v>
      </c>
      <c r="D5362" s="104">
        <v>26611.20333</v>
      </c>
      <c r="E5362" s="97">
        <v>71.621182490885886</v>
      </c>
      <c r="F5362" s="227">
        <f t="shared" si="249"/>
        <v>1905925.85</v>
      </c>
      <c r="G5362" s="81">
        <v>13305.60124</v>
      </c>
      <c r="H5362" s="106">
        <v>162.69448940737985</v>
      </c>
      <c r="I5362" s="189">
        <f t="shared" si="250"/>
        <v>2164748</v>
      </c>
      <c r="J5362" s="232">
        <v>2016</v>
      </c>
      <c r="K5362" s="106">
        <f t="shared" si="251"/>
        <v>4070674</v>
      </c>
    </row>
    <row r="5363" spans="2:11" s="58" customFormat="1">
      <c r="B5363" s="175" t="s">
        <v>6431</v>
      </c>
      <c r="C5363" s="174" t="s">
        <v>3874</v>
      </c>
      <c r="D5363" s="181">
        <v>2405.9666670000001</v>
      </c>
      <c r="E5363" s="97">
        <v>142.51077735317602</v>
      </c>
      <c r="F5363" s="227">
        <f t="shared" si="249"/>
        <v>342876.18</v>
      </c>
      <c r="G5363" s="81">
        <v>1202.9833149999999</v>
      </c>
      <c r="H5363" s="106">
        <v>162.6946920706045</v>
      </c>
      <c r="I5363" s="189">
        <f t="shared" si="250"/>
        <v>195719</v>
      </c>
      <c r="J5363" s="232">
        <v>2016</v>
      </c>
      <c r="K5363" s="106">
        <f t="shared" si="251"/>
        <v>538595</v>
      </c>
    </row>
    <row r="5364" spans="2:11" s="58" customFormat="1">
      <c r="B5364" s="175" t="s">
        <v>6432</v>
      </c>
      <c r="C5364" s="174" t="s">
        <v>3874</v>
      </c>
      <c r="D5364" s="181">
        <v>14018.233329999999</v>
      </c>
      <c r="E5364" s="97">
        <v>99.519373601409455</v>
      </c>
      <c r="F5364" s="227">
        <f t="shared" si="249"/>
        <v>1395085.8</v>
      </c>
      <c r="G5364" s="81">
        <v>7009.11661</v>
      </c>
      <c r="H5364" s="106">
        <v>162.6945396190234</v>
      </c>
      <c r="I5364" s="189">
        <f t="shared" si="250"/>
        <v>1140345</v>
      </c>
      <c r="J5364" s="232">
        <v>2016</v>
      </c>
      <c r="K5364" s="106">
        <f t="shared" si="251"/>
        <v>2535431</v>
      </c>
    </row>
    <row r="5365" spans="2:11" s="58" customFormat="1">
      <c r="B5365" s="175" t="s">
        <v>6433</v>
      </c>
      <c r="C5365" s="174" t="s">
        <v>3874</v>
      </c>
      <c r="D5365" s="181">
        <v>12500.93333</v>
      </c>
      <c r="E5365" s="97">
        <v>77.105446013925743</v>
      </c>
      <c r="F5365" s="227">
        <f t="shared" si="249"/>
        <v>963890.03999999992</v>
      </c>
      <c r="G5365" s="81">
        <v>6250.466469</v>
      </c>
      <c r="H5365" s="106">
        <v>162.69457728371665</v>
      </c>
      <c r="I5365" s="189">
        <f t="shared" si="250"/>
        <v>1016917</v>
      </c>
      <c r="J5365" s="232">
        <v>2016</v>
      </c>
      <c r="K5365" s="106">
        <f t="shared" si="251"/>
        <v>1980807</v>
      </c>
    </row>
    <row r="5366" spans="2:11" s="58" customFormat="1">
      <c r="B5366" s="175" t="s">
        <v>6434</v>
      </c>
      <c r="C5366" s="174" t="s">
        <v>3849</v>
      </c>
      <c r="D5366" s="181">
        <v>12645.113600000001</v>
      </c>
      <c r="E5366" s="97">
        <v>340.78763199090599</v>
      </c>
      <c r="F5366" s="227">
        <f t="shared" si="249"/>
        <v>4309298.32</v>
      </c>
      <c r="G5366" s="81">
        <v>6322.5567860000001</v>
      </c>
      <c r="H5366" s="106">
        <v>162.6944659916258</v>
      </c>
      <c r="I5366" s="189">
        <f t="shared" si="250"/>
        <v>1028645</v>
      </c>
      <c r="J5366" s="232">
        <v>2016</v>
      </c>
      <c r="K5366" s="106">
        <f t="shared" si="251"/>
        <v>5337943</v>
      </c>
    </row>
    <row r="5367" spans="2:11" s="58" customFormat="1">
      <c r="B5367" s="175" t="s">
        <v>6435</v>
      </c>
      <c r="C5367" s="174" t="s">
        <v>3849</v>
      </c>
      <c r="D5367" s="104">
        <v>13198.45873</v>
      </c>
      <c r="E5367" s="97">
        <v>467.67107707583068</v>
      </c>
      <c r="F5367" s="227">
        <f t="shared" si="249"/>
        <v>6172537.4100000001</v>
      </c>
      <c r="G5367" s="81">
        <v>6599.2290279999997</v>
      </c>
      <c r="H5367" s="106">
        <v>162.69445952618938</v>
      </c>
      <c r="I5367" s="189">
        <f t="shared" si="250"/>
        <v>1073658</v>
      </c>
      <c r="J5367" s="232">
        <v>2016</v>
      </c>
      <c r="K5367" s="106">
        <f t="shared" si="251"/>
        <v>7246195</v>
      </c>
    </row>
    <row r="5368" spans="2:11" s="58" customFormat="1">
      <c r="B5368" s="175" t="s">
        <v>6436</v>
      </c>
      <c r="C5368" s="174" t="s">
        <v>4778</v>
      </c>
      <c r="D5368" s="181">
        <v>12466.603160000001</v>
      </c>
      <c r="E5368" s="97">
        <v>343.40516057623512</v>
      </c>
      <c r="F5368" s="227">
        <f t="shared" si="249"/>
        <v>4281095.8600000003</v>
      </c>
      <c r="G5368" s="81"/>
      <c r="H5368" s="106" t="s">
        <v>11235</v>
      </c>
      <c r="I5368" s="189" t="str">
        <f t="shared" si="250"/>
        <v/>
      </c>
      <c r="J5368" s="232">
        <v>2016</v>
      </c>
      <c r="K5368" s="106">
        <f t="shared" si="251"/>
        <v>0</v>
      </c>
    </row>
    <row r="5369" spans="2:11" s="58" customFormat="1">
      <c r="B5369" s="175" t="s">
        <v>6437</v>
      </c>
      <c r="C5369" s="174" t="s">
        <v>3797</v>
      </c>
      <c r="D5369" s="181">
        <v>5398.4</v>
      </c>
      <c r="E5369" s="97">
        <v>210.53298940426797</v>
      </c>
      <c r="F5369" s="227">
        <f t="shared" si="249"/>
        <v>1136541.29</v>
      </c>
      <c r="G5369" s="81">
        <v>2699.1999649999998</v>
      </c>
      <c r="H5369" s="106">
        <v>162.69450418431671</v>
      </c>
      <c r="I5369" s="189">
        <f t="shared" si="250"/>
        <v>439145</v>
      </c>
      <c r="J5369" s="232">
        <v>2016</v>
      </c>
      <c r="K5369" s="106">
        <f t="shared" si="251"/>
        <v>1575686</v>
      </c>
    </row>
    <row r="5370" spans="2:11" s="58" customFormat="1">
      <c r="B5370" s="175" t="s">
        <v>6438</v>
      </c>
      <c r="C5370" s="174" t="s">
        <v>4778</v>
      </c>
      <c r="D5370" s="181">
        <v>6484.5</v>
      </c>
      <c r="E5370" s="97">
        <v>297.42680854344974</v>
      </c>
      <c r="F5370" s="227">
        <f t="shared" si="249"/>
        <v>1928664.14</v>
      </c>
      <c r="G5370" s="81">
        <v>3242.2501520000001</v>
      </c>
      <c r="H5370" s="106">
        <v>162.69441754042671</v>
      </c>
      <c r="I5370" s="189">
        <f t="shared" si="250"/>
        <v>527496</v>
      </c>
      <c r="J5370" s="232">
        <v>2016</v>
      </c>
      <c r="K5370" s="106">
        <f t="shared" si="251"/>
        <v>2456160</v>
      </c>
    </row>
    <row r="5371" spans="2:11" s="58" customFormat="1">
      <c r="B5371" s="175" t="s">
        <v>6439</v>
      </c>
      <c r="C5371" s="174" t="s">
        <v>4778</v>
      </c>
      <c r="D5371" s="181">
        <v>12466.603160000001</v>
      </c>
      <c r="E5371" s="97">
        <v>343.40516057623512</v>
      </c>
      <c r="F5371" s="227">
        <f t="shared" si="249"/>
        <v>4281095.8600000003</v>
      </c>
      <c r="G5371" s="81"/>
      <c r="H5371" s="106" t="s">
        <v>11235</v>
      </c>
      <c r="I5371" s="189" t="str">
        <f t="shared" si="250"/>
        <v/>
      </c>
      <c r="J5371" s="232">
        <v>2016</v>
      </c>
      <c r="K5371" s="106">
        <f t="shared" si="251"/>
        <v>0</v>
      </c>
    </row>
    <row r="5372" spans="2:11" s="58" customFormat="1">
      <c r="B5372" s="175" t="s">
        <v>6440</v>
      </c>
      <c r="C5372" s="174" t="s">
        <v>3793</v>
      </c>
      <c r="D5372" s="104">
        <v>6254.9574839999996</v>
      </c>
      <c r="E5372" s="97">
        <v>377.79889888057312</v>
      </c>
      <c r="F5372" s="227">
        <f t="shared" si="249"/>
        <v>2363116.0499999998</v>
      </c>
      <c r="G5372" s="81">
        <v>3127.4788119999998</v>
      </c>
      <c r="H5372" s="106">
        <v>162.69462739368993</v>
      </c>
      <c r="I5372" s="189">
        <f t="shared" si="250"/>
        <v>508824</v>
      </c>
      <c r="J5372" s="232">
        <v>2016</v>
      </c>
      <c r="K5372" s="106">
        <f t="shared" si="251"/>
        <v>2871940</v>
      </c>
    </row>
    <row r="5373" spans="2:11" s="58" customFormat="1">
      <c r="B5373" s="175" t="s">
        <v>6441</v>
      </c>
      <c r="C5373" s="174" t="s">
        <v>3793</v>
      </c>
      <c r="D5373" s="181">
        <v>2109.2471209999999</v>
      </c>
      <c r="E5373" s="97">
        <v>529.8287663278503</v>
      </c>
      <c r="F5373" s="227">
        <f t="shared" si="249"/>
        <v>1117539.7999999998</v>
      </c>
      <c r="G5373" s="81">
        <v>1054.6235670000001</v>
      </c>
      <c r="H5373" s="106">
        <v>162.6940695892869</v>
      </c>
      <c r="I5373" s="189">
        <f t="shared" si="250"/>
        <v>171581</v>
      </c>
      <c r="J5373" s="232">
        <v>2016</v>
      </c>
      <c r="K5373" s="106">
        <f t="shared" si="251"/>
        <v>1289121</v>
      </c>
    </row>
    <row r="5374" spans="2:11" s="58" customFormat="1">
      <c r="B5374" s="175" t="s">
        <v>6442</v>
      </c>
      <c r="C5374" s="174" t="s">
        <v>3793</v>
      </c>
      <c r="D5374" s="181">
        <v>6254.9574839999996</v>
      </c>
      <c r="E5374" s="97">
        <v>377.79889888057312</v>
      </c>
      <c r="F5374" s="227">
        <f t="shared" si="249"/>
        <v>2363116.0499999998</v>
      </c>
      <c r="G5374" s="81">
        <v>3127.4788119999998</v>
      </c>
      <c r="H5374" s="106">
        <v>162.69462739368993</v>
      </c>
      <c r="I5374" s="189">
        <f t="shared" si="250"/>
        <v>508824</v>
      </c>
      <c r="J5374" s="232">
        <v>2016</v>
      </c>
      <c r="K5374" s="106">
        <f t="shared" si="251"/>
        <v>2871940</v>
      </c>
    </row>
    <row r="5375" spans="2:11" s="58" customFormat="1">
      <c r="B5375" s="175" t="s">
        <v>6443</v>
      </c>
      <c r="C5375" s="174" t="s">
        <v>680</v>
      </c>
      <c r="D5375" s="181">
        <v>3973.35</v>
      </c>
      <c r="E5375" s="97">
        <v>562.91103476914952</v>
      </c>
      <c r="F5375" s="227">
        <f t="shared" si="249"/>
        <v>2236642.56</v>
      </c>
      <c r="G5375" s="81">
        <v>1986.6749930000001</v>
      </c>
      <c r="H5375" s="106">
        <v>162.69445235826754</v>
      </c>
      <c r="I5375" s="189">
        <f t="shared" si="250"/>
        <v>323221</v>
      </c>
      <c r="J5375" s="232">
        <v>2016</v>
      </c>
      <c r="K5375" s="106">
        <f t="shared" si="251"/>
        <v>2559864</v>
      </c>
    </row>
    <row r="5376" spans="2:11" s="58" customFormat="1">
      <c r="B5376" s="175" t="s">
        <v>6444</v>
      </c>
      <c r="C5376" s="174" t="s">
        <v>680</v>
      </c>
      <c r="D5376" s="181">
        <v>4053.6</v>
      </c>
      <c r="E5376" s="97">
        <v>426.67928754687193</v>
      </c>
      <c r="F5376" s="227">
        <f t="shared" si="249"/>
        <v>1729587.16</v>
      </c>
      <c r="G5376" s="81">
        <v>2026.7999580000001</v>
      </c>
      <c r="H5376" s="106">
        <v>162.6943984769907</v>
      </c>
      <c r="I5376" s="189">
        <f t="shared" si="250"/>
        <v>329749</v>
      </c>
      <c r="J5376" s="232">
        <v>2016</v>
      </c>
      <c r="K5376" s="106">
        <f t="shared" si="251"/>
        <v>2059336</v>
      </c>
    </row>
    <row r="5377" spans="2:11" s="58" customFormat="1">
      <c r="B5377" s="175" t="s">
        <v>6445</v>
      </c>
      <c r="C5377" s="174" t="s">
        <v>3797</v>
      </c>
      <c r="D5377" s="104">
        <v>11942.52</v>
      </c>
      <c r="E5377" s="97">
        <v>340.70051379440855</v>
      </c>
      <c r="F5377" s="227">
        <f t="shared" si="249"/>
        <v>4068822.7</v>
      </c>
      <c r="G5377" s="81">
        <v>5971.2599630000004</v>
      </c>
      <c r="H5377" s="106">
        <v>162.69447420137382</v>
      </c>
      <c r="I5377" s="189">
        <f t="shared" si="250"/>
        <v>971491</v>
      </c>
      <c r="J5377" s="232">
        <v>2016</v>
      </c>
      <c r="K5377" s="106">
        <f t="shared" si="251"/>
        <v>5040314</v>
      </c>
    </row>
    <row r="5378" spans="2:11" s="58" customFormat="1">
      <c r="B5378" s="175" t="s">
        <v>6446</v>
      </c>
      <c r="C5378" s="174" t="s">
        <v>6384</v>
      </c>
      <c r="D5378" s="181">
        <v>6263.9</v>
      </c>
      <c r="E5378" s="97">
        <v>82.114537269113498</v>
      </c>
      <c r="F5378" s="227">
        <f t="shared" si="249"/>
        <v>514357.25</v>
      </c>
      <c r="G5378" s="81">
        <v>3131.9500269999999</v>
      </c>
      <c r="H5378" s="106">
        <v>162.69448605732816</v>
      </c>
      <c r="I5378" s="189">
        <f t="shared" si="250"/>
        <v>509551.00000000006</v>
      </c>
      <c r="J5378" s="232">
        <v>2016</v>
      </c>
      <c r="K5378" s="106">
        <f t="shared" si="251"/>
        <v>1023908</v>
      </c>
    </row>
    <row r="5379" spans="2:11" s="58" customFormat="1">
      <c r="B5379" s="175" t="s">
        <v>6447</v>
      </c>
      <c r="C5379" s="174" t="s">
        <v>6448</v>
      </c>
      <c r="D5379" s="181">
        <v>7721.25</v>
      </c>
      <c r="E5379" s="97">
        <v>486.1325057471264</v>
      </c>
      <c r="F5379" s="227">
        <f t="shared" si="249"/>
        <v>3753550.61</v>
      </c>
      <c r="G5379" s="81">
        <v>3860.6248810000002</v>
      </c>
      <c r="H5379" s="106">
        <v>162.69438740116743</v>
      </c>
      <c r="I5379" s="189">
        <f t="shared" si="250"/>
        <v>628102</v>
      </c>
      <c r="J5379" s="232">
        <v>2016</v>
      </c>
      <c r="K5379" s="106">
        <f t="shared" si="251"/>
        <v>4381653</v>
      </c>
    </row>
    <row r="5380" spans="2:11" s="58" customFormat="1">
      <c r="B5380" s="175" t="s">
        <v>6449</v>
      </c>
      <c r="C5380" s="174" t="s">
        <v>680</v>
      </c>
      <c r="D5380" s="181">
        <v>6029.3555560000004</v>
      </c>
      <c r="E5380" s="97">
        <v>252.13731979816251</v>
      </c>
      <c r="F5380" s="227">
        <f t="shared" si="249"/>
        <v>1520225.55</v>
      </c>
      <c r="G5380" s="81">
        <v>3014.6778859999999</v>
      </c>
      <c r="H5380" s="106">
        <v>162.69466209896763</v>
      </c>
      <c r="I5380" s="189">
        <f t="shared" si="250"/>
        <v>490472.00000000006</v>
      </c>
      <c r="J5380" s="232">
        <v>2016</v>
      </c>
      <c r="K5380" s="106">
        <f t="shared" si="251"/>
        <v>2010698</v>
      </c>
    </row>
    <row r="5381" spans="2:11" s="58" customFormat="1">
      <c r="B5381" s="175" t="s">
        <v>6450</v>
      </c>
      <c r="C5381" s="174" t="s">
        <v>680</v>
      </c>
      <c r="D5381" s="181">
        <v>4173.7355559999996</v>
      </c>
      <c r="E5381" s="97">
        <v>576.48600341751023</v>
      </c>
      <c r="F5381" s="227">
        <f t="shared" si="249"/>
        <v>2406100.13</v>
      </c>
      <c r="G5381" s="81">
        <v>2086.867757</v>
      </c>
      <c r="H5381" s="106">
        <v>162.69454490402575</v>
      </c>
      <c r="I5381" s="189">
        <f t="shared" si="250"/>
        <v>339522</v>
      </c>
      <c r="J5381" s="232">
        <v>2016</v>
      </c>
      <c r="K5381" s="106">
        <f t="shared" si="251"/>
        <v>2745622</v>
      </c>
    </row>
    <row r="5382" spans="2:11" s="58" customFormat="1">
      <c r="B5382" s="175" t="s">
        <v>6451</v>
      </c>
      <c r="C5382" s="174" t="s">
        <v>6448</v>
      </c>
      <c r="D5382" s="104">
        <v>6523.45</v>
      </c>
      <c r="E5382" s="97">
        <v>258.31669285424124</v>
      </c>
      <c r="F5382" s="227">
        <f t="shared" si="249"/>
        <v>1685116.03</v>
      </c>
      <c r="G5382" s="81">
        <v>3261.7250880000001</v>
      </c>
      <c r="H5382" s="106">
        <v>162.69458206405406</v>
      </c>
      <c r="I5382" s="189">
        <f t="shared" si="250"/>
        <v>530665</v>
      </c>
      <c r="J5382" s="232">
        <v>2016</v>
      </c>
      <c r="K5382" s="106">
        <f t="shared" si="251"/>
        <v>2215781</v>
      </c>
    </row>
    <row r="5383" spans="2:11" s="58" customFormat="1">
      <c r="B5383" s="175" t="s">
        <v>6452</v>
      </c>
      <c r="C5383" s="174" t="s">
        <v>839</v>
      </c>
      <c r="D5383" s="181">
        <v>5173.9408069999999</v>
      </c>
      <c r="E5383" s="97">
        <v>110.81739072551396</v>
      </c>
      <c r="F5383" s="227">
        <f t="shared" si="249"/>
        <v>573362.62</v>
      </c>
      <c r="G5383" s="81">
        <v>5173.9408890000004</v>
      </c>
      <c r="H5383" s="106">
        <v>162.69455296438349</v>
      </c>
      <c r="I5383" s="189">
        <f t="shared" si="250"/>
        <v>841772</v>
      </c>
      <c r="J5383" s="232">
        <v>2016</v>
      </c>
      <c r="K5383" s="106">
        <f t="shared" si="251"/>
        <v>1415135</v>
      </c>
    </row>
    <row r="5384" spans="2:11" s="58" customFormat="1">
      <c r="B5384" s="175" t="s">
        <v>6453</v>
      </c>
      <c r="C5384" s="174" t="s">
        <v>839</v>
      </c>
      <c r="D5384" s="181">
        <v>5824.3910310000001</v>
      </c>
      <c r="E5384" s="97">
        <v>73.935885778957413</v>
      </c>
      <c r="F5384" s="227">
        <f t="shared" si="249"/>
        <v>430631.51</v>
      </c>
      <c r="G5384" s="81"/>
      <c r="H5384" s="106" t="s">
        <v>11235</v>
      </c>
      <c r="I5384" s="189" t="str">
        <f t="shared" si="250"/>
        <v/>
      </c>
      <c r="J5384" s="232">
        <v>2016</v>
      </c>
      <c r="K5384" s="106">
        <f t="shared" si="251"/>
        <v>0</v>
      </c>
    </row>
    <row r="5385" spans="2:11" s="58" customFormat="1">
      <c r="B5385" s="175" t="s">
        <v>6454</v>
      </c>
      <c r="C5385" s="174" t="s">
        <v>680</v>
      </c>
      <c r="D5385" s="181">
        <v>3276.4</v>
      </c>
      <c r="E5385" s="97">
        <v>871.05780429739957</v>
      </c>
      <c r="F5385" s="227">
        <f t="shared" si="249"/>
        <v>2853933.79</v>
      </c>
      <c r="G5385" s="81">
        <v>1638.20003</v>
      </c>
      <c r="H5385" s="106">
        <v>162.6944177262651</v>
      </c>
      <c r="I5385" s="189">
        <f t="shared" si="250"/>
        <v>266526</v>
      </c>
      <c r="J5385" s="232">
        <v>2016</v>
      </c>
      <c r="K5385" s="106">
        <f t="shared" si="251"/>
        <v>3120460</v>
      </c>
    </row>
    <row r="5386" spans="2:11" s="58" customFormat="1">
      <c r="B5386" s="175" t="s">
        <v>6455</v>
      </c>
      <c r="C5386" s="174" t="s">
        <v>6456</v>
      </c>
      <c r="D5386" s="181">
        <v>10717.08</v>
      </c>
      <c r="E5386" s="97">
        <v>180.56326723323892</v>
      </c>
      <c r="F5386" s="227">
        <f t="shared" si="249"/>
        <v>1935110.9800000002</v>
      </c>
      <c r="G5386" s="81">
        <v>5358.5402320000003</v>
      </c>
      <c r="H5386" s="106">
        <v>162.69449556313418</v>
      </c>
      <c r="I5386" s="189">
        <f t="shared" si="250"/>
        <v>871805.00000000012</v>
      </c>
      <c r="J5386" s="232">
        <v>2016</v>
      </c>
      <c r="K5386" s="106">
        <f t="shared" si="251"/>
        <v>2806916</v>
      </c>
    </row>
    <row r="5387" spans="2:11" s="58" customFormat="1">
      <c r="B5387" s="175" t="s">
        <v>6457</v>
      </c>
      <c r="C5387" s="174" t="s">
        <v>731</v>
      </c>
      <c r="D5387" s="104">
        <v>8570.4</v>
      </c>
      <c r="E5387" s="97">
        <v>98.854295015401846</v>
      </c>
      <c r="F5387" s="227">
        <f t="shared" si="249"/>
        <v>847220.85</v>
      </c>
      <c r="G5387" s="81">
        <v>4285.2001769999997</v>
      </c>
      <c r="H5387" s="106">
        <v>162.6946166347085</v>
      </c>
      <c r="I5387" s="189">
        <f t="shared" si="250"/>
        <v>697179</v>
      </c>
      <c r="J5387" s="232">
        <v>2016</v>
      </c>
      <c r="K5387" s="106">
        <f t="shared" si="251"/>
        <v>1544400</v>
      </c>
    </row>
    <row r="5388" spans="2:11" s="58" customFormat="1">
      <c r="B5388" s="175" t="s">
        <v>6458</v>
      </c>
      <c r="C5388" s="174" t="s">
        <v>731</v>
      </c>
      <c r="D5388" s="181">
        <v>6125.76</v>
      </c>
      <c r="E5388" s="97">
        <v>122.74836101969387</v>
      </c>
      <c r="F5388" s="227">
        <f t="shared" si="249"/>
        <v>751927</v>
      </c>
      <c r="G5388" s="81">
        <v>3062.8799199999999</v>
      </c>
      <c r="H5388" s="106">
        <v>162.69459234954272</v>
      </c>
      <c r="I5388" s="189">
        <f t="shared" si="250"/>
        <v>498314</v>
      </c>
      <c r="J5388" s="232">
        <v>2016</v>
      </c>
      <c r="K5388" s="106">
        <f t="shared" si="251"/>
        <v>1250241</v>
      </c>
    </row>
    <row r="5389" spans="2:11" s="58" customFormat="1">
      <c r="B5389" s="175" t="s">
        <v>6459</v>
      </c>
      <c r="C5389" s="174" t="s">
        <v>6456</v>
      </c>
      <c r="D5389" s="181">
        <v>10717.08</v>
      </c>
      <c r="E5389" s="97">
        <v>180.56326723323892</v>
      </c>
      <c r="F5389" s="227">
        <f t="shared" si="249"/>
        <v>1935110.9800000002</v>
      </c>
      <c r="G5389" s="81">
        <v>5358.5402320000003</v>
      </c>
      <c r="H5389" s="106">
        <v>162.69449556313418</v>
      </c>
      <c r="I5389" s="189">
        <f t="shared" si="250"/>
        <v>871805.00000000012</v>
      </c>
      <c r="J5389" s="232">
        <v>2016</v>
      </c>
      <c r="K5389" s="106">
        <f t="shared" si="251"/>
        <v>2806916</v>
      </c>
    </row>
    <row r="5390" spans="2:11" s="58" customFormat="1">
      <c r="B5390" s="175" t="s">
        <v>6460</v>
      </c>
      <c r="C5390" s="174" t="s">
        <v>3780</v>
      </c>
      <c r="D5390" s="181">
        <v>10507.66813</v>
      </c>
      <c r="E5390" s="97">
        <v>342.14061250524094</v>
      </c>
      <c r="F5390" s="227">
        <f t="shared" ref="F5390:F5453" si="252">IFERROR(D5390*E5390,0)</f>
        <v>3595100.01</v>
      </c>
      <c r="G5390" s="81"/>
      <c r="H5390" s="106" t="s">
        <v>11235</v>
      </c>
      <c r="I5390" s="189" t="str">
        <f t="shared" ref="I5390:I5453" si="253">IFERROR(G5390*H5390,"")</f>
        <v/>
      </c>
      <c r="J5390" s="232">
        <v>2016</v>
      </c>
      <c r="K5390" s="106">
        <f t="shared" ref="K5390:K5453" si="254">IFERROR(ROUND((F5390+I5390),0),0)</f>
        <v>0</v>
      </c>
    </row>
    <row r="5391" spans="2:11" s="58" customFormat="1">
      <c r="B5391" s="175" t="s">
        <v>6461</v>
      </c>
      <c r="C5391" s="174" t="s">
        <v>731</v>
      </c>
      <c r="D5391" s="181">
        <v>6224.6833329999999</v>
      </c>
      <c r="E5391" s="97">
        <v>37.254696760330766</v>
      </c>
      <c r="F5391" s="227">
        <f t="shared" si="252"/>
        <v>231898.69</v>
      </c>
      <c r="G5391" s="81"/>
      <c r="H5391" s="106" t="s">
        <v>11235</v>
      </c>
      <c r="I5391" s="189" t="str">
        <f t="shared" si="253"/>
        <v/>
      </c>
      <c r="J5391" s="232">
        <v>2016</v>
      </c>
      <c r="K5391" s="106">
        <f t="shared" si="254"/>
        <v>0</v>
      </c>
    </row>
    <row r="5392" spans="2:11" s="58" customFormat="1">
      <c r="B5392" s="175" t="s">
        <v>6462</v>
      </c>
      <c r="C5392" s="174" t="s">
        <v>731</v>
      </c>
      <c r="D5392" s="104">
        <v>5416.71</v>
      </c>
      <c r="E5392" s="97">
        <v>138.22773787040472</v>
      </c>
      <c r="F5392" s="227">
        <f t="shared" si="252"/>
        <v>748739.57</v>
      </c>
      <c r="G5392" s="81">
        <v>2708.3550930000001</v>
      </c>
      <c r="H5392" s="106">
        <v>162.69432362796897</v>
      </c>
      <c r="I5392" s="189">
        <f t="shared" si="253"/>
        <v>440634</v>
      </c>
      <c r="J5392" s="232">
        <v>2016</v>
      </c>
      <c r="K5392" s="106">
        <f t="shared" si="254"/>
        <v>1189374</v>
      </c>
    </row>
    <row r="5393" spans="2:11" s="58" customFormat="1">
      <c r="B5393" s="175" t="s">
        <v>6463</v>
      </c>
      <c r="C5393" s="174" t="s">
        <v>6464</v>
      </c>
      <c r="D5393" s="181">
        <v>8562.1571430000004</v>
      </c>
      <c r="E5393" s="97">
        <v>224.47462454847869</v>
      </c>
      <c r="F5393" s="227">
        <f t="shared" si="252"/>
        <v>1921987.01</v>
      </c>
      <c r="G5393" s="81">
        <v>4281.0784199999998</v>
      </c>
      <c r="H5393" s="106">
        <v>162.69452032135399</v>
      </c>
      <c r="I5393" s="189">
        <f t="shared" si="253"/>
        <v>696508</v>
      </c>
      <c r="J5393" s="232">
        <v>2016</v>
      </c>
      <c r="K5393" s="106">
        <f t="shared" si="254"/>
        <v>2618495</v>
      </c>
    </row>
    <row r="5394" spans="2:11" s="58" customFormat="1">
      <c r="B5394" s="175" t="s">
        <v>6465</v>
      </c>
      <c r="C5394" s="174" t="s">
        <v>6464</v>
      </c>
      <c r="D5394" s="181">
        <v>8562.1571430000004</v>
      </c>
      <c r="E5394" s="97">
        <v>224.47462454847869</v>
      </c>
      <c r="F5394" s="227">
        <f t="shared" si="252"/>
        <v>1921987.01</v>
      </c>
      <c r="G5394" s="81">
        <v>4281.0784199999998</v>
      </c>
      <c r="H5394" s="106">
        <v>162.69452032135399</v>
      </c>
      <c r="I5394" s="189">
        <f t="shared" si="253"/>
        <v>696508</v>
      </c>
      <c r="J5394" s="232">
        <v>2016</v>
      </c>
      <c r="K5394" s="106">
        <f t="shared" si="254"/>
        <v>2618495</v>
      </c>
    </row>
    <row r="5395" spans="2:11" s="58" customFormat="1">
      <c r="B5395" s="175" t="s">
        <v>6466</v>
      </c>
      <c r="C5395" s="174" t="s">
        <v>3793</v>
      </c>
      <c r="D5395" s="181">
        <v>6406.2291230000001</v>
      </c>
      <c r="E5395" s="97">
        <v>306.82538858047025</v>
      </c>
      <c r="F5395" s="227">
        <f t="shared" si="252"/>
        <v>1965593.7400000002</v>
      </c>
      <c r="G5395" s="81">
        <v>3203.1147299999998</v>
      </c>
      <c r="H5395" s="106">
        <v>162.69445334541609</v>
      </c>
      <c r="I5395" s="189">
        <f t="shared" si="253"/>
        <v>521129.00000000006</v>
      </c>
      <c r="J5395" s="232">
        <v>2016</v>
      </c>
      <c r="K5395" s="106">
        <f t="shared" si="254"/>
        <v>2486723</v>
      </c>
    </row>
    <row r="5396" spans="2:11" s="58" customFormat="1">
      <c r="B5396" s="175" t="s">
        <v>6467</v>
      </c>
      <c r="C5396" s="174" t="s">
        <v>4837</v>
      </c>
      <c r="D5396" s="181">
        <v>9673.8230769999991</v>
      </c>
      <c r="E5396" s="97">
        <v>733.39107750150981</v>
      </c>
      <c r="F5396" s="227">
        <f t="shared" si="252"/>
        <v>7094695.5300000003</v>
      </c>
      <c r="G5396" s="81">
        <v>4836.9116309999999</v>
      </c>
      <c r="H5396" s="106">
        <v>162.69451667391854</v>
      </c>
      <c r="I5396" s="189">
        <f t="shared" si="253"/>
        <v>786939</v>
      </c>
      <c r="J5396" s="232">
        <v>2016</v>
      </c>
      <c r="K5396" s="106">
        <f t="shared" si="254"/>
        <v>7881635</v>
      </c>
    </row>
    <row r="5397" spans="2:11" s="58" customFormat="1">
      <c r="B5397" s="175" t="s">
        <v>6468</v>
      </c>
      <c r="C5397" s="174" t="s">
        <v>6386</v>
      </c>
      <c r="D5397" s="104">
        <v>9087.76</v>
      </c>
      <c r="E5397" s="97">
        <v>127.51848970483374</v>
      </c>
      <c r="F5397" s="227">
        <f t="shared" si="252"/>
        <v>1158857.43</v>
      </c>
      <c r="G5397" s="81">
        <v>4543.8798070000003</v>
      </c>
      <c r="H5397" s="106">
        <v>162.69444426349898</v>
      </c>
      <c r="I5397" s="189">
        <f t="shared" si="253"/>
        <v>739264</v>
      </c>
      <c r="J5397" s="232">
        <v>2016</v>
      </c>
      <c r="K5397" s="106">
        <f t="shared" si="254"/>
        <v>1898121</v>
      </c>
    </row>
    <row r="5398" spans="2:11" s="58" customFormat="1">
      <c r="B5398" s="175" t="s">
        <v>6469</v>
      </c>
      <c r="C5398" s="174" t="s">
        <v>763</v>
      </c>
      <c r="D5398" s="181">
        <v>4676.1499999999996</v>
      </c>
      <c r="E5398" s="97">
        <v>149.21821797846522</v>
      </c>
      <c r="F5398" s="227">
        <f t="shared" si="252"/>
        <v>697766.77000000014</v>
      </c>
      <c r="G5398" s="81">
        <v>2338.0749259999998</v>
      </c>
      <c r="H5398" s="106">
        <v>162.69452949088256</v>
      </c>
      <c r="I5398" s="189">
        <f t="shared" si="253"/>
        <v>380392</v>
      </c>
      <c r="J5398" s="232">
        <v>2016</v>
      </c>
      <c r="K5398" s="106">
        <f t="shared" si="254"/>
        <v>1078159</v>
      </c>
    </row>
    <row r="5399" spans="2:11" s="58" customFormat="1">
      <c r="B5399" s="175" t="s">
        <v>6470</v>
      </c>
      <c r="C5399" s="174" t="s">
        <v>3817</v>
      </c>
      <c r="D5399" s="181">
        <v>4242.5666670000001</v>
      </c>
      <c r="E5399" s="97">
        <v>105.1390243244939</v>
      </c>
      <c r="F5399" s="227">
        <f t="shared" si="252"/>
        <v>446059.32</v>
      </c>
      <c r="G5399" s="81">
        <v>2121.283269</v>
      </c>
      <c r="H5399" s="106">
        <v>162.69444304941624</v>
      </c>
      <c r="I5399" s="189">
        <f t="shared" si="253"/>
        <v>345121</v>
      </c>
      <c r="J5399" s="232">
        <v>2016</v>
      </c>
      <c r="K5399" s="106">
        <f t="shared" si="254"/>
        <v>791180</v>
      </c>
    </row>
    <row r="5400" spans="2:11" s="58" customFormat="1">
      <c r="B5400" s="175" t="s">
        <v>6471</v>
      </c>
      <c r="C5400" s="174" t="s">
        <v>731</v>
      </c>
      <c r="D5400" s="181">
        <v>4261.6000000000004</v>
      </c>
      <c r="E5400" s="97">
        <v>113.82634221888492</v>
      </c>
      <c r="F5400" s="227">
        <f t="shared" si="252"/>
        <v>485082.34</v>
      </c>
      <c r="G5400" s="81">
        <v>2130.799884</v>
      </c>
      <c r="H5400" s="106">
        <v>162.69430208022294</v>
      </c>
      <c r="I5400" s="189">
        <f t="shared" si="253"/>
        <v>346669</v>
      </c>
      <c r="J5400" s="232">
        <v>2016</v>
      </c>
      <c r="K5400" s="106">
        <f t="shared" si="254"/>
        <v>831751</v>
      </c>
    </row>
    <row r="5401" spans="2:11" s="58" customFormat="1">
      <c r="B5401" s="175" t="s">
        <v>6472</v>
      </c>
      <c r="C5401" s="174" t="s">
        <v>763</v>
      </c>
      <c r="D5401" s="181">
        <v>6289.8625000000002</v>
      </c>
      <c r="E5401" s="97">
        <v>257.92935378158103</v>
      </c>
      <c r="F5401" s="227">
        <f t="shared" si="252"/>
        <v>1622340.1699999997</v>
      </c>
      <c r="G5401" s="81"/>
      <c r="H5401" s="106" t="s">
        <v>11235</v>
      </c>
      <c r="I5401" s="189" t="str">
        <f t="shared" si="253"/>
        <v/>
      </c>
      <c r="J5401" s="232">
        <v>2016</v>
      </c>
      <c r="K5401" s="106">
        <f t="shared" si="254"/>
        <v>0</v>
      </c>
    </row>
    <row r="5402" spans="2:11" s="58" customFormat="1">
      <c r="B5402" s="175" t="s">
        <v>6473</v>
      </c>
      <c r="C5402" s="174" t="s">
        <v>763</v>
      </c>
      <c r="D5402" s="104">
        <v>8619.2914290000008</v>
      </c>
      <c r="E5402" s="97">
        <v>351.7634628061025</v>
      </c>
      <c r="F5402" s="227">
        <f t="shared" si="252"/>
        <v>3031951.8</v>
      </c>
      <c r="G5402" s="81"/>
      <c r="H5402" s="106" t="s">
        <v>11235</v>
      </c>
      <c r="I5402" s="189" t="str">
        <f t="shared" si="253"/>
        <v/>
      </c>
      <c r="J5402" s="232">
        <v>2016</v>
      </c>
      <c r="K5402" s="106">
        <f t="shared" si="254"/>
        <v>0</v>
      </c>
    </row>
    <row r="5403" spans="2:11" s="58" customFormat="1">
      <c r="B5403" s="175" t="s">
        <v>6474</v>
      </c>
      <c r="C5403" s="174" t="s">
        <v>4839</v>
      </c>
      <c r="D5403" s="181">
        <v>12764.553330000001</v>
      </c>
      <c r="E5403" s="97">
        <v>579.34198234886446</v>
      </c>
      <c r="F5403" s="227">
        <f t="shared" si="252"/>
        <v>7395041.6299999999</v>
      </c>
      <c r="G5403" s="81">
        <v>6382.276844</v>
      </c>
      <c r="H5403" s="106">
        <v>162.69444672807739</v>
      </c>
      <c r="I5403" s="189">
        <f t="shared" si="253"/>
        <v>1038360.9999999999</v>
      </c>
      <c r="J5403" s="232">
        <v>2016</v>
      </c>
      <c r="K5403" s="106">
        <f t="shared" si="254"/>
        <v>8433403</v>
      </c>
    </row>
    <row r="5404" spans="2:11" s="58" customFormat="1">
      <c r="B5404" s="175" t="s">
        <v>6475</v>
      </c>
      <c r="C5404" s="174" t="s">
        <v>6476</v>
      </c>
      <c r="D5404" s="181">
        <v>10800.868469999999</v>
      </c>
      <c r="E5404" s="97">
        <v>265.30241044588888</v>
      </c>
      <c r="F5404" s="227">
        <f t="shared" si="252"/>
        <v>2865496.4399999995</v>
      </c>
      <c r="G5404" s="81">
        <v>5400.4340480000001</v>
      </c>
      <c r="H5404" s="106">
        <v>162.69451532796498</v>
      </c>
      <c r="I5404" s="189">
        <f t="shared" si="253"/>
        <v>878621</v>
      </c>
      <c r="J5404" s="232">
        <v>2016</v>
      </c>
      <c r="K5404" s="106">
        <f t="shared" si="254"/>
        <v>3744117</v>
      </c>
    </row>
    <row r="5405" spans="2:11" s="58" customFormat="1">
      <c r="B5405" s="175" t="s">
        <v>6477</v>
      </c>
      <c r="C5405" s="174" t="s">
        <v>763</v>
      </c>
      <c r="D5405" s="181">
        <v>7038.7047620000003</v>
      </c>
      <c r="E5405" s="97">
        <v>576.16026770920837</v>
      </c>
      <c r="F5405" s="227">
        <f t="shared" si="252"/>
        <v>4055422.02</v>
      </c>
      <c r="G5405" s="81"/>
      <c r="H5405" s="106" t="s">
        <v>11235</v>
      </c>
      <c r="I5405" s="189" t="str">
        <f t="shared" si="253"/>
        <v/>
      </c>
      <c r="J5405" s="232">
        <v>2016</v>
      </c>
      <c r="K5405" s="106">
        <f t="shared" si="254"/>
        <v>0</v>
      </c>
    </row>
    <row r="5406" spans="2:11" s="58" customFormat="1">
      <c r="B5406" s="175" t="s">
        <v>6478</v>
      </c>
      <c r="C5406" s="174" t="s">
        <v>763</v>
      </c>
      <c r="D5406" s="181">
        <v>8619.2914290000008</v>
      </c>
      <c r="E5406" s="97">
        <v>351.7634628061025</v>
      </c>
      <c r="F5406" s="227">
        <f t="shared" si="252"/>
        <v>3031951.8</v>
      </c>
      <c r="G5406" s="81"/>
      <c r="H5406" s="106" t="s">
        <v>11235</v>
      </c>
      <c r="I5406" s="189" t="str">
        <f t="shared" si="253"/>
        <v/>
      </c>
      <c r="J5406" s="232">
        <v>2016</v>
      </c>
      <c r="K5406" s="106">
        <f t="shared" si="254"/>
        <v>0</v>
      </c>
    </row>
    <row r="5407" spans="2:11" s="58" customFormat="1">
      <c r="B5407" s="175" t="s">
        <v>6479</v>
      </c>
      <c r="C5407" s="174" t="s">
        <v>451</v>
      </c>
      <c r="D5407" s="104">
        <v>20851.81667</v>
      </c>
      <c r="E5407" s="97">
        <v>183.25902872039782</v>
      </c>
      <c r="F5407" s="227">
        <f t="shared" si="252"/>
        <v>3821283.67</v>
      </c>
      <c r="G5407" s="81">
        <v>10425.90799</v>
      </c>
      <c r="H5407" s="106">
        <v>162.69451079243603</v>
      </c>
      <c r="I5407" s="189">
        <f t="shared" si="253"/>
        <v>1696238</v>
      </c>
      <c r="J5407" s="232">
        <v>2016</v>
      </c>
      <c r="K5407" s="106">
        <f t="shared" si="254"/>
        <v>5517522</v>
      </c>
    </row>
    <row r="5408" spans="2:11" s="58" customFormat="1">
      <c r="B5408" s="175" t="s">
        <v>6480</v>
      </c>
      <c r="C5408" s="174" t="s">
        <v>451</v>
      </c>
      <c r="D5408" s="181">
        <v>7583.2666669999999</v>
      </c>
      <c r="E5408" s="97">
        <v>208.08026399317441</v>
      </c>
      <c r="F5408" s="227">
        <f t="shared" si="252"/>
        <v>1577928.13</v>
      </c>
      <c r="G5408" s="81">
        <v>3791.63328</v>
      </c>
      <c r="H5408" s="106">
        <v>162.69453147114481</v>
      </c>
      <c r="I5408" s="189">
        <f t="shared" si="253"/>
        <v>616878</v>
      </c>
      <c r="J5408" s="232">
        <v>2016</v>
      </c>
      <c r="K5408" s="106">
        <f t="shared" si="254"/>
        <v>2194806</v>
      </c>
    </row>
    <row r="5409" spans="2:11" s="58" customFormat="1">
      <c r="B5409" s="175" t="s">
        <v>6481</v>
      </c>
      <c r="C5409" s="174" t="s">
        <v>6482</v>
      </c>
      <c r="D5409" s="181">
        <v>3918.3</v>
      </c>
      <c r="E5409" s="97">
        <v>19.130377970038026</v>
      </c>
      <c r="F5409" s="227">
        <f t="shared" si="252"/>
        <v>74958.559999999998</v>
      </c>
      <c r="G5409" s="81"/>
      <c r="H5409" s="106" t="s">
        <v>11235</v>
      </c>
      <c r="I5409" s="189" t="str">
        <f t="shared" si="253"/>
        <v/>
      </c>
      <c r="J5409" s="232">
        <v>2016</v>
      </c>
      <c r="K5409" s="106">
        <f t="shared" si="254"/>
        <v>0</v>
      </c>
    </row>
    <row r="5410" spans="2:11" s="58" customFormat="1">
      <c r="B5410" s="175" t="s">
        <v>6483</v>
      </c>
      <c r="C5410" s="174" t="s">
        <v>6482</v>
      </c>
      <c r="D5410" s="181">
        <v>6067.5</v>
      </c>
      <c r="E5410" s="97">
        <v>110.19288174701278</v>
      </c>
      <c r="F5410" s="227">
        <f t="shared" si="252"/>
        <v>668595.31000000006</v>
      </c>
      <c r="G5410" s="81"/>
      <c r="H5410" s="106" t="s">
        <v>11235</v>
      </c>
      <c r="I5410" s="189" t="str">
        <f t="shared" si="253"/>
        <v/>
      </c>
      <c r="J5410" s="232">
        <v>2016</v>
      </c>
      <c r="K5410" s="106">
        <f t="shared" si="254"/>
        <v>0</v>
      </c>
    </row>
    <row r="5411" spans="2:11" s="58" customFormat="1">
      <c r="B5411" s="175" t="s">
        <v>6484</v>
      </c>
      <c r="C5411" s="174" t="s">
        <v>6482</v>
      </c>
      <c r="D5411" s="181">
        <v>3918.3</v>
      </c>
      <c r="E5411" s="97">
        <v>19.130377970038026</v>
      </c>
      <c r="F5411" s="227">
        <f t="shared" si="252"/>
        <v>74958.559999999998</v>
      </c>
      <c r="G5411" s="81"/>
      <c r="H5411" s="106" t="s">
        <v>11235</v>
      </c>
      <c r="I5411" s="189" t="str">
        <f t="shared" si="253"/>
        <v/>
      </c>
      <c r="J5411" s="232">
        <v>2016</v>
      </c>
      <c r="K5411" s="106">
        <f t="shared" si="254"/>
        <v>0</v>
      </c>
    </row>
    <row r="5412" spans="2:11" s="58" customFormat="1">
      <c r="B5412" s="175" t="s">
        <v>6485</v>
      </c>
      <c r="C5412" s="174" t="s">
        <v>6482</v>
      </c>
      <c r="D5412" s="104">
        <v>6067.5</v>
      </c>
      <c r="E5412" s="97">
        <v>110.19288174701278</v>
      </c>
      <c r="F5412" s="227">
        <f t="shared" si="252"/>
        <v>668595.31000000006</v>
      </c>
      <c r="G5412" s="81"/>
      <c r="H5412" s="106" t="s">
        <v>11235</v>
      </c>
      <c r="I5412" s="189" t="str">
        <f t="shared" si="253"/>
        <v/>
      </c>
      <c r="J5412" s="232">
        <v>2016</v>
      </c>
      <c r="K5412" s="106">
        <f t="shared" si="254"/>
        <v>0</v>
      </c>
    </row>
    <row r="5413" spans="2:11" s="58" customFormat="1">
      <c r="B5413" s="175" t="s">
        <v>6486</v>
      </c>
      <c r="C5413" s="174" t="s">
        <v>783</v>
      </c>
      <c r="D5413" s="181">
        <v>3746.563791</v>
      </c>
      <c r="E5413" s="97">
        <v>73.642189320993197</v>
      </c>
      <c r="F5413" s="227">
        <f t="shared" si="252"/>
        <v>275905.15999999997</v>
      </c>
      <c r="G5413" s="81"/>
      <c r="H5413" s="106" t="s">
        <v>11235</v>
      </c>
      <c r="I5413" s="189" t="str">
        <f t="shared" si="253"/>
        <v/>
      </c>
      <c r="J5413" s="232">
        <v>2016</v>
      </c>
      <c r="K5413" s="106">
        <f t="shared" si="254"/>
        <v>0</v>
      </c>
    </row>
    <row r="5414" spans="2:11" s="58" customFormat="1">
      <c r="B5414" s="175" t="s">
        <v>6487</v>
      </c>
      <c r="C5414" s="174" t="s">
        <v>6488</v>
      </c>
      <c r="D5414" s="181">
        <v>14826.89429</v>
      </c>
      <c r="E5414" s="97">
        <v>19.476858359661239</v>
      </c>
      <c r="F5414" s="227">
        <f t="shared" si="252"/>
        <v>288781.32</v>
      </c>
      <c r="G5414" s="81">
        <v>7413.4469150000004</v>
      </c>
      <c r="H5414" s="106">
        <v>162.69449472411847</v>
      </c>
      <c r="I5414" s="189">
        <f t="shared" si="253"/>
        <v>1206127</v>
      </c>
      <c r="J5414" s="232">
        <v>2016</v>
      </c>
      <c r="K5414" s="106">
        <f t="shared" si="254"/>
        <v>1494908</v>
      </c>
    </row>
    <row r="5415" spans="2:11" s="58" customFormat="1">
      <c r="B5415" s="175" t="s">
        <v>6489</v>
      </c>
      <c r="C5415" s="174" t="s">
        <v>6488</v>
      </c>
      <c r="D5415" s="181">
        <v>14826.89429</v>
      </c>
      <c r="E5415" s="97">
        <v>19.476858359661239</v>
      </c>
      <c r="F5415" s="227">
        <f t="shared" si="252"/>
        <v>288781.32</v>
      </c>
      <c r="G5415" s="81">
        <v>7413.4469150000004</v>
      </c>
      <c r="H5415" s="106">
        <v>162.69449472411847</v>
      </c>
      <c r="I5415" s="189">
        <f t="shared" si="253"/>
        <v>1206127</v>
      </c>
      <c r="J5415" s="232">
        <v>2016</v>
      </c>
      <c r="K5415" s="106">
        <f t="shared" si="254"/>
        <v>1494908</v>
      </c>
    </row>
    <row r="5416" spans="2:11" s="58" customFormat="1">
      <c r="B5416" s="175" t="s">
        <v>6490</v>
      </c>
      <c r="C5416" s="174" t="s">
        <v>6491</v>
      </c>
      <c r="D5416" s="181">
        <v>10571.133330000001</v>
      </c>
      <c r="E5416" s="97">
        <v>26.218523723794522</v>
      </c>
      <c r="F5416" s="227">
        <f t="shared" si="252"/>
        <v>277159.51</v>
      </c>
      <c r="G5416" s="81"/>
      <c r="H5416" s="106" t="s">
        <v>11235</v>
      </c>
      <c r="I5416" s="189" t="str">
        <f t="shared" si="253"/>
        <v/>
      </c>
      <c r="J5416" s="232">
        <v>2016</v>
      </c>
      <c r="K5416" s="106">
        <f t="shared" si="254"/>
        <v>0</v>
      </c>
    </row>
    <row r="5417" spans="2:11" s="58" customFormat="1">
      <c r="B5417" s="175" t="s">
        <v>6492</v>
      </c>
      <c r="C5417" s="174" t="s">
        <v>6491</v>
      </c>
      <c r="D5417" s="104">
        <v>10571.133330000001</v>
      </c>
      <c r="E5417" s="97">
        <v>26.218523723794522</v>
      </c>
      <c r="F5417" s="227">
        <f t="shared" si="252"/>
        <v>277159.51</v>
      </c>
      <c r="G5417" s="81"/>
      <c r="H5417" s="106" t="s">
        <v>11235</v>
      </c>
      <c r="I5417" s="189" t="str">
        <f t="shared" si="253"/>
        <v/>
      </c>
      <c r="J5417" s="232">
        <v>2016</v>
      </c>
      <c r="K5417" s="106">
        <f t="shared" si="254"/>
        <v>0</v>
      </c>
    </row>
    <row r="5418" spans="2:11" s="58" customFormat="1">
      <c r="B5418" s="175" t="s">
        <v>6493</v>
      </c>
      <c r="C5418" s="174" t="s">
        <v>793</v>
      </c>
      <c r="D5418" s="181">
        <v>5270.4</v>
      </c>
      <c r="E5418" s="97">
        <v>17.043666514875532</v>
      </c>
      <c r="F5418" s="227">
        <f t="shared" si="252"/>
        <v>89826.94</v>
      </c>
      <c r="G5418" s="81">
        <v>2635.200081</v>
      </c>
      <c r="H5418" s="106">
        <v>162.69466713028689</v>
      </c>
      <c r="I5418" s="189">
        <f t="shared" si="253"/>
        <v>428733.00000000006</v>
      </c>
      <c r="J5418" s="232">
        <v>2016</v>
      </c>
      <c r="K5418" s="106">
        <f t="shared" si="254"/>
        <v>518560</v>
      </c>
    </row>
    <row r="5419" spans="2:11" s="58" customFormat="1">
      <c r="B5419" s="175" t="s">
        <v>6494</v>
      </c>
      <c r="C5419" s="174" t="s">
        <v>793</v>
      </c>
      <c r="D5419" s="181">
        <v>7863.9</v>
      </c>
      <c r="E5419" s="97">
        <v>41.320194814277905</v>
      </c>
      <c r="F5419" s="227">
        <f t="shared" si="252"/>
        <v>324937.88</v>
      </c>
      <c r="G5419" s="81">
        <v>3931.9500069999999</v>
      </c>
      <c r="H5419" s="106">
        <v>162.69459145236789</v>
      </c>
      <c r="I5419" s="189">
        <f t="shared" si="253"/>
        <v>639707</v>
      </c>
      <c r="J5419" s="232">
        <v>2016</v>
      </c>
      <c r="K5419" s="106">
        <f t="shared" si="254"/>
        <v>964645</v>
      </c>
    </row>
    <row r="5420" spans="2:11" s="58" customFormat="1">
      <c r="B5420" s="175" t="s">
        <v>6495</v>
      </c>
      <c r="C5420" s="174" t="s">
        <v>793</v>
      </c>
      <c r="D5420" s="181">
        <v>5270.4</v>
      </c>
      <c r="E5420" s="97">
        <v>17.043666514875532</v>
      </c>
      <c r="F5420" s="227">
        <f t="shared" si="252"/>
        <v>89826.94</v>
      </c>
      <c r="G5420" s="81">
        <v>2635.200081</v>
      </c>
      <c r="H5420" s="106">
        <v>162.69466713028689</v>
      </c>
      <c r="I5420" s="189">
        <f t="shared" si="253"/>
        <v>428733.00000000006</v>
      </c>
      <c r="J5420" s="232">
        <v>2016</v>
      </c>
      <c r="K5420" s="106">
        <f t="shared" si="254"/>
        <v>518560</v>
      </c>
    </row>
    <row r="5421" spans="2:11" s="58" customFormat="1">
      <c r="B5421" s="175" t="s">
        <v>6496</v>
      </c>
      <c r="C5421" s="174" t="s">
        <v>793</v>
      </c>
      <c r="D5421" s="181">
        <v>11958</v>
      </c>
      <c r="E5421" s="97">
        <v>24.146334671349724</v>
      </c>
      <c r="F5421" s="227">
        <f t="shared" si="252"/>
        <v>288741.87</v>
      </c>
      <c r="G5421" s="81">
        <v>5978.9998729999998</v>
      </c>
      <c r="H5421" s="106">
        <v>162.69443396256784</v>
      </c>
      <c r="I5421" s="189">
        <f t="shared" si="253"/>
        <v>972750</v>
      </c>
      <c r="J5421" s="232">
        <v>2016</v>
      </c>
      <c r="K5421" s="106">
        <f t="shared" si="254"/>
        <v>1261492</v>
      </c>
    </row>
    <row r="5422" spans="2:11" s="58" customFormat="1">
      <c r="B5422" s="175" t="s">
        <v>6497</v>
      </c>
      <c r="C5422" s="174" t="s">
        <v>793</v>
      </c>
      <c r="D5422" s="104">
        <v>5400</v>
      </c>
      <c r="E5422" s="97">
        <v>19.563672222222223</v>
      </c>
      <c r="F5422" s="227">
        <f t="shared" si="252"/>
        <v>105643.83</v>
      </c>
      <c r="G5422" s="81">
        <v>2699.9999480000001</v>
      </c>
      <c r="H5422" s="106">
        <v>162.69444757781898</v>
      </c>
      <c r="I5422" s="189">
        <f t="shared" si="253"/>
        <v>439275</v>
      </c>
      <c r="J5422" s="232">
        <v>2016</v>
      </c>
      <c r="K5422" s="106">
        <f t="shared" si="254"/>
        <v>544919</v>
      </c>
    </row>
    <row r="5423" spans="2:11" s="58" customFormat="1">
      <c r="B5423" s="175" t="s">
        <v>6498</v>
      </c>
      <c r="C5423" s="174" t="s">
        <v>793</v>
      </c>
      <c r="D5423" s="181">
        <v>11958</v>
      </c>
      <c r="E5423" s="97">
        <v>24.146334671349724</v>
      </c>
      <c r="F5423" s="227">
        <f t="shared" si="252"/>
        <v>288741.87</v>
      </c>
      <c r="G5423" s="81">
        <v>5978.9998729999998</v>
      </c>
      <c r="H5423" s="106">
        <v>162.69443396256784</v>
      </c>
      <c r="I5423" s="189">
        <f t="shared" si="253"/>
        <v>972750</v>
      </c>
      <c r="J5423" s="232">
        <v>2016</v>
      </c>
      <c r="K5423" s="106">
        <f t="shared" si="254"/>
        <v>1261492</v>
      </c>
    </row>
    <row r="5424" spans="2:11" s="58" customFormat="1">
      <c r="B5424" s="175" t="s">
        <v>6499</v>
      </c>
      <c r="C5424" s="174" t="s">
        <v>4867</v>
      </c>
      <c r="D5424" s="181">
        <v>9549.7291440000008</v>
      </c>
      <c r="E5424" s="97">
        <v>145.46706394000739</v>
      </c>
      <c r="F5424" s="227">
        <f t="shared" si="252"/>
        <v>1389171.0600000003</v>
      </c>
      <c r="G5424" s="81">
        <v>4774.8647220000003</v>
      </c>
      <c r="H5424" s="106">
        <v>162.69445214242867</v>
      </c>
      <c r="I5424" s="189">
        <f t="shared" si="253"/>
        <v>776844</v>
      </c>
      <c r="J5424" s="232">
        <v>2016</v>
      </c>
      <c r="K5424" s="106">
        <f t="shared" si="254"/>
        <v>2166015</v>
      </c>
    </row>
    <row r="5425" spans="2:11" s="58" customFormat="1">
      <c r="B5425" s="175" t="s">
        <v>6500</v>
      </c>
      <c r="C5425" s="174" t="s">
        <v>449</v>
      </c>
      <c r="D5425" s="181">
        <v>4557.6000000000004</v>
      </c>
      <c r="E5425" s="97">
        <v>61.517658416710546</v>
      </c>
      <c r="F5425" s="227">
        <f t="shared" si="252"/>
        <v>280372.88</v>
      </c>
      <c r="G5425" s="81">
        <v>2278.800068</v>
      </c>
      <c r="H5425" s="106">
        <v>162.69439570685498</v>
      </c>
      <c r="I5425" s="189">
        <f t="shared" si="253"/>
        <v>370748.00000000006</v>
      </c>
      <c r="J5425" s="232">
        <v>2016</v>
      </c>
      <c r="K5425" s="106">
        <f t="shared" si="254"/>
        <v>651121</v>
      </c>
    </row>
    <row r="5426" spans="2:11" s="58" customFormat="1">
      <c r="B5426" s="175" t="s">
        <v>6501</v>
      </c>
      <c r="C5426" s="174" t="s">
        <v>449</v>
      </c>
      <c r="D5426" s="181">
        <v>9959.35</v>
      </c>
      <c r="E5426" s="97">
        <v>72.041215541174878</v>
      </c>
      <c r="F5426" s="227">
        <f t="shared" si="252"/>
        <v>717483.68</v>
      </c>
      <c r="G5426" s="81">
        <v>4979.6749309999996</v>
      </c>
      <c r="H5426" s="106">
        <v>162.6945556137548</v>
      </c>
      <c r="I5426" s="189">
        <f t="shared" si="253"/>
        <v>810166</v>
      </c>
      <c r="J5426" s="232">
        <v>2016</v>
      </c>
      <c r="K5426" s="106">
        <f t="shared" si="254"/>
        <v>1527650</v>
      </c>
    </row>
    <row r="5427" spans="2:11" s="58" customFormat="1">
      <c r="B5427" s="175" t="s">
        <v>6502</v>
      </c>
      <c r="C5427" s="174" t="s">
        <v>449</v>
      </c>
      <c r="D5427" s="104">
        <v>14204.51</v>
      </c>
      <c r="E5427" s="97">
        <v>20.792240633432623</v>
      </c>
      <c r="F5427" s="227">
        <f t="shared" si="252"/>
        <v>295343.59000000003</v>
      </c>
      <c r="G5427" s="81">
        <v>7102.2547910000003</v>
      </c>
      <c r="H5427" s="106">
        <v>162.69452927318952</v>
      </c>
      <c r="I5427" s="189">
        <f t="shared" si="253"/>
        <v>1155498</v>
      </c>
      <c r="J5427" s="232">
        <v>2016</v>
      </c>
      <c r="K5427" s="106">
        <f t="shared" si="254"/>
        <v>1450842</v>
      </c>
    </row>
    <row r="5428" spans="2:11" s="58" customFormat="1">
      <c r="B5428" s="175" t="s">
        <v>6503</v>
      </c>
      <c r="C5428" s="174" t="s">
        <v>449</v>
      </c>
      <c r="D5428" s="181">
        <v>9959.35</v>
      </c>
      <c r="E5428" s="97">
        <v>72.041215541174878</v>
      </c>
      <c r="F5428" s="227">
        <f t="shared" si="252"/>
        <v>717483.68</v>
      </c>
      <c r="G5428" s="81">
        <v>4979.6749309999996</v>
      </c>
      <c r="H5428" s="106">
        <v>162.6945556137548</v>
      </c>
      <c r="I5428" s="189">
        <f t="shared" si="253"/>
        <v>810166</v>
      </c>
      <c r="J5428" s="232">
        <v>2016</v>
      </c>
      <c r="K5428" s="106">
        <f t="shared" si="254"/>
        <v>1527650</v>
      </c>
    </row>
    <row r="5429" spans="2:11" s="58" customFormat="1">
      <c r="B5429" s="175" t="s">
        <v>6504</v>
      </c>
      <c r="C5429" s="174" t="s">
        <v>4867</v>
      </c>
      <c r="D5429" s="181">
        <v>3695.772418</v>
      </c>
      <c r="E5429" s="97">
        <v>53.920268204133777</v>
      </c>
      <c r="F5429" s="227">
        <f t="shared" si="252"/>
        <v>199277.04</v>
      </c>
      <c r="G5429" s="81">
        <v>1847.886272</v>
      </c>
      <c r="H5429" s="106">
        <v>162.69453621440184</v>
      </c>
      <c r="I5429" s="189">
        <f t="shared" si="253"/>
        <v>300641</v>
      </c>
      <c r="J5429" s="232">
        <v>2016</v>
      </c>
      <c r="K5429" s="106">
        <f t="shared" si="254"/>
        <v>499918</v>
      </c>
    </row>
    <row r="5430" spans="2:11" s="58" customFormat="1">
      <c r="B5430" s="175" t="s">
        <v>6505</v>
      </c>
      <c r="C5430" s="174" t="s">
        <v>4867</v>
      </c>
      <c r="D5430" s="181">
        <v>9549.7291440000008</v>
      </c>
      <c r="E5430" s="97">
        <v>145.46706394000739</v>
      </c>
      <c r="F5430" s="227">
        <f t="shared" si="252"/>
        <v>1389171.0600000003</v>
      </c>
      <c r="G5430" s="81">
        <v>4774.8647220000003</v>
      </c>
      <c r="H5430" s="106">
        <v>162.69445214242867</v>
      </c>
      <c r="I5430" s="189">
        <f t="shared" si="253"/>
        <v>776844</v>
      </c>
      <c r="J5430" s="232">
        <v>2016</v>
      </c>
      <c r="K5430" s="106">
        <f t="shared" si="254"/>
        <v>2166015</v>
      </c>
    </row>
    <row r="5431" spans="2:11" s="58" customFormat="1">
      <c r="B5431" s="175" t="s">
        <v>6506</v>
      </c>
      <c r="C5431" s="174" t="s">
        <v>3825</v>
      </c>
      <c r="D5431" s="181">
        <v>5021.45</v>
      </c>
      <c r="E5431" s="97">
        <v>87.101134134562727</v>
      </c>
      <c r="F5431" s="227">
        <f t="shared" si="252"/>
        <v>437373.99</v>
      </c>
      <c r="G5431" s="81">
        <v>2510.7249230000002</v>
      </c>
      <c r="H5431" s="106">
        <v>162.69444583834243</v>
      </c>
      <c r="I5431" s="189">
        <f t="shared" si="253"/>
        <v>408481</v>
      </c>
      <c r="J5431" s="232">
        <v>2016</v>
      </c>
      <c r="K5431" s="106">
        <f t="shared" si="254"/>
        <v>845855</v>
      </c>
    </row>
    <row r="5432" spans="2:11" s="58" customFormat="1">
      <c r="B5432" s="175" t="s">
        <v>6507</v>
      </c>
      <c r="C5432" s="174" t="s">
        <v>3820</v>
      </c>
      <c r="D5432" s="104">
        <v>3884.844505</v>
      </c>
      <c r="E5432" s="97">
        <v>95.57266179434896</v>
      </c>
      <c r="F5432" s="227">
        <f t="shared" si="252"/>
        <v>371284.93</v>
      </c>
      <c r="G5432" s="81"/>
      <c r="H5432" s="106" t="s">
        <v>11235</v>
      </c>
      <c r="I5432" s="189" t="str">
        <f t="shared" si="253"/>
        <v/>
      </c>
      <c r="J5432" s="232">
        <v>2016</v>
      </c>
      <c r="K5432" s="106">
        <f t="shared" si="254"/>
        <v>0</v>
      </c>
    </row>
    <row r="5433" spans="2:11" s="58" customFormat="1">
      <c r="B5433" s="175" t="s">
        <v>6508</v>
      </c>
      <c r="C5433" s="174" t="s">
        <v>6476</v>
      </c>
      <c r="D5433" s="181">
        <v>10800.868469999999</v>
      </c>
      <c r="E5433" s="97">
        <v>265.30241044588888</v>
      </c>
      <c r="F5433" s="227">
        <f t="shared" si="252"/>
        <v>2865496.4399999995</v>
      </c>
      <c r="G5433" s="81">
        <v>5400.4340480000001</v>
      </c>
      <c r="H5433" s="106">
        <v>162.69451532796498</v>
      </c>
      <c r="I5433" s="189">
        <f t="shared" si="253"/>
        <v>878621</v>
      </c>
      <c r="J5433" s="232">
        <v>2016</v>
      </c>
      <c r="K5433" s="106">
        <f t="shared" si="254"/>
        <v>3744117</v>
      </c>
    </row>
    <row r="5434" spans="2:11" s="58" customFormat="1">
      <c r="B5434" s="175" t="s">
        <v>6509</v>
      </c>
      <c r="C5434" s="174" t="s">
        <v>793</v>
      </c>
      <c r="D5434" s="181">
        <v>13291.45</v>
      </c>
      <c r="E5434" s="97">
        <v>187.4991013019648</v>
      </c>
      <c r="F5434" s="227">
        <f t="shared" si="252"/>
        <v>2492134.9300000002</v>
      </c>
      <c r="G5434" s="81">
        <v>6645.7247950000001</v>
      </c>
      <c r="H5434" s="106">
        <v>162.69451916117148</v>
      </c>
      <c r="I5434" s="189">
        <f t="shared" si="253"/>
        <v>1081223</v>
      </c>
      <c r="J5434" s="232">
        <v>2016</v>
      </c>
      <c r="K5434" s="106">
        <f t="shared" si="254"/>
        <v>3573358</v>
      </c>
    </row>
    <row r="5435" spans="2:11" s="58" customFormat="1">
      <c r="B5435" s="175" t="s">
        <v>6510</v>
      </c>
      <c r="C5435" s="174" t="s">
        <v>5290</v>
      </c>
      <c r="D5435" s="181">
        <v>7891.7644440000004</v>
      </c>
      <c r="E5435" s="97">
        <v>134.63419081239877</v>
      </c>
      <c r="F5435" s="227">
        <f t="shared" si="252"/>
        <v>1062501.32</v>
      </c>
      <c r="G5435" s="81"/>
      <c r="H5435" s="106" t="s">
        <v>11235</v>
      </c>
      <c r="I5435" s="189" t="str">
        <f t="shared" si="253"/>
        <v/>
      </c>
      <c r="J5435" s="232">
        <v>2016</v>
      </c>
      <c r="K5435" s="106">
        <f t="shared" si="254"/>
        <v>0</v>
      </c>
    </row>
    <row r="5436" spans="2:11" s="58" customFormat="1">
      <c r="B5436" s="175" t="s">
        <v>6511</v>
      </c>
      <c r="C5436" s="174" t="s">
        <v>793</v>
      </c>
      <c r="D5436" s="181">
        <v>7863.9</v>
      </c>
      <c r="E5436" s="97">
        <v>41.320194814277905</v>
      </c>
      <c r="F5436" s="227">
        <f t="shared" si="252"/>
        <v>324937.88</v>
      </c>
      <c r="G5436" s="81">
        <v>3931.9500069999999</v>
      </c>
      <c r="H5436" s="106">
        <v>162.69459145236789</v>
      </c>
      <c r="I5436" s="189">
        <f t="shared" si="253"/>
        <v>639707</v>
      </c>
      <c r="J5436" s="232">
        <v>2016</v>
      </c>
      <c r="K5436" s="106">
        <f t="shared" si="254"/>
        <v>964645</v>
      </c>
    </row>
    <row r="5437" spans="2:11" s="58" customFormat="1">
      <c r="B5437" s="175" t="s">
        <v>6512</v>
      </c>
      <c r="C5437" s="174" t="s">
        <v>451</v>
      </c>
      <c r="D5437" s="104">
        <v>8132.5166669999999</v>
      </c>
      <c r="E5437" s="97">
        <v>726.12047805102884</v>
      </c>
      <c r="F5437" s="227">
        <f t="shared" si="252"/>
        <v>5905186.8899999997</v>
      </c>
      <c r="G5437" s="81">
        <v>4066.2584550000001</v>
      </c>
      <c r="H5437" s="106">
        <v>162.69452798469496</v>
      </c>
      <c r="I5437" s="189">
        <f t="shared" si="253"/>
        <v>661558</v>
      </c>
      <c r="J5437" s="232">
        <v>2016</v>
      </c>
      <c r="K5437" s="106">
        <f t="shared" si="254"/>
        <v>6566745</v>
      </c>
    </row>
    <row r="5438" spans="2:11" s="58" customFormat="1">
      <c r="B5438" s="175" t="s">
        <v>6513</v>
      </c>
      <c r="C5438" s="174" t="s">
        <v>451</v>
      </c>
      <c r="D5438" s="181">
        <v>9899.4266669999997</v>
      </c>
      <c r="E5438" s="97">
        <v>126.00486896459981</v>
      </c>
      <c r="F5438" s="227">
        <f t="shared" si="252"/>
        <v>1247375.96</v>
      </c>
      <c r="G5438" s="81">
        <v>4949.713514</v>
      </c>
      <c r="H5438" s="106">
        <v>162.69446660342612</v>
      </c>
      <c r="I5438" s="189">
        <f t="shared" si="253"/>
        <v>805291</v>
      </c>
      <c r="J5438" s="232">
        <v>2016</v>
      </c>
      <c r="K5438" s="106">
        <f t="shared" si="254"/>
        <v>2052667</v>
      </c>
    </row>
    <row r="5439" spans="2:11" s="58" customFormat="1">
      <c r="B5439" s="175" t="s">
        <v>6514</v>
      </c>
      <c r="C5439" s="174" t="s">
        <v>818</v>
      </c>
      <c r="D5439" s="181">
        <v>16929.541669999999</v>
      </c>
      <c r="E5439" s="97">
        <v>104.77203840332909</v>
      </c>
      <c r="F5439" s="227">
        <f t="shared" si="252"/>
        <v>1773742.59</v>
      </c>
      <c r="G5439" s="81">
        <v>8464.7705249999999</v>
      </c>
      <c r="H5439" s="106">
        <v>162.69454628836499</v>
      </c>
      <c r="I5439" s="189">
        <f t="shared" si="253"/>
        <v>1377172</v>
      </c>
      <c r="J5439" s="232">
        <v>2016</v>
      </c>
      <c r="K5439" s="106">
        <f t="shared" si="254"/>
        <v>3150915</v>
      </c>
    </row>
    <row r="5440" spans="2:11" s="58" customFormat="1">
      <c r="B5440" s="175" t="s">
        <v>6515</v>
      </c>
      <c r="C5440" s="174" t="s">
        <v>818</v>
      </c>
      <c r="D5440" s="181">
        <v>16929.541669999999</v>
      </c>
      <c r="E5440" s="97">
        <v>104.77203840332909</v>
      </c>
      <c r="F5440" s="227">
        <f t="shared" si="252"/>
        <v>1773742.59</v>
      </c>
      <c r="G5440" s="81">
        <v>8464.7705249999999</v>
      </c>
      <c r="H5440" s="106">
        <v>162.69454628836499</v>
      </c>
      <c r="I5440" s="189">
        <f t="shared" si="253"/>
        <v>1377172</v>
      </c>
      <c r="J5440" s="232">
        <v>2016</v>
      </c>
      <c r="K5440" s="106">
        <f t="shared" si="254"/>
        <v>3150915</v>
      </c>
    </row>
    <row r="5441" spans="2:11" s="58" customFormat="1">
      <c r="B5441" s="175" t="s">
        <v>6516</v>
      </c>
      <c r="C5441" s="174" t="s">
        <v>818</v>
      </c>
      <c r="D5441" s="181">
        <v>14035.725</v>
      </c>
      <c r="E5441" s="97">
        <v>42.719672122387685</v>
      </c>
      <c r="F5441" s="227">
        <f t="shared" si="252"/>
        <v>599601.56999999995</v>
      </c>
      <c r="G5441" s="81">
        <v>7017.8626940000004</v>
      </c>
      <c r="H5441" s="106">
        <v>162.69454815298212</v>
      </c>
      <c r="I5441" s="189">
        <f t="shared" si="253"/>
        <v>1141768</v>
      </c>
      <c r="J5441" s="232">
        <v>2016</v>
      </c>
      <c r="K5441" s="106">
        <f t="shared" si="254"/>
        <v>1741370</v>
      </c>
    </row>
    <row r="5442" spans="2:11" s="58" customFormat="1">
      <c r="B5442" s="175" t="s">
        <v>6517</v>
      </c>
      <c r="C5442" s="174" t="s">
        <v>6518</v>
      </c>
      <c r="D5442" s="104">
        <v>33113.1</v>
      </c>
      <c r="E5442" s="97">
        <v>39.285254778320365</v>
      </c>
      <c r="F5442" s="227">
        <f t="shared" si="252"/>
        <v>1300856.57</v>
      </c>
      <c r="G5442" s="81">
        <v>16556.549900000002</v>
      </c>
      <c r="H5442" s="106">
        <v>162.69452369421481</v>
      </c>
      <c r="I5442" s="189">
        <f t="shared" si="253"/>
        <v>2693660</v>
      </c>
      <c r="J5442" s="232">
        <v>2016</v>
      </c>
      <c r="K5442" s="106">
        <f t="shared" si="254"/>
        <v>3994517</v>
      </c>
    </row>
    <row r="5443" spans="2:11" s="58" customFormat="1">
      <c r="B5443" s="175" t="s">
        <v>6519</v>
      </c>
      <c r="C5443" s="174" t="s">
        <v>5089</v>
      </c>
      <c r="D5443" s="181">
        <v>13836.833329999999</v>
      </c>
      <c r="E5443" s="97">
        <v>80.95548622178859</v>
      </c>
      <c r="F5443" s="227">
        <f t="shared" si="252"/>
        <v>1120167.57</v>
      </c>
      <c r="G5443" s="81">
        <v>6918.4169700000002</v>
      </c>
      <c r="H5443" s="106">
        <v>162.69444366837575</v>
      </c>
      <c r="I5443" s="189">
        <f t="shared" si="253"/>
        <v>1125588</v>
      </c>
      <c r="J5443" s="232">
        <v>2016</v>
      </c>
      <c r="K5443" s="106">
        <f t="shared" si="254"/>
        <v>2245756</v>
      </c>
    </row>
    <row r="5444" spans="2:11" s="58" customFormat="1">
      <c r="B5444" s="175" t="s">
        <v>6520</v>
      </c>
      <c r="C5444" s="174" t="s">
        <v>818</v>
      </c>
      <c r="D5444" s="181">
        <v>14035.725</v>
      </c>
      <c r="E5444" s="97">
        <v>42.719672122387685</v>
      </c>
      <c r="F5444" s="227">
        <f t="shared" si="252"/>
        <v>599601.56999999995</v>
      </c>
      <c r="G5444" s="81">
        <v>7017.8626940000004</v>
      </c>
      <c r="H5444" s="106">
        <v>162.69454815298212</v>
      </c>
      <c r="I5444" s="189">
        <f t="shared" si="253"/>
        <v>1141768</v>
      </c>
      <c r="J5444" s="232">
        <v>2016</v>
      </c>
      <c r="K5444" s="106">
        <f t="shared" si="254"/>
        <v>1741370</v>
      </c>
    </row>
    <row r="5445" spans="2:11" s="58" customFormat="1">
      <c r="B5445" s="175" t="s">
        <v>6521</v>
      </c>
      <c r="C5445" s="174" t="s">
        <v>818</v>
      </c>
      <c r="D5445" s="181">
        <v>27313.15</v>
      </c>
      <c r="E5445" s="97">
        <v>273.85027102329832</v>
      </c>
      <c r="F5445" s="227">
        <f t="shared" si="252"/>
        <v>7479713.5300000012</v>
      </c>
      <c r="G5445" s="81">
        <v>13656.57531</v>
      </c>
      <c r="H5445" s="106">
        <v>162.69452256987555</v>
      </c>
      <c r="I5445" s="189">
        <f t="shared" si="253"/>
        <v>2221850</v>
      </c>
      <c r="J5445" s="232">
        <v>2016</v>
      </c>
      <c r="K5445" s="106">
        <f t="shared" si="254"/>
        <v>9701564</v>
      </c>
    </row>
    <row r="5446" spans="2:11" s="58" customFormat="1">
      <c r="B5446" s="175" t="s">
        <v>6522</v>
      </c>
      <c r="C5446" s="174" t="s">
        <v>451</v>
      </c>
      <c r="D5446" s="181">
        <v>95218.886899999998</v>
      </c>
      <c r="E5446" s="97">
        <v>104.9724327327754</v>
      </c>
      <c r="F5446" s="227">
        <f t="shared" si="252"/>
        <v>9995358.1999999993</v>
      </c>
      <c r="G5446" s="81">
        <v>47609.442620000002</v>
      </c>
      <c r="H5446" s="106">
        <v>162.69451129314649</v>
      </c>
      <c r="I5446" s="189">
        <f t="shared" si="253"/>
        <v>7745795</v>
      </c>
      <c r="J5446" s="232">
        <v>2016</v>
      </c>
      <c r="K5446" s="106">
        <f t="shared" si="254"/>
        <v>17741153</v>
      </c>
    </row>
    <row r="5447" spans="2:11" s="58" customFormat="1">
      <c r="B5447" s="175" t="s">
        <v>6523</v>
      </c>
      <c r="C5447" s="174" t="s">
        <v>451</v>
      </c>
      <c r="D5447" s="104">
        <v>113019.0993</v>
      </c>
      <c r="E5447" s="97">
        <v>145.25987529260021</v>
      </c>
      <c r="F5447" s="227">
        <f t="shared" si="252"/>
        <v>16417140.27</v>
      </c>
      <c r="G5447" s="81">
        <v>56509.54825</v>
      </c>
      <c r="H5447" s="106">
        <v>162.69450534848329</v>
      </c>
      <c r="I5447" s="189">
        <f t="shared" si="253"/>
        <v>9193793</v>
      </c>
      <c r="J5447" s="232">
        <v>2016</v>
      </c>
      <c r="K5447" s="106">
        <f t="shared" si="254"/>
        <v>25610933</v>
      </c>
    </row>
    <row r="5448" spans="2:11" s="58" customFormat="1">
      <c r="B5448" s="175" t="s">
        <v>6524</v>
      </c>
      <c r="C5448" s="174" t="s">
        <v>642</v>
      </c>
      <c r="D5448" s="181">
        <v>22960.819319999999</v>
      </c>
      <c r="E5448" s="97">
        <v>328.82785822121963</v>
      </c>
      <c r="F5448" s="227">
        <f t="shared" si="252"/>
        <v>7550157.04</v>
      </c>
      <c r="G5448" s="81">
        <v>11480.409449999999</v>
      </c>
      <c r="H5448" s="106">
        <v>162.69454570716553</v>
      </c>
      <c r="I5448" s="189">
        <f t="shared" si="253"/>
        <v>1867800</v>
      </c>
      <c r="J5448" s="232">
        <v>2016</v>
      </c>
      <c r="K5448" s="106">
        <f t="shared" si="254"/>
        <v>9417957</v>
      </c>
    </row>
    <row r="5449" spans="2:11" s="58" customFormat="1">
      <c r="B5449" s="175" t="s">
        <v>6525</v>
      </c>
      <c r="C5449" s="174" t="s">
        <v>451</v>
      </c>
      <c r="D5449" s="181">
        <v>16454.25476</v>
      </c>
      <c r="E5449" s="97">
        <v>640.1203818482752</v>
      </c>
      <c r="F5449" s="227">
        <f t="shared" si="252"/>
        <v>10532703.84</v>
      </c>
      <c r="G5449" s="81">
        <v>8227.1276859999998</v>
      </c>
      <c r="H5449" s="106">
        <v>162.69444830395938</v>
      </c>
      <c r="I5449" s="189">
        <f t="shared" si="253"/>
        <v>1338508</v>
      </c>
      <c r="J5449" s="232">
        <v>2016</v>
      </c>
      <c r="K5449" s="106">
        <f t="shared" si="254"/>
        <v>11871212</v>
      </c>
    </row>
    <row r="5450" spans="2:11" s="58" customFormat="1">
      <c r="B5450" s="175" t="s">
        <v>6526</v>
      </c>
      <c r="C5450" s="174" t="s">
        <v>3895</v>
      </c>
      <c r="D5450" s="181">
        <v>15938.07063</v>
      </c>
      <c r="E5450" s="97">
        <v>272.787179259727</v>
      </c>
      <c r="F5450" s="227">
        <f t="shared" si="252"/>
        <v>4347701.33</v>
      </c>
      <c r="G5450" s="81">
        <v>7969.0353210000003</v>
      </c>
      <c r="H5450" s="106">
        <v>162.69447276553237</v>
      </c>
      <c r="I5450" s="189">
        <f t="shared" si="253"/>
        <v>1296518</v>
      </c>
      <c r="J5450" s="232">
        <v>2016</v>
      </c>
      <c r="K5450" s="106">
        <f t="shared" si="254"/>
        <v>5644219</v>
      </c>
    </row>
    <row r="5451" spans="2:11" s="58" customFormat="1">
      <c r="B5451" s="175" t="s">
        <v>6527</v>
      </c>
      <c r="C5451" s="174" t="s">
        <v>451</v>
      </c>
      <c r="D5451" s="181">
        <v>113019.0993</v>
      </c>
      <c r="E5451" s="97">
        <v>145.25987529260021</v>
      </c>
      <c r="F5451" s="227">
        <f t="shared" si="252"/>
        <v>16417140.27</v>
      </c>
      <c r="G5451" s="81">
        <v>56509.54825</v>
      </c>
      <c r="H5451" s="106">
        <v>162.69450534848329</v>
      </c>
      <c r="I5451" s="189">
        <f t="shared" si="253"/>
        <v>9193793</v>
      </c>
      <c r="J5451" s="232">
        <v>2016</v>
      </c>
      <c r="K5451" s="106">
        <f t="shared" si="254"/>
        <v>25610933</v>
      </c>
    </row>
    <row r="5452" spans="2:11" s="58" customFormat="1">
      <c r="B5452" s="175" t="s">
        <v>6528</v>
      </c>
      <c r="C5452" s="174" t="s">
        <v>451</v>
      </c>
      <c r="D5452" s="104">
        <v>16454.25476</v>
      </c>
      <c r="E5452" s="97">
        <v>640.1203818482752</v>
      </c>
      <c r="F5452" s="227">
        <f t="shared" si="252"/>
        <v>10532703.84</v>
      </c>
      <c r="G5452" s="81">
        <v>8227.1276859999998</v>
      </c>
      <c r="H5452" s="106">
        <v>162.69444830395938</v>
      </c>
      <c r="I5452" s="189">
        <f t="shared" si="253"/>
        <v>1338508</v>
      </c>
      <c r="J5452" s="232">
        <v>2016</v>
      </c>
      <c r="K5452" s="106">
        <f t="shared" si="254"/>
        <v>11871212</v>
      </c>
    </row>
    <row r="5453" spans="2:11" s="58" customFormat="1">
      <c r="B5453" s="175" t="s">
        <v>6529</v>
      </c>
      <c r="C5453" s="174" t="s">
        <v>6530</v>
      </c>
      <c r="D5453" s="181">
        <v>18734.25952</v>
      </c>
      <c r="E5453" s="97">
        <v>186.09281708082156</v>
      </c>
      <c r="F5453" s="227">
        <f t="shared" si="252"/>
        <v>3486311.13</v>
      </c>
      <c r="G5453" s="81">
        <v>9367.1299789999994</v>
      </c>
      <c r="H5453" s="106">
        <v>162.69455034963599</v>
      </c>
      <c r="I5453" s="189">
        <f t="shared" si="253"/>
        <v>1523981</v>
      </c>
      <c r="J5453" s="232">
        <v>2016</v>
      </c>
      <c r="K5453" s="106">
        <f t="shared" si="254"/>
        <v>5010292</v>
      </c>
    </row>
    <row r="5454" spans="2:11" s="58" customFormat="1">
      <c r="B5454" s="175" t="s">
        <v>6531</v>
      </c>
      <c r="C5454" s="174" t="s">
        <v>6530</v>
      </c>
      <c r="D5454" s="181">
        <v>18734.25952</v>
      </c>
      <c r="E5454" s="97">
        <v>186.09281708082156</v>
      </c>
      <c r="F5454" s="227">
        <f t="shared" ref="F5454:F5517" si="255">IFERROR(D5454*E5454,0)</f>
        <v>3486311.13</v>
      </c>
      <c r="G5454" s="81">
        <v>9367.1299789999994</v>
      </c>
      <c r="H5454" s="106">
        <v>162.69455034963599</v>
      </c>
      <c r="I5454" s="189">
        <f t="shared" ref="I5454:I5517" si="256">IFERROR(G5454*H5454,"")</f>
        <v>1523981</v>
      </c>
      <c r="J5454" s="232">
        <v>2016</v>
      </c>
      <c r="K5454" s="106">
        <f t="shared" ref="K5454:K5517" si="257">IFERROR(ROUND((F5454+I5454),0),0)</f>
        <v>5010292</v>
      </c>
    </row>
    <row r="5455" spans="2:11" s="58" customFormat="1">
      <c r="B5455" s="175" t="s">
        <v>6532</v>
      </c>
      <c r="C5455" s="174" t="s">
        <v>6533</v>
      </c>
      <c r="D5455" s="181">
        <v>13751.057140000001</v>
      </c>
      <c r="E5455" s="97">
        <v>221.59673027145894</v>
      </c>
      <c r="F5455" s="227">
        <f t="shared" si="255"/>
        <v>3047189.3</v>
      </c>
      <c r="G5455" s="81">
        <v>6875.5287930000004</v>
      </c>
      <c r="H5455" s="106">
        <v>162.69454083864235</v>
      </c>
      <c r="I5455" s="189">
        <f t="shared" si="256"/>
        <v>1118611</v>
      </c>
      <c r="J5455" s="232">
        <v>2016</v>
      </c>
      <c r="K5455" s="106">
        <f t="shared" si="257"/>
        <v>4165800</v>
      </c>
    </row>
    <row r="5456" spans="2:11" s="58" customFormat="1">
      <c r="B5456" s="175" t="s">
        <v>6534</v>
      </c>
      <c r="C5456" s="174" t="s">
        <v>803</v>
      </c>
      <c r="D5456" s="181">
        <v>20262.43333</v>
      </c>
      <c r="E5456" s="97">
        <v>16.457768648460743</v>
      </c>
      <c r="F5456" s="227">
        <f t="shared" si="255"/>
        <v>333474.44</v>
      </c>
      <c r="G5456" s="81">
        <v>10131.216990000001</v>
      </c>
      <c r="H5456" s="106">
        <v>162.69447210803446</v>
      </c>
      <c r="I5456" s="189">
        <f t="shared" si="256"/>
        <v>1648293</v>
      </c>
      <c r="J5456" s="232">
        <v>2016</v>
      </c>
      <c r="K5456" s="106">
        <f t="shared" si="257"/>
        <v>1981767</v>
      </c>
    </row>
    <row r="5457" spans="2:11" s="58" customFormat="1">
      <c r="B5457" s="175" t="s">
        <v>6535</v>
      </c>
      <c r="C5457" s="174" t="s">
        <v>6533</v>
      </c>
      <c r="D5457" s="104">
        <v>13751.057140000001</v>
      </c>
      <c r="E5457" s="97">
        <v>221.59673027145894</v>
      </c>
      <c r="F5457" s="227">
        <f t="shared" si="255"/>
        <v>3047189.3</v>
      </c>
      <c r="G5457" s="81">
        <v>6875.5287930000004</v>
      </c>
      <c r="H5457" s="106">
        <v>162.69454083864235</v>
      </c>
      <c r="I5457" s="189">
        <f t="shared" si="256"/>
        <v>1118611</v>
      </c>
      <c r="J5457" s="232">
        <v>2016</v>
      </c>
      <c r="K5457" s="106">
        <f t="shared" si="257"/>
        <v>4165800</v>
      </c>
    </row>
    <row r="5458" spans="2:11" s="58" customFormat="1">
      <c r="B5458" s="175" t="s">
        <v>6536</v>
      </c>
      <c r="C5458" s="174" t="s">
        <v>803</v>
      </c>
      <c r="D5458" s="181">
        <v>6282.8</v>
      </c>
      <c r="E5458" s="97">
        <v>10.941624753294708</v>
      </c>
      <c r="F5458" s="227">
        <f t="shared" si="255"/>
        <v>68744.039999999994</v>
      </c>
      <c r="G5458" s="81">
        <v>3141.3999659999999</v>
      </c>
      <c r="H5458" s="106">
        <v>162.69466019342283</v>
      </c>
      <c r="I5458" s="189">
        <f t="shared" si="256"/>
        <v>511089.00000000006</v>
      </c>
      <c r="J5458" s="232">
        <v>2016</v>
      </c>
      <c r="K5458" s="106">
        <f t="shared" si="257"/>
        <v>579833</v>
      </c>
    </row>
    <row r="5459" spans="2:11" s="58" customFormat="1">
      <c r="B5459" s="175" t="s">
        <v>6537</v>
      </c>
      <c r="C5459" s="174" t="s">
        <v>4793</v>
      </c>
      <c r="D5459" s="181">
        <v>29962.983329999999</v>
      </c>
      <c r="E5459" s="97">
        <v>63.320890950814416</v>
      </c>
      <c r="F5459" s="227">
        <f t="shared" si="255"/>
        <v>1897282.8</v>
      </c>
      <c r="G5459" s="81">
        <v>14981.491239999999</v>
      </c>
      <c r="H5459" s="106">
        <v>162.69448487826236</v>
      </c>
      <c r="I5459" s="189">
        <f t="shared" si="256"/>
        <v>2437406</v>
      </c>
      <c r="J5459" s="232">
        <v>2016</v>
      </c>
      <c r="K5459" s="106">
        <f t="shared" si="257"/>
        <v>4334689</v>
      </c>
    </row>
    <row r="5460" spans="2:11" s="58" customFormat="1">
      <c r="B5460" s="175" t="s">
        <v>6538</v>
      </c>
      <c r="C5460" s="174" t="s">
        <v>812</v>
      </c>
      <c r="D5460" s="181">
        <v>6858.65</v>
      </c>
      <c r="E5460" s="97">
        <v>48.614320602450917</v>
      </c>
      <c r="F5460" s="227">
        <f t="shared" si="255"/>
        <v>333428.61</v>
      </c>
      <c r="G5460" s="81">
        <v>3429.3251180000002</v>
      </c>
      <c r="H5460" s="106">
        <v>162.69440219345222</v>
      </c>
      <c r="I5460" s="189">
        <f t="shared" si="256"/>
        <v>557932</v>
      </c>
      <c r="J5460" s="232">
        <v>2016</v>
      </c>
      <c r="K5460" s="106">
        <f t="shared" si="257"/>
        <v>891361</v>
      </c>
    </row>
    <row r="5461" spans="2:11" s="58" customFormat="1">
      <c r="B5461" s="175" t="s">
        <v>6539</v>
      </c>
      <c r="C5461" s="174" t="s">
        <v>803</v>
      </c>
      <c r="D5461" s="181">
        <v>19959.93333</v>
      </c>
      <c r="E5461" s="97">
        <v>35.272577235607429</v>
      </c>
      <c r="F5461" s="227">
        <f t="shared" si="255"/>
        <v>704038.28999999992</v>
      </c>
      <c r="G5461" s="81">
        <v>9979.9670700000006</v>
      </c>
      <c r="H5461" s="106">
        <v>162.69452480267552</v>
      </c>
      <c r="I5461" s="189">
        <f t="shared" si="256"/>
        <v>1623686</v>
      </c>
      <c r="J5461" s="232">
        <v>2016</v>
      </c>
      <c r="K5461" s="106">
        <f t="shared" si="257"/>
        <v>2327724</v>
      </c>
    </row>
    <row r="5462" spans="2:11" s="58" customFormat="1">
      <c r="B5462" s="175" t="s">
        <v>6540</v>
      </c>
      <c r="C5462" s="174" t="s">
        <v>4793</v>
      </c>
      <c r="D5462" s="104">
        <v>8241.6</v>
      </c>
      <c r="E5462" s="97">
        <v>40.892729567074355</v>
      </c>
      <c r="F5462" s="227">
        <f t="shared" si="255"/>
        <v>337021.52</v>
      </c>
      <c r="G5462" s="81">
        <v>4120.8000689999999</v>
      </c>
      <c r="H5462" s="106">
        <v>162.6946196792058</v>
      </c>
      <c r="I5462" s="189">
        <f t="shared" si="256"/>
        <v>670432</v>
      </c>
      <c r="J5462" s="232">
        <v>2016</v>
      </c>
      <c r="K5462" s="106">
        <f t="shared" si="257"/>
        <v>1007454</v>
      </c>
    </row>
    <row r="5463" spans="2:11" s="58" customFormat="1">
      <c r="B5463" s="175" t="s">
        <v>6541</v>
      </c>
      <c r="C5463" s="174" t="s">
        <v>3895</v>
      </c>
      <c r="D5463" s="181">
        <v>20036.927780000002</v>
      </c>
      <c r="E5463" s="97">
        <v>176.95196134504405</v>
      </c>
      <c r="F5463" s="227">
        <f t="shared" si="255"/>
        <v>3545573.67</v>
      </c>
      <c r="G5463" s="81">
        <v>10018.463669999999</v>
      </c>
      <c r="H5463" s="106">
        <v>162.69450623261082</v>
      </c>
      <c r="I5463" s="189">
        <f t="shared" si="256"/>
        <v>1629949</v>
      </c>
      <c r="J5463" s="232">
        <v>2016</v>
      </c>
      <c r="K5463" s="106">
        <f t="shared" si="257"/>
        <v>5175523</v>
      </c>
    </row>
    <row r="5464" spans="2:11" s="58" customFormat="1">
      <c r="B5464" s="175" t="s">
        <v>6542</v>
      </c>
      <c r="C5464" s="174" t="s">
        <v>3895</v>
      </c>
      <c r="D5464" s="181">
        <v>15938.07063</v>
      </c>
      <c r="E5464" s="97">
        <v>272.787179259727</v>
      </c>
      <c r="F5464" s="227">
        <f t="shared" si="255"/>
        <v>4347701.33</v>
      </c>
      <c r="G5464" s="81">
        <v>7969.0353210000003</v>
      </c>
      <c r="H5464" s="106">
        <v>162.69447276553237</v>
      </c>
      <c r="I5464" s="189">
        <f t="shared" si="256"/>
        <v>1296518</v>
      </c>
      <c r="J5464" s="232">
        <v>2016</v>
      </c>
      <c r="K5464" s="106">
        <f t="shared" si="257"/>
        <v>5644219</v>
      </c>
    </row>
    <row r="5465" spans="2:11" s="58" customFormat="1">
      <c r="B5465" s="175" t="s">
        <v>6543</v>
      </c>
      <c r="C5465" s="174" t="s">
        <v>812</v>
      </c>
      <c r="D5465" s="181">
        <v>11899.875</v>
      </c>
      <c r="E5465" s="97">
        <v>36.702658641372281</v>
      </c>
      <c r="F5465" s="227">
        <f t="shared" si="255"/>
        <v>436757.05</v>
      </c>
      <c r="G5465" s="81">
        <v>5949.9375959999998</v>
      </c>
      <c r="H5465" s="106">
        <v>162.69447945988173</v>
      </c>
      <c r="I5465" s="189">
        <f t="shared" si="256"/>
        <v>968022.00000000012</v>
      </c>
      <c r="J5465" s="232">
        <v>2016</v>
      </c>
      <c r="K5465" s="106">
        <f t="shared" si="257"/>
        <v>1404779</v>
      </c>
    </row>
    <row r="5466" spans="2:11" s="58" customFormat="1">
      <c r="B5466" s="175" t="s">
        <v>6544</v>
      </c>
      <c r="C5466" s="174" t="s">
        <v>812</v>
      </c>
      <c r="D5466" s="181">
        <v>6858.65</v>
      </c>
      <c r="E5466" s="97">
        <v>48.614320602450917</v>
      </c>
      <c r="F5466" s="227">
        <f t="shared" si="255"/>
        <v>333428.61</v>
      </c>
      <c r="G5466" s="81">
        <v>3429.3251180000002</v>
      </c>
      <c r="H5466" s="106">
        <v>162.69440219345222</v>
      </c>
      <c r="I5466" s="189">
        <f t="shared" si="256"/>
        <v>557932</v>
      </c>
      <c r="J5466" s="232">
        <v>2016</v>
      </c>
      <c r="K5466" s="106">
        <f t="shared" si="257"/>
        <v>891361</v>
      </c>
    </row>
    <row r="5467" spans="2:11" s="58" customFormat="1">
      <c r="B5467" s="175" t="s">
        <v>6545</v>
      </c>
      <c r="C5467" s="174" t="s">
        <v>6546</v>
      </c>
      <c r="D5467" s="104">
        <v>9453.2846759999993</v>
      </c>
      <c r="E5467" s="97">
        <v>20.642489535454249</v>
      </c>
      <c r="F5467" s="227">
        <f t="shared" si="255"/>
        <v>195139.33</v>
      </c>
      <c r="G5467" s="81"/>
      <c r="H5467" s="106" t="s">
        <v>11235</v>
      </c>
      <c r="I5467" s="189" t="str">
        <f t="shared" si="256"/>
        <v/>
      </c>
      <c r="J5467" s="232">
        <v>2016</v>
      </c>
      <c r="K5467" s="106">
        <f t="shared" si="257"/>
        <v>0</v>
      </c>
    </row>
    <row r="5468" spans="2:11" s="58" customFormat="1">
      <c r="B5468" s="175" t="s">
        <v>6547</v>
      </c>
      <c r="C5468" s="174" t="s">
        <v>803</v>
      </c>
      <c r="D5468" s="181">
        <v>6282.8</v>
      </c>
      <c r="E5468" s="97">
        <v>10.941624753294708</v>
      </c>
      <c r="F5468" s="227">
        <f t="shared" si="255"/>
        <v>68744.039999999994</v>
      </c>
      <c r="G5468" s="81">
        <v>3141.3999659999999</v>
      </c>
      <c r="H5468" s="106">
        <v>162.69466019342283</v>
      </c>
      <c r="I5468" s="189">
        <f t="shared" si="256"/>
        <v>511089.00000000006</v>
      </c>
      <c r="J5468" s="232">
        <v>2016</v>
      </c>
      <c r="K5468" s="106">
        <f t="shared" si="257"/>
        <v>579833</v>
      </c>
    </row>
    <row r="5469" spans="2:11" s="58" customFormat="1">
      <c r="B5469" s="175" t="s">
        <v>6548</v>
      </c>
      <c r="C5469" s="174" t="s">
        <v>803</v>
      </c>
      <c r="D5469" s="181">
        <v>19959.93333</v>
      </c>
      <c r="E5469" s="97">
        <v>35.272577235607429</v>
      </c>
      <c r="F5469" s="227">
        <f t="shared" si="255"/>
        <v>704038.28999999992</v>
      </c>
      <c r="G5469" s="81">
        <v>9979.9670700000006</v>
      </c>
      <c r="H5469" s="106">
        <v>162.69452480267552</v>
      </c>
      <c r="I5469" s="189">
        <f t="shared" si="256"/>
        <v>1623686</v>
      </c>
      <c r="J5469" s="232">
        <v>2016</v>
      </c>
      <c r="K5469" s="106">
        <f t="shared" si="257"/>
        <v>2327724</v>
      </c>
    </row>
    <row r="5470" spans="2:11" s="58" customFormat="1">
      <c r="B5470" s="175" t="s">
        <v>6549</v>
      </c>
      <c r="C5470" s="174" t="s">
        <v>6546</v>
      </c>
      <c r="D5470" s="181">
        <v>9453.2846759999993</v>
      </c>
      <c r="E5470" s="97">
        <v>20.642489535454249</v>
      </c>
      <c r="F5470" s="227">
        <f t="shared" si="255"/>
        <v>195139.33</v>
      </c>
      <c r="G5470" s="81"/>
      <c r="H5470" s="106" t="s">
        <v>11235</v>
      </c>
      <c r="I5470" s="189" t="str">
        <f t="shared" si="256"/>
        <v/>
      </c>
      <c r="J5470" s="232">
        <v>2016</v>
      </c>
      <c r="K5470" s="106">
        <f t="shared" si="257"/>
        <v>0</v>
      </c>
    </row>
    <row r="5471" spans="2:11" s="58" customFormat="1">
      <c r="B5471" s="175" t="s">
        <v>6550</v>
      </c>
      <c r="C5471" s="174" t="s">
        <v>803</v>
      </c>
      <c r="D5471" s="181">
        <v>12075.633330000001</v>
      </c>
      <c r="E5471" s="97">
        <v>13.719864248312678</v>
      </c>
      <c r="F5471" s="227">
        <f t="shared" si="255"/>
        <v>165676.04999999999</v>
      </c>
      <c r="G5471" s="81">
        <v>6037.816699</v>
      </c>
      <c r="H5471" s="106">
        <v>162.69457139410918</v>
      </c>
      <c r="I5471" s="189">
        <f t="shared" si="256"/>
        <v>982320.00000000012</v>
      </c>
      <c r="J5471" s="232">
        <v>2016</v>
      </c>
      <c r="K5471" s="106">
        <f t="shared" si="257"/>
        <v>1147996</v>
      </c>
    </row>
    <row r="5472" spans="2:11" s="58" customFormat="1">
      <c r="B5472" s="175" t="s">
        <v>6551</v>
      </c>
      <c r="C5472" s="174" t="s">
        <v>821</v>
      </c>
      <c r="D5472" s="104">
        <v>8493.7727269999996</v>
      </c>
      <c r="E5472" s="97">
        <v>176.20790408511715</v>
      </c>
      <c r="F5472" s="227">
        <f t="shared" si="255"/>
        <v>1496669.89</v>
      </c>
      <c r="G5472" s="81">
        <v>4246.8864549999998</v>
      </c>
      <c r="H5472" s="106">
        <v>162.69448390515069</v>
      </c>
      <c r="I5472" s="189">
        <f t="shared" si="256"/>
        <v>690945</v>
      </c>
      <c r="J5472" s="232">
        <v>2016</v>
      </c>
      <c r="K5472" s="106">
        <f t="shared" si="257"/>
        <v>2187615</v>
      </c>
    </row>
    <row r="5473" spans="2:11" s="58" customFormat="1">
      <c r="B5473" s="175" t="s">
        <v>6552</v>
      </c>
      <c r="C5473" s="174" t="s">
        <v>803</v>
      </c>
      <c r="D5473" s="181">
        <v>36352.866670000003</v>
      </c>
      <c r="E5473" s="97">
        <v>31.997799803775418</v>
      </c>
      <c r="F5473" s="227">
        <f t="shared" si="255"/>
        <v>1163211.75</v>
      </c>
      <c r="G5473" s="81">
        <v>18176.433059999999</v>
      </c>
      <c r="H5473" s="106">
        <v>162.69451713866681</v>
      </c>
      <c r="I5473" s="189">
        <f t="shared" si="256"/>
        <v>2957206</v>
      </c>
      <c r="J5473" s="232">
        <v>2016</v>
      </c>
      <c r="K5473" s="106">
        <f t="shared" si="257"/>
        <v>4120418</v>
      </c>
    </row>
    <row r="5474" spans="2:11" s="58" customFormat="1">
      <c r="B5474" s="175" t="s">
        <v>6553</v>
      </c>
      <c r="C5474" s="174" t="s">
        <v>6518</v>
      </c>
      <c r="D5474" s="181">
        <v>6224.6</v>
      </c>
      <c r="E5474" s="97">
        <v>144.61022716319118</v>
      </c>
      <c r="F5474" s="227">
        <f t="shared" si="255"/>
        <v>900140.82</v>
      </c>
      <c r="G5474" s="81">
        <v>3112.2999249999998</v>
      </c>
      <c r="H5474" s="106">
        <v>162.69447424801132</v>
      </c>
      <c r="I5474" s="189">
        <f t="shared" si="256"/>
        <v>506354</v>
      </c>
      <c r="J5474" s="232">
        <v>2016</v>
      </c>
      <c r="K5474" s="106">
        <f t="shared" si="257"/>
        <v>1406495</v>
      </c>
    </row>
    <row r="5475" spans="2:11" s="58" customFormat="1">
      <c r="B5475" s="175" t="s">
        <v>6554</v>
      </c>
      <c r="C5475" s="174" t="s">
        <v>803</v>
      </c>
      <c r="D5475" s="181">
        <v>36352.866670000003</v>
      </c>
      <c r="E5475" s="97">
        <v>31.997799803775418</v>
      </c>
      <c r="F5475" s="227">
        <f t="shared" si="255"/>
        <v>1163211.75</v>
      </c>
      <c r="G5475" s="81">
        <v>18176.433059999999</v>
      </c>
      <c r="H5475" s="106">
        <v>162.69451713866681</v>
      </c>
      <c r="I5475" s="189">
        <f t="shared" si="256"/>
        <v>2957206</v>
      </c>
      <c r="J5475" s="232">
        <v>2016</v>
      </c>
      <c r="K5475" s="106">
        <f t="shared" si="257"/>
        <v>4120418</v>
      </c>
    </row>
    <row r="5476" spans="2:11" s="58" customFormat="1">
      <c r="B5476" s="175" t="s">
        <v>6555</v>
      </c>
      <c r="C5476" s="174" t="s">
        <v>803</v>
      </c>
      <c r="D5476" s="181">
        <v>11040.516670000001</v>
      </c>
      <c r="E5476" s="97">
        <v>33.157411101486069</v>
      </c>
      <c r="F5476" s="227">
        <f t="shared" si="255"/>
        <v>366074.95</v>
      </c>
      <c r="G5476" s="81">
        <v>5520.258135</v>
      </c>
      <c r="H5476" s="106">
        <v>162.69456573157154</v>
      </c>
      <c r="I5476" s="189">
        <f t="shared" si="256"/>
        <v>898116</v>
      </c>
      <c r="J5476" s="232">
        <v>2016</v>
      </c>
      <c r="K5476" s="106">
        <f t="shared" si="257"/>
        <v>1264191</v>
      </c>
    </row>
    <row r="5477" spans="2:11" s="58" customFormat="1">
      <c r="B5477" s="175" t="s">
        <v>6556</v>
      </c>
      <c r="C5477" s="174" t="s">
        <v>818</v>
      </c>
      <c r="D5477" s="104">
        <v>51494.041669999999</v>
      </c>
      <c r="E5477" s="97">
        <v>62.802652988958911</v>
      </c>
      <c r="F5477" s="227">
        <f t="shared" si="255"/>
        <v>3233962.43</v>
      </c>
      <c r="G5477" s="81">
        <v>25747.02101</v>
      </c>
      <c r="H5477" s="106">
        <v>162.69451127464629</v>
      </c>
      <c r="I5477" s="189">
        <f t="shared" si="256"/>
        <v>4188899</v>
      </c>
      <c r="J5477" s="232">
        <v>2016</v>
      </c>
      <c r="K5477" s="106">
        <f t="shared" si="257"/>
        <v>7422861</v>
      </c>
    </row>
    <row r="5478" spans="2:11" s="58" customFormat="1">
      <c r="B5478" s="175" t="s">
        <v>6557</v>
      </c>
      <c r="C5478" s="174" t="s">
        <v>4787</v>
      </c>
      <c r="D5478" s="181">
        <v>4240.8557780000001</v>
      </c>
      <c r="E5478" s="97">
        <v>25.048849939928328</v>
      </c>
      <c r="F5478" s="227">
        <f t="shared" si="255"/>
        <v>106228.56</v>
      </c>
      <c r="G5478" s="81">
        <v>2120.4278650000001</v>
      </c>
      <c r="H5478" s="106">
        <v>162.69452297543731</v>
      </c>
      <c r="I5478" s="189">
        <f t="shared" si="256"/>
        <v>344982</v>
      </c>
      <c r="J5478" s="232">
        <v>2016</v>
      </c>
      <c r="K5478" s="106">
        <f t="shared" si="257"/>
        <v>451211</v>
      </c>
    </row>
    <row r="5479" spans="2:11" s="58" customFormat="1">
      <c r="B5479" s="175" t="s">
        <v>6558</v>
      </c>
      <c r="C5479" s="174" t="s">
        <v>818</v>
      </c>
      <c r="D5479" s="181">
        <v>27313.15</v>
      </c>
      <c r="E5479" s="97">
        <v>273.85027102329832</v>
      </c>
      <c r="F5479" s="227">
        <f t="shared" si="255"/>
        <v>7479713.5300000012</v>
      </c>
      <c r="G5479" s="81">
        <v>13656.57531</v>
      </c>
      <c r="H5479" s="106">
        <v>162.69452256987555</v>
      </c>
      <c r="I5479" s="189">
        <f t="shared" si="256"/>
        <v>2221850</v>
      </c>
      <c r="J5479" s="232">
        <v>2016</v>
      </c>
      <c r="K5479" s="106">
        <f t="shared" si="257"/>
        <v>9701564</v>
      </c>
    </row>
    <row r="5480" spans="2:11" s="58" customFormat="1">
      <c r="B5480" s="175" t="s">
        <v>6559</v>
      </c>
      <c r="C5480" s="174" t="s">
        <v>803</v>
      </c>
      <c r="D5480" s="181">
        <v>11040.516670000001</v>
      </c>
      <c r="E5480" s="97">
        <v>33.157411101486069</v>
      </c>
      <c r="F5480" s="227">
        <f t="shared" si="255"/>
        <v>366074.95</v>
      </c>
      <c r="G5480" s="81">
        <v>5520.258135</v>
      </c>
      <c r="H5480" s="106">
        <v>162.69456573157154</v>
      </c>
      <c r="I5480" s="189">
        <f t="shared" si="256"/>
        <v>898116</v>
      </c>
      <c r="J5480" s="232">
        <v>2016</v>
      </c>
      <c r="K5480" s="106">
        <f t="shared" si="257"/>
        <v>1264191</v>
      </c>
    </row>
    <row r="5481" spans="2:11" s="58" customFormat="1">
      <c r="B5481" s="175" t="s">
        <v>6560</v>
      </c>
      <c r="C5481" s="174" t="s">
        <v>623</v>
      </c>
      <c r="D5481" s="181">
        <v>12518.25417</v>
      </c>
      <c r="E5481" s="97">
        <v>339.0690972046304</v>
      </c>
      <c r="F5481" s="227">
        <f t="shared" si="255"/>
        <v>4244553.1399999997</v>
      </c>
      <c r="G5481" s="81">
        <v>6259.1270510000004</v>
      </c>
      <c r="H5481" s="106">
        <v>162.69457253424906</v>
      </c>
      <c r="I5481" s="189">
        <f t="shared" si="256"/>
        <v>1018326</v>
      </c>
      <c r="J5481" s="232">
        <v>2016</v>
      </c>
      <c r="K5481" s="106">
        <f t="shared" si="257"/>
        <v>5262879</v>
      </c>
    </row>
    <row r="5482" spans="2:11" s="58" customFormat="1">
      <c r="B5482" s="175" t="s">
        <v>6561</v>
      </c>
      <c r="C5482" s="174" t="s">
        <v>628</v>
      </c>
      <c r="D5482" s="104">
        <v>22483.463329999999</v>
      </c>
      <c r="E5482" s="97">
        <v>303.30801042118634</v>
      </c>
      <c r="F5482" s="227">
        <f t="shared" si="255"/>
        <v>6819414.5300000003</v>
      </c>
      <c r="G5482" s="81">
        <v>11241.73158</v>
      </c>
      <c r="H5482" s="106">
        <v>162.6945090250945</v>
      </c>
      <c r="I5482" s="189">
        <f t="shared" si="256"/>
        <v>1828967.9999999998</v>
      </c>
      <c r="J5482" s="232">
        <v>2016</v>
      </c>
      <c r="K5482" s="106">
        <f t="shared" si="257"/>
        <v>8648383</v>
      </c>
    </row>
    <row r="5483" spans="2:11" s="58" customFormat="1">
      <c r="B5483" s="175" t="s">
        <v>6562</v>
      </c>
      <c r="C5483" s="174" t="s">
        <v>3895</v>
      </c>
      <c r="D5483" s="181">
        <v>12938.35</v>
      </c>
      <c r="E5483" s="97">
        <v>81.388564229596511</v>
      </c>
      <c r="F5483" s="227">
        <f t="shared" si="255"/>
        <v>1053033.73</v>
      </c>
      <c r="G5483" s="81">
        <v>6469.1749170000003</v>
      </c>
      <c r="H5483" s="106">
        <v>162.69447240237605</v>
      </c>
      <c r="I5483" s="189">
        <f t="shared" si="256"/>
        <v>1052499</v>
      </c>
      <c r="J5483" s="232">
        <v>2016</v>
      </c>
      <c r="K5483" s="106">
        <f t="shared" si="257"/>
        <v>2105533</v>
      </c>
    </row>
    <row r="5484" spans="2:11" s="58" customFormat="1">
      <c r="B5484" s="175" t="s">
        <v>6563</v>
      </c>
      <c r="C5484" s="174" t="s">
        <v>3895</v>
      </c>
      <c r="D5484" s="181">
        <v>56871.623970000001</v>
      </c>
      <c r="E5484" s="97">
        <v>80.495247549372905</v>
      </c>
      <c r="F5484" s="227">
        <f t="shared" si="255"/>
        <v>4577895.45</v>
      </c>
      <c r="G5484" s="81">
        <v>28435.81148</v>
      </c>
      <c r="H5484" s="106">
        <v>162.69449539901086</v>
      </c>
      <c r="I5484" s="189">
        <f t="shared" si="256"/>
        <v>4626350</v>
      </c>
      <c r="J5484" s="232">
        <v>2016</v>
      </c>
      <c r="K5484" s="106">
        <f t="shared" si="257"/>
        <v>9204245</v>
      </c>
    </row>
    <row r="5485" spans="2:11" s="58" customFormat="1">
      <c r="B5485" s="175" t="s">
        <v>6564</v>
      </c>
      <c r="C5485" s="174" t="s">
        <v>623</v>
      </c>
      <c r="D5485" s="181">
        <v>11678.771430000001</v>
      </c>
      <c r="E5485" s="97">
        <v>119.04856074403024</v>
      </c>
      <c r="F5485" s="227">
        <f t="shared" si="255"/>
        <v>1390340.93</v>
      </c>
      <c r="G5485" s="81">
        <v>5839.3854009999995</v>
      </c>
      <c r="H5485" s="106">
        <v>162.69451915903778</v>
      </c>
      <c r="I5485" s="189">
        <f t="shared" si="256"/>
        <v>950036</v>
      </c>
      <c r="J5485" s="232">
        <v>2016</v>
      </c>
      <c r="K5485" s="106">
        <f t="shared" si="257"/>
        <v>2340377</v>
      </c>
    </row>
    <row r="5486" spans="2:11" s="58" customFormat="1">
      <c r="B5486" s="175" t="s">
        <v>6565</v>
      </c>
      <c r="C5486" s="174" t="s">
        <v>827</v>
      </c>
      <c r="D5486" s="181">
        <v>11386.1</v>
      </c>
      <c r="E5486" s="97">
        <v>10.746362670273404</v>
      </c>
      <c r="F5486" s="227">
        <f t="shared" si="255"/>
        <v>122359.16000000002</v>
      </c>
      <c r="G5486" s="81"/>
      <c r="H5486" s="106" t="s">
        <v>11235</v>
      </c>
      <c r="I5486" s="189" t="str">
        <f t="shared" si="256"/>
        <v/>
      </c>
      <c r="J5486" s="232">
        <v>2016</v>
      </c>
      <c r="K5486" s="106">
        <f t="shared" si="257"/>
        <v>0</v>
      </c>
    </row>
    <row r="5487" spans="2:11" s="58" customFormat="1">
      <c r="B5487" s="175" t="s">
        <v>6566</v>
      </c>
      <c r="C5487" s="174" t="s">
        <v>3948</v>
      </c>
      <c r="D5487" s="104">
        <v>20024.82778</v>
      </c>
      <c r="E5487" s="97">
        <v>45.716897046891859</v>
      </c>
      <c r="F5487" s="227">
        <f t="shared" si="255"/>
        <v>915472.99</v>
      </c>
      <c r="G5487" s="81">
        <v>10012.414070000001</v>
      </c>
      <c r="H5487" s="106">
        <v>162.69452987175549</v>
      </c>
      <c r="I5487" s="189">
        <f t="shared" si="256"/>
        <v>1628965</v>
      </c>
      <c r="J5487" s="232">
        <v>2016</v>
      </c>
      <c r="K5487" s="106">
        <f t="shared" si="257"/>
        <v>2544438</v>
      </c>
    </row>
    <row r="5488" spans="2:11" s="58" customFormat="1">
      <c r="B5488" s="175" t="s">
        <v>6567</v>
      </c>
      <c r="C5488" s="174" t="s">
        <v>620</v>
      </c>
      <c r="D5488" s="181">
        <v>9259</v>
      </c>
      <c r="E5488" s="97">
        <v>102.86488173668862</v>
      </c>
      <c r="F5488" s="227">
        <f t="shared" si="255"/>
        <v>952425.94</v>
      </c>
      <c r="G5488" s="81">
        <v>4629.5001620000003</v>
      </c>
      <c r="H5488" s="106">
        <v>162.69445375170071</v>
      </c>
      <c r="I5488" s="189">
        <f t="shared" si="256"/>
        <v>753194</v>
      </c>
      <c r="J5488" s="232">
        <v>2016</v>
      </c>
      <c r="K5488" s="106">
        <f t="shared" si="257"/>
        <v>1705620</v>
      </c>
    </row>
    <row r="5489" spans="2:11" s="58" customFormat="1">
      <c r="B5489" s="175" t="s">
        <v>6568</v>
      </c>
      <c r="C5489" s="174" t="s">
        <v>620</v>
      </c>
      <c r="D5489" s="181">
        <v>7518.2</v>
      </c>
      <c r="E5489" s="97">
        <v>55.588734005480035</v>
      </c>
      <c r="F5489" s="227">
        <f t="shared" si="255"/>
        <v>417927.22</v>
      </c>
      <c r="G5489" s="81">
        <v>3759.1000479999998</v>
      </c>
      <c r="H5489" s="106">
        <v>162.69452586807023</v>
      </c>
      <c r="I5489" s="189">
        <f t="shared" si="256"/>
        <v>611585</v>
      </c>
      <c r="J5489" s="232">
        <v>2016</v>
      </c>
      <c r="K5489" s="106">
        <f t="shared" si="257"/>
        <v>1029512</v>
      </c>
    </row>
    <row r="5490" spans="2:11" s="58" customFormat="1">
      <c r="B5490" s="175" t="s">
        <v>6569</v>
      </c>
      <c r="C5490" s="174" t="s">
        <v>812</v>
      </c>
      <c r="D5490" s="181">
        <v>8375.3333330000005</v>
      </c>
      <c r="E5490" s="97">
        <v>29.360122185360186</v>
      </c>
      <c r="F5490" s="227">
        <f t="shared" si="255"/>
        <v>245900.81</v>
      </c>
      <c r="G5490" s="81">
        <v>4187.6666070000001</v>
      </c>
      <c r="H5490" s="106">
        <v>162.69442244068307</v>
      </c>
      <c r="I5490" s="189">
        <f t="shared" si="256"/>
        <v>681310</v>
      </c>
      <c r="J5490" s="232">
        <v>2016</v>
      </c>
      <c r="K5490" s="106">
        <f t="shared" si="257"/>
        <v>927211</v>
      </c>
    </row>
    <row r="5491" spans="2:11" s="58" customFormat="1">
      <c r="B5491" s="175" t="s">
        <v>6570</v>
      </c>
      <c r="C5491" s="174" t="s">
        <v>3948</v>
      </c>
      <c r="D5491" s="181">
        <v>5027.25</v>
      </c>
      <c r="E5491" s="97">
        <v>16.755868516584613</v>
      </c>
      <c r="F5491" s="227">
        <f t="shared" si="255"/>
        <v>84235.939999999988</v>
      </c>
      <c r="G5491" s="81">
        <v>2513.6250049999999</v>
      </c>
      <c r="H5491" s="106">
        <v>162.69451457020338</v>
      </c>
      <c r="I5491" s="189">
        <f t="shared" si="256"/>
        <v>408953</v>
      </c>
      <c r="J5491" s="232">
        <v>2016</v>
      </c>
      <c r="K5491" s="106">
        <f t="shared" si="257"/>
        <v>493189</v>
      </c>
    </row>
    <row r="5492" spans="2:11" s="58" customFormat="1">
      <c r="B5492" s="175" t="s">
        <v>6571</v>
      </c>
      <c r="C5492" s="174" t="s">
        <v>812</v>
      </c>
      <c r="D5492" s="104">
        <v>11033.53182</v>
      </c>
      <c r="E5492" s="97">
        <v>123.42023045889943</v>
      </c>
      <c r="F5492" s="227">
        <f t="shared" si="255"/>
        <v>1361761.04</v>
      </c>
      <c r="G5492" s="81">
        <v>5516.7658780000002</v>
      </c>
      <c r="H5492" s="106">
        <v>162.69441550515623</v>
      </c>
      <c r="I5492" s="189">
        <f t="shared" si="256"/>
        <v>897547</v>
      </c>
      <c r="J5492" s="232">
        <v>2016</v>
      </c>
      <c r="K5492" s="106">
        <f t="shared" si="257"/>
        <v>2259308</v>
      </c>
    </row>
    <row r="5493" spans="2:11" s="58" customFormat="1">
      <c r="B5493" s="175" t="s">
        <v>6572</v>
      </c>
      <c r="C5493" s="174" t="s">
        <v>6573</v>
      </c>
      <c r="D5493" s="181">
        <v>25303.35</v>
      </c>
      <c r="E5493" s="97">
        <v>25.253397672640187</v>
      </c>
      <c r="F5493" s="227">
        <f t="shared" si="255"/>
        <v>638995.56000000006</v>
      </c>
      <c r="G5493" s="81">
        <v>12651.675579999999</v>
      </c>
      <c r="H5493" s="106">
        <v>162.69449741928966</v>
      </c>
      <c r="I5493" s="189">
        <f t="shared" si="256"/>
        <v>2058358</v>
      </c>
      <c r="J5493" s="232">
        <v>2016</v>
      </c>
      <c r="K5493" s="106">
        <f t="shared" si="257"/>
        <v>2697354</v>
      </c>
    </row>
    <row r="5494" spans="2:11" s="58" customFormat="1">
      <c r="B5494" s="175" t="s">
        <v>6574</v>
      </c>
      <c r="C5494" s="174" t="s">
        <v>824</v>
      </c>
      <c r="D5494" s="181">
        <v>8318.15</v>
      </c>
      <c r="E5494" s="97">
        <v>12.299642348358711</v>
      </c>
      <c r="F5494" s="227">
        <f t="shared" si="255"/>
        <v>102310.27</v>
      </c>
      <c r="G5494" s="81">
        <v>4159.0749500000002</v>
      </c>
      <c r="H5494" s="106">
        <v>162.69459149804453</v>
      </c>
      <c r="I5494" s="189">
        <f t="shared" si="256"/>
        <v>676659</v>
      </c>
      <c r="J5494" s="232">
        <v>2016</v>
      </c>
      <c r="K5494" s="106">
        <f t="shared" si="257"/>
        <v>778969</v>
      </c>
    </row>
    <row r="5495" spans="2:11" s="58" customFormat="1">
      <c r="B5495" s="175" t="s">
        <v>6575</v>
      </c>
      <c r="C5495" s="174" t="s">
        <v>812</v>
      </c>
      <c r="D5495" s="181">
        <v>11033.53182</v>
      </c>
      <c r="E5495" s="97">
        <v>123.42023045889943</v>
      </c>
      <c r="F5495" s="227">
        <f t="shared" si="255"/>
        <v>1361761.04</v>
      </c>
      <c r="G5495" s="81">
        <v>5516.7658780000002</v>
      </c>
      <c r="H5495" s="106">
        <v>162.69441550515623</v>
      </c>
      <c r="I5495" s="189">
        <f t="shared" si="256"/>
        <v>897547</v>
      </c>
      <c r="J5495" s="232">
        <v>2016</v>
      </c>
      <c r="K5495" s="106">
        <f t="shared" si="257"/>
        <v>2259308</v>
      </c>
    </row>
    <row r="5496" spans="2:11" s="58" customFormat="1">
      <c r="B5496" s="175" t="s">
        <v>6576</v>
      </c>
      <c r="C5496" s="174" t="s">
        <v>821</v>
      </c>
      <c r="D5496" s="181">
        <v>12136.34</v>
      </c>
      <c r="E5496" s="97">
        <v>34.859863022954201</v>
      </c>
      <c r="F5496" s="227">
        <f t="shared" si="255"/>
        <v>423071.14999999997</v>
      </c>
      <c r="G5496" s="81">
        <v>6068.1698139999999</v>
      </c>
      <c r="H5496" s="106">
        <v>162.69452409230155</v>
      </c>
      <c r="I5496" s="189">
        <f t="shared" si="256"/>
        <v>987258</v>
      </c>
      <c r="J5496" s="232">
        <v>2016</v>
      </c>
      <c r="K5496" s="106">
        <f t="shared" si="257"/>
        <v>1410329</v>
      </c>
    </row>
    <row r="5497" spans="2:11" s="58" customFormat="1">
      <c r="B5497" s="175" t="s">
        <v>6577</v>
      </c>
      <c r="C5497" s="174" t="s">
        <v>6573</v>
      </c>
      <c r="D5497" s="104">
        <v>25303.35</v>
      </c>
      <c r="E5497" s="97">
        <v>25.253397672640187</v>
      </c>
      <c r="F5497" s="227">
        <f t="shared" si="255"/>
        <v>638995.56000000006</v>
      </c>
      <c r="G5497" s="81">
        <v>12651.675579999999</v>
      </c>
      <c r="H5497" s="106">
        <v>162.69449741928966</v>
      </c>
      <c r="I5497" s="189">
        <f t="shared" si="256"/>
        <v>2058358</v>
      </c>
      <c r="J5497" s="232">
        <v>2016</v>
      </c>
      <c r="K5497" s="106">
        <f t="shared" si="257"/>
        <v>2697354</v>
      </c>
    </row>
    <row r="5498" spans="2:11" s="58" customFormat="1">
      <c r="B5498" s="175" t="s">
        <v>6578</v>
      </c>
      <c r="C5498" s="174" t="s">
        <v>821</v>
      </c>
      <c r="D5498" s="181">
        <v>14421.95667</v>
      </c>
      <c r="E5498" s="97">
        <v>36.273840781134453</v>
      </c>
      <c r="F5498" s="227">
        <f t="shared" si="255"/>
        <v>523139.76</v>
      </c>
      <c r="G5498" s="81">
        <v>7210.9783930000003</v>
      </c>
      <c r="H5498" s="106">
        <v>162.69456598828003</v>
      </c>
      <c r="I5498" s="189">
        <f t="shared" si="256"/>
        <v>1173187</v>
      </c>
      <c r="J5498" s="232">
        <v>2016</v>
      </c>
      <c r="K5498" s="106">
        <f t="shared" si="257"/>
        <v>1696327</v>
      </c>
    </row>
    <row r="5499" spans="2:11" s="58" customFormat="1">
      <c r="B5499" s="175" t="s">
        <v>6579</v>
      </c>
      <c r="C5499" s="174" t="s">
        <v>6573</v>
      </c>
      <c r="D5499" s="181">
        <v>24323</v>
      </c>
      <c r="E5499" s="97">
        <v>43.528650248735772</v>
      </c>
      <c r="F5499" s="227">
        <f t="shared" si="255"/>
        <v>1058747.3600000001</v>
      </c>
      <c r="G5499" s="81">
        <v>12161.49977</v>
      </c>
      <c r="H5499" s="106">
        <v>162.69448977673252</v>
      </c>
      <c r="I5499" s="189">
        <f t="shared" si="256"/>
        <v>1978609</v>
      </c>
      <c r="J5499" s="232">
        <v>2016</v>
      </c>
      <c r="K5499" s="106">
        <f t="shared" si="257"/>
        <v>3037356</v>
      </c>
    </row>
    <row r="5500" spans="2:11" s="58" customFormat="1">
      <c r="B5500" s="175" t="s">
        <v>6580</v>
      </c>
      <c r="C5500" s="174" t="s">
        <v>815</v>
      </c>
      <c r="D5500" s="181">
        <v>8634.1666669999995</v>
      </c>
      <c r="E5500" s="97">
        <v>63.49696399716256</v>
      </c>
      <c r="F5500" s="227">
        <f t="shared" si="255"/>
        <v>548243.37</v>
      </c>
      <c r="G5500" s="81">
        <v>4317.0834359999999</v>
      </c>
      <c r="H5500" s="106">
        <v>162.69456229244861</v>
      </c>
      <c r="I5500" s="189">
        <f t="shared" si="256"/>
        <v>702366.00000000012</v>
      </c>
      <c r="J5500" s="232">
        <v>2016</v>
      </c>
      <c r="K5500" s="106">
        <f t="shared" si="257"/>
        <v>1250609</v>
      </c>
    </row>
    <row r="5501" spans="2:11" s="58" customFormat="1">
      <c r="B5501" s="175" t="s">
        <v>6581</v>
      </c>
      <c r="C5501" s="174" t="s">
        <v>821</v>
      </c>
      <c r="D5501" s="181">
        <v>14421.95667</v>
      </c>
      <c r="E5501" s="97">
        <v>36.273840781134453</v>
      </c>
      <c r="F5501" s="227">
        <f t="shared" si="255"/>
        <v>523139.76</v>
      </c>
      <c r="G5501" s="81">
        <v>7210.9783930000003</v>
      </c>
      <c r="H5501" s="106">
        <v>162.69456598828003</v>
      </c>
      <c r="I5501" s="189">
        <f t="shared" si="256"/>
        <v>1173187</v>
      </c>
      <c r="J5501" s="232">
        <v>2016</v>
      </c>
      <c r="K5501" s="106">
        <f t="shared" si="257"/>
        <v>1696327</v>
      </c>
    </row>
    <row r="5502" spans="2:11" s="58" customFormat="1">
      <c r="B5502" s="175" t="s">
        <v>6582</v>
      </c>
      <c r="C5502" s="174" t="s">
        <v>6573</v>
      </c>
      <c r="D5502" s="104">
        <v>24323</v>
      </c>
      <c r="E5502" s="97">
        <v>43.528650248735772</v>
      </c>
      <c r="F5502" s="227">
        <f t="shared" si="255"/>
        <v>1058747.3600000001</v>
      </c>
      <c r="G5502" s="81">
        <v>12161.49977</v>
      </c>
      <c r="H5502" s="106">
        <v>162.69448977673252</v>
      </c>
      <c r="I5502" s="189">
        <f t="shared" si="256"/>
        <v>1978609</v>
      </c>
      <c r="J5502" s="232">
        <v>2016</v>
      </c>
      <c r="K5502" s="106">
        <f t="shared" si="257"/>
        <v>3037356</v>
      </c>
    </row>
    <row r="5503" spans="2:11" s="58" customFormat="1">
      <c r="B5503" s="175" t="s">
        <v>6583</v>
      </c>
      <c r="C5503" s="174" t="s">
        <v>6573</v>
      </c>
      <c r="D5503" s="181">
        <v>23474.25</v>
      </c>
      <c r="E5503" s="97">
        <v>29.65194457756904</v>
      </c>
      <c r="F5503" s="227">
        <f t="shared" si="255"/>
        <v>696057.16</v>
      </c>
      <c r="G5503" s="81">
        <v>11737.12509</v>
      </c>
      <c r="H5503" s="106">
        <v>162.69452573415489</v>
      </c>
      <c r="I5503" s="189">
        <f t="shared" si="256"/>
        <v>1909566</v>
      </c>
      <c r="J5503" s="232">
        <v>2016</v>
      </c>
      <c r="K5503" s="106">
        <f t="shared" si="257"/>
        <v>2605623</v>
      </c>
    </row>
    <row r="5504" spans="2:11" s="58" customFormat="1">
      <c r="B5504" s="175" t="s">
        <v>6584</v>
      </c>
      <c r="C5504" s="174" t="s">
        <v>803</v>
      </c>
      <c r="D5504" s="181">
        <v>17547.06667</v>
      </c>
      <c r="E5504" s="97">
        <v>49.98814026846118</v>
      </c>
      <c r="F5504" s="227">
        <f t="shared" si="255"/>
        <v>877145.23</v>
      </c>
      <c r="G5504" s="81">
        <v>8773.5328950000003</v>
      </c>
      <c r="H5504" s="106">
        <v>162.69455156582052</v>
      </c>
      <c r="I5504" s="189">
        <f t="shared" si="256"/>
        <v>1427406.0000000002</v>
      </c>
      <c r="J5504" s="232">
        <v>2016</v>
      </c>
      <c r="K5504" s="106">
        <f t="shared" si="257"/>
        <v>2304551</v>
      </c>
    </row>
    <row r="5505" spans="2:11" s="58" customFormat="1">
      <c r="B5505" s="175" t="s">
        <v>6585</v>
      </c>
      <c r="C5505" s="174" t="s">
        <v>6573</v>
      </c>
      <c r="D5505" s="181">
        <v>23474.25</v>
      </c>
      <c r="E5505" s="97">
        <v>29.65194457756904</v>
      </c>
      <c r="F5505" s="227">
        <f t="shared" si="255"/>
        <v>696057.16</v>
      </c>
      <c r="G5505" s="81">
        <v>11737.12509</v>
      </c>
      <c r="H5505" s="106">
        <v>162.69452573415489</v>
      </c>
      <c r="I5505" s="189">
        <f t="shared" si="256"/>
        <v>1909566</v>
      </c>
      <c r="J5505" s="232">
        <v>2016</v>
      </c>
      <c r="K5505" s="106">
        <f t="shared" si="257"/>
        <v>2605623</v>
      </c>
    </row>
    <row r="5506" spans="2:11" s="58" customFormat="1">
      <c r="B5506" s="175" t="s">
        <v>6586</v>
      </c>
      <c r="C5506" s="174" t="s">
        <v>803</v>
      </c>
      <c r="D5506" s="181">
        <v>13114.733329999999</v>
      </c>
      <c r="E5506" s="97">
        <v>16.63137667474021</v>
      </c>
      <c r="F5506" s="227">
        <f t="shared" si="255"/>
        <v>218116.06999999998</v>
      </c>
      <c r="G5506" s="81">
        <v>6557.3664230000004</v>
      </c>
      <c r="H5506" s="106">
        <v>162.69443114510545</v>
      </c>
      <c r="I5506" s="189">
        <f t="shared" si="256"/>
        <v>1066847</v>
      </c>
      <c r="J5506" s="232">
        <v>2016</v>
      </c>
      <c r="K5506" s="106">
        <f t="shared" si="257"/>
        <v>1284963</v>
      </c>
    </row>
    <row r="5507" spans="2:11" s="58" customFormat="1">
      <c r="B5507" s="175" t="s">
        <v>6587</v>
      </c>
      <c r="C5507" s="174" t="s">
        <v>5095</v>
      </c>
      <c r="D5507" s="104">
        <v>18349.713329999999</v>
      </c>
      <c r="E5507" s="97">
        <v>29.007108744842721</v>
      </c>
      <c r="F5507" s="227">
        <f t="shared" si="255"/>
        <v>532272.13</v>
      </c>
      <c r="G5507" s="81">
        <v>9174.8569790000001</v>
      </c>
      <c r="H5507" s="106">
        <v>162.6945252025819</v>
      </c>
      <c r="I5507" s="189">
        <f t="shared" si="256"/>
        <v>1492699</v>
      </c>
      <c r="J5507" s="232">
        <v>2016</v>
      </c>
      <c r="K5507" s="106">
        <f t="shared" si="257"/>
        <v>2024971</v>
      </c>
    </row>
    <row r="5508" spans="2:11" s="58" customFormat="1">
      <c r="B5508" s="175" t="s">
        <v>6588</v>
      </c>
      <c r="C5508" s="174" t="s">
        <v>5095</v>
      </c>
      <c r="D5508" s="181">
        <v>6170.8</v>
      </c>
      <c r="E5508" s="97">
        <v>20.644102871588775</v>
      </c>
      <c r="F5508" s="227">
        <f t="shared" si="255"/>
        <v>127390.63000000002</v>
      </c>
      <c r="G5508" s="81">
        <v>3085.4000209999999</v>
      </c>
      <c r="H5508" s="106">
        <v>162.69462519719093</v>
      </c>
      <c r="I5508" s="189">
        <f t="shared" si="256"/>
        <v>501978</v>
      </c>
      <c r="J5508" s="232">
        <v>2016</v>
      </c>
      <c r="K5508" s="106">
        <f t="shared" si="257"/>
        <v>629369</v>
      </c>
    </row>
    <row r="5509" spans="2:11" s="58" customFormat="1">
      <c r="B5509" s="175" t="s">
        <v>6589</v>
      </c>
      <c r="C5509" s="174" t="s">
        <v>4787</v>
      </c>
      <c r="D5509" s="181">
        <v>5162.6732410000004</v>
      </c>
      <c r="E5509" s="97">
        <v>19.77655862260681</v>
      </c>
      <c r="F5509" s="227">
        <f t="shared" si="255"/>
        <v>102099.91</v>
      </c>
      <c r="G5509" s="81">
        <v>2581.3365800000001</v>
      </c>
      <c r="H5509" s="106">
        <v>162.69439764418476</v>
      </c>
      <c r="I5509" s="189">
        <f t="shared" si="256"/>
        <v>419968.99999999994</v>
      </c>
      <c r="J5509" s="232">
        <v>2016</v>
      </c>
      <c r="K5509" s="106">
        <f t="shared" si="257"/>
        <v>522069</v>
      </c>
    </row>
    <row r="5510" spans="2:11" s="58" customFormat="1">
      <c r="B5510" s="175" t="s">
        <v>6590</v>
      </c>
      <c r="C5510" s="174" t="s">
        <v>4789</v>
      </c>
      <c r="D5510" s="181">
        <v>16614.89388</v>
      </c>
      <c r="E5510" s="97">
        <v>17.696681791867093</v>
      </c>
      <c r="F5510" s="227">
        <f t="shared" si="255"/>
        <v>294028.49</v>
      </c>
      <c r="G5510" s="81">
        <v>8307.4466539999994</v>
      </c>
      <c r="H5510" s="106">
        <v>162.69451448709839</v>
      </c>
      <c r="I5510" s="189">
        <f t="shared" si="256"/>
        <v>1351576</v>
      </c>
      <c r="J5510" s="232">
        <v>2016</v>
      </c>
      <c r="K5510" s="106">
        <f t="shared" si="257"/>
        <v>1645604</v>
      </c>
    </row>
    <row r="5511" spans="2:11" s="58" customFormat="1">
      <c r="B5511" s="175" t="s">
        <v>6591</v>
      </c>
      <c r="C5511" s="174" t="s">
        <v>4787</v>
      </c>
      <c r="D5511" s="181">
        <v>19812.023270000002</v>
      </c>
      <c r="E5511" s="97">
        <v>39.65672002766631</v>
      </c>
      <c r="F5511" s="227">
        <f t="shared" si="255"/>
        <v>785679.86</v>
      </c>
      <c r="G5511" s="81">
        <v>9906.0117100000007</v>
      </c>
      <c r="H5511" s="106">
        <v>162.69453814324231</v>
      </c>
      <c r="I5511" s="189">
        <f t="shared" si="256"/>
        <v>1611654</v>
      </c>
      <c r="J5511" s="232">
        <v>2016</v>
      </c>
      <c r="K5511" s="106">
        <f t="shared" si="257"/>
        <v>2397334</v>
      </c>
    </row>
    <row r="5512" spans="2:11" s="58" customFormat="1">
      <c r="B5512" s="175" t="s">
        <v>6592</v>
      </c>
      <c r="C5512" s="174" t="s">
        <v>4789</v>
      </c>
      <c r="D5512" s="104">
        <v>22666.340479999999</v>
      </c>
      <c r="E5512" s="97">
        <v>9.3807388178790827</v>
      </c>
      <c r="F5512" s="227">
        <f t="shared" si="255"/>
        <v>212627.02</v>
      </c>
      <c r="G5512" s="81">
        <v>11333.17051</v>
      </c>
      <c r="H5512" s="106">
        <v>162.69454327657513</v>
      </c>
      <c r="I5512" s="189">
        <f t="shared" si="256"/>
        <v>1843845</v>
      </c>
      <c r="J5512" s="232">
        <v>2016</v>
      </c>
      <c r="K5512" s="106">
        <f t="shared" si="257"/>
        <v>2056472</v>
      </c>
    </row>
    <row r="5513" spans="2:11" s="58" customFormat="1">
      <c r="B5513" s="175" t="s">
        <v>6593</v>
      </c>
      <c r="C5513" s="174" t="s">
        <v>5089</v>
      </c>
      <c r="D5513" s="181">
        <v>27740.133330000001</v>
      </c>
      <c r="E5513" s="97">
        <v>44.433076991270539</v>
      </c>
      <c r="F5513" s="227">
        <f t="shared" si="255"/>
        <v>1232579.48</v>
      </c>
      <c r="G5513" s="81">
        <v>13870.066269999999</v>
      </c>
      <c r="H5513" s="106">
        <v>162.69453628212551</v>
      </c>
      <c r="I5513" s="189">
        <f t="shared" si="256"/>
        <v>2256584</v>
      </c>
      <c r="J5513" s="232">
        <v>2016</v>
      </c>
      <c r="K5513" s="106">
        <f t="shared" si="257"/>
        <v>3489163</v>
      </c>
    </row>
    <row r="5514" spans="2:11" s="58" customFormat="1">
      <c r="B5514" s="175" t="s">
        <v>6594</v>
      </c>
      <c r="C5514" s="174" t="s">
        <v>4789</v>
      </c>
      <c r="D5514" s="181">
        <v>22666.340479999999</v>
      </c>
      <c r="E5514" s="97">
        <v>9.3807388178790827</v>
      </c>
      <c r="F5514" s="227">
        <f t="shared" si="255"/>
        <v>212627.02</v>
      </c>
      <c r="G5514" s="81">
        <v>11333.17051</v>
      </c>
      <c r="H5514" s="106">
        <v>162.69454327657513</v>
      </c>
      <c r="I5514" s="189">
        <f t="shared" si="256"/>
        <v>1843845</v>
      </c>
      <c r="J5514" s="232">
        <v>2016</v>
      </c>
      <c r="K5514" s="106">
        <f t="shared" si="257"/>
        <v>2056472</v>
      </c>
    </row>
    <row r="5515" spans="2:11" s="58" customFormat="1">
      <c r="B5515" s="175" t="s">
        <v>6595</v>
      </c>
      <c r="C5515" s="174" t="s">
        <v>5089</v>
      </c>
      <c r="D5515" s="181">
        <v>33776.966670000002</v>
      </c>
      <c r="E5515" s="97">
        <v>35.511486028890346</v>
      </c>
      <c r="F5515" s="227">
        <f t="shared" si="255"/>
        <v>1199470.28</v>
      </c>
      <c r="G5515" s="81"/>
      <c r="H5515" s="106" t="s">
        <v>11235</v>
      </c>
      <c r="I5515" s="189" t="str">
        <f t="shared" si="256"/>
        <v/>
      </c>
      <c r="J5515" s="232">
        <v>2016</v>
      </c>
      <c r="K5515" s="106">
        <f t="shared" si="257"/>
        <v>0</v>
      </c>
    </row>
    <row r="5516" spans="2:11" s="58" customFormat="1">
      <c r="B5516" s="175" t="s">
        <v>6596</v>
      </c>
      <c r="C5516" s="174" t="s">
        <v>5089</v>
      </c>
      <c r="D5516" s="181">
        <v>33776.966670000002</v>
      </c>
      <c r="E5516" s="97">
        <v>35.511486028890346</v>
      </c>
      <c r="F5516" s="227">
        <f t="shared" si="255"/>
        <v>1199470.28</v>
      </c>
      <c r="G5516" s="81"/>
      <c r="H5516" s="106" t="s">
        <v>11235</v>
      </c>
      <c r="I5516" s="189" t="str">
        <f t="shared" si="256"/>
        <v/>
      </c>
      <c r="J5516" s="232">
        <v>2016</v>
      </c>
      <c r="K5516" s="106">
        <f t="shared" si="257"/>
        <v>0</v>
      </c>
    </row>
    <row r="5517" spans="2:11" s="58" customFormat="1">
      <c r="B5517" s="175" t="s">
        <v>6597</v>
      </c>
      <c r="C5517" s="174" t="s">
        <v>1539</v>
      </c>
      <c r="D5517" s="104">
        <v>3010.5</v>
      </c>
      <c r="E5517" s="97">
        <v>321.17159940209268</v>
      </c>
      <c r="F5517" s="227">
        <f t="shared" si="255"/>
        <v>966887.1</v>
      </c>
      <c r="G5517" s="81">
        <v>1505.250002</v>
      </c>
      <c r="H5517" s="106">
        <v>162.69456879230086</v>
      </c>
      <c r="I5517" s="189">
        <f t="shared" si="256"/>
        <v>244896</v>
      </c>
      <c r="J5517" s="232">
        <v>2016</v>
      </c>
      <c r="K5517" s="106">
        <f t="shared" si="257"/>
        <v>1211783</v>
      </c>
    </row>
    <row r="5518" spans="2:11" s="58" customFormat="1">
      <c r="B5518" s="175" t="s">
        <v>6598</v>
      </c>
      <c r="C5518" s="174" t="s">
        <v>1539</v>
      </c>
      <c r="D5518" s="181">
        <v>3010.5</v>
      </c>
      <c r="E5518" s="97">
        <v>135.11391131041356</v>
      </c>
      <c r="F5518" s="227">
        <f t="shared" ref="F5518:F5581" si="258">IFERROR(D5518*E5518,0)</f>
        <v>406760.43</v>
      </c>
      <c r="G5518" s="81">
        <v>1505.249973</v>
      </c>
      <c r="H5518" s="106">
        <v>162.69457192675864</v>
      </c>
      <c r="I5518" s="189">
        <f t="shared" ref="I5518:I5581" si="259">IFERROR(G5518*H5518,"")</f>
        <v>244896</v>
      </c>
      <c r="J5518" s="232">
        <v>2016</v>
      </c>
      <c r="K5518" s="106">
        <f t="shared" ref="K5518:K5581" si="260">IFERROR(ROUND((F5518+I5518),0),0)</f>
        <v>651656</v>
      </c>
    </row>
    <row r="5519" spans="2:11" s="58" customFormat="1">
      <c r="B5519" s="175" t="s">
        <v>6599</v>
      </c>
      <c r="C5519" s="174" t="s">
        <v>1791</v>
      </c>
      <c r="D5519" s="181">
        <v>8987.9444440000007</v>
      </c>
      <c r="E5519" s="97">
        <v>304.19847575105905</v>
      </c>
      <c r="F5519" s="227">
        <f t="shared" si="258"/>
        <v>2734119</v>
      </c>
      <c r="G5519" s="81">
        <v>4493.9723560000002</v>
      </c>
      <c r="H5519" s="106">
        <v>576.16108753829633</v>
      </c>
      <c r="I5519" s="189">
        <f t="shared" si="259"/>
        <v>2589252</v>
      </c>
      <c r="J5519" s="232">
        <v>2016</v>
      </c>
      <c r="K5519" s="106">
        <f t="shared" si="260"/>
        <v>5323371</v>
      </c>
    </row>
    <row r="5520" spans="2:11" s="58" customFormat="1">
      <c r="B5520" s="175" t="s">
        <v>6600</v>
      </c>
      <c r="C5520" s="174" t="s">
        <v>1791</v>
      </c>
      <c r="D5520" s="181">
        <v>5447.8611110000002</v>
      </c>
      <c r="E5520" s="97">
        <v>284.50787169856687</v>
      </c>
      <c r="F5520" s="227">
        <f t="shared" si="258"/>
        <v>1549959.37</v>
      </c>
      <c r="G5520" s="81">
        <v>2723.930617</v>
      </c>
      <c r="H5520" s="106">
        <v>576.16115117076049</v>
      </c>
      <c r="I5520" s="189">
        <f t="shared" si="259"/>
        <v>1569423</v>
      </c>
      <c r="J5520" s="232">
        <v>2016</v>
      </c>
      <c r="K5520" s="106">
        <f t="shared" si="260"/>
        <v>3119382</v>
      </c>
    </row>
    <row r="5521" spans="2:11" s="58" customFormat="1">
      <c r="B5521" s="175" t="s">
        <v>6601</v>
      </c>
      <c r="C5521" s="174" t="s">
        <v>6602</v>
      </c>
      <c r="D5521" s="181">
        <v>36555.599999999999</v>
      </c>
      <c r="E5521" s="97">
        <v>10.831012485091204</v>
      </c>
      <c r="F5521" s="227">
        <f t="shared" si="258"/>
        <v>395934.16</v>
      </c>
      <c r="G5521" s="81"/>
      <c r="H5521" s="106" t="s">
        <v>11235</v>
      </c>
      <c r="I5521" s="189" t="str">
        <f t="shared" si="259"/>
        <v/>
      </c>
      <c r="J5521" s="232">
        <v>2016</v>
      </c>
      <c r="K5521" s="106">
        <f t="shared" si="260"/>
        <v>0</v>
      </c>
    </row>
    <row r="5522" spans="2:11" s="58" customFormat="1">
      <c r="B5522" s="175" t="s">
        <v>6603</v>
      </c>
      <c r="C5522" s="174" t="s">
        <v>6604</v>
      </c>
      <c r="D5522" s="104">
        <v>49205.85</v>
      </c>
      <c r="E5522" s="97">
        <v>70.245385050761243</v>
      </c>
      <c r="F5522" s="227">
        <f t="shared" si="258"/>
        <v>3456483.88</v>
      </c>
      <c r="G5522" s="81"/>
      <c r="H5522" s="106" t="s">
        <v>11235</v>
      </c>
      <c r="I5522" s="189" t="str">
        <f t="shared" si="259"/>
        <v/>
      </c>
      <c r="J5522" s="232">
        <v>2016</v>
      </c>
      <c r="K5522" s="106">
        <f t="shared" si="260"/>
        <v>0</v>
      </c>
    </row>
    <row r="5523" spans="2:11" s="58" customFormat="1">
      <c r="B5523" s="175" t="s">
        <v>6605</v>
      </c>
      <c r="C5523" s="174" t="s">
        <v>3493</v>
      </c>
      <c r="D5523" s="181">
        <v>66861.759520000007</v>
      </c>
      <c r="E5523" s="97">
        <v>81.086833773470502</v>
      </c>
      <c r="F5523" s="227">
        <f t="shared" si="258"/>
        <v>5421608.3799999999</v>
      </c>
      <c r="G5523" s="81">
        <v>33430.880709999998</v>
      </c>
      <c r="H5523" s="106">
        <v>162.69451729918248</v>
      </c>
      <c r="I5523" s="189">
        <f t="shared" si="259"/>
        <v>5439021</v>
      </c>
      <c r="J5523" s="232">
        <v>2016</v>
      </c>
      <c r="K5523" s="106">
        <f t="shared" si="260"/>
        <v>10860629</v>
      </c>
    </row>
    <row r="5524" spans="2:11" s="58" customFormat="1">
      <c r="B5524" s="175" t="s">
        <v>6606</v>
      </c>
      <c r="C5524" s="174" t="s">
        <v>3493</v>
      </c>
      <c r="D5524" s="181">
        <v>7957.4583329999996</v>
      </c>
      <c r="E5524" s="97">
        <v>66.347093243397325</v>
      </c>
      <c r="F5524" s="227">
        <f t="shared" si="258"/>
        <v>527954.23</v>
      </c>
      <c r="G5524" s="81">
        <v>3978.729026</v>
      </c>
      <c r="H5524" s="106">
        <v>162.69441717944227</v>
      </c>
      <c r="I5524" s="189">
        <f t="shared" si="259"/>
        <v>647317</v>
      </c>
      <c r="J5524" s="232">
        <v>2016</v>
      </c>
      <c r="K5524" s="106">
        <f t="shared" si="260"/>
        <v>1175271</v>
      </c>
    </row>
    <row r="5525" spans="2:11" s="58" customFormat="1">
      <c r="B5525" s="175" t="s">
        <v>6607</v>
      </c>
      <c r="C5525" s="174" t="s">
        <v>3511</v>
      </c>
      <c r="D5525" s="181">
        <v>57056.258329999997</v>
      </c>
      <c r="E5525" s="97">
        <v>22.685777474465528</v>
      </c>
      <c r="F5525" s="227">
        <f t="shared" si="258"/>
        <v>1294365.58</v>
      </c>
      <c r="G5525" s="81">
        <v>28528.128499999999</v>
      </c>
      <c r="H5525" s="106">
        <v>162.69451394261634</v>
      </c>
      <c r="I5525" s="189">
        <f t="shared" si="259"/>
        <v>4641370</v>
      </c>
      <c r="J5525" s="232">
        <v>2016</v>
      </c>
      <c r="K5525" s="106">
        <f t="shared" si="260"/>
        <v>5935736</v>
      </c>
    </row>
    <row r="5526" spans="2:11" s="58" customFormat="1">
      <c r="B5526" s="175" t="s">
        <v>6608</v>
      </c>
      <c r="C5526" s="174" t="s">
        <v>6602</v>
      </c>
      <c r="D5526" s="181">
        <v>36555.599999999999</v>
      </c>
      <c r="E5526" s="97">
        <v>10.831012485091204</v>
      </c>
      <c r="F5526" s="227">
        <f t="shared" si="258"/>
        <v>395934.16</v>
      </c>
      <c r="G5526" s="81"/>
      <c r="H5526" s="106" t="s">
        <v>11235</v>
      </c>
      <c r="I5526" s="189" t="str">
        <f t="shared" si="259"/>
        <v/>
      </c>
      <c r="J5526" s="232">
        <v>2016</v>
      </c>
      <c r="K5526" s="106">
        <f t="shared" si="260"/>
        <v>0</v>
      </c>
    </row>
    <row r="5527" spans="2:11" s="58" customFormat="1">
      <c r="B5527" s="175" t="s">
        <v>6609</v>
      </c>
      <c r="C5527" s="174" t="s">
        <v>3493</v>
      </c>
      <c r="D5527" s="104">
        <v>66861.759520000007</v>
      </c>
      <c r="E5527" s="97">
        <v>81.086833773470502</v>
      </c>
      <c r="F5527" s="227">
        <f t="shared" si="258"/>
        <v>5421608.3799999999</v>
      </c>
      <c r="G5527" s="81">
        <v>33430.880709999998</v>
      </c>
      <c r="H5527" s="106">
        <v>162.69451729918248</v>
      </c>
      <c r="I5527" s="189">
        <f t="shared" si="259"/>
        <v>5439021</v>
      </c>
      <c r="J5527" s="232">
        <v>2016</v>
      </c>
      <c r="K5527" s="106">
        <f t="shared" si="260"/>
        <v>10860629</v>
      </c>
    </row>
    <row r="5528" spans="2:11" s="58" customFormat="1">
      <c r="B5528" s="175" t="s">
        <v>6610</v>
      </c>
      <c r="C5528" s="174" t="s">
        <v>4807</v>
      </c>
      <c r="D5528" s="181">
        <v>10281.1</v>
      </c>
      <c r="E5528" s="97">
        <v>148.45039733102487</v>
      </c>
      <c r="F5528" s="227">
        <f t="shared" si="258"/>
        <v>1526233.38</v>
      </c>
      <c r="G5528" s="81">
        <v>5140.5501109999996</v>
      </c>
      <c r="H5528" s="106">
        <v>162.69445525107537</v>
      </c>
      <c r="I5528" s="189">
        <f t="shared" si="259"/>
        <v>836339</v>
      </c>
      <c r="J5528" s="232">
        <v>2016</v>
      </c>
      <c r="K5528" s="106">
        <f t="shared" si="260"/>
        <v>2362572</v>
      </c>
    </row>
    <row r="5529" spans="2:11" s="58" customFormat="1">
      <c r="B5529" s="175" t="s">
        <v>6611</v>
      </c>
      <c r="C5529" s="174" t="s">
        <v>4634</v>
      </c>
      <c r="D5529" s="181">
        <v>14151.275</v>
      </c>
      <c r="E5529" s="97">
        <v>69.62356607443499</v>
      </c>
      <c r="F5529" s="227">
        <f t="shared" si="258"/>
        <v>985262.23</v>
      </c>
      <c r="G5529" s="81"/>
      <c r="H5529" s="106" t="s">
        <v>11235</v>
      </c>
      <c r="I5529" s="189" t="str">
        <f t="shared" si="259"/>
        <v/>
      </c>
      <c r="J5529" s="232">
        <v>2016</v>
      </c>
      <c r="K5529" s="106">
        <f t="shared" si="260"/>
        <v>0</v>
      </c>
    </row>
    <row r="5530" spans="2:11" s="58" customFormat="1">
      <c r="B5530" s="175" t="s">
        <v>6612</v>
      </c>
      <c r="C5530" s="174" t="s">
        <v>220</v>
      </c>
      <c r="D5530" s="181">
        <v>17449.627270000001</v>
      </c>
      <c r="E5530" s="97">
        <v>437.17483829097284</v>
      </c>
      <c r="F5530" s="227">
        <f t="shared" si="258"/>
        <v>7628537.9800000004</v>
      </c>
      <c r="G5530" s="81">
        <v>8724.8135829999992</v>
      </c>
      <c r="H5530" s="106">
        <v>1300.6111697458375</v>
      </c>
      <c r="I5530" s="189">
        <f t="shared" si="259"/>
        <v>11347590</v>
      </c>
      <c r="J5530" s="232">
        <v>2016</v>
      </c>
      <c r="K5530" s="106">
        <f t="shared" si="260"/>
        <v>18976128</v>
      </c>
    </row>
    <row r="5531" spans="2:11" s="58" customFormat="1">
      <c r="B5531" s="175" t="s">
        <v>6613</v>
      </c>
      <c r="C5531" s="174" t="s">
        <v>6614</v>
      </c>
      <c r="D5531" s="181">
        <v>4888.192857</v>
      </c>
      <c r="E5531" s="97">
        <v>155.26684036476428</v>
      </c>
      <c r="F5531" s="227">
        <f t="shared" si="258"/>
        <v>758974.26</v>
      </c>
      <c r="G5531" s="81">
        <v>2444.0964309999999</v>
      </c>
      <c r="H5531" s="106">
        <v>1300.6111214275572</v>
      </c>
      <c r="I5531" s="189">
        <f t="shared" si="259"/>
        <v>3178819</v>
      </c>
      <c r="J5531" s="232">
        <v>2016</v>
      </c>
      <c r="K5531" s="106">
        <f t="shared" si="260"/>
        <v>3937793</v>
      </c>
    </row>
    <row r="5532" spans="2:11" s="58" customFormat="1">
      <c r="B5532" s="175" t="s">
        <v>6615</v>
      </c>
      <c r="C5532" s="174" t="s">
        <v>214</v>
      </c>
      <c r="D5532" s="104">
        <v>7883.7777779999997</v>
      </c>
      <c r="E5532" s="97">
        <v>230.17228429038045</v>
      </c>
      <c r="F5532" s="227">
        <f t="shared" si="258"/>
        <v>1814627.14</v>
      </c>
      <c r="G5532" s="81">
        <v>3941.8888299999999</v>
      </c>
      <c r="H5532" s="106">
        <v>893.79232950108337</v>
      </c>
      <c r="I5532" s="189">
        <f t="shared" si="259"/>
        <v>3523230</v>
      </c>
      <c r="J5532" s="232">
        <v>2016</v>
      </c>
      <c r="K5532" s="106">
        <f t="shared" si="260"/>
        <v>5337857</v>
      </c>
    </row>
    <row r="5533" spans="2:11" s="58" customFormat="1">
      <c r="B5533" s="175" t="s">
        <v>6616</v>
      </c>
      <c r="C5533" s="174" t="s">
        <v>198</v>
      </c>
      <c r="D5533" s="181">
        <v>2539.65</v>
      </c>
      <c r="E5533" s="97">
        <v>217.6689819463312</v>
      </c>
      <c r="F5533" s="227">
        <f t="shared" si="258"/>
        <v>552803.03</v>
      </c>
      <c r="G5533" s="81">
        <v>1269.8249410000001</v>
      </c>
      <c r="H5533" s="106">
        <v>1300.6107745051763</v>
      </c>
      <c r="I5533" s="189">
        <f t="shared" si="259"/>
        <v>1651548</v>
      </c>
      <c r="J5533" s="232">
        <v>2016</v>
      </c>
      <c r="K5533" s="106">
        <f t="shared" si="260"/>
        <v>2204351</v>
      </c>
    </row>
    <row r="5534" spans="2:11" s="58" customFormat="1">
      <c r="B5534" s="175" t="s">
        <v>6617</v>
      </c>
      <c r="C5534" s="174" t="s">
        <v>6618</v>
      </c>
      <c r="D5534" s="181">
        <v>6930.1</v>
      </c>
      <c r="E5534" s="97">
        <v>216.00324237745488</v>
      </c>
      <c r="F5534" s="227">
        <f t="shared" si="258"/>
        <v>1496924.07</v>
      </c>
      <c r="G5534" s="81">
        <v>6930.1000739999999</v>
      </c>
      <c r="H5534" s="106">
        <v>795.58649097799446</v>
      </c>
      <c r="I5534" s="189">
        <f t="shared" si="259"/>
        <v>5513494</v>
      </c>
      <c r="J5534" s="232">
        <v>2016</v>
      </c>
      <c r="K5534" s="106">
        <f t="shared" si="260"/>
        <v>7010418</v>
      </c>
    </row>
    <row r="5535" spans="2:11" s="58" customFormat="1">
      <c r="B5535" s="175" t="s">
        <v>6619</v>
      </c>
      <c r="C5535" s="174" t="s">
        <v>204</v>
      </c>
      <c r="D5535" s="181">
        <v>12321.825000000001</v>
      </c>
      <c r="E5535" s="97">
        <v>155.71797846504069</v>
      </c>
      <c r="F5535" s="227">
        <f t="shared" si="258"/>
        <v>1918729.6800000002</v>
      </c>
      <c r="G5535" s="81">
        <v>6160.9127490000001</v>
      </c>
      <c r="H5535" s="106">
        <v>623.65158484408846</v>
      </c>
      <c r="I5535" s="189">
        <f t="shared" si="259"/>
        <v>3842263</v>
      </c>
      <c r="J5535" s="232">
        <v>2016</v>
      </c>
      <c r="K5535" s="106">
        <f t="shared" si="260"/>
        <v>5760993</v>
      </c>
    </row>
    <row r="5536" spans="2:11" s="58" customFormat="1">
      <c r="B5536" s="175" t="s">
        <v>6620</v>
      </c>
      <c r="C5536" s="174" t="s">
        <v>1256</v>
      </c>
      <c r="D5536" s="181">
        <v>3241.5291670000001</v>
      </c>
      <c r="E5536" s="97">
        <v>275.64416174201278</v>
      </c>
      <c r="F5536" s="227">
        <f t="shared" si="258"/>
        <v>893508.59</v>
      </c>
      <c r="G5536" s="81">
        <v>1620.764637</v>
      </c>
      <c r="H5536" s="106">
        <v>1217.8387626062204</v>
      </c>
      <c r="I5536" s="189">
        <f t="shared" si="259"/>
        <v>1973830</v>
      </c>
      <c r="J5536" s="232">
        <v>2016</v>
      </c>
      <c r="K5536" s="106">
        <f t="shared" si="260"/>
        <v>2867339</v>
      </c>
    </row>
    <row r="5537" spans="2:11" s="58" customFormat="1">
      <c r="B5537" s="175" t="s">
        <v>6621</v>
      </c>
      <c r="C5537" s="174" t="s">
        <v>1256</v>
      </c>
      <c r="D5537" s="104">
        <v>3798.229167</v>
      </c>
      <c r="E5537" s="97">
        <v>204.92412010378311</v>
      </c>
      <c r="F5537" s="227">
        <f t="shared" si="258"/>
        <v>778348.77</v>
      </c>
      <c r="G5537" s="81"/>
      <c r="H5537" s="106" t="s">
        <v>11235</v>
      </c>
      <c r="I5537" s="189" t="str">
        <f t="shared" si="259"/>
        <v/>
      </c>
      <c r="J5537" s="232">
        <v>2016</v>
      </c>
      <c r="K5537" s="106">
        <f t="shared" si="260"/>
        <v>0</v>
      </c>
    </row>
    <row r="5538" spans="2:11" s="58" customFormat="1">
      <c r="B5538" s="175" t="s">
        <v>6622</v>
      </c>
      <c r="C5538" s="174" t="s">
        <v>1256</v>
      </c>
      <c r="D5538" s="181">
        <v>3798.229167</v>
      </c>
      <c r="E5538" s="97">
        <v>204.92412010378311</v>
      </c>
      <c r="F5538" s="227">
        <f t="shared" si="258"/>
        <v>778348.77</v>
      </c>
      <c r="G5538" s="81">
        <v>1899.1146180000001</v>
      </c>
      <c r="H5538" s="106">
        <v>1217.8390804214218</v>
      </c>
      <c r="I5538" s="189">
        <f t="shared" si="259"/>
        <v>2312816</v>
      </c>
      <c r="J5538" s="232">
        <v>2016</v>
      </c>
      <c r="K5538" s="106">
        <f t="shared" si="260"/>
        <v>3091165</v>
      </c>
    </row>
    <row r="5539" spans="2:11" s="58" customFormat="1">
      <c r="B5539" s="175" t="s">
        <v>6623</v>
      </c>
      <c r="C5539" s="174" t="s">
        <v>6624</v>
      </c>
      <c r="D5539" s="181">
        <v>10218.700000000001</v>
      </c>
      <c r="E5539" s="97">
        <v>51.408712458531902</v>
      </c>
      <c r="F5539" s="227">
        <f t="shared" si="258"/>
        <v>525330.21</v>
      </c>
      <c r="G5539" s="81"/>
      <c r="H5539" s="106" t="s">
        <v>11235</v>
      </c>
      <c r="I5539" s="189" t="str">
        <f t="shared" si="259"/>
        <v/>
      </c>
      <c r="J5539" s="232">
        <v>2016</v>
      </c>
      <c r="K5539" s="106">
        <f t="shared" si="260"/>
        <v>0</v>
      </c>
    </row>
    <row r="5540" spans="2:11" s="58" customFormat="1">
      <c r="B5540" s="175" t="s">
        <v>6625</v>
      </c>
      <c r="C5540" s="174" t="s">
        <v>895</v>
      </c>
      <c r="D5540" s="181">
        <v>2831.55</v>
      </c>
      <c r="E5540" s="97">
        <v>502.42770214193632</v>
      </c>
      <c r="F5540" s="227">
        <f t="shared" si="258"/>
        <v>1422649.16</v>
      </c>
      <c r="G5540" s="81">
        <v>1415.7750249999999</v>
      </c>
      <c r="H5540" s="106">
        <v>0</v>
      </c>
      <c r="I5540" s="189">
        <f t="shared" si="259"/>
        <v>0</v>
      </c>
      <c r="J5540" s="232">
        <v>2016</v>
      </c>
      <c r="K5540" s="106">
        <f t="shared" si="260"/>
        <v>1422649</v>
      </c>
    </row>
    <row r="5541" spans="2:11" s="58" customFormat="1">
      <c r="B5541" s="175" t="s">
        <v>6626</v>
      </c>
      <c r="C5541" s="174" t="s">
        <v>895</v>
      </c>
      <c r="D5541" s="181">
        <v>8391.01</v>
      </c>
      <c r="E5541" s="97">
        <v>442.45893998457876</v>
      </c>
      <c r="F5541" s="227">
        <f t="shared" si="258"/>
        <v>3712677.39</v>
      </c>
      <c r="G5541" s="81"/>
      <c r="H5541" s="106" t="s">
        <v>11235</v>
      </c>
      <c r="I5541" s="189" t="str">
        <f t="shared" si="259"/>
        <v/>
      </c>
      <c r="J5541" s="232">
        <v>2016</v>
      </c>
      <c r="K5541" s="106">
        <f t="shared" si="260"/>
        <v>0</v>
      </c>
    </row>
    <row r="5542" spans="2:11" s="58" customFormat="1">
      <c r="B5542" s="175" t="s">
        <v>6627</v>
      </c>
      <c r="C5542" s="174" t="s">
        <v>915</v>
      </c>
      <c r="D5542" s="104">
        <v>7935.0666670000001</v>
      </c>
      <c r="E5542" s="97">
        <v>465.61518447794532</v>
      </c>
      <c r="F5542" s="227">
        <f t="shared" si="258"/>
        <v>3694687.53</v>
      </c>
      <c r="G5542" s="81"/>
      <c r="H5542" s="106" t="s">
        <v>11235</v>
      </c>
      <c r="I5542" s="189" t="str">
        <f t="shared" si="259"/>
        <v/>
      </c>
      <c r="J5542" s="232">
        <v>2016</v>
      </c>
      <c r="K5542" s="106">
        <f t="shared" si="260"/>
        <v>0</v>
      </c>
    </row>
    <row r="5543" spans="2:11" s="58" customFormat="1">
      <c r="B5543" s="175" t="s">
        <v>6628</v>
      </c>
      <c r="C5543" s="174" t="s">
        <v>915</v>
      </c>
      <c r="D5543" s="181">
        <v>8004.7333330000001</v>
      </c>
      <c r="E5543" s="97">
        <v>578.36905583273096</v>
      </c>
      <c r="F5543" s="227">
        <f t="shared" si="258"/>
        <v>4629690.0599999996</v>
      </c>
      <c r="G5543" s="81"/>
      <c r="H5543" s="106" t="s">
        <v>11235</v>
      </c>
      <c r="I5543" s="189" t="str">
        <f t="shared" si="259"/>
        <v/>
      </c>
      <c r="J5543" s="232">
        <v>2016</v>
      </c>
      <c r="K5543" s="106">
        <f t="shared" si="260"/>
        <v>0</v>
      </c>
    </row>
    <row r="5544" spans="2:11" s="58" customFormat="1">
      <c r="B5544" s="175" t="s">
        <v>6629</v>
      </c>
      <c r="C5544" s="174" t="s">
        <v>915</v>
      </c>
      <c r="D5544" s="181">
        <v>2505.8000000000002</v>
      </c>
      <c r="E5544" s="97">
        <v>104.74772527735652</v>
      </c>
      <c r="F5544" s="227">
        <f t="shared" si="258"/>
        <v>262476.84999999998</v>
      </c>
      <c r="G5544" s="81">
        <v>1252.899995</v>
      </c>
      <c r="H5544" s="106">
        <v>0</v>
      </c>
      <c r="I5544" s="189">
        <f t="shared" si="259"/>
        <v>0</v>
      </c>
      <c r="J5544" s="232">
        <v>2016</v>
      </c>
      <c r="K5544" s="106">
        <f t="shared" si="260"/>
        <v>262477</v>
      </c>
    </row>
    <row r="5545" spans="2:11" s="58" customFormat="1">
      <c r="B5545" s="175" t="s">
        <v>6630</v>
      </c>
      <c r="C5545" s="174" t="s">
        <v>6631</v>
      </c>
      <c r="D5545" s="181">
        <v>4851.6866669999999</v>
      </c>
      <c r="E5545" s="97">
        <v>354.83502916821811</v>
      </c>
      <c r="F5545" s="227">
        <f t="shared" si="258"/>
        <v>1721548.38</v>
      </c>
      <c r="G5545" s="81"/>
      <c r="H5545" s="106" t="s">
        <v>11235</v>
      </c>
      <c r="I5545" s="189" t="str">
        <f t="shared" si="259"/>
        <v/>
      </c>
      <c r="J5545" s="232">
        <v>2016</v>
      </c>
      <c r="K5545" s="106">
        <f t="shared" si="260"/>
        <v>0</v>
      </c>
    </row>
    <row r="5546" spans="2:11" s="58" customFormat="1">
      <c r="B5546" s="175" t="s">
        <v>6632</v>
      </c>
      <c r="C5546" s="174" t="s">
        <v>435</v>
      </c>
      <c r="D5546" s="181">
        <v>6354.58</v>
      </c>
      <c r="E5546" s="97">
        <v>94.125278145841264</v>
      </c>
      <c r="F5546" s="227">
        <f t="shared" si="258"/>
        <v>598126.61</v>
      </c>
      <c r="G5546" s="81">
        <v>3177.2901539999998</v>
      </c>
      <c r="H5546" s="106">
        <v>162.694615519839</v>
      </c>
      <c r="I5546" s="189">
        <f t="shared" si="259"/>
        <v>516928</v>
      </c>
      <c r="J5546" s="232">
        <v>2016</v>
      </c>
      <c r="K5546" s="106">
        <f t="shared" si="260"/>
        <v>1115055</v>
      </c>
    </row>
    <row r="5547" spans="2:11" s="58" customFormat="1">
      <c r="B5547" s="175" t="s">
        <v>6633</v>
      </c>
      <c r="C5547" s="174" t="s">
        <v>435</v>
      </c>
      <c r="D5547" s="104">
        <v>9509.3892859999996</v>
      </c>
      <c r="E5547" s="97">
        <v>280.70480340202994</v>
      </c>
      <c r="F5547" s="227">
        <f t="shared" si="258"/>
        <v>2669331.2499999995</v>
      </c>
      <c r="G5547" s="81">
        <v>4754.6945820000001</v>
      </c>
      <c r="H5547" s="106">
        <v>162.6945719980632</v>
      </c>
      <c r="I5547" s="189">
        <f t="shared" si="259"/>
        <v>773563</v>
      </c>
      <c r="J5547" s="232">
        <v>2016</v>
      </c>
      <c r="K5547" s="106">
        <f t="shared" si="260"/>
        <v>3442894</v>
      </c>
    </row>
    <row r="5548" spans="2:11" s="58" customFormat="1">
      <c r="B5548" s="175" t="s">
        <v>6634</v>
      </c>
      <c r="C5548" s="174" t="s">
        <v>466</v>
      </c>
      <c r="D5548" s="181">
        <v>18973.533329999998</v>
      </c>
      <c r="E5548" s="97">
        <v>25.264670615781402</v>
      </c>
      <c r="F5548" s="227">
        <f t="shared" si="258"/>
        <v>479360.07</v>
      </c>
      <c r="G5548" s="81">
        <v>9486.7669389999992</v>
      </c>
      <c r="H5548" s="106">
        <v>162.69452068595822</v>
      </c>
      <c r="I5548" s="189">
        <f t="shared" si="259"/>
        <v>1543445</v>
      </c>
      <c r="J5548" s="232">
        <v>2016</v>
      </c>
      <c r="K5548" s="106">
        <f t="shared" si="260"/>
        <v>2022805</v>
      </c>
    </row>
    <row r="5549" spans="2:11" s="58" customFormat="1">
      <c r="B5549" s="175" t="s">
        <v>6635</v>
      </c>
      <c r="C5549" s="174" t="s">
        <v>435</v>
      </c>
      <c r="D5549" s="181">
        <v>3529.6</v>
      </c>
      <c r="E5549" s="97">
        <v>111.31541534451496</v>
      </c>
      <c r="F5549" s="227">
        <f t="shared" si="258"/>
        <v>392898.89</v>
      </c>
      <c r="G5549" s="81"/>
      <c r="H5549" s="106" t="s">
        <v>11235</v>
      </c>
      <c r="I5549" s="189" t="str">
        <f t="shared" si="259"/>
        <v/>
      </c>
      <c r="J5549" s="232">
        <v>2016</v>
      </c>
      <c r="K5549" s="106">
        <f t="shared" si="260"/>
        <v>0</v>
      </c>
    </row>
    <row r="5550" spans="2:11" s="58" customFormat="1">
      <c r="B5550" s="175" t="s">
        <v>6636</v>
      </c>
      <c r="C5550" s="174" t="s">
        <v>1225</v>
      </c>
      <c r="D5550" s="181">
        <v>28504.061900000001</v>
      </c>
      <c r="E5550" s="97">
        <v>50.993609440625022</v>
      </c>
      <c r="F5550" s="227">
        <f t="shared" si="258"/>
        <v>1453525</v>
      </c>
      <c r="G5550" s="81">
        <v>14252.031129999999</v>
      </c>
      <c r="H5550" s="106">
        <v>162.69449447939846</v>
      </c>
      <c r="I5550" s="189">
        <f t="shared" si="259"/>
        <v>2318727</v>
      </c>
      <c r="J5550" s="232">
        <v>2016</v>
      </c>
      <c r="K5550" s="106">
        <f t="shared" si="260"/>
        <v>3772252</v>
      </c>
    </row>
    <row r="5551" spans="2:11" s="58" customFormat="1">
      <c r="B5551" s="175" t="s">
        <v>6637</v>
      </c>
      <c r="C5551" s="174" t="s">
        <v>1225</v>
      </c>
      <c r="D5551" s="181">
        <v>6762.0266670000001</v>
      </c>
      <c r="E5551" s="97">
        <v>30.750848856420223</v>
      </c>
      <c r="F5551" s="227">
        <f t="shared" si="258"/>
        <v>207938.06</v>
      </c>
      <c r="G5551" s="81">
        <v>3381.0132840000001</v>
      </c>
      <c r="H5551" s="106">
        <v>162.694421404113</v>
      </c>
      <c r="I5551" s="189">
        <f t="shared" si="259"/>
        <v>550072</v>
      </c>
      <c r="J5551" s="232">
        <v>2016</v>
      </c>
      <c r="K5551" s="106">
        <f t="shared" si="260"/>
        <v>758010</v>
      </c>
    </row>
    <row r="5552" spans="2:11" s="58" customFormat="1">
      <c r="B5552" s="175" t="s">
        <v>6638</v>
      </c>
      <c r="C5552" s="174" t="s">
        <v>1230</v>
      </c>
      <c r="D5552" s="104">
        <v>31715.95175</v>
      </c>
      <c r="E5552" s="97">
        <v>143.93143790805522</v>
      </c>
      <c r="F5552" s="227">
        <f t="shared" si="258"/>
        <v>4564922.54</v>
      </c>
      <c r="G5552" s="81">
        <v>15857.97625</v>
      </c>
      <c r="H5552" s="106">
        <v>162.69453045750399</v>
      </c>
      <c r="I5552" s="189">
        <f t="shared" si="259"/>
        <v>2580006</v>
      </c>
      <c r="J5552" s="232">
        <v>2016</v>
      </c>
      <c r="K5552" s="106">
        <f t="shared" si="260"/>
        <v>7144929</v>
      </c>
    </row>
    <row r="5553" spans="2:11" s="58" customFormat="1">
      <c r="B5553" s="175" t="s">
        <v>6639</v>
      </c>
      <c r="C5553" s="174" t="s">
        <v>1230</v>
      </c>
      <c r="D5553" s="181">
        <v>12976.23013</v>
      </c>
      <c r="E5553" s="97">
        <v>131.89994496498653</v>
      </c>
      <c r="F5553" s="227">
        <f t="shared" si="258"/>
        <v>1711564.04</v>
      </c>
      <c r="G5553" s="81">
        <v>12976.230600000001</v>
      </c>
      <c r="H5553" s="106">
        <v>162.6944730775669</v>
      </c>
      <c r="I5553" s="189">
        <f t="shared" si="259"/>
        <v>2111161</v>
      </c>
      <c r="J5553" s="232">
        <v>2016</v>
      </c>
      <c r="K5553" s="106">
        <f t="shared" si="260"/>
        <v>3822725</v>
      </c>
    </row>
    <row r="5554" spans="2:11" s="58" customFormat="1">
      <c r="B5554" s="175" t="s">
        <v>6640</v>
      </c>
      <c r="C5554" s="174" t="s">
        <v>1243</v>
      </c>
      <c r="D5554" s="181">
        <v>43715.31667</v>
      </c>
      <c r="E5554" s="97">
        <v>33.72577010317697</v>
      </c>
      <c r="F5554" s="227">
        <f t="shared" si="258"/>
        <v>1474332.7199999997</v>
      </c>
      <c r="G5554" s="81">
        <v>21857.657569999999</v>
      </c>
      <c r="H5554" s="106">
        <v>162.69451511953577</v>
      </c>
      <c r="I5554" s="189">
        <f t="shared" si="259"/>
        <v>3556121.0000000005</v>
      </c>
      <c r="J5554" s="232">
        <v>2016</v>
      </c>
      <c r="K5554" s="106">
        <f t="shared" si="260"/>
        <v>5030454</v>
      </c>
    </row>
    <row r="5555" spans="2:11" s="58" customFormat="1">
      <c r="B5555" s="175" t="s">
        <v>6641</v>
      </c>
      <c r="C5555" s="174" t="s">
        <v>5622</v>
      </c>
      <c r="D5555" s="181">
        <v>10176.79449</v>
      </c>
      <c r="E5555" s="97">
        <v>209.05228282741908</v>
      </c>
      <c r="F5555" s="227">
        <f t="shared" si="258"/>
        <v>2127482.12</v>
      </c>
      <c r="G5555" s="81">
        <v>5088.3972800000001</v>
      </c>
      <c r="H5555" s="106">
        <v>162.69445061884005</v>
      </c>
      <c r="I5555" s="189">
        <f t="shared" si="259"/>
        <v>827854</v>
      </c>
      <c r="J5555" s="232">
        <v>2016</v>
      </c>
      <c r="K5555" s="106">
        <f t="shared" si="260"/>
        <v>2955336</v>
      </c>
    </row>
    <row r="5556" spans="2:11" s="58" customFormat="1">
      <c r="B5556" s="175" t="s">
        <v>6642</v>
      </c>
      <c r="C5556" s="174" t="s">
        <v>5622</v>
      </c>
      <c r="D5556" s="181">
        <v>25551.177820000001</v>
      </c>
      <c r="E5556" s="97">
        <v>99.627264462441133</v>
      </c>
      <c r="F5556" s="227">
        <f t="shared" si="258"/>
        <v>2545593.9500000002</v>
      </c>
      <c r="G5556" s="81">
        <v>12775.58884</v>
      </c>
      <c r="H5556" s="106">
        <v>162.69449698414059</v>
      </c>
      <c r="I5556" s="189">
        <f t="shared" si="259"/>
        <v>2078518.0000000002</v>
      </c>
      <c r="J5556" s="232">
        <v>2016</v>
      </c>
      <c r="K5556" s="106">
        <f t="shared" si="260"/>
        <v>4624112</v>
      </c>
    </row>
    <row r="5557" spans="2:11" s="58" customFormat="1">
      <c r="B5557" s="175" t="s">
        <v>6643</v>
      </c>
      <c r="C5557" s="174" t="s">
        <v>5622</v>
      </c>
      <c r="D5557" s="104">
        <v>17621.02333</v>
      </c>
      <c r="E5557" s="97">
        <v>88.356712368077879</v>
      </c>
      <c r="F5557" s="227">
        <f t="shared" si="258"/>
        <v>1556935.69</v>
      </c>
      <c r="G5557" s="81">
        <v>8810.5116209999996</v>
      </c>
      <c r="H5557" s="106">
        <v>162.69452463843473</v>
      </c>
      <c r="I5557" s="189">
        <f t="shared" si="259"/>
        <v>1433422</v>
      </c>
      <c r="J5557" s="232">
        <v>2016</v>
      </c>
      <c r="K5557" s="106">
        <f t="shared" si="260"/>
        <v>2990358</v>
      </c>
    </row>
    <row r="5558" spans="2:11" s="58" customFormat="1">
      <c r="B5558" s="175" t="s">
        <v>6644</v>
      </c>
      <c r="C5558" s="174" t="s">
        <v>6078</v>
      </c>
      <c r="D5558" s="181">
        <v>13859.930770000001</v>
      </c>
      <c r="E5558" s="97">
        <v>497.97713239227096</v>
      </c>
      <c r="F5558" s="227">
        <f t="shared" si="258"/>
        <v>6901928.5800000001</v>
      </c>
      <c r="G5558" s="81">
        <v>6929.9652329999999</v>
      </c>
      <c r="H5558" s="106">
        <v>162.69446701277556</v>
      </c>
      <c r="I5558" s="189">
        <f t="shared" si="259"/>
        <v>1127467</v>
      </c>
      <c r="J5558" s="232">
        <v>2016</v>
      </c>
      <c r="K5558" s="106">
        <f t="shared" si="260"/>
        <v>8029396</v>
      </c>
    </row>
    <row r="5559" spans="2:11" s="58" customFormat="1">
      <c r="B5559" s="175" t="s">
        <v>6645</v>
      </c>
      <c r="C5559" s="174" t="s">
        <v>5113</v>
      </c>
      <c r="D5559" s="181">
        <v>220.4</v>
      </c>
      <c r="E5559" s="97">
        <v>2347.7934664246823</v>
      </c>
      <c r="F5559" s="227">
        <f t="shared" si="258"/>
        <v>517453.68</v>
      </c>
      <c r="G5559" s="81">
        <v>220.4000068</v>
      </c>
      <c r="H5559" s="106">
        <v>623.65243084919905</v>
      </c>
      <c r="I5559" s="189">
        <f t="shared" si="259"/>
        <v>137453</v>
      </c>
      <c r="J5559" s="232">
        <v>2016</v>
      </c>
      <c r="K5559" s="106">
        <f t="shared" si="260"/>
        <v>654907</v>
      </c>
    </row>
    <row r="5560" spans="2:11" s="58" customFormat="1">
      <c r="B5560" s="175" t="s">
        <v>6646</v>
      </c>
      <c r="C5560" s="174" t="s">
        <v>5113</v>
      </c>
      <c r="D5560" s="181">
        <v>7306.1</v>
      </c>
      <c r="E5560" s="97">
        <v>249.2304129426096</v>
      </c>
      <c r="F5560" s="227">
        <f t="shared" si="258"/>
        <v>1820902.32</v>
      </c>
      <c r="G5560" s="81">
        <v>7306.0998760000002</v>
      </c>
      <c r="H5560" s="106">
        <v>581.50847539823587</v>
      </c>
      <c r="I5560" s="189">
        <f t="shared" si="259"/>
        <v>4248559</v>
      </c>
      <c r="J5560" s="232">
        <v>2016</v>
      </c>
      <c r="K5560" s="106">
        <f t="shared" si="260"/>
        <v>6069461</v>
      </c>
    </row>
    <row r="5561" spans="2:11" s="58" customFormat="1">
      <c r="B5561" s="175" t="s">
        <v>6647</v>
      </c>
      <c r="C5561" s="174" t="s">
        <v>495</v>
      </c>
      <c r="D5561" s="181">
        <v>26202.737779999999</v>
      </c>
      <c r="E5561" s="97">
        <v>166.9836895188744</v>
      </c>
      <c r="F5561" s="227">
        <f t="shared" si="258"/>
        <v>4375429.83</v>
      </c>
      <c r="G5561" s="81"/>
      <c r="H5561" s="106" t="s">
        <v>11235</v>
      </c>
      <c r="I5561" s="189" t="str">
        <f t="shared" si="259"/>
        <v/>
      </c>
      <c r="J5561" s="232">
        <v>2016</v>
      </c>
      <c r="K5561" s="106">
        <f t="shared" si="260"/>
        <v>0</v>
      </c>
    </row>
    <row r="5562" spans="2:11" s="58" customFormat="1">
      <c r="B5562" s="175" t="s">
        <v>6648</v>
      </c>
      <c r="C5562" s="174" t="s">
        <v>495</v>
      </c>
      <c r="D5562" s="104">
        <v>6708.311111</v>
      </c>
      <c r="E5562" s="97">
        <v>66.87688489348001</v>
      </c>
      <c r="F5562" s="227">
        <f t="shared" si="258"/>
        <v>448630.95</v>
      </c>
      <c r="G5562" s="81"/>
      <c r="H5562" s="106" t="s">
        <v>11235</v>
      </c>
      <c r="I5562" s="189" t="str">
        <f t="shared" si="259"/>
        <v/>
      </c>
      <c r="J5562" s="232">
        <v>2016</v>
      </c>
      <c r="K5562" s="106">
        <f t="shared" si="260"/>
        <v>0</v>
      </c>
    </row>
    <row r="5563" spans="2:11" s="58" customFormat="1">
      <c r="B5563" s="175" t="s">
        <v>6649</v>
      </c>
      <c r="C5563" s="174" t="s">
        <v>2225</v>
      </c>
      <c r="D5563" s="181">
        <v>25570.071</v>
      </c>
      <c r="E5563" s="97">
        <v>505.29612686644475</v>
      </c>
      <c r="F5563" s="227">
        <f t="shared" si="258"/>
        <v>12920457.84</v>
      </c>
      <c r="G5563" s="81">
        <v>12785.03522</v>
      </c>
      <c r="H5563" s="106">
        <v>576.1611816662637</v>
      </c>
      <c r="I5563" s="189">
        <f t="shared" si="259"/>
        <v>7366241</v>
      </c>
      <c r="J5563" s="232">
        <v>2016</v>
      </c>
      <c r="K5563" s="106">
        <f t="shared" si="260"/>
        <v>20286699</v>
      </c>
    </row>
    <row r="5564" spans="2:11" s="58" customFormat="1">
      <c r="B5564" s="175" t="s">
        <v>6650</v>
      </c>
      <c r="C5564" s="174" t="s">
        <v>2286</v>
      </c>
      <c r="D5564" s="181">
        <v>4205.45</v>
      </c>
      <c r="E5564" s="97">
        <v>112.00161694943466</v>
      </c>
      <c r="F5564" s="227">
        <f t="shared" si="258"/>
        <v>471017.19999999995</v>
      </c>
      <c r="G5564" s="81">
        <v>2102.7249400000001</v>
      </c>
      <c r="H5564" s="106">
        <v>162.69460331792135</v>
      </c>
      <c r="I5564" s="189">
        <f t="shared" si="259"/>
        <v>342102</v>
      </c>
      <c r="J5564" s="232">
        <v>2016</v>
      </c>
      <c r="K5564" s="106">
        <f t="shared" si="260"/>
        <v>813119</v>
      </c>
    </row>
    <row r="5565" spans="2:11" s="58" customFormat="1">
      <c r="B5565" s="175" t="s">
        <v>6651</v>
      </c>
      <c r="C5565" s="174" t="s">
        <v>2286</v>
      </c>
      <c r="D5565" s="181">
        <v>10477.03333</v>
      </c>
      <c r="E5565" s="97">
        <v>346.41410652074353</v>
      </c>
      <c r="F5565" s="227">
        <f t="shared" si="258"/>
        <v>3629392.1400000006</v>
      </c>
      <c r="G5565" s="81">
        <v>5238.5167929999998</v>
      </c>
      <c r="H5565" s="106">
        <v>162.69452474388584</v>
      </c>
      <c r="I5565" s="189">
        <f t="shared" si="259"/>
        <v>852277.99999999988</v>
      </c>
      <c r="J5565" s="232">
        <v>2016</v>
      </c>
      <c r="K5565" s="106">
        <f t="shared" si="260"/>
        <v>4481670</v>
      </c>
    </row>
    <row r="5566" spans="2:11" s="58" customFormat="1">
      <c r="B5566" s="175" t="s">
        <v>6652</v>
      </c>
      <c r="C5566" s="174" t="s">
        <v>2281</v>
      </c>
      <c r="D5566" s="181">
        <v>1893.8660950000001</v>
      </c>
      <c r="E5566" s="97">
        <v>205.5293566042746</v>
      </c>
      <c r="F5566" s="227">
        <f t="shared" si="258"/>
        <v>389245.08</v>
      </c>
      <c r="G5566" s="81">
        <v>1893.866051</v>
      </c>
      <c r="H5566" s="106">
        <v>162.69471636460523</v>
      </c>
      <c r="I5566" s="189">
        <f t="shared" si="259"/>
        <v>308122</v>
      </c>
      <c r="J5566" s="232">
        <v>2016</v>
      </c>
      <c r="K5566" s="106">
        <f t="shared" si="260"/>
        <v>697367</v>
      </c>
    </row>
    <row r="5567" spans="2:11" s="58" customFormat="1">
      <c r="B5567" s="175" t="s">
        <v>6653</v>
      </c>
      <c r="C5567" s="174" t="s">
        <v>2281</v>
      </c>
      <c r="D5567" s="104">
        <v>3571.5272020000002</v>
      </c>
      <c r="E5567" s="97">
        <v>275.01988769677024</v>
      </c>
      <c r="F5567" s="227">
        <f t="shared" si="258"/>
        <v>982241.01000000013</v>
      </c>
      <c r="G5567" s="81">
        <v>1785.763518</v>
      </c>
      <c r="H5567" s="106">
        <v>162.69455449811693</v>
      </c>
      <c r="I5567" s="189">
        <f t="shared" si="259"/>
        <v>290534</v>
      </c>
      <c r="J5567" s="232">
        <v>2016</v>
      </c>
      <c r="K5567" s="106">
        <f t="shared" si="260"/>
        <v>1272775</v>
      </c>
    </row>
    <row r="5568" spans="2:11" s="58" customFormat="1">
      <c r="B5568" s="175" t="s">
        <v>6654</v>
      </c>
      <c r="C5568" s="174" t="s">
        <v>6655</v>
      </c>
      <c r="D5568" s="181">
        <v>13114.42128</v>
      </c>
      <c r="E5568" s="97">
        <v>235.53352786605006</v>
      </c>
      <c r="F5568" s="227">
        <f t="shared" si="258"/>
        <v>3088885.91</v>
      </c>
      <c r="G5568" s="81">
        <v>6557.2108989999997</v>
      </c>
      <c r="H5568" s="106">
        <v>162.69447733680406</v>
      </c>
      <c r="I5568" s="189">
        <f t="shared" si="259"/>
        <v>1066822</v>
      </c>
      <c r="J5568" s="232">
        <v>2016</v>
      </c>
      <c r="K5568" s="106">
        <f t="shared" si="260"/>
        <v>4155708</v>
      </c>
    </row>
    <row r="5569" spans="2:11" s="58" customFormat="1">
      <c r="B5569" s="175" t="s">
        <v>6656</v>
      </c>
      <c r="C5569" s="174" t="s">
        <v>2305</v>
      </c>
      <c r="D5569" s="181">
        <v>9364.2250000000004</v>
      </c>
      <c r="E5569" s="97">
        <v>332.84397267259169</v>
      </c>
      <c r="F5569" s="227">
        <f t="shared" si="258"/>
        <v>3116825.85</v>
      </c>
      <c r="G5569" s="81"/>
      <c r="H5569" s="106" t="s">
        <v>11235</v>
      </c>
      <c r="I5569" s="189" t="str">
        <f t="shared" si="259"/>
        <v/>
      </c>
      <c r="J5569" s="232">
        <v>2016</v>
      </c>
      <c r="K5569" s="106">
        <f t="shared" si="260"/>
        <v>0</v>
      </c>
    </row>
    <row r="5570" spans="2:11" s="58" customFormat="1">
      <c r="B5570" s="175" t="s">
        <v>6657</v>
      </c>
      <c r="C5570" s="174" t="s">
        <v>2305</v>
      </c>
      <c r="D5570" s="181">
        <v>10766.255950000001</v>
      </c>
      <c r="E5570" s="97">
        <v>97.170100251982205</v>
      </c>
      <c r="F5570" s="227">
        <f t="shared" si="258"/>
        <v>1046158.1699999999</v>
      </c>
      <c r="G5570" s="81">
        <v>5383.1281040000003</v>
      </c>
      <c r="H5570" s="106">
        <v>162.69443770978108</v>
      </c>
      <c r="I5570" s="189">
        <f t="shared" si="259"/>
        <v>875805</v>
      </c>
      <c r="J5570" s="232">
        <v>2016</v>
      </c>
      <c r="K5570" s="106">
        <f t="shared" si="260"/>
        <v>1921963</v>
      </c>
    </row>
    <row r="5571" spans="2:11" s="58" customFormat="1">
      <c r="B5571" s="175" t="s">
        <v>6658</v>
      </c>
      <c r="C5571" s="174" t="s">
        <v>6655</v>
      </c>
      <c r="D5571" s="181">
        <v>13114.42128</v>
      </c>
      <c r="E5571" s="97">
        <v>235.53352786605006</v>
      </c>
      <c r="F5571" s="227">
        <f t="shared" si="258"/>
        <v>3088885.91</v>
      </c>
      <c r="G5571" s="81">
        <v>6557.2108989999997</v>
      </c>
      <c r="H5571" s="106">
        <v>162.69447733680406</v>
      </c>
      <c r="I5571" s="189">
        <f t="shared" si="259"/>
        <v>1066822</v>
      </c>
      <c r="J5571" s="232">
        <v>2016</v>
      </c>
      <c r="K5571" s="106">
        <f t="shared" si="260"/>
        <v>4155708</v>
      </c>
    </row>
    <row r="5572" spans="2:11" s="58" customFormat="1">
      <c r="B5572" s="175" t="s">
        <v>6659</v>
      </c>
      <c r="C5572" s="174" t="s">
        <v>2305</v>
      </c>
      <c r="D5572" s="104">
        <v>40263.993329999998</v>
      </c>
      <c r="E5572" s="97">
        <v>37.580154745172671</v>
      </c>
      <c r="F5572" s="227">
        <f t="shared" si="258"/>
        <v>1513127.1</v>
      </c>
      <c r="G5572" s="81">
        <v>20131.995749999998</v>
      </c>
      <c r="H5572" s="106">
        <v>162.69450086686018</v>
      </c>
      <c r="I5572" s="189">
        <f t="shared" si="259"/>
        <v>3275365</v>
      </c>
      <c r="J5572" s="232">
        <v>2016</v>
      </c>
      <c r="K5572" s="106">
        <f t="shared" si="260"/>
        <v>4788492</v>
      </c>
    </row>
    <row r="5573" spans="2:11" s="58" customFormat="1">
      <c r="B5573" s="175" t="s">
        <v>6660</v>
      </c>
      <c r="C5573" s="174" t="s">
        <v>3657</v>
      </c>
      <c r="D5573" s="181">
        <v>18612.758330000001</v>
      </c>
      <c r="E5573" s="97">
        <v>108.44932890717868</v>
      </c>
      <c r="F5573" s="227">
        <f t="shared" si="258"/>
        <v>2018541.15</v>
      </c>
      <c r="G5573" s="81">
        <v>9306.3792479999993</v>
      </c>
      <c r="H5573" s="106">
        <v>333.92374383064691</v>
      </c>
      <c r="I5573" s="189">
        <f t="shared" si="259"/>
        <v>3107621</v>
      </c>
      <c r="J5573" s="232">
        <v>2016</v>
      </c>
      <c r="K5573" s="106">
        <f t="shared" si="260"/>
        <v>5126162</v>
      </c>
    </row>
    <row r="5574" spans="2:11" s="58" customFormat="1">
      <c r="B5574" s="175" t="s">
        <v>6661</v>
      </c>
      <c r="C5574" s="174" t="s">
        <v>2712</v>
      </c>
      <c r="D5574" s="181">
        <v>12683.78182</v>
      </c>
      <c r="E5574" s="97">
        <v>458.54982784621882</v>
      </c>
      <c r="F5574" s="227">
        <f t="shared" si="258"/>
        <v>5816145.9699999997</v>
      </c>
      <c r="G5574" s="81">
        <v>6341.8909119999998</v>
      </c>
      <c r="H5574" s="106">
        <v>601.62182745536325</v>
      </c>
      <c r="I5574" s="189">
        <f t="shared" si="259"/>
        <v>3815420</v>
      </c>
      <c r="J5574" s="232">
        <v>2016</v>
      </c>
      <c r="K5574" s="106">
        <f t="shared" si="260"/>
        <v>9631566</v>
      </c>
    </row>
    <row r="5575" spans="2:11" s="58" customFormat="1">
      <c r="B5575" s="175" t="s">
        <v>6662</v>
      </c>
      <c r="C5575" s="174" t="s">
        <v>2715</v>
      </c>
      <c r="D5575" s="181">
        <v>15493.405129999999</v>
      </c>
      <c r="E5575" s="97">
        <v>744.99015246495401</v>
      </c>
      <c r="F5575" s="227">
        <f t="shared" si="258"/>
        <v>11542434.25</v>
      </c>
      <c r="G5575" s="81">
        <v>7746.7021590000004</v>
      </c>
      <c r="H5575" s="106">
        <v>623.65170376237256</v>
      </c>
      <c r="I5575" s="189">
        <f t="shared" si="259"/>
        <v>4831244</v>
      </c>
      <c r="J5575" s="232">
        <v>2016</v>
      </c>
      <c r="K5575" s="106">
        <f t="shared" si="260"/>
        <v>16373678</v>
      </c>
    </row>
    <row r="5576" spans="2:11" s="58" customFormat="1">
      <c r="B5576" s="175" t="s">
        <v>6663</v>
      </c>
      <c r="C5576" s="174" t="s">
        <v>2745</v>
      </c>
      <c r="D5576" s="181">
        <v>8067.9</v>
      </c>
      <c r="E5576" s="97">
        <v>174.33584699859938</v>
      </c>
      <c r="F5576" s="227">
        <f t="shared" si="258"/>
        <v>1406524.18</v>
      </c>
      <c r="G5576" s="81">
        <v>4033.9500250000001</v>
      </c>
      <c r="H5576" s="106">
        <v>623.65175185827934</v>
      </c>
      <c r="I5576" s="189">
        <f t="shared" si="259"/>
        <v>2515780</v>
      </c>
      <c r="J5576" s="232">
        <v>2016</v>
      </c>
      <c r="K5576" s="106">
        <f t="shared" si="260"/>
        <v>3922304</v>
      </c>
    </row>
    <row r="5577" spans="2:11" s="58" customFormat="1">
      <c r="B5577" s="175" t="s">
        <v>6664</v>
      </c>
      <c r="C5577" s="174" t="s">
        <v>2715</v>
      </c>
      <c r="D5577" s="104">
        <v>13331.84346</v>
      </c>
      <c r="E5577" s="97">
        <v>487.90940199053307</v>
      </c>
      <c r="F5577" s="227">
        <f t="shared" si="258"/>
        <v>6504731.7699999996</v>
      </c>
      <c r="G5577" s="81">
        <v>6665.9216319999996</v>
      </c>
      <c r="H5577" s="106">
        <v>601.18423546447127</v>
      </c>
      <c r="I5577" s="189">
        <f t="shared" si="259"/>
        <v>4007447.0000000005</v>
      </c>
      <c r="J5577" s="232">
        <v>2016</v>
      </c>
      <c r="K5577" s="106">
        <f t="shared" si="260"/>
        <v>10512179</v>
      </c>
    </row>
    <row r="5578" spans="2:11" s="58" customFormat="1">
      <c r="B5578" s="175" t="s">
        <v>6665</v>
      </c>
      <c r="C5578" s="174" t="s">
        <v>2715</v>
      </c>
      <c r="D5578" s="181">
        <v>12039.14615</v>
      </c>
      <c r="E5578" s="97">
        <v>539.1371164640276</v>
      </c>
      <c r="F5578" s="227">
        <f t="shared" si="258"/>
        <v>6490750.54</v>
      </c>
      <c r="G5578" s="81">
        <v>6019.5729860000001</v>
      </c>
      <c r="H5578" s="106">
        <v>576.16113436389185</v>
      </c>
      <c r="I5578" s="189">
        <f t="shared" si="259"/>
        <v>3468243.9999999995</v>
      </c>
      <c r="J5578" s="232">
        <v>2016</v>
      </c>
      <c r="K5578" s="106">
        <f t="shared" si="260"/>
        <v>9958995</v>
      </c>
    </row>
    <row r="5579" spans="2:11" s="58" customFormat="1">
      <c r="B5579" s="175" t="s">
        <v>6666</v>
      </c>
      <c r="C5579" s="174" t="s">
        <v>6667</v>
      </c>
      <c r="D5579" s="181">
        <v>18749</v>
      </c>
      <c r="E5579" s="97">
        <v>14.744793855672302</v>
      </c>
      <c r="F5579" s="227">
        <f t="shared" si="258"/>
        <v>276450.14</v>
      </c>
      <c r="G5579" s="81">
        <v>9374.4999960000005</v>
      </c>
      <c r="H5579" s="106">
        <v>370.74051965256405</v>
      </c>
      <c r="I5579" s="189">
        <f t="shared" si="259"/>
        <v>3475506.9999999995</v>
      </c>
      <c r="J5579" s="232">
        <v>2016</v>
      </c>
      <c r="K5579" s="106">
        <f t="shared" si="260"/>
        <v>3751957</v>
      </c>
    </row>
    <row r="5580" spans="2:11" s="58" customFormat="1">
      <c r="B5580" s="175" t="s">
        <v>6668</v>
      </c>
      <c r="C5580" s="174" t="s">
        <v>2715</v>
      </c>
      <c r="D5580" s="181">
        <v>4200.4861110000002</v>
      </c>
      <c r="E5580" s="97">
        <v>317.81446354602645</v>
      </c>
      <c r="F5580" s="227">
        <f t="shared" si="258"/>
        <v>1334975.24</v>
      </c>
      <c r="G5580" s="81">
        <v>2100.2430119999999</v>
      </c>
      <c r="H5580" s="106">
        <v>576.1609457029823</v>
      </c>
      <c r="I5580" s="189">
        <f t="shared" si="259"/>
        <v>1210078</v>
      </c>
      <c r="J5580" s="232">
        <v>2016</v>
      </c>
      <c r="K5580" s="106">
        <f t="shared" si="260"/>
        <v>2545053</v>
      </c>
    </row>
    <row r="5581" spans="2:11" s="58" customFormat="1">
      <c r="B5581" s="175" t="s">
        <v>6669</v>
      </c>
      <c r="C5581" s="174" t="s">
        <v>2715</v>
      </c>
      <c r="D5581" s="181">
        <v>13331.84346</v>
      </c>
      <c r="E5581" s="97">
        <v>487.90940199053307</v>
      </c>
      <c r="F5581" s="227">
        <f t="shared" si="258"/>
        <v>6504731.7699999996</v>
      </c>
      <c r="G5581" s="81">
        <v>6665.9216319999996</v>
      </c>
      <c r="H5581" s="106">
        <v>601.18423546447127</v>
      </c>
      <c r="I5581" s="189">
        <f t="shared" si="259"/>
        <v>4007447.0000000005</v>
      </c>
      <c r="J5581" s="232">
        <v>2016</v>
      </c>
      <c r="K5581" s="106">
        <f t="shared" si="260"/>
        <v>10512179</v>
      </c>
    </row>
    <row r="5582" spans="2:11" s="58" customFormat="1">
      <c r="B5582" s="175" t="s">
        <v>6670</v>
      </c>
      <c r="C5582" s="174" t="s">
        <v>4800</v>
      </c>
      <c r="D5582" s="104">
        <v>29402.3</v>
      </c>
      <c r="E5582" s="97">
        <v>21.995162963441636</v>
      </c>
      <c r="F5582" s="227">
        <f t="shared" ref="F5582:F5645" si="261">IFERROR(D5582*E5582,0)</f>
        <v>646708.38</v>
      </c>
      <c r="G5582" s="81">
        <v>14701.150449999999</v>
      </c>
      <c r="H5582" s="106">
        <v>162.69447810460304</v>
      </c>
      <c r="I5582" s="189">
        <f t="shared" ref="I5582:I5645" si="262">IFERROR(G5582*H5582,"")</f>
        <v>2391796</v>
      </c>
      <c r="J5582" s="232">
        <v>2016</v>
      </c>
      <c r="K5582" s="106">
        <f t="shared" ref="K5582:K5645" si="263">IFERROR(ROUND((F5582+I5582),0),0)</f>
        <v>3038504</v>
      </c>
    </row>
    <row r="5583" spans="2:11" s="58" customFormat="1">
      <c r="B5583" s="175" t="s">
        <v>6671</v>
      </c>
      <c r="C5583" s="174" t="s">
        <v>6667</v>
      </c>
      <c r="D5583" s="181">
        <v>18749</v>
      </c>
      <c r="E5583" s="97">
        <v>14.744793855672302</v>
      </c>
      <c r="F5583" s="227">
        <f t="shared" si="261"/>
        <v>276450.14</v>
      </c>
      <c r="G5583" s="81">
        <v>9374.4999960000005</v>
      </c>
      <c r="H5583" s="106">
        <v>370.74051965256405</v>
      </c>
      <c r="I5583" s="189">
        <f t="shared" si="262"/>
        <v>3475506.9999999995</v>
      </c>
      <c r="J5583" s="232">
        <v>2016</v>
      </c>
      <c r="K5583" s="106">
        <f t="shared" si="263"/>
        <v>3751957</v>
      </c>
    </row>
    <row r="5584" spans="2:11" s="58" customFormat="1">
      <c r="B5584" s="175" t="s">
        <v>6672</v>
      </c>
      <c r="C5584" s="174" t="s">
        <v>2734</v>
      </c>
      <c r="D5584" s="181">
        <v>6081.2880089999999</v>
      </c>
      <c r="E5584" s="97">
        <v>201.29200067294494</v>
      </c>
      <c r="F5584" s="227">
        <f t="shared" si="261"/>
        <v>1224114.6299999999</v>
      </c>
      <c r="G5584" s="81">
        <v>3040.6438939999998</v>
      </c>
      <c r="H5584" s="106">
        <v>576.16118857488289</v>
      </c>
      <c r="I5584" s="189">
        <f t="shared" si="262"/>
        <v>1751901</v>
      </c>
      <c r="J5584" s="232">
        <v>2016</v>
      </c>
      <c r="K5584" s="106">
        <f t="shared" si="263"/>
        <v>2976016</v>
      </c>
    </row>
    <row r="5585" spans="2:11" s="58" customFormat="1">
      <c r="B5585" s="175" t="s">
        <v>6673</v>
      </c>
      <c r="C5585" s="174" t="s">
        <v>2734</v>
      </c>
      <c r="D5585" s="181">
        <v>4965.1429230000003</v>
      </c>
      <c r="E5585" s="97">
        <v>412.1343557948573</v>
      </c>
      <c r="F5585" s="227">
        <f t="shared" si="261"/>
        <v>2046305.98</v>
      </c>
      <c r="G5585" s="81">
        <v>2482.5714849999999</v>
      </c>
      <c r="H5585" s="106">
        <v>576.16105261919574</v>
      </c>
      <c r="I5585" s="189">
        <f t="shared" si="262"/>
        <v>1430360.9999999998</v>
      </c>
      <c r="J5585" s="232">
        <v>2016</v>
      </c>
      <c r="K5585" s="106">
        <f t="shared" si="263"/>
        <v>3476667</v>
      </c>
    </row>
    <row r="5586" spans="2:11" s="58" customFormat="1">
      <c r="B5586" s="175" t="s">
        <v>6674</v>
      </c>
      <c r="C5586" s="174" t="s">
        <v>2745</v>
      </c>
      <c r="D5586" s="181">
        <v>9888.7000000000007</v>
      </c>
      <c r="E5586" s="97">
        <v>230.53593495606097</v>
      </c>
      <c r="F5586" s="227">
        <f t="shared" si="261"/>
        <v>2279700.7000000002</v>
      </c>
      <c r="G5586" s="81">
        <v>4944.350109</v>
      </c>
      <c r="H5586" s="106">
        <v>588.69637785191071</v>
      </c>
      <c r="I5586" s="189">
        <f t="shared" si="262"/>
        <v>2910721</v>
      </c>
      <c r="J5586" s="232">
        <v>2016</v>
      </c>
      <c r="K5586" s="106">
        <f t="shared" si="263"/>
        <v>5190422</v>
      </c>
    </row>
    <row r="5587" spans="2:11" s="58" customFormat="1">
      <c r="B5587" s="175" t="s">
        <v>6675</v>
      </c>
      <c r="C5587" s="174" t="s">
        <v>2734</v>
      </c>
      <c r="D5587" s="104">
        <v>20792.195500000002</v>
      </c>
      <c r="E5587" s="97">
        <v>312.53491917195561</v>
      </c>
      <c r="F5587" s="227">
        <f t="shared" si="261"/>
        <v>6498287.1399999997</v>
      </c>
      <c r="G5587" s="81">
        <v>10396.097239999999</v>
      </c>
      <c r="H5587" s="106">
        <v>556.25585895347012</v>
      </c>
      <c r="I5587" s="189">
        <f t="shared" si="262"/>
        <v>5782890</v>
      </c>
      <c r="J5587" s="232">
        <v>2016</v>
      </c>
      <c r="K5587" s="106">
        <f t="shared" si="263"/>
        <v>12281177</v>
      </c>
    </row>
    <row r="5588" spans="2:11" s="58" customFormat="1">
      <c r="B5588" s="175" t="s">
        <v>6676</v>
      </c>
      <c r="C5588" s="174" t="s">
        <v>6677</v>
      </c>
      <c r="D5588" s="181">
        <v>33784.404999999999</v>
      </c>
      <c r="E5588" s="97">
        <v>84.428874801850142</v>
      </c>
      <c r="F5588" s="227">
        <f t="shared" si="261"/>
        <v>2852379.3</v>
      </c>
      <c r="G5588" s="81">
        <v>16892.202010000001</v>
      </c>
      <c r="H5588" s="106">
        <v>162.69447869336722</v>
      </c>
      <c r="I5588" s="189">
        <f t="shared" si="262"/>
        <v>2748268</v>
      </c>
      <c r="J5588" s="232">
        <v>2016</v>
      </c>
      <c r="K5588" s="106">
        <f t="shared" si="263"/>
        <v>5600647</v>
      </c>
    </row>
    <row r="5589" spans="2:11" s="58" customFormat="1">
      <c r="B5589" s="175" t="s">
        <v>6678</v>
      </c>
      <c r="C5589" s="174" t="s">
        <v>2734</v>
      </c>
      <c r="D5589" s="181">
        <v>4851.822416</v>
      </c>
      <c r="E5589" s="97">
        <v>646.2344643242194</v>
      </c>
      <c r="F5589" s="227">
        <f t="shared" si="261"/>
        <v>3135414.86</v>
      </c>
      <c r="G5589" s="81">
        <v>2425.911149</v>
      </c>
      <c r="H5589" s="106">
        <v>576.16125000132888</v>
      </c>
      <c r="I5589" s="189">
        <f t="shared" si="262"/>
        <v>1397716</v>
      </c>
      <c r="J5589" s="232">
        <v>2016</v>
      </c>
      <c r="K5589" s="106">
        <f t="shared" si="263"/>
        <v>4533131</v>
      </c>
    </row>
    <row r="5590" spans="2:11" s="58" customFormat="1">
      <c r="B5590" s="175" t="s">
        <v>6679</v>
      </c>
      <c r="C5590" s="174" t="s">
        <v>2734</v>
      </c>
      <c r="D5590" s="181">
        <v>14720.72632</v>
      </c>
      <c r="E5590" s="97">
        <v>578.54438530177094</v>
      </c>
      <c r="F5590" s="227">
        <f t="shared" si="261"/>
        <v>8516593.5600000005</v>
      </c>
      <c r="G5590" s="81">
        <v>7360.3633069999996</v>
      </c>
      <c r="H5590" s="106">
        <v>615.1863449041565</v>
      </c>
      <c r="I5590" s="189">
        <f t="shared" si="262"/>
        <v>4527995</v>
      </c>
      <c r="J5590" s="232">
        <v>2016</v>
      </c>
      <c r="K5590" s="106">
        <f t="shared" si="263"/>
        <v>13044589</v>
      </c>
    </row>
    <row r="5591" spans="2:11" s="58" customFormat="1">
      <c r="B5591" s="175" t="s">
        <v>6680</v>
      </c>
      <c r="C5591" s="174" t="s">
        <v>2734</v>
      </c>
      <c r="D5591" s="181">
        <v>7665.2062390000001</v>
      </c>
      <c r="E5591" s="97">
        <v>252.49464393439393</v>
      </c>
      <c r="F5591" s="227">
        <f t="shared" si="261"/>
        <v>1935423.52</v>
      </c>
      <c r="G5591" s="81">
        <v>3832.6031739999999</v>
      </c>
      <c r="H5591" s="106">
        <v>623.65157348272862</v>
      </c>
      <c r="I5591" s="189">
        <f t="shared" si="262"/>
        <v>2390209</v>
      </c>
      <c r="J5591" s="232">
        <v>2016</v>
      </c>
      <c r="K5591" s="106">
        <f t="shared" si="263"/>
        <v>4325633</v>
      </c>
    </row>
    <row r="5592" spans="2:11" s="58" customFormat="1">
      <c r="B5592" s="175" t="s">
        <v>6681</v>
      </c>
      <c r="C5592" s="174" t="s">
        <v>2753</v>
      </c>
      <c r="D5592" s="104">
        <v>5102.7752289999999</v>
      </c>
      <c r="E5592" s="97">
        <v>112.04735939584926</v>
      </c>
      <c r="F5592" s="227">
        <f t="shared" si="261"/>
        <v>571752.49</v>
      </c>
      <c r="G5592" s="81"/>
      <c r="H5592" s="106" t="s">
        <v>11235</v>
      </c>
      <c r="I5592" s="189" t="str">
        <f t="shared" si="262"/>
        <v/>
      </c>
      <c r="J5592" s="232">
        <v>2016</v>
      </c>
      <c r="K5592" s="106">
        <f t="shared" si="263"/>
        <v>0</v>
      </c>
    </row>
    <row r="5593" spans="2:11" s="58" customFormat="1">
      <c r="B5593" s="175" t="s">
        <v>6682</v>
      </c>
      <c r="C5593" s="174" t="s">
        <v>2734</v>
      </c>
      <c r="D5593" s="181">
        <v>14720.72632</v>
      </c>
      <c r="E5593" s="97">
        <v>578.54438530177094</v>
      </c>
      <c r="F5593" s="227">
        <f t="shared" si="261"/>
        <v>8516593.5600000005</v>
      </c>
      <c r="G5593" s="81">
        <v>7360.3633069999996</v>
      </c>
      <c r="H5593" s="106">
        <v>615.1863449041565</v>
      </c>
      <c r="I5593" s="189">
        <f t="shared" si="262"/>
        <v>4527995</v>
      </c>
      <c r="J5593" s="232">
        <v>2016</v>
      </c>
      <c r="K5593" s="106">
        <f t="shared" si="263"/>
        <v>13044589</v>
      </c>
    </row>
    <row r="5594" spans="2:11" s="58" customFormat="1">
      <c r="B5594" s="175" t="s">
        <v>6683</v>
      </c>
      <c r="C5594" s="174" t="s">
        <v>2715</v>
      </c>
      <c r="D5594" s="181">
        <v>21716.623889999999</v>
      </c>
      <c r="E5594" s="97">
        <v>478.92687614253288</v>
      </c>
      <c r="F5594" s="227">
        <f t="shared" si="261"/>
        <v>10400674.84</v>
      </c>
      <c r="G5594" s="81">
        <v>10858.3123</v>
      </c>
      <c r="H5594" s="106">
        <v>623.65161480942118</v>
      </c>
      <c r="I5594" s="189">
        <f t="shared" si="262"/>
        <v>6771804</v>
      </c>
      <c r="J5594" s="232">
        <v>2016</v>
      </c>
      <c r="K5594" s="106">
        <f t="shared" si="263"/>
        <v>17172479</v>
      </c>
    </row>
    <row r="5595" spans="2:11" s="58" customFormat="1">
      <c r="B5595" s="175" t="s">
        <v>6684</v>
      </c>
      <c r="C5595" s="174" t="s">
        <v>2734</v>
      </c>
      <c r="D5595" s="181">
        <v>5513.8686980000002</v>
      </c>
      <c r="E5595" s="97">
        <v>254.61605215757714</v>
      </c>
      <c r="F5595" s="227">
        <f t="shared" si="261"/>
        <v>1403919.48</v>
      </c>
      <c r="G5595" s="81">
        <v>2756.934401</v>
      </c>
      <c r="H5595" s="106">
        <v>623.65176312368851</v>
      </c>
      <c r="I5595" s="189">
        <f t="shared" si="262"/>
        <v>1719367</v>
      </c>
      <c r="J5595" s="232">
        <v>2016</v>
      </c>
      <c r="K5595" s="106">
        <f t="shared" si="263"/>
        <v>3123286</v>
      </c>
    </row>
    <row r="5596" spans="2:11" s="58" customFormat="1">
      <c r="B5596" s="175" t="s">
        <v>6685</v>
      </c>
      <c r="C5596" s="174" t="s">
        <v>2715</v>
      </c>
      <c r="D5596" s="181">
        <v>11208.279549999999</v>
      </c>
      <c r="E5596" s="97">
        <v>588.21593542427308</v>
      </c>
      <c r="F5596" s="227">
        <f t="shared" si="261"/>
        <v>6592888.6400000006</v>
      </c>
      <c r="G5596" s="81">
        <v>5604.1396930000001</v>
      </c>
      <c r="H5596" s="106">
        <v>798.63230489961302</v>
      </c>
      <c r="I5596" s="189">
        <f t="shared" si="262"/>
        <v>4475647</v>
      </c>
      <c r="J5596" s="232">
        <v>2016</v>
      </c>
      <c r="K5596" s="106">
        <f t="shared" si="263"/>
        <v>11068536</v>
      </c>
    </row>
    <row r="5597" spans="2:11" s="58" customFormat="1">
      <c r="B5597" s="175" t="s">
        <v>6686</v>
      </c>
      <c r="C5597" s="174" t="s">
        <v>2715</v>
      </c>
      <c r="D5597" s="104">
        <v>14755.115320000001</v>
      </c>
      <c r="E5597" s="97">
        <v>1371.8400894205954</v>
      </c>
      <c r="F5597" s="227">
        <f t="shared" si="261"/>
        <v>20241658.719999999</v>
      </c>
      <c r="G5597" s="81">
        <v>7377.5577240000002</v>
      </c>
      <c r="H5597" s="106">
        <v>1300.6111722833875</v>
      </c>
      <c r="I5597" s="189">
        <f t="shared" si="262"/>
        <v>9595334</v>
      </c>
      <c r="J5597" s="232">
        <v>2016</v>
      </c>
      <c r="K5597" s="106">
        <f t="shared" si="263"/>
        <v>29836993</v>
      </c>
    </row>
    <row r="5598" spans="2:11" s="58" customFormat="1">
      <c r="B5598" s="175" t="s">
        <v>6687</v>
      </c>
      <c r="C5598" s="174" t="s">
        <v>2777</v>
      </c>
      <c r="D5598" s="181">
        <v>80268.971170000004</v>
      </c>
      <c r="E5598" s="97">
        <v>319.90261823110393</v>
      </c>
      <c r="F5598" s="227">
        <f t="shared" si="261"/>
        <v>25678254.039999999</v>
      </c>
      <c r="G5598" s="81">
        <v>40134.485460000004</v>
      </c>
      <c r="H5598" s="106">
        <v>1300.611117888242</v>
      </c>
      <c r="I5598" s="189">
        <f t="shared" si="262"/>
        <v>52199358</v>
      </c>
      <c r="J5598" s="232">
        <v>2016</v>
      </c>
      <c r="K5598" s="106">
        <f t="shared" si="263"/>
        <v>77877612</v>
      </c>
    </row>
    <row r="5599" spans="2:11" s="58" customFormat="1">
      <c r="B5599" s="175" t="s">
        <v>6688</v>
      </c>
      <c r="C5599" s="174" t="s">
        <v>2777</v>
      </c>
      <c r="D5599" s="181">
        <v>3741.16</v>
      </c>
      <c r="E5599" s="97">
        <v>322.20964086005415</v>
      </c>
      <c r="F5599" s="227">
        <f t="shared" si="261"/>
        <v>1205437.82</v>
      </c>
      <c r="G5599" s="81">
        <v>1870.5799669999999</v>
      </c>
      <c r="H5599" s="106">
        <v>1300.6110633708076</v>
      </c>
      <c r="I5599" s="189">
        <f t="shared" si="262"/>
        <v>2432897</v>
      </c>
      <c r="J5599" s="232">
        <v>2016</v>
      </c>
      <c r="K5599" s="106">
        <f t="shared" si="263"/>
        <v>3638335</v>
      </c>
    </row>
    <row r="5600" spans="2:11" s="58" customFormat="1">
      <c r="B5600" s="175" t="s">
        <v>6689</v>
      </c>
      <c r="C5600" s="174" t="s">
        <v>2777</v>
      </c>
      <c r="D5600" s="181">
        <v>7643.8922080000002</v>
      </c>
      <c r="E5600" s="97">
        <v>371.53348748530652</v>
      </c>
      <c r="F5600" s="227">
        <f t="shared" si="261"/>
        <v>2839961.93</v>
      </c>
      <c r="G5600" s="81">
        <v>3821.9460589999999</v>
      </c>
      <c r="H5600" s="106">
        <v>1300.6112392126779</v>
      </c>
      <c r="I5600" s="189">
        <f t="shared" si="262"/>
        <v>4970866</v>
      </c>
      <c r="J5600" s="232">
        <v>2016</v>
      </c>
      <c r="K5600" s="106">
        <f t="shared" si="263"/>
        <v>7810828</v>
      </c>
    </row>
    <row r="5601" spans="2:11" s="58" customFormat="1">
      <c r="B5601" s="175" t="s">
        <v>6690</v>
      </c>
      <c r="C5601" s="174" t="s">
        <v>524</v>
      </c>
      <c r="D5601" s="181">
        <v>22876.291669999999</v>
      </c>
      <c r="E5601" s="97">
        <v>246.10938176589528</v>
      </c>
      <c r="F5601" s="227">
        <f t="shared" si="261"/>
        <v>5630070</v>
      </c>
      <c r="G5601" s="81">
        <v>11438.145990000001</v>
      </c>
      <c r="H5601" s="106">
        <v>162.69446129005036</v>
      </c>
      <c r="I5601" s="189">
        <f t="shared" si="262"/>
        <v>1860922.9999999998</v>
      </c>
      <c r="J5601" s="232">
        <v>2016</v>
      </c>
      <c r="K5601" s="106">
        <f t="shared" si="263"/>
        <v>7490993</v>
      </c>
    </row>
    <row r="5602" spans="2:11" s="58" customFormat="1">
      <c r="B5602" s="175" t="s">
        <v>6691</v>
      </c>
      <c r="C5602" s="174" t="s">
        <v>547</v>
      </c>
      <c r="D5602" s="104">
        <v>6876.2047620000003</v>
      </c>
      <c r="E5602" s="97">
        <v>65.344773105522009</v>
      </c>
      <c r="F5602" s="227">
        <f t="shared" si="261"/>
        <v>449324.04</v>
      </c>
      <c r="G5602" s="81"/>
      <c r="H5602" s="106" t="s">
        <v>11235</v>
      </c>
      <c r="I5602" s="189" t="str">
        <f t="shared" si="262"/>
        <v/>
      </c>
      <c r="J5602" s="232">
        <v>2016</v>
      </c>
      <c r="K5602" s="106">
        <f t="shared" si="263"/>
        <v>0</v>
      </c>
    </row>
    <row r="5603" spans="2:11" s="58" customFormat="1">
      <c r="B5603" s="175" t="s">
        <v>6692</v>
      </c>
      <c r="C5603" s="174" t="s">
        <v>547</v>
      </c>
      <c r="D5603" s="181">
        <v>15194.289290000001</v>
      </c>
      <c r="E5603" s="97">
        <v>228.65096903785488</v>
      </c>
      <c r="F5603" s="227">
        <f t="shared" si="261"/>
        <v>3474188.97</v>
      </c>
      <c r="G5603" s="81">
        <v>7597.1446679999999</v>
      </c>
      <c r="H5603" s="106">
        <v>162.69454565031853</v>
      </c>
      <c r="I5603" s="189">
        <f t="shared" si="262"/>
        <v>1236014</v>
      </c>
      <c r="J5603" s="232">
        <v>2016</v>
      </c>
      <c r="K5603" s="106">
        <f t="shared" si="263"/>
        <v>4710203</v>
      </c>
    </row>
    <row r="5604" spans="2:11" s="58" customFormat="1">
      <c r="B5604" s="175" t="s">
        <v>6693</v>
      </c>
      <c r="C5604" s="174" t="s">
        <v>2777</v>
      </c>
      <c r="D5604" s="181">
        <v>6474.16</v>
      </c>
      <c r="E5604" s="97">
        <v>149.92425581079243</v>
      </c>
      <c r="F5604" s="227">
        <f t="shared" si="261"/>
        <v>970633.61999999988</v>
      </c>
      <c r="G5604" s="81"/>
      <c r="H5604" s="106" t="s">
        <v>11235</v>
      </c>
      <c r="I5604" s="189" t="str">
        <f t="shared" si="262"/>
        <v/>
      </c>
      <c r="J5604" s="232">
        <v>2016</v>
      </c>
      <c r="K5604" s="106">
        <f t="shared" si="263"/>
        <v>0</v>
      </c>
    </row>
    <row r="5605" spans="2:11" s="58" customFormat="1">
      <c r="B5605" s="175" t="s">
        <v>6694</v>
      </c>
      <c r="C5605" s="174" t="s">
        <v>2777</v>
      </c>
      <c r="D5605" s="181">
        <v>10340.583329999999</v>
      </c>
      <c r="E5605" s="97">
        <v>108.32241511466066</v>
      </c>
      <c r="F5605" s="227">
        <f t="shared" si="261"/>
        <v>1120116.96</v>
      </c>
      <c r="G5605" s="81">
        <v>5170.2915659999999</v>
      </c>
      <c r="H5605" s="106">
        <v>1300.6111771763087</v>
      </c>
      <c r="I5605" s="189">
        <f t="shared" si="262"/>
        <v>6724539.0000000009</v>
      </c>
      <c r="J5605" s="232">
        <v>2016</v>
      </c>
      <c r="K5605" s="106">
        <f t="shared" si="263"/>
        <v>7844656</v>
      </c>
    </row>
    <row r="5606" spans="2:11" s="58" customFormat="1">
      <c r="B5606" s="175" t="s">
        <v>6695</v>
      </c>
      <c r="C5606" s="174" t="s">
        <v>2970</v>
      </c>
      <c r="D5606" s="181">
        <v>1648</v>
      </c>
      <c r="E5606" s="97">
        <v>619.20117111650484</v>
      </c>
      <c r="F5606" s="227">
        <f t="shared" si="261"/>
        <v>1020443.53</v>
      </c>
      <c r="G5606" s="81">
        <v>823.99997459999997</v>
      </c>
      <c r="H5606" s="106">
        <v>1300.611690577108</v>
      </c>
      <c r="I5606" s="189">
        <f t="shared" si="262"/>
        <v>1071704</v>
      </c>
      <c r="J5606" s="232">
        <v>2016</v>
      </c>
      <c r="K5606" s="106">
        <f t="shared" si="263"/>
        <v>2092148</v>
      </c>
    </row>
    <row r="5607" spans="2:11" s="58" customFormat="1">
      <c r="B5607" s="175" t="s">
        <v>6696</v>
      </c>
      <c r="C5607" s="174" t="s">
        <v>2975</v>
      </c>
      <c r="D5607" s="104">
        <v>1868.5714290000001</v>
      </c>
      <c r="E5607" s="97">
        <v>274.05090437139506</v>
      </c>
      <c r="F5607" s="227">
        <f t="shared" si="261"/>
        <v>512083.69000000006</v>
      </c>
      <c r="G5607" s="81">
        <v>934.28574509999999</v>
      </c>
      <c r="H5607" s="106">
        <v>1300.610660467627</v>
      </c>
      <c r="I5607" s="189">
        <f t="shared" si="262"/>
        <v>1215142</v>
      </c>
      <c r="J5607" s="232">
        <v>2016</v>
      </c>
      <c r="K5607" s="106">
        <f t="shared" si="263"/>
        <v>1727226</v>
      </c>
    </row>
    <row r="5608" spans="2:11" s="58" customFormat="1">
      <c r="B5608" s="175" t="s">
        <v>6697</v>
      </c>
      <c r="C5608" s="174" t="s">
        <v>2777</v>
      </c>
      <c r="D5608" s="181">
        <v>7678.8733329999995</v>
      </c>
      <c r="E5608" s="97">
        <v>367.85410274458036</v>
      </c>
      <c r="F5608" s="227">
        <f t="shared" si="261"/>
        <v>2824705.06</v>
      </c>
      <c r="G5608" s="81">
        <v>3839.4367889999999</v>
      </c>
      <c r="H5608" s="106">
        <v>1300.6110725163446</v>
      </c>
      <c r="I5608" s="189">
        <f t="shared" si="262"/>
        <v>4993614</v>
      </c>
      <c r="J5608" s="232">
        <v>2016</v>
      </c>
      <c r="K5608" s="106">
        <f t="shared" si="263"/>
        <v>7818319</v>
      </c>
    </row>
    <row r="5609" spans="2:11" s="58" customFormat="1">
      <c r="B5609" s="175" t="s">
        <v>6698</v>
      </c>
      <c r="C5609" s="174" t="s">
        <v>2777</v>
      </c>
      <c r="D5609" s="181">
        <v>8708.2666669999999</v>
      </c>
      <c r="E5609" s="97">
        <v>376.92032243780164</v>
      </c>
      <c r="F5609" s="227">
        <f t="shared" si="261"/>
        <v>3282322.68</v>
      </c>
      <c r="G5609" s="81">
        <v>4354.1335339999996</v>
      </c>
      <c r="H5609" s="106">
        <v>1220.0144893397292</v>
      </c>
      <c r="I5609" s="189">
        <f t="shared" si="262"/>
        <v>5312106</v>
      </c>
      <c r="J5609" s="232">
        <v>2016</v>
      </c>
      <c r="K5609" s="106">
        <f t="shared" si="263"/>
        <v>8594429</v>
      </c>
    </row>
    <row r="5610" spans="2:11" s="58" customFormat="1">
      <c r="B5610" s="175" t="s">
        <v>6699</v>
      </c>
      <c r="C5610" s="174" t="s">
        <v>2791</v>
      </c>
      <c r="D5610" s="181">
        <v>6145.7831720000004</v>
      </c>
      <c r="E5610" s="97">
        <v>141.95681422260239</v>
      </c>
      <c r="F5610" s="227">
        <f t="shared" si="261"/>
        <v>872435.8</v>
      </c>
      <c r="G5610" s="81"/>
      <c r="H5610" s="106" t="s">
        <v>11235</v>
      </c>
      <c r="I5610" s="189" t="str">
        <f t="shared" si="262"/>
        <v/>
      </c>
      <c r="J5610" s="232">
        <v>2016</v>
      </c>
      <c r="K5610" s="106">
        <f t="shared" si="263"/>
        <v>0</v>
      </c>
    </row>
    <row r="5611" spans="2:11" s="58" customFormat="1">
      <c r="B5611" s="175" t="s">
        <v>6700</v>
      </c>
      <c r="C5611" s="174" t="s">
        <v>2813</v>
      </c>
      <c r="D5611" s="181">
        <v>4190.25</v>
      </c>
      <c r="E5611" s="97">
        <v>264.85770538750671</v>
      </c>
      <c r="F5611" s="227">
        <f t="shared" si="261"/>
        <v>1109820</v>
      </c>
      <c r="G5611" s="81">
        <v>2095.1250439999999</v>
      </c>
      <c r="H5611" s="106">
        <v>1217.8390055080647</v>
      </c>
      <c r="I5611" s="189">
        <f t="shared" si="262"/>
        <v>2551525</v>
      </c>
      <c r="J5611" s="232">
        <v>2016</v>
      </c>
      <c r="K5611" s="106">
        <f t="shared" si="263"/>
        <v>3661345</v>
      </c>
    </row>
    <row r="5612" spans="2:11" s="58" customFormat="1">
      <c r="B5612" s="175" t="s">
        <v>6701</v>
      </c>
      <c r="C5612" s="174" t="s">
        <v>2813</v>
      </c>
      <c r="D5612" s="104">
        <v>5523.5</v>
      </c>
      <c r="E5612" s="97">
        <v>231.07585045713768</v>
      </c>
      <c r="F5612" s="227">
        <f t="shared" si="261"/>
        <v>1276347.46</v>
      </c>
      <c r="G5612" s="81"/>
      <c r="H5612" s="106" t="s">
        <v>11235</v>
      </c>
      <c r="I5612" s="189" t="str">
        <f t="shared" si="262"/>
        <v/>
      </c>
      <c r="J5612" s="232">
        <v>2016</v>
      </c>
      <c r="K5612" s="106">
        <f t="shared" si="263"/>
        <v>0</v>
      </c>
    </row>
    <row r="5613" spans="2:11" s="58" customFormat="1">
      <c r="B5613" s="175" t="s">
        <v>6702</v>
      </c>
      <c r="C5613" s="174" t="s">
        <v>2813</v>
      </c>
      <c r="D5613" s="181">
        <v>2480.75</v>
      </c>
      <c r="E5613" s="97">
        <v>491.3977184319258</v>
      </c>
      <c r="F5613" s="227">
        <f t="shared" si="261"/>
        <v>1219034.8899999999</v>
      </c>
      <c r="G5613" s="81">
        <v>1240.3749620000001</v>
      </c>
      <c r="H5613" s="106">
        <v>1217.8389973015271</v>
      </c>
      <c r="I5613" s="189">
        <f t="shared" si="262"/>
        <v>1510577</v>
      </c>
      <c r="J5613" s="232">
        <v>2016</v>
      </c>
      <c r="K5613" s="106">
        <f t="shared" si="263"/>
        <v>2729612</v>
      </c>
    </row>
    <row r="5614" spans="2:11" s="58" customFormat="1">
      <c r="B5614" s="175" t="s">
        <v>6703</v>
      </c>
      <c r="C5614" s="174" t="s">
        <v>2777</v>
      </c>
      <c r="D5614" s="181">
        <v>8708.2666669999999</v>
      </c>
      <c r="E5614" s="97">
        <v>376.92032243780164</v>
      </c>
      <c r="F5614" s="227">
        <f t="shared" si="261"/>
        <v>3282322.68</v>
      </c>
      <c r="G5614" s="81">
        <v>4354.1335339999996</v>
      </c>
      <c r="H5614" s="106">
        <v>1220.0144893397292</v>
      </c>
      <c r="I5614" s="189">
        <f t="shared" si="262"/>
        <v>5312106</v>
      </c>
      <c r="J5614" s="232">
        <v>2016</v>
      </c>
      <c r="K5614" s="106">
        <f t="shared" si="263"/>
        <v>8594429</v>
      </c>
    </row>
    <row r="5615" spans="2:11" s="58" customFormat="1">
      <c r="B5615" s="175" t="s">
        <v>6704</v>
      </c>
      <c r="C5615" s="174" t="s">
        <v>2777</v>
      </c>
      <c r="D5615" s="181">
        <v>6520.2666669999999</v>
      </c>
      <c r="E5615" s="97">
        <v>348.33582520406452</v>
      </c>
      <c r="F5615" s="227">
        <f t="shared" si="261"/>
        <v>2271242.4700000002</v>
      </c>
      <c r="G5615" s="81">
        <v>3260.1333490000002</v>
      </c>
      <c r="H5615" s="106">
        <v>1217.8388350948401</v>
      </c>
      <c r="I5615" s="189">
        <f t="shared" si="262"/>
        <v>3970317</v>
      </c>
      <c r="J5615" s="232">
        <v>2016</v>
      </c>
      <c r="K5615" s="106">
        <f t="shared" si="263"/>
        <v>6241559</v>
      </c>
    </row>
    <row r="5616" spans="2:11" s="58" customFormat="1">
      <c r="B5616" s="175" t="s">
        <v>6705</v>
      </c>
      <c r="C5616" s="174" t="s">
        <v>2777</v>
      </c>
      <c r="D5616" s="181">
        <v>5769.4666669999997</v>
      </c>
      <c r="E5616" s="97">
        <v>224.17585795196692</v>
      </c>
      <c r="F5616" s="227">
        <f t="shared" si="261"/>
        <v>1293375.1399999999</v>
      </c>
      <c r="G5616" s="81">
        <v>2884.7334139999998</v>
      </c>
      <c r="H5616" s="106">
        <v>1217.8390498582135</v>
      </c>
      <c r="I5616" s="189">
        <f t="shared" si="262"/>
        <v>3513141</v>
      </c>
      <c r="J5616" s="232">
        <v>2016</v>
      </c>
      <c r="K5616" s="106">
        <f t="shared" si="263"/>
        <v>4806516</v>
      </c>
    </row>
    <row r="5617" spans="2:11" s="58" customFormat="1">
      <c r="B5617" s="175" t="s">
        <v>6706</v>
      </c>
      <c r="C5617" s="174" t="s">
        <v>2807</v>
      </c>
      <c r="D5617" s="104">
        <v>4781.24</v>
      </c>
      <c r="E5617" s="97">
        <v>357.16135981460877</v>
      </c>
      <c r="F5617" s="227">
        <f t="shared" si="261"/>
        <v>1707674.18</v>
      </c>
      <c r="G5617" s="81">
        <v>2390.6199900000001</v>
      </c>
      <c r="H5617" s="106">
        <v>1217.8388920775317</v>
      </c>
      <c r="I5617" s="189">
        <f t="shared" si="262"/>
        <v>2911390</v>
      </c>
      <c r="J5617" s="232">
        <v>2016</v>
      </c>
      <c r="K5617" s="106">
        <f t="shared" si="263"/>
        <v>4619064</v>
      </c>
    </row>
    <row r="5618" spans="2:11" s="58" customFormat="1">
      <c r="B5618" s="175" t="s">
        <v>6707</v>
      </c>
      <c r="C5618" s="174" t="s">
        <v>2777</v>
      </c>
      <c r="D5618" s="181">
        <v>6520.2666669999999</v>
      </c>
      <c r="E5618" s="97">
        <v>348.33582520406452</v>
      </c>
      <c r="F5618" s="227">
        <f t="shared" si="261"/>
        <v>2271242.4700000002</v>
      </c>
      <c r="G5618" s="81">
        <v>3260.1333490000002</v>
      </c>
      <c r="H5618" s="106">
        <v>1217.8388350948401</v>
      </c>
      <c r="I5618" s="189">
        <f t="shared" si="262"/>
        <v>3970317</v>
      </c>
      <c r="J5618" s="232">
        <v>2016</v>
      </c>
      <c r="K5618" s="106">
        <f t="shared" si="263"/>
        <v>6241559</v>
      </c>
    </row>
    <row r="5619" spans="2:11" s="58" customFormat="1">
      <c r="B5619" s="175" t="s">
        <v>6708</v>
      </c>
      <c r="C5619" s="174" t="s">
        <v>4072</v>
      </c>
      <c r="D5619" s="181">
        <v>6541.875</v>
      </c>
      <c r="E5619" s="97">
        <v>307.85075532626348</v>
      </c>
      <c r="F5619" s="227">
        <f t="shared" si="261"/>
        <v>2013921.16</v>
      </c>
      <c r="G5619" s="81">
        <v>3270.9375970000001</v>
      </c>
      <c r="H5619" s="106">
        <v>1300.6111776335426</v>
      </c>
      <c r="I5619" s="189">
        <f t="shared" si="262"/>
        <v>4254218</v>
      </c>
      <c r="J5619" s="232">
        <v>2016</v>
      </c>
      <c r="K5619" s="106">
        <f t="shared" si="263"/>
        <v>6268139</v>
      </c>
    </row>
    <row r="5620" spans="2:11" s="58" customFormat="1">
      <c r="B5620" s="175" t="s">
        <v>6709</v>
      </c>
      <c r="C5620" s="174" t="s">
        <v>2702</v>
      </c>
      <c r="D5620" s="181">
        <v>5691.3125</v>
      </c>
      <c r="E5620" s="97">
        <v>541.61357507604794</v>
      </c>
      <c r="F5620" s="227">
        <f t="shared" si="261"/>
        <v>3082492.11</v>
      </c>
      <c r="G5620" s="81">
        <v>2845.6562429999999</v>
      </c>
      <c r="H5620" s="106">
        <v>1300.6110661132304</v>
      </c>
      <c r="I5620" s="189">
        <f t="shared" si="262"/>
        <v>3701092</v>
      </c>
      <c r="J5620" s="232">
        <v>2016</v>
      </c>
      <c r="K5620" s="106">
        <f t="shared" si="263"/>
        <v>6783584</v>
      </c>
    </row>
    <row r="5621" spans="2:11" s="58" customFormat="1">
      <c r="B5621" s="175" t="s">
        <v>6710</v>
      </c>
      <c r="C5621" s="174" t="s">
        <v>2702</v>
      </c>
      <c r="D5621" s="181">
        <v>12199.618060000001</v>
      </c>
      <c r="E5621" s="97">
        <v>271.99506031092909</v>
      </c>
      <c r="F5621" s="227">
        <f t="shared" si="261"/>
        <v>3318235.85</v>
      </c>
      <c r="G5621" s="81"/>
      <c r="H5621" s="106" t="s">
        <v>11235</v>
      </c>
      <c r="I5621" s="189" t="str">
        <f t="shared" si="262"/>
        <v/>
      </c>
      <c r="J5621" s="232">
        <v>2016</v>
      </c>
      <c r="K5621" s="106">
        <f t="shared" si="263"/>
        <v>0</v>
      </c>
    </row>
    <row r="5622" spans="2:11" s="58" customFormat="1">
      <c r="B5622" s="175" t="s">
        <v>6711</v>
      </c>
      <c r="C5622" s="174" t="s">
        <v>2393</v>
      </c>
      <c r="D5622" s="104">
        <v>6941</v>
      </c>
      <c r="E5622" s="97">
        <v>160.99063103299235</v>
      </c>
      <c r="F5622" s="227">
        <f t="shared" si="261"/>
        <v>1117435.97</v>
      </c>
      <c r="G5622" s="81">
        <v>3470.5000669999999</v>
      </c>
      <c r="H5622" s="106">
        <v>1300.6111260219145</v>
      </c>
      <c r="I5622" s="189">
        <f t="shared" si="262"/>
        <v>4513771</v>
      </c>
      <c r="J5622" s="232">
        <v>2016</v>
      </c>
      <c r="K5622" s="106">
        <f t="shared" si="263"/>
        <v>5631207</v>
      </c>
    </row>
    <row r="5623" spans="2:11" s="58" customFormat="1">
      <c r="B5623" s="175" t="s">
        <v>6712</v>
      </c>
      <c r="C5623" s="174" t="s">
        <v>2437</v>
      </c>
      <c r="D5623" s="181">
        <v>7645.2</v>
      </c>
      <c r="E5623" s="97">
        <v>194.45659629571497</v>
      </c>
      <c r="F5623" s="227">
        <f t="shared" si="261"/>
        <v>1486659.57</v>
      </c>
      <c r="G5623" s="81">
        <v>3822.6000220000001</v>
      </c>
      <c r="H5623" s="106">
        <v>1300.611094905707</v>
      </c>
      <c r="I5623" s="189">
        <f t="shared" si="262"/>
        <v>4971716</v>
      </c>
      <c r="J5623" s="232">
        <v>2016</v>
      </c>
      <c r="K5623" s="106">
        <f t="shared" si="263"/>
        <v>6458376</v>
      </c>
    </row>
    <row r="5624" spans="2:11" s="58" customFormat="1">
      <c r="B5624" s="175" t="s">
        <v>6713</v>
      </c>
      <c r="C5624" s="174" t="s">
        <v>3719</v>
      </c>
      <c r="D5624" s="181">
        <v>7837.1333329999998</v>
      </c>
      <c r="E5624" s="97">
        <v>241.36946758769659</v>
      </c>
      <c r="F5624" s="227">
        <f t="shared" si="261"/>
        <v>1891644.7</v>
      </c>
      <c r="G5624" s="81">
        <v>3918.56655</v>
      </c>
      <c r="H5624" s="106">
        <v>1300.6110614607273</v>
      </c>
      <c r="I5624" s="189">
        <f t="shared" si="262"/>
        <v>5096531</v>
      </c>
      <c r="J5624" s="232">
        <v>2016</v>
      </c>
      <c r="K5624" s="106">
        <f t="shared" si="263"/>
        <v>6988176</v>
      </c>
    </row>
    <row r="5625" spans="2:11" s="58" customFormat="1">
      <c r="B5625" s="175" t="s">
        <v>6714</v>
      </c>
      <c r="C5625" s="174" t="s">
        <v>4861</v>
      </c>
      <c r="D5625" s="181">
        <v>18844.10079</v>
      </c>
      <c r="E5625" s="97">
        <v>359.85963435297458</v>
      </c>
      <c r="F5625" s="227">
        <f t="shared" si="261"/>
        <v>6781231.2199999997</v>
      </c>
      <c r="G5625" s="81">
        <v>9422.0501110000005</v>
      </c>
      <c r="H5625" s="106">
        <v>1300.6111043384578</v>
      </c>
      <c r="I5625" s="189">
        <f t="shared" si="262"/>
        <v>12254423</v>
      </c>
      <c r="J5625" s="232">
        <v>2016</v>
      </c>
      <c r="K5625" s="106">
        <f t="shared" si="263"/>
        <v>19035654</v>
      </c>
    </row>
    <row r="5626" spans="2:11" s="58" customFormat="1">
      <c r="B5626" s="175" t="s">
        <v>6715</v>
      </c>
      <c r="C5626" s="174" t="s">
        <v>3716</v>
      </c>
      <c r="D5626" s="181">
        <v>5935.0942510000004</v>
      </c>
      <c r="E5626" s="97">
        <v>460.14055961113996</v>
      </c>
      <c r="F5626" s="227">
        <f t="shared" si="261"/>
        <v>2730977.59</v>
      </c>
      <c r="G5626" s="81">
        <v>2967.547188</v>
      </c>
      <c r="H5626" s="106">
        <v>1300.611163188014</v>
      </c>
      <c r="I5626" s="189">
        <f t="shared" si="262"/>
        <v>3859625</v>
      </c>
      <c r="J5626" s="232">
        <v>2016</v>
      </c>
      <c r="K5626" s="106">
        <f t="shared" si="263"/>
        <v>6590603</v>
      </c>
    </row>
    <row r="5627" spans="2:11" s="58" customFormat="1">
      <c r="B5627" s="175" t="s">
        <v>6716</v>
      </c>
      <c r="C5627" s="174" t="s">
        <v>3716</v>
      </c>
      <c r="D5627" s="104">
        <v>11333.55594</v>
      </c>
      <c r="E5627" s="97">
        <v>658.79619684481827</v>
      </c>
      <c r="F5627" s="227">
        <f t="shared" si="261"/>
        <v>7466503.5499999998</v>
      </c>
      <c r="G5627" s="81"/>
      <c r="H5627" s="106" t="s">
        <v>11235</v>
      </c>
      <c r="I5627" s="189" t="str">
        <f t="shared" si="262"/>
        <v/>
      </c>
      <c r="J5627" s="232">
        <v>2016</v>
      </c>
      <c r="K5627" s="106">
        <f t="shared" si="263"/>
        <v>0</v>
      </c>
    </row>
    <row r="5628" spans="2:11" s="58" customFormat="1">
      <c r="B5628" s="175" t="s">
        <v>6717</v>
      </c>
      <c r="C5628" s="174" t="s">
        <v>3716</v>
      </c>
      <c r="D5628" s="181">
        <v>5935.0942510000004</v>
      </c>
      <c r="E5628" s="97">
        <v>460.14055961113996</v>
      </c>
      <c r="F5628" s="227">
        <f t="shared" si="261"/>
        <v>2730977.59</v>
      </c>
      <c r="G5628" s="81">
        <v>2967.547188</v>
      </c>
      <c r="H5628" s="106">
        <v>1300.611163188014</v>
      </c>
      <c r="I5628" s="189">
        <f t="shared" si="262"/>
        <v>3859625</v>
      </c>
      <c r="J5628" s="232">
        <v>2016</v>
      </c>
      <c r="K5628" s="106">
        <f t="shared" si="263"/>
        <v>6590603</v>
      </c>
    </row>
    <row r="5629" spans="2:11" s="58" customFormat="1">
      <c r="B5629" s="175" t="s">
        <v>6718</v>
      </c>
      <c r="C5629" s="174" t="s">
        <v>2702</v>
      </c>
      <c r="D5629" s="181">
        <v>6482.3</v>
      </c>
      <c r="E5629" s="97">
        <v>356.46515125804109</v>
      </c>
      <c r="F5629" s="227">
        <f t="shared" si="261"/>
        <v>2310714.0499999998</v>
      </c>
      <c r="G5629" s="81">
        <v>3241.1499699999999</v>
      </c>
      <c r="H5629" s="106">
        <v>1300.6112148522398</v>
      </c>
      <c r="I5629" s="189">
        <f t="shared" si="262"/>
        <v>4215476</v>
      </c>
      <c r="J5629" s="232">
        <v>2016</v>
      </c>
      <c r="K5629" s="106">
        <f t="shared" si="263"/>
        <v>6526190</v>
      </c>
    </row>
    <row r="5630" spans="2:11" s="58" customFormat="1">
      <c r="B5630" s="175" t="s">
        <v>6719</v>
      </c>
      <c r="C5630" s="174" t="s">
        <v>6720</v>
      </c>
      <c r="D5630" s="181">
        <v>7655.7863639999996</v>
      </c>
      <c r="E5630" s="97">
        <v>483.43488102066902</v>
      </c>
      <c r="F5630" s="227">
        <f t="shared" si="261"/>
        <v>3701074.17</v>
      </c>
      <c r="G5630" s="81">
        <v>3827.8930959999998</v>
      </c>
      <c r="H5630" s="106">
        <v>1300.611034619134</v>
      </c>
      <c r="I5630" s="189">
        <f t="shared" si="262"/>
        <v>4978600</v>
      </c>
      <c r="J5630" s="232">
        <v>2016</v>
      </c>
      <c r="K5630" s="106">
        <f t="shared" si="263"/>
        <v>8679674</v>
      </c>
    </row>
    <row r="5631" spans="2:11" s="58" customFormat="1">
      <c r="B5631" s="175" t="s">
        <v>6721</v>
      </c>
      <c r="C5631" s="174" t="s">
        <v>2437</v>
      </c>
      <c r="D5631" s="181">
        <v>6308.4666669999997</v>
      </c>
      <c r="E5631" s="97">
        <v>131.14960475703819</v>
      </c>
      <c r="F5631" s="227">
        <f t="shared" si="261"/>
        <v>827352.91</v>
      </c>
      <c r="G5631" s="81">
        <v>3154.233197</v>
      </c>
      <c r="H5631" s="106">
        <v>1300.6111925718851</v>
      </c>
      <c r="I5631" s="189">
        <f t="shared" si="262"/>
        <v>4102431</v>
      </c>
      <c r="J5631" s="232">
        <v>2016</v>
      </c>
      <c r="K5631" s="106">
        <f t="shared" si="263"/>
        <v>4929784</v>
      </c>
    </row>
    <row r="5632" spans="2:11" s="58" customFormat="1">
      <c r="B5632" s="175" t="s">
        <v>6722</v>
      </c>
      <c r="C5632" s="174" t="s">
        <v>6723</v>
      </c>
      <c r="D5632" s="104">
        <v>16799.733329999999</v>
      </c>
      <c r="E5632" s="97">
        <v>359.81466320096644</v>
      </c>
      <c r="F5632" s="227">
        <f t="shared" si="261"/>
        <v>6044790.3899999997</v>
      </c>
      <c r="G5632" s="81">
        <v>8399.8669300000001</v>
      </c>
      <c r="H5632" s="106">
        <v>1300.6110800376691</v>
      </c>
      <c r="I5632" s="189">
        <f t="shared" si="262"/>
        <v>10924960</v>
      </c>
      <c r="J5632" s="232">
        <v>2016</v>
      </c>
      <c r="K5632" s="106">
        <f t="shared" si="263"/>
        <v>16969750</v>
      </c>
    </row>
    <row r="5633" spans="2:11" s="58" customFormat="1">
      <c r="B5633" s="175" t="s">
        <v>6724</v>
      </c>
      <c r="C5633" s="174" t="s">
        <v>2670</v>
      </c>
      <c r="D5633" s="181">
        <v>2288.5073069999999</v>
      </c>
      <c r="E5633" s="97">
        <v>491.42375318620742</v>
      </c>
      <c r="F5633" s="227">
        <f t="shared" si="261"/>
        <v>1124626.8500000001</v>
      </c>
      <c r="G5633" s="81"/>
      <c r="H5633" s="106" t="s">
        <v>11235</v>
      </c>
      <c r="I5633" s="189" t="str">
        <f t="shared" si="262"/>
        <v/>
      </c>
      <c r="J5633" s="232">
        <v>2016</v>
      </c>
      <c r="K5633" s="106">
        <f t="shared" si="263"/>
        <v>0</v>
      </c>
    </row>
    <row r="5634" spans="2:11" s="58" customFormat="1">
      <c r="B5634" s="175" t="s">
        <v>6725</v>
      </c>
      <c r="C5634" s="174" t="s">
        <v>2670</v>
      </c>
      <c r="D5634" s="181">
        <v>2676.1375979999998</v>
      </c>
      <c r="E5634" s="97">
        <v>442.74572835323994</v>
      </c>
      <c r="F5634" s="227">
        <f t="shared" si="261"/>
        <v>1184848.49</v>
      </c>
      <c r="G5634" s="81">
        <v>1338.068767</v>
      </c>
      <c r="H5634" s="106">
        <v>1300.6110320486989</v>
      </c>
      <c r="I5634" s="189">
        <f t="shared" si="262"/>
        <v>1740307</v>
      </c>
      <c r="J5634" s="232">
        <v>2016</v>
      </c>
      <c r="K5634" s="106">
        <f t="shared" si="263"/>
        <v>2925155</v>
      </c>
    </row>
    <row r="5635" spans="2:11" s="58" customFormat="1">
      <c r="B5635" s="175" t="s">
        <v>6726</v>
      </c>
      <c r="C5635" s="174" t="s">
        <v>6727</v>
      </c>
      <c r="D5635" s="181">
        <v>3840.0883199999998</v>
      </c>
      <c r="E5635" s="97">
        <v>189.81785293938239</v>
      </c>
      <c r="F5635" s="227">
        <f t="shared" si="261"/>
        <v>728917.32</v>
      </c>
      <c r="G5635" s="81">
        <v>1920.044095</v>
      </c>
      <c r="H5635" s="106">
        <v>1300.6112758051008</v>
      </c>
      <c r="I5635" s="189">
        <f t="shared" si="262"/>
        <v>2497231</v>
      </c>
      <c r="J5635" s="232">
        <v>2016</v>
      </c>
      <c r="K5635" s="106">
        <f t="shared" si="263"/>
        <v>3226148</v>
      </c>
    </row>
    <row r="5636" spans="2:11" s="58" customFormat="1">
      <c r="B5636" s="175" t="s">
        <v>6728</v>
      </c>
      <c r="C5636" s="174" t="s">
        <v>2369</v>
      </c>
      <c r="D5636" s="181">
        <v>7128.8249999999998</v>
      </c>
      <c r="E5636" s="97">
        <v>235.96810975160705</v>
      </c>
      <c r="F5636" s="227">
        <f t="shared" si="261"/>
        <v>1682175.36</v>
      </c>
      <c r="G5636" s="81">
        <v>3564.4124059999999</v>
      </c>
      <c r="H5636" s="106">
        <v>623.65174025825115</v>
      </c>
      <c r="I5636" s="189">
        <f t="shared" si="262"/>
        <v>2222952</v>
      </c>
      <c r="J5636" s="232">
        <v>2016</v>
      </c>
      <c r="K5636" s="106">
        <f t="shared" si="263"/>
        <v>3905127</v>
      </c>
    </row>
    <row r="5637" spans="2:11" s="58" customFormat="1">
      <c r="B5637" s="175" t="s">
        <v>6729</v>
      </c>
      <c r="C5637" s="174" t="s">
        <v>2388</v>
      </c>
      <c r="D5637" s="104">
        <v>9262.2857139999996</v>
      </c>
      <c r="E5637" s="97">
        <v>270.50216624315203</v>
      </c>
      <c r="F5637" s="227">
        <f t="shared" si="261"/>
        <v>2505468.35</v>
      </c>
      <c r="G5637" s="81">
        <v>4631.1427540000004</v>
      </c>
      <c r="H5637" s="106">
        <v>623.65168888507981</v>
      </c>
      <c r="I5637" s="189">
        <f t="shared" si="262"/>
        <v>2888220</v>
      </c>
      <c r="J5637" s="232">
        <v>2016</v>
      </c>
      <c r="K5637" s="106">
        <f t="shared" si="263"/>
        <v>5393688</v>
      </c>
    </row>
    <row r="5638" spans="2:11" s="58" customFormat="1">
      <c r="B5638" s="175" t="s">
        <v>6730</v>
      </c>
      <c r="C5638" s="174" t="s">
        <v>2395</v>
      </c>
      <c r="D5638" s="181">
        <v>6223.4250000000002</v>
      </c>
      <c r="E5638" s="97">
        <v>211.81681148242328</v>
      </c>
      <c r="F5638" s="227">
        <f t="shared" si="261"/>
        <v>1318226.04</v>
      </c>
      <c r="G5638" s="81">
        <v>3111.712501</v>
      </c>
      <c r="H5638" s="106">
        <v>810.5012912309536</v>
      </c>
      <c r="I5638" s="189">
        <f t="shared" si="262"/>
        <v>2522047</v>
      </c>
      <c r="J5638" s="232">
        <v>2016</v>
      </c>
      <c r="K5638" s="106">
        <f t="shared" si="263"/>
        <v>3840273</v>
      </c>
    </row>
    <row r="5639" spans="2:11" s="58" customFormat="1">
      <c r="B5639" s="175" t="s">
        <v>6731</v>
      </c>
      <c r="C5639" s="174" t="s">
        <v>2437</v>
      </c>
      <c r="D5639" s="181">
        <v>1860</v>
      </c>
      <c r="E5639" s="97">
        <v>185.59736559139785</v>
      </c>
      <c r="F5639" s="227">
        <f t="shared" si="261"/>
        <v>345211.1</v>
      </c>
      <c r="G5639" s="81">
        <v>930.00000560000001</v>
      </c>
      <c r="H5639" s="106">
        <v>1300.6107448565374</v>
      </c>
      <c r="I5639" s="189">
        <f t="shared" si="262"/>
        <v>1209568</v>
      </c>
      <c r="J5639" s="232">
        <v>2016</v>
      </c>
      <c r="K5639" s="106">
        <f t="shared" si="263"/>
        <v>1554779</v>
      </c>
    </row>
    <row r="5640" spans="2:11" s="58" customFormat="1">
      <c r="B5640" s="175" t="s">
        <v>6732</v>
      </c>
      <c r="C5640" s="174" t="s">
        <v>2437</v>
      </c>
      <c r="D5640" s="181">
        <v>6308.4666669999997</v>
      </c>
      <c r="E5640" s="97">
        <v>131.14960475703819</v>
      </c>
      <c r="F5640" s="227">
        <f t="shared" si="261"/>
        <v>827352.91</v>
      </c>
      <c r="G5640" s="81">
        <v>3154.233197</v>
      </c>
      <c r="H5640" s="106">
        <v>1300.6111925718851</v>
      </c>
      <c r="I5640" s="189">
        <f t="shared" si="262"/>
        <v>4102431</v>
      </c>
      <c r="J5640" s="232">
        <v>2016</v>
      </c>
      <c r="K5640" s="106">
        <f t="shared" si="263"/>
        <v>4929784</v>
      </c>
    </row>
    <row r="5641" spans="2:11" s="58" customFormat="1">
      <c r="B5641" s="175" t="s">
        <v>6733</v>
      </c>
      <c r="C5641" s="174" t="s">
        <v>2400</v>
      </c>
      <c r="D5641" s="181">
        <v>5144.7666669999999</v>
      </c>
      <c r="E5641" s="97">
        <v>240.55049725348408</v>
      </c>
      <c r="F5641" s="227">
        <f t="shared" si="261"/>
        <v>1237576.18</v>
      </c>
      <c r="G5641" s="81">
        <v>2572.3832739999998</v>
      </c>
      <c r="H5641" s="106">
        <v>623.65162151960101</v>
      </c>
      <c r="I5641" s="189">
        <f t="shared" si="262"/>
        <v>1604271</v>
      </c>
      <c r="J5641" s="232">
        <v>2016</v>
      </c>
      <c r="K5641" s="106">
        <f t="shared" si="263"/>
        <v>2841847</v>
      </c>
    </row>
    <row r="5642" spans="2:11" s="58" customFormat="1">
      <c r="B5642" s="175" t="s">
        <v>6734</v>
      </c>
      <c r="C5642" s="174" t="s">
        <v>2400</v>
      </c>
      <c r="D5642" s="104">
        <v>12976.78</v>
      </c>
      <c r="E5642" s="97">
        <v>505.19507766949886</v>
      </c>
      <c r="F5642" s="227">
        <f t="shared" si="261"/>
        <v>6555805.3799999999</v>
      </c>
      <c r="G5642" s="81">
        <v>6488.3899250000004</v>
      </c>
      <c r="H5642" s="106">
        <v>1125.1732840331724</v>
      </c>
      <c r="I5642" s="189">
        <f t="shared" si="262"/>
        <v>7300563</v>
      </c>
      <c r="J5642" s="232">
        <v>2016</v>
      </c>
      <c r="K5642" s="106">
        <f t="shared" si="263"/>
        <v>13856368</v>
      </c>
    </row>
    <row r="5643" spans="2:11" s="58" customFormat="1">
      <c r="B5643" s="175" t="s">
        <v>6735</v>
      </c>
      <c r="C5643" s="174" t="s">
        <v>1355</v>
      </c>
      <c r="D5643" s="181">
        <v>6305.6090910000003</v>
      </c>
      <c r="E5643" s="97">
        <v>471.81855821769335</v>
      </c>
      <c r="F5643" s="227">
        <f t="shared" si="261"/>
        <v>2975103.39</v>
      </c>
      <c r="G5643" s="81">
        <v>3152.804545</v>
      </c>
      <c r="H5643" s="106">
        <v>622.29293696986849</v>
      </c>
      <c r="I5643" s="189">
        <f t="shared" si="262"/>
        <v>1961968</v>
      </c>
      <c r="J5643" s="232">
        <v>2016</v>
      </c>
      <c r="K5643" s="106">
        <f t="shared" si="263"/>
        <v>4937071</v>
      </c>
    </row>
    <row r="5644" spans="2:11" s="58" customFormat="1">
      <c r="B5644" s="175" t="s">
        <v>6736</v>
      </c>
      <c r="C5644" s="174" t="s">
        <v>1375</v>
      </c>
      <c r="D5644" s="181">
        <v>6748.1266670000005</v>
      </c>
      <c r="E5644" s="97">
        <v>579.41227439025477</v>
      </c>
      <c r="F5644" s="227">
        <f t="shared" si="261"/>
        <v>3909947.4199999995</v>
      </c>
      <c r="G5644" s="81">
        <v>3374.0632580000001</v>
      </c>
      <c r="H5644" s="106">
        <v>623.65161501071066</v>
      </c>
      <c r="I5644" s="189">
        <f t="shared" si="262"/>
        <v>2104240</v>
      </c>
      <c r="J5644" s="232">
        <v>2016</v>
      </c>
      <c r="K5644" s="106">
        <f t="shared" si="263"/>
        <v>6014187</v>
      </c>
    </row>
    <row r="5645" spans="2:11" s="58" customFormat="1">
      <c r="B5645" s="175" t="s">
        <v>6737</v>
      </c>
      <c r="C5645" s="174" t="s">
        <v>3704</v>
      </c>
      <c r="D5645" s="181">
        <v>8826</v>
      </c>
      <c r="E5645" s="97">
        <v>167.37351234987537</v>
      </c>
      <c r="F5645" s="227">
        <f t="shared" si="261"/>
        <v>1477238.62</v>
      </c>
      <c r="G5645" s="81">
        <v>4412.9998009999999</v>
      </c>
      <c r="H5645" s="106">
        <v>599.52461348411464</v>
      </c>
      <c r="I5645" s="189">
        <f t="shared" si="262"/>
        <v>2645702</v>
      </c>
      <c r="J5645" s="232">
        <v>2016</v>
      </c>
      <c r="K5645" s="106">
        <f t="shared" si="263"/>
        <v>4122941</v>
      </c>
    </row>
    <row r="5646" spans="2:11" s="58" customFormat="1">
      <c r="B5646" s="175" t="s">
        <v>6738</v>
      </c>
      <c r="C5646" s="174" t="s">
        <v>2369</v>
      </c>
      <c r="D5646" s="181">
        <v>4380.4433330000002</v>
      </c>
      <c r="E5646" s="97">
        <v>398.04806441951064</v>
      </c>
      <c r="F5646" s="227">
        <f t="shared" ref="F5646:F5709" si="264">IFERROR(D5646*E5646,0)</f>
        <v>1743626.99</v>
      </c>
      <c r="G5646" s="81">
        <v>2190.2217439999999</v>
      </c>
      <c r="H5646" s="106">
        <v>623.65146531026312</v>
      </c>
      <c r="I5646" s="189">
        <f t="shared" ref="I5646:I5709" si="265">IFERROR(G5646*H5646,"")</f>
        <v>1365935</v>
      </c>
      <c r="J5646" s="232">
        <v>2016</v>
      </c>
      <c r="K5646" s="106">
        <f t="shared" ref="K5646:K5709" si="266">IFERROR(ROUND((F5646+I5646),0),0)</f>
        <v>3109562</v>
      </c>
    </row>
    <row r="5647" spans="2:11" s="58" customFormat="1">
      <c r="B5647" s="175" t="s">
        <v>6739</v>
      </c>
      <c r="C5647" s="174" t="s">
        <v>2696</v>
      </c>
      <c r="D5647" s="104">
        <v>2205.0875000000001</v>
      </c>
      <c r="E5647" s="97">
        <v>135.27696746727736</v>
      </c>
      <c r="F5647" s="227">
        <f t="shared" si="264"/>
        <v>298297.55</v>
      </c>
      <c r="G5647" s="81">
        <v>1102.5437669999999</v>
      </c>
      <c r="H5647" s="106">
        <v>1300.6114069302068</v>
      </c>
      <c r="I5647" s="189">
        <f t="shared" si="265"/>
        <v>1433981</v>
      </c>
      <c r="J5647" s="232">
        <v>2016</v>
      </c>
      <c r="K5647" s="106">
        <f t="shared" si="266"/>
        <v>1732279</v>
      </c>
    </row>
    <row r="5648" spans="2:11" s="58" customFormat="1">
      <c r="B5648" s="175" t="s">
        <v>6740</v>
      </c>
      <c r="C5648" s="174" t="s">
        <v>6720</v>
      </c>
      <c r="D5648" s="181">
        <v>7655.7863639999996</v>
      </c>
      <c r="E5648" s="97">
        <v>483.43488102066902</v>
      </c>
      <c r="F5648" s="227">
        <f t="shared" si="264"/>
        <v>3701074.17</v>
      </c>
      <c r="G5648" s="81">
        <v>3827.8930959999998</v>
      </c>
      <c r="H5648" s="106">
        <v>1300.611034619134</v>
      </c>
      <c r="I5648" s="189">
        <f t="shared" si="265"/>
        <v>4978600</v>
      </c>
      <c r="J5648" s="232">
        <v>2016</v>
      </c>
      <c r="K5648" s="106">
        <f t="shared" si="266"/>
        <v>8679674</v>
      </c>
    </row>
    <row r="5649" spans="2:11" s="58" customFormat="1">
      <c r="B5649" s="175" t="s">
        <v>6741</v>
      </c>
      <c r="C5649" s="174" t="s">
        <v>3719</v>
      </c>
      <c r="D5649" s="181">
        <v>3442.2950000000001</v>
      </c>
      <c r="E5649" s="97">
        <v>335.63273339443595</v>
      </c>
      <c r="F5649" s="227">
        <f t="shared" si="264"/>
        <v>1155346.8799999999</v>
      </c>
      <c r="G5649" s="81">
        <v>1721.1474519999999</v>
      </c>
      <c r="H5649" s="106">
        <v>1300.6114016546214</v>
      </c>
      <c r="I5649" s="189">
        <f t="shared" si="265"/>
        <v>2238544</v>
      </c>
      <c r="J5649" s="232">
        <v>2016</v>
      </c>
      <c r="K5649" s="106">
        <f t="shared" si="266"/>
        <v>3393891</v>
      </c>
    </row>
    <row r="5650" spans="2:11" s="58" customFormat="1">
      <c r="B5650" s="175" t="s">
        <v>6742</v>
      </c>
      <c r="C5650" s="174" t="s">
        <v>3719</v>
      </c>
      <c r="D5650" s="181">
        <v>3735.8</v>
      </c>
      <c r="E5650" s="97">
        <v>289.03179774077842</v>
      </c>
      <c r="F5650" s="227">
        <f t="shared" si="264"/>
        <v>1079764.99</v>
      </c>
      <c r="G5650" s="81">
        <v>1867.9</v>
      </c>
      <c r="H5650" s="106">
        <v>1300.6113817656192</v>
      </c>
      <c r="I5650" s="189">
        <f t="shared" si="265"/>
        <v>2429412</v>
      </c>
      <c r="J5650" s="232">
        <v>2016</v>
      </c>
      <c r="K5650" s="106">
        <f t="shared" si="266"/>
        <v>3509177</v>
      </c>
    </row>
    <row r="5651" spans="2:11" s="58" customFormat="1">
      <c r="B5651" s="175" t="s">
        <v>6743</v>
      </c>
      <c r="C5651" s="174" t="s">
        <v>3719</v>
      </c>
      <c r="D5651" s="181">
        <v>3503.2166670000001</v>
      </c>
      <c r="E5651" s="97">
        <v>316.17941888491248</v>
      </c>
      <c r="F5651" s="227">
        <f t="shared" si="264"/>
        <v>1107645.01</v>
      </c>
      <c r="G5651" s="81">
        <v>1751.608328</v>
      </c>
      <c r="H5651" s="106">
        <v>1300.6109662661984</v>
      </c>
      <c r="I5651" s="189">
        <f t="shared" si="265"/>
        <v>2278161</v>
      </c>
      <c r="J5651" s="232">
        <v>2016</v>
      </c>
      <c r="K5651" s="106">
        <f t="shared" si="266"/>
        <v>3385806</v>
      </c>
    </row>
    <row r="5652" spans="2:11" s="58" customFormat="1">
      <c r="B5652" s="175" t="s">
        <v>6744</v>
      </c>
      <c r="C5652" s="174" t="s">
        <v>2273</v>
      </c>
      <c r="D5652" s="104">
        <v>5656.15</v>
      </c>
      <c r="E5652" s="97">
        <v>193.21180838556262</v>
      </c>
      <c r="F5652" s="227">
        <f t="shared" si="264"/>
        <v>1092834.97</v>
      </c>
      <c r="G5652" s="81"/>
      <c r="H5652" s="106" t="s">
        <v>11235</v>
      </c>
      <c r="I5652" s="189" t="str">
        <f t="shared" si="265"/>
        <v/>
      </c>
      <c r="J5652" s="232">
        <v>2016</v>
      </c>
      <c r="K5652" s="106">
        <f t="shared" si="266"/>
        <v>0</v>
      </c>
    </row>
    <row r="5653" spans="2:11" s="58" customFormat="1">
      <c r="B5653" s="175" t="s">
        <v>6745</v>
      </c>
      <c r="C5653" s="174" t="s">
        <v>2273</v>
      </c>
      <c r="D5653" s="181">
        <v>8714.52</v>
      </c>
      <c r="E5653" s="97">
        <v>475.51734576316306</v>
      </c>
      <c r="F5653" s="227">
        <f t="shared" si="264"/>
        <v>4143905.42</v>
      </c>
      <c r="G5653" s="81"/>
      <c r="H5653" s="106" t="s">
        <v>11235</v>
      </c>
      <c r="I5653" s="189" t="str">
        <f t="shared" si="265"/>
        <v/>
      </c>
      <c r="J5653" s="232">
        <v>2016</v>
      </c>
      <c r="K5653" s="106">
        <f t="shared" si="266"/>
        <v>0</v>
      </c>
    </row>
    <row r="5654" spans="2:11" s="58" customFormat="1">
      <c r="B5654" s="175" t="s">
        <v>6746</v>
      </c>
      <c r="C5654" s="174" t="s">
        <v>2254</v>
      </c>
      <c r="D5654" s="181">
        <v>5950.3333329999996</v>
      </c>
      <c r="E5654" s="97">
        <v>553.07430119058176</v>
      </c>
      <c r="F5654" s="227">
        <f t="shared" si="264"/>
        <v>3290976.45</v>
      </c>
      <c r="G5654" s="81">
        <v>2975.1666</v>
      </c>
      <c r="H5654" s="106">
        <v>623.65179818837703</v>
      </c>
      <c r="I5654" s="189">
        <f t="shared" si="265"/>
        <v>1855467.9999999998</v>
      </c>
      <c r="J5654" s="232">
        <v>2016</v>
      </c>
      <c r="K5654" s="106">
        <f t="shared" si="266"/>
        <v>5146444</v>
      </c>
    </row>
    <row r="5655" spans="2:11" s="58" customFormat="1">
      <c r="B5655" s="175" t="s">
        <v>6747</v>
      </c>
      <c r="C5655" s="174" t="s">
        <v>3696</v>
      </c>
      <c r="D5655" s="181">
        <v>4136.4333329999999</v>
      </c>
      <c r="E5655" s="97">
        <v>151.27746046523797</v>
      </c>
      <c r="F5655" s="227">
        <f t="shared" si="264"/>
        <v>625749.13</v>
      </c>
      <c r="G5655" s="81"/>
      <c r="H5655" s="106" t="s">
        <v>11235</v>
      </c>
      <c r="I5655" s="189" t="str">
        <f t="shared" si="265"/>
        <v/>
      </c>
      <c r="J5655" s="232">
        <v>2016</v>
      </c>
      <c r="K5655" s="106">
        <f t="shared" si="266"/>
        <v>0</v>
      </c>
    </row>
    <row r="5656" spans="2:11" s="58" customFormat="1">
      <c r="B5656" s="175" t="s">
        <v>6748</v>
      </c>
      <c r="C5656" s="174" t="s">
        <v>2268</v>
      </c>
      <c r="D5656" s="181">
        <v>4625.05</v>
      </c>
      <c r="E5656" s="97">
        <v>92.552603755635062</v>
      </c>
      <c r="F5656" s="227">
        <f t="shared" si="264"/>
        <v>428060.42</v>
      </c>
      <c r="G5656" s="81"/>
      <c r="H5656" s="106" t="s">
        <v>11235</v>
      </c>
      <c r="I5656" s="189" t="str">
        <f t="shared" si="265"/>
        <v/>
      </c>
      <c r="J5656" s="232">
        <v>2016</v>
      </c>
      <c r="K5656" s="106">
        <f t="shared" si="266"/>
        <v>0</v>
      </c>
    </row>
    <row r="5657" spans="2:11" s="58" customFormat="1">
      <c r="B5657" s="175" t="s">
        <v>6749</v>
      </c>
      <c r="C5657" s="174" t="s">
        <v>2263</v>
      </c>
      <c r="D5657" s="104">
        <v>4143.8333329999996</v>
      </c>
      <c r="E5657" s="97">
        <v>81.978265702608567</v>
      </c>
      <c r="F5657" s="227">
        <f t="shared" si="264"/>
        <v>339704.27</v>
      </c>
      <c r="G5657" s="81"/>
      <c r="H5657" s="106" t="s">
        <v>11235</v>
      </c>
      <c r="I5657" s="189" t="str">
        <f t="shared" si="265"/>
        <v/>
      </c>
      <c r="J5657" s="232">
        <v>2016</v>
      </c>
      <c r="K5657" s="106">
        <f t="shared" si="266"/>
        <v>0</v>
      </c>
    </row>
    <row r="5658" spans="2:11" s="58" customFormat="1">
      <c r="B5658" s="175" t="s">
        <v>6750</v>
      </c>
      <c r="C5658" s="174" t="s">
        <v>2268</v>
      </c>
      <c r="D5658" s="181">
        <v>6654.4</v>
      </c>
      <c r="E5658" s="97">
        <v>339.44516560471271</v>
      </c>
      <c r="F5658" s="227">
        <f t="shared" si="264"/>
        <v>2258803.91</v>
      </c>
      <c r="G5658" s="81"/>
      <c r="H5658" s="106" t="s">
        <v>11235</v>
      </c>
      <c r="I5658" s="189" t="str">
        <f t="shared" si="265"/>
        <v/>
      </c>
      <c r="J5658" s="232">
        <v>2016</v>
      </c>
      <c r="K5658" s="106">
        <f t="shared" si="266"/>
        <v>0</v>
      </c>
    </row>
    <row r="5659" spans="2:11" s="58" customFormat="1">
      <c r="B5659" s="175" t="s">
        <v>6751</v>
      </c>
      <c r="C5659" s="174" t="s">
        <v>2273</v>
      </c>
      <c r="D5659" s="181">
        <v>5559.77</v>
      </c>
      <c r="E5659" s="97">
        <v>84.806556746052436</v>
      </c>
      <c r="F5659" s="227">
        <f t="shared" si="264"/>
        <v>471504.95</v>
      </c>
      <c r="G5659" s="81"/>
      <c r="H5659" s="106" t="s">
        <v>11235</v>
      </c>
      <c r="I5659" s="189" t="str">
        <f t="shared" si="265"/>
        <v/>
      </c>
      <c r="J5659" s="232">
        <v>2016</v>
      </c>
      <c r="K5659" s="106">
        <f t="shared" si="266"/>
        <v>0</v>
      </c>
    </row>
    <row r="5660" spans="2:11" s="58" customFormat="1">
      <c r="B5660" s="175" t="s">
        <v>6752</v>
      </c>
      <c r="C5660" s="174" t="s">
        <v>2248</v>
      </c>
      <c r="D5660" s="181">
        <v>6084</v>
      </c>
      <c r="E5660" s="97">
        <v>408.95505917159767</v>
      </c>
      <c r="F5660" s="227">
        <f t="shared" si="264"/>
        <v>2488082.58</v>
      </c>
      <c r="G5660" s="81">
        <v>3041.9999659999999</v>
      </c>
      <c r="H5660" s="106">
        <v>576.16108467767162</v>
      </c>
      <c r="I5660" s="189">
        <f t="shared" si="265"/>
        <v>1752682.0000000002</v>
      </c>
      <c r="J5660" s="232">
        <v>2016</v>
      </c>
      <c r="K5660" s="106">
        <f t="shared" si="266"/>
        <v>4240765</v>
      </c>
    </row>
    <row r="5661" spans="2:11" s="58" customFormat="1">
      <c r="B5661" s="175" t="s">
        <v>6753</v>
      </c>
      <c r="C5661" s="174" t="s">
        <v>2248</v>
      </c>
      <c r="D5661" s="181">
        <v>10187.95111</v>
      </c>
      <c r="E5661" s="97">
        <v>464.449755295302</v>
      </c>
      <c r="F5661" s="227">
        <f t="shared" si="264"/>
        <v>4731791.4000000004</v>
      </c>
      <c r="G5661" s="81">
        <v>5093.9755660000001</v>
      </c>
      <c r="H5661" s="106">
        <v>617.38046428627092</v>
      </c>
      <c r="I5661" s="189">
        <f t="shared" si="265"/>
        <v>3144920.9999999995</v>
      </c>
      <c r="J5661" s="232">
        <v>2016</v>
      </c>
      <c r="K5661" s="106">
        <f t="shared" si="266"/>
        <v>7876712</v>
      </c>
    </row>
    <row r="5662" spans="2:11" s="58" customFormat="1">
      <c r="B5662" s="175" t="s">
        <v>6754</v>
      </c>
      <c r="C5662" s="174" t="s">
        <v>6755</v>
      </c>
      <c r="D5662" s="104">
        <v>9758.6388889999998</v>
      </c>
      <c r="E5662" s="97">
        <v>210.27482760049901</v>
      </c>
      <c r="F5662" s="227">
        <f t="shared" si="264"/>
        <v>2051996.11</v>
      </c>
      <c r="G5662" s="81">
        <v>4879.3194210000001</v>
      </c>
      <c r="H5662" s="106">
        <v>611.24016336457839</v>
      </c>
      <c r="I5662" s="189">
        <f t="shared" si="265"/>
        <v>2982436</v>
      </c>
      <c r="J5662" s="232">
        <v>2016</v>
      </c>
      <c r="K5662" s="106">
        <f t="shared" si="266"/>
        <v>5034432</v>
      </c>
    </row>
    <row r="5663" spans="2:11" s="58" customFormat="1">
      <c r="B5663" s="175" t="s">
        <v>6756</v>
      </c>
      <c r="C5663" s="174" t="s">
        <v>1365</v>
      </c>
      <c r="D5663" s="181">
        <v>8377.0997189999998</v>
      </c>
      <c r="E5663" s="97">
        <v>488.09961766673342</v>
      </c>
      <c r="F5663" s="227">
        <f t="shared" si="264"/>
        <v>4088859.17</v>
      </c>
      <c r="G5663" s="81">
        <v>4188.5498559999996</v>
      </c>
      <c r="H5663" s="106">
        <v>623.65164312371508</v>
      </c>
      <c r="I5663" s="189">
        <f t="shared" si="265"/>
        <v>2612196</v>
      </c>
      <c r="J5663" s="232">
        <v>2016</v>
      </c>
      <c r="K5663" s="106">
        <f t="shared" si="266"/>
        <v>6701055</v>
      </c>
    </row>
    <row r="5664" spans="2:11" s="58" customFormat="1">
      <c r="B5664" s="175" t="s">
        <v>6757</v>
      </c>
      <c r="C5664" s="174" t="s">
        <v>1365</v>
      </c>
      <c r="D5664" s="181">
        <v>11377.780549999999</v>
      </c>
      <c r="E5664" s="97">
        <v>313.25744896705709</v>
      </c>
      <c r="F5664" s="227">
        <f t="shared" si="264"/>
        <v>3564174.51</v>
      </c>
      <c r="G5664" s="81"/>
      <c r="H5664" s="106" t="s">
        <v>11235</v>
      </c>
      <c r="I5664" s="189" t="str">
        <f t="shared" si="265"/>
        <v/>
      </c>
      <c r="J5664" s="232">
        <v>2016</v>
      </c>
      <c r="K5664" s="106">
        <f t="shared" si="266"/>
        <v>0</v>
      </c>
    </row>
    <row r="5665" spans="2:11" s="58" customFormat="1">
      <c r="B5665" s="175" t="s">
        <v>6758</v>
      </c>
      <c r="C5665" s="174" t="s">
        <v>1365</v>
      </c>
      <c r="D5665" s="181">
        <v>29919.451590000001</v>
      </c>
      <c r="E5665" s="97">
        <v>182.61195675879699</v>
      </c>
      <c r="F5665" s="227">
        <f t="shared" si="264"/>
        <v>5463649.5999999996</v>
      </c>
      <c r="G5665" s="81">
        <v>29919.450769999999</v>
      </c>
      <c r="H5665" s="106">
        <v>576.16114455165177</v>
      </c>
      <c r="I5665" s="189">
        <f t="shared" si="265"/>
        <v>17238425</v>
      </c>
      <c r="J5665" s="232">
        <v>2016</v>
      </c>
      <c r="K5665" s="106">
        <f t="shared" si="266"/>
        <v>22702075</v>
      </c>
    </row>
    <row r="5666" spans="2:11" s="58" customFormat="1">
      <c r="B5666" s="175" t="s">
        <v>6759</v>
      </c>
      <c r="C5666" s="174" t="s">
        <v>1365</v>
      </c>
      <c r="D5666" s="181">
        <v>7817.2706250000001</v>
      </c>
      <c r="E5666" s="97">
        <v>175.13374624919038</v>
      </c>
      <c r="F5666" s="227">
        <f t="shared" si="264"/>
        <v>1369067.89</v>
      </c>
      <c r="G5666" s="81">
        <v>7817.2706189999999</v>
      </c>
      <c r="H5666" s="106">
        <v>576.1611973689304</v>
      </c>
      <c r="I5666" s="189">
        <f t="shared" si="265"/>
        <v>4504008</v>
      </c>
      <c r="J5666" s="232">
        <v>2016</v>
      </c>
      <c r="K5666" s="106">
        <f t="shared" si="266"/>
        <v>5873076</v>
      </c>
    </row>
    <row r="5667" spans="2:11" s="58" customFormat="1">
      <c r="B5667" s="175" t="s">
        <v>6760</v>
      </c>
      <c r="C5667" s="174" t="s">
        <v>1324</v>
      </c>
      <c r="D5667" s="104">
        <v>7563.7363640000003</v>
      </c>
      <c r="E5667" s="97">
        <v>48.828100587668764</v>
      </c>
      <c r="F5667" s="227">
        <f t="shared" si="264"/>
        <v>369322.88</v>
      </c>
      <c r="G5667" s="81">
        <v>3781.8681660000002</v>
      </c>
      <c r="H5667" s="106">
        <v>576.16127912376305</v>
      </c>
      <c r="I5667" s="189">
        <f t="shared" si="265"/>
        <v>2178966</v>
      </c>
      <c r="J5667" s="232">
        <v>2016</v>
      </c>
      <c r="K5667" s="106">
        <f t="shared" si="266"/>
        <v>2548289</v>
      </c>
    </row>
    <row r="5668" spans="2:11" s="58" customFormat="1">
      <c r="B5668" s="175" t="s">
        <v>6761</v>
      </c>
      <c r="C5668" s="174" t="s">
        <v>1347</v>
      </c>
      <c r="D5668" s="181">
        <v>6211.0749999999998</v>
      </c>
      <c r="E5668" s="97">
        <v>476.04360758805842</v>
      </c>
      <c r="F5668" s="227">
        <f t="shared" si="264"/>
        <v>2956742.55</v>
      </c>
      <c r="G5668" s="81">
        <v>3105.5375290000002</v>
      </c>
      <c r="H5668" s="106">
        <v>576.16112614686745</v>
      </c>
      <c r="I5668" s="189">
        <f t="shared" si="265"/>
        <v>1789290.0000000002</v>
      </c>
      <c r="J5668" s="232">
        <v>2016</v>
      </c>
      <c r="K5668" s="106">
        <f t="shared" si="266"/>
        <v>4746033</v>
      </c>
    </row>
    <row r="5669" spans="2:11" s="58" customFormat="1">
      <c r="B5669" s="175" t="s">
        <v>6762</v>
      </c>
      <c r="C5669" s="174" t="s">
        <v>1324</v>
      </c>
      <c r="D5669" s="181">
        <v>6233.136364</v>
      </c>
      <c r="E5669" s="97">
        <v>424.39416138530032</v>
      </c>
      <c r="F5669" s="227">
        <f t="shared" si="264"/>
        <v>2645306.6800000002</v>
      </c>
      <c r="G5669" s="81">
        <v>3116.5680779999998</v>
      </c>
      <c r="H5669" s="106">
        <v>576.16100629264042</v>
      </c>
      <c r="I5669" s="189">
        <f t="shared" si="265"/>
        <v>1795645.0000000002</v>
      </c>
      <c r="J5669" s="232">
        <v>2016</v>
      </c>
      <c r="K5669" s="106">
        <f t="shared" si="266"/>
        <v>4440952</v>
      </c>
    </row>
    <row r="5670" spans="2:11" s="58" customFormat="1">
      <c r="B5670" s="175" t="s">
        <v>6763</v>
      </c>
      <c r="C5670" s="174" t="s">
        <v>1347</v>
      </c>
      <c r="D5670" s="181">
        <v>6801.9750000000004</v>
      </c>
      <c r="E5670" s="97">
        <v>123.28600002205242</v>
      </c>
      <c r="F5670" s="227">
        <f t="shared" si="264"/>
        <v>838588.29</v>
      </c>
      <c r="G5670" s="81">
        <v>3400.987588</v>
      </c>
      <c r="H5670" s="106">
        <v>576.1611735702694</v>
      </c>
      <c r="I5670" s="189">
        <f t="shared" si="265"/>
        <v>1959516.9999999998</v>
      </c>
      <c r="J5670" s="232">
        <v>2016</v>
      </c>
      <c r="K5670" s="106">
        <f t="shared" si="266"/>
        <v>2798105</v>
      </c>
    </row>
    <row r="5671" spans="2:11" s="58" customFormat="1">
      <c r="B5671" s="175" t="s">
        <v>6764</v>
      </c>
      <c r="C5671" s="174" t="s">
        <v>1344</v>
      </c>
      <c r="D5671" s="181">
        <v>3658.9007419999998</v>
      </c>
      <c r="E5671" s="97">
        <v>68.157763105561727</v>
      </c>
      <c r="F5671" s="227">
        <f t="shared" si="264"/>
        <v>249382.49000000002</v>
      </c>
      <c r="G5671" s="81">
        <v>1829.4504440000001</v>
      </c>
      <c r="H5671" s="106">
        <v>576.16100149471993</v>
      </c>
      <c r="I5671" s="189">
        <f t="shared" si="265"/>
        <v>1054058</v>
      </c>
      <c r="J5671" s="232">
        <v>2016</v>
      </c>
      <c r="K5671" s="106">
        <f t="shared" si="266"/>
        <v>1303440</v>
      </c>
    </row>
    <row r="5672" spans="2:11" s="58" customFormat="1">
      <c r="B5672" s="175" t="s">
        <v>6765</v>
      </c>
      <c r="C5672" s="174" t="s">
        <v>3704</v>
      </c>
      <c r="D5672" s="104">
        <v>5552.7666669999999</v>
      </c>
      <c r="E5672" s="97">
        <v>218.77560554085497</v>
      </c>
      <c r="F5672" s="227">
        <f t="shared" si="264"/>
        <v>1214809.8899999999</v>
      </c>
      <c r="G5672" s="81">
        <v>2776.3833199999999</v>
      </c>
      <c r="H5672" s="106">
        <v>576.16107562553725</v>
      </c>
      <c r="I5672" s="189">
        <f t="shared" si="265"/>
        <v>1599644.0000000002</v>
      </c>
      <c r="J5672" s="232">
        <v>2016</v>
      </c>
      <c r="K5672" s="106">
        <f t="shared" si="266"/>
        <v>2814454</v>
      </c>
    </row>
    <row r="5673" spans="2:11" s="58" customFormat="1">
      <c r="B5673" s="175" t="s">
        <v>6766</v>
      </c>
      <c r="C5673" s="174" t="s">
        <v>1350</v>
      </c>
      <c r="D5673" s="181">
        <v>23950.313330000001</v>
      </c>
      <c r="E5673" s="97">
        <v>170.22169997639858</v>
      </c>
      <c r="F5673" s="227">
        <f t="shared" si="264"/>
        <v>4076863.05</v>
      </c>
      <c r="G5673" s="81">
        <v>11975.156929999999</v>
      </c>
      <c r="H5673" s="106">
        <v>576.16113428252174</v>
      </c>
      <c r="I5673" s="189">
        <f t="shared" si="265"/>
        <v>6899620</v>
      </c>
      <c r="J5673" s="232">
        <v>2016</v>
      </c>
      <c r="K5673" s="106">
        <f t="shared" si="266"/>
        <v>10976483</v>
      </c>
    </row>
    <row r="5674" spans="2:11" s="58" customFormat="1">
      <c r="B5674" s="175" t="s">
        <v>6767</v>
      </c>
      <c r="C5674" s="174" t="s">
        <v>1339</v>
      </c>
      <c r="D5674" s="181">
        <v>10481.7881</v>
      </c>
      <c r="E5674" s="97">
        <v>239.6707151521218</v>
      </c>
      <c r="F5674" s="227">
        <f t="shared" si="264"/>
        <v>2512177.65</v>
      </c>
      <c r="G5674" s="81">
        <v>5240.8941169999998</v>
      </c>
      <c r="H5674" s="106">
        <v>576.16122985680238</v>
      </c>
      <c r="I5674" s="189">
        <f t="shared" si="265"/>
        <v>3019600.0000000005</v>
      </c>
      <c r="J5674" s="232">
        <v>2016</v>
      </c>
      <c r="K5674" s="106">
        <f t="shared" si="266"/>
        <v>5531778</v>
      </c>
    </row>
    <row r="5675" spans="2:11" s="58" customFormat="1">
      <c r="B5675" s="175" t="s">
        <v>6768</v>
      </c>
      <c r="C5675" s="174" t="s">
        <v>1392</v>
      </c>
      <c r="D5675" s="181">
        <v>7200.8960120000002</v>
      </c>
      <c r="E5675" s="97">
        <v>320.29885533083853</v>
      </c>
      <c r="F5675" s="227">
        <f t="shared" si="264"/>
        <v>2306438.75</v>
      </c>
      <c r="G5675" s="81">
        <v>3600.4478399999998</v>
      </c>
      <c r="H5675" s="106">
        <v>589.19087132227423</v>
      </c>
      <c r="I5675" s="189">
        <f t="shared" si="265"/>
        <v>2121351</v>
      </c>
      <c r="J5675" s="232">
        <v>2016</v>
      </c>
      <c r="K5675" s="106">
        <f t="shared" si="266"/>
        <v>4427790</v>
      </c>
    </row>
    <row r="5676" spans="2:11" s="58" customFormat="1">
      <c r="B5676" s="175" t="s">
        <v>6769</v>
      </c>
      <c r="C5676" s="174" t="s">
        <v>1336</v>
      </c>
      <c r="D5676" s="181">
        <v>4961.2</v>
      </c>
      <c r="E5676" s="97">
        <v>245.14483592679193</v>
      </c>
      <c r="F5676" s="227">
        <f t="shared" si="264"/>
        <v>1216212.56</v>
      </c>
      <c r="G5676" s="81">
        <v>2480.6000720000002</v>
      </c>
      <c r="H5676" s="106">
        <v>576.16099270999291</v>
      </c>
      <c r="I5676" s="189">
        <f t="shared" si="265"/>
        <v>1429225</v>
      </c>
      <c r="J5676" s="232">
        <v>2016</v>
      </c>
      <c r="K5676" s="106">
        <f t="shared" si="266"/>
        <v>2645438</v>
      </c>
    </row>
    <row r="5677" spans="2:11" s="58" customFormat="1">
      <c r="B5677" s="175" t="s">
        <v>6770</v>
      </c>
      <c r="C5677" s="174" t="s">
        <v>1339</v>
      </c>
      <c r="D5677" s="104">
        <v>10393.0381</v>
      </c>
      <c r="E5677" s="97">
        <v>508.02255309734699</v>
      </c>
      <c r="F5677" s="227">
        <f t="shared" si="264"/>
        <v>5279897.75</v>
      </c>
      <c r="G5677" s="81">
        <v>5196.5192470000002</v>
      </c>
      <c r="H5677" s="106">
        <v>576.16105275247139</v>
      </c>
      <c r="I5677" s="189">
        <f t="shared" si="265"/>
        <v>2994032</v>
      </c>
      <c r="J5677" s="232">
        <v>2016</v>
      </c>
      <c r="K5677" s="106">
        <f t="shared" si="266"/>
        <v>8273930</v>
      </c>
    </row>
    <row r="5678" spans="2:11" s="58" customFormat="1">
      <c r="B5678" s="175" t="s">
        <v>6771</v>
      </c>
      <c r="C5678" s="174" t="s">
        <v>2388</v>
      </c>
      <c r="D5678" s="181">
        <v>1566.3375000000001</v>
      </c>
      <c r="E5678" s="97">
        <v>299.86686777275008</v>
      </c>
      <c r="F5678" s="227">
        <f t="shared" si="264"/>
        <v>469692.72</v>
      </c>
      <c r="G5678" s="81">
        <v>783.16877239999997</v>
      </c>
      <c r="H5678" s="106">
        <v>623.6522920892703</v>
      </c>
      <c r="I5678" s="189">
        <f t="shared" si="265"/>
        <v>488425.00000000006</v>
      </c>
      <c r="J5678" s="232">
        <v>2016</v>
      </c>
      <c r="K5678" s="106">
        <f t="shared" si="266"/>
        <v>958118</v>
      </c>
    </row>
    <row r="5679" spans="2:11" s="58" customFormat="1">
      <c r="B5679" s="175" t="s">
        <v>6772</v>
      </c>
      <c r="C5679" s="174" t="s">
        <v>1375</v>
      </c>
      <c r="D5679" s="181">
        <v>2887.25</v>
      </c>
      <c r="E5679" s="97">
        <v>101.7808398995584</v>
      </c>
      <c r="F5679" s="227">
        <f t="shared" si="264"/>
        <v>293866.73</v>
      </c>
      <c r="G5679" s="81">
        <v>1443.625057</v>
      </c>
      <c r="H5679" s="106">
        <v>623.6515469404186</v>
      </c>
      <c r="I5679" s="189">
        <f t="shared" si="265"/>
        <v>900319</v>
      </c>
      <c r="J5679" s="232">
        <v>2016</v>
      </c>
      <c r="K5679" s="106">
        <f t="shared" si="266"/>
        <v>1194186</v>
      </c>
    </row>
    <row r="5680" spans="2:11" s="58" customFormat="1">
      <c r="B5680" s="175" t="s">
        <v>6773</v>
      </c>
      <c r="C5680" s="174" t="s">
        <v>1392</v>
      </c>
      <c r="D5680" s="181">
        <v>3982.2040630000001</v>
      </c>
      <c r="E5680" s="97">
        <v>254.30133764594069</v>
      </c>
      <c r="F5680" s="227">
        <f t="shared" si="264"/>
        <v>1012679.82</v>
      </c>
      <c r="G5680" s="81">
        <v>1991.1019839999999</v>
      </c>
      <c r="H5680" s="106">
        <v>623.65163109595903</v>
      </c>
      <c r="I5680" s="189">
        <f t="shared" si="265"/>
        <v>1241754</v>
      </c>
      <c r="J5680" s="232">
        <v>2016</v>
      </c>
      <c r="K5680" s="106">
        <f t="shared" si="266"/>
        <v>2254434</v>
      </c>
    </row>
    <row r="5681" spans="2:11" s="58" customFormat="1">
      <c r="B5681" s="175" t="s">
        <v>6774</v>
      </c>
      <c r="C5681" s="174" t="s">
        <v>1355</v>
      </c>
      <c r="D5681" s="181">
        <v>5499.0666670000001</v>
      </c>
      <c r="E5681" s="97">
        <v>532.70676596436329</v>
      </c>
      <c r="F5681" s="227">
        <f t="shared" si="264"/>
        <v>2929390.0200000005</v>
      </c>
      <c r="G5681" s="81">
        <v>2749.5333890000002</v>
      </c>
      <c r="H5681" s="106">
        <v>623.65163735060207</v>
      </c>
      <c r="I5681" s="189">
        <f t="shared" si="265"/>
        <v>1714751</v>
      </c>
      <c r="J5681" s="232">
        <v>2016</v>
      </c>
      <c r="K5681" s="106">
        <f t="shared" si="266"/>
        <v>4644141</v>
      </c>
    </row>
    <row r="5682" spans="2:11" s="58" customFormat="1">
      <c r="B5682" s="175" t="s">
        <v>6775</v>
      </c>
      <c r="C5682" s="174" t="s">
        <v>1324</v>
      </c>
      <c r="D5682" s="104">
        <v>9446.4666670000006</v>
      </c>
      <c r="E5682" s="97">
        <v>311.43237717413092</v>
      </c>
      <c r="F5682" s="227">
        <f t="shared" si="264"/>
        <v>2941935.5699999994</v>
      </c>
      <c r="G5682" s="81">
        <v>4723.233236</v>
      </c>
      <c r="H5682" s="106">
        <v>576.161045628279</v>
      </c>
      <c r="I5682" s="189">
        <f t="shared" si="265"/>
        <v>2721343</v>
      </c>
      <c r="J5682" s="232">
        <v>2016</v>
      </c>
      <c r="K5682" s="106">
        <f t="shared" si="266"/>
        <v>5663279</v>
      </c>
    </row>
    <row r="5683" spans="2:11" s="58" customFormat="1">
      <c r="B5683" s="175" t="s">
        <v>6776</v>
      </c>
      <c r="C5683" s="174" t="s">
        <v>1344</v>
      </c>
      <c r="D5683" s="181">
        <v>3153.6606609999999</v>
      </c>
      <c r="E5683" s="97">
        <v>46.343121759224687</v>
      </c>
      <c r="F5683" s="227">
        <f t="shared" si="264"/>
        <v>146150.48000000001</v>
      </c>
      <c r="G5683" s="81">
        <v>1576.830359</v>
      </c>
      <c r="H5683" s="106">
        <v>576.16090076814658</v>
      </c>
      <c r="I5683" s="189">
        <f t="shared" si="265"/>
        <v>908508</v>
      </c>
      <c r="J5683" s="232">
        <v>2016</v>
      </c>
      <c r="K5683" s="106">
        <f t="shared" si="266"/>
        <v>1054658</v>
      </c>
    </row>
    <row r="5684" spans="2:11" s="58" customFormat="1">
      <c r="B5684" s="175" t="s">
        <v>6777</v>
      </c>
      <c r="C5684" s="174" t="s">
        <v>1324</v>
      </c>
      <c r="D5684" s="181">
        <v>6233.136364</v>
      </c>
      <c r="E5684" s="97">
        <v>424.39416138530032</v>
      </c>
      <c r="F5684" s="227">
        <f t="shared" si="264"/>
        <v>2645306.6800000002</v>
      </c>
      <c r="G5684" s="81">
        <v>3116.5680779999998</v>
      </c>
      <c r="H5684" s="106">
        <v>576.16100629264042</v>
      </c>
      <c r="I5684" s="189">
        <f t="shared" si="265"/>
        <v>1795645.0000000002</v>
      </c>
      <c r="J5684" s="232">
        <v>2016</v>
      </c>
      <c r="K5684" s="106">
        <f t="shared" si="266"/>
        <v>4440952</v>
      </c>
    </row>
    <row r="5685" spans="2:11" s="58" customFormat="1">
      <c r="B5685" s="175" t="s">
        <v>6778</v>
      </c>
      <c r="C5685" s="174" t="s">
        <v>1344</v>
      </c>
      <c r="D5685" s="181">
        <v>3658.9007419999998</v>
      </c>
      <c r="E5685" s="97">
        <v>68.157763105561727</v>
      </c>
      <c r="F5685" s="227">
        <f t="shared" si="264"/>
        <v>249382.49000000002</v>
      </c>
      <c r="G5685" s="81">
        <v>1829.4504440000001</v>
      </c>
      <c r="H5685" s="106">
        <v>576.16100149471993</v>
      </c>
      <c r="I5685" s="189">
        <f t="shared" si="265"/>
        <v>1054058</v>
      </c>
      <c r="J5685" s="232">
        <v>2016</v>
      </c>
      <c r="K5685" s="106">
        <f t="shared" si="266"/>
        <v>1303440</v>
      </c>
    </row>
    <row r="5686" spans="2:11" s="58" customFormat="1">
      <c r="B5686" s="175" t="s">
        <v>6779</v>
      </c>
      <c r="C5686" s="174" t="s">
        <v>1331</v>
      </c>
      <c r="D5686" s="181">
        <v>10740.502979999999</v>
      </c>
      <c r="E5686" s="97">
        <v>572.46030297177015</v>
      </c>
      <c r="F5686" s="227">
        <f t="shared" si="264"/>
        <v>6148511.5899999999</v>
      </c>
      <c r="G5686" s="81">
        <v>5370.2516230000001</v>
      </c>
      <c r="H5686" s="106">
        <v>576.1610846591052</v>
      </c>
      <c r="I5686" s="189">
        <f t="shared" si="265"/>
        <v>3094130</v>
      </c>
      <c r="J5686" s="232">
        <v>2016</v>
      </c>
      <c r="K5686" s="106">
        <f t="shared" si="266"/>
        <v>9242642</v>
      </c>
    </row>
    <row r="5687" spans="2:11" s="58" customFormat="1">
      <c r="B5687" s="175" t="s">
        <v>6780</v>
      </c>
      <c r="C5687" s="174" t="s">
        <v>1331</v>
      </c>
      <c r="D5687" s="104">
        <v>11824.277319999999</v>
      </c>
      <c r="E5687" s="97">
        <v>602.18025992644766</v>
      </c>
      <c r="F5687" s="227">
        <f t="shared" si="264"/>
        <v>7120346.3899999997</v>
      </c>
      <c r="G5687" s="81">
        <v>5912.1389769999996</v>
      </c>
      <c r="H5687" s="106">
        <v>576.16118519062343</v>
      </c>
      <c r="I5687" s="189">
        <f t="shared" si="265"/>
        <v>3406344.9999999995</v>
      </c>
      <c r="J5687" s="232">
        <v>2016</v>
      </c>
      <c r="K5687" s="106">
        <f t="shared" si="266"/>
        <v>10526691</v>
      </c>
    </row>
    <row r="5688" spans="2:11" s="58" customFormat="1">
      <c r="B5688" s="175" t="s">
        <v>6781</v>
      </c>
      <c r="C5688" s="174" t="s">
        <v>1336</v>
      </c>
      <c r="D5688" s="181">
        <v>4896.3999999999996</v>
      </c>
      <c r="E5688" s="97">
        <v>112.41721468834247</v>
      </c>
      <c r="F5688" s="227">
        <f t="shared" si="264"/>
        <v>550439.65</v>
      </c>
      <c r="G5688" s="81">
        <v>2448.2000710000002</v>
      </c>
      <c r="H5688" s="106">
        <v>576.16124462566438</v>
      </c>
      <c r="I5688" s="189">
        <f t="shared" si="265"/>
        <v>1410558</v>
      </c>
      <c r="J5688" s="232">
        <v>2016</v>
      </c>
      <c r="K5688" s="106">
        <f t="shared" si="266"/>
        <v>1960998</v>
      </c>
    </row>
    <row r="5689" spans="2:11" s="58" customFormat="1">
      <c r="B5689" s="175" t="s">
        <v>6782</v>
      </c>
      <c r="C5689" s="174" t="s">
        <v>1336</v>
      </c>
      <c r="D5689" s="181">
        <v>12882.5</v>
      </c>
      <c r="E5689" s="97">
        <v>300.9405356103241</v>
      </c>
      <c r="F5689" s="227">
        <f t="shared" si="264"/>
        <v>3876866.45</v>
      </c>
      <c r="G5689" s="81">
        <v>6441.2500810000001</v>
      </c>
      <c r="H5689" s="106">
        <v>576.16114159999188</v>
      </c>
      <c r="I5689" s="189">
        <f t="shared" si="265"/>
        <v>3711198.0000000005</v>
      </c>
      <c r="J5689" s="232">
        <v>2016</v>
      </c>
      <c r="K5689" s="106">
        <f t="shared" si="266"/>
        <v>7588064</v>
      </c>
    </row>
    <row r="5690" spans="2:11" s="58" customFormat="1">
      <c r="B5690" s="175" t="s">
        <v>6783</v>
      </c>
      <c r="C5690" s="174" t="s">
        <v>1448</v>
      </c>
      <c r="D5690" s="181">
        <v>33735.795239999999</v>
      </c>
      <c r="E5690" s="97">
        <v>208.64424745067905</v>
      </c>
      <c r="F5690" s="227">
        <f t="shared" si="264"/>
        <v>7038779.6100000003</v>
      </c>
      <c r="G5690" s="81">
        <v>16867.898150000001</v>
      </c>
      <c r="H5690" s="106">
        <v>576.16117393974184</v>
      </c>
      <c r="I5690" s="189">
        <f t="shared" si="265"/>
        <v>9718628</v>
      </c>
      <c r="J5690" s="232">
        <v>2016</v>
      </c>
      <c r="K5690" s="106">
        <f t="shared" si="266"/>
        <v>16757408</v>
      </c>
    </row>
    <row r="5691" spans="2:11" s="58" customFormat="1">
      <c r="B5691" s="175" t="s">
        <v>6784</v>
      </c>
      <c r="C5691" s="174" t="s">
        <v>1534</v>
      </c>
      <c r="D5691" s="181">
        <v>9885.6</v>
      </c>
      <c r="E5691" s="97">
        <v>108.10429513635997</v>
      </c>
      <c r="F5691" s="227">
        <f t="shared" si="264"/>
        <v>1068675.82</v>
      </c>
      <c r="G5691" s="81">
        <v>4942.8002420000003</v>
      </c>
      <c r="H5691" s="106">
        <v>576.16105457817935</v>
      </c>
      <c r="I5691" s="189">
        <f t="shared" si="265"/>
        <v>2847849</v>
      </c>
      <c r="J5691" s="232">
        <v>2016</v>
      </c>
      <c r="K5691" s="106">
        <f t="shared" si="266"/>
        <v>3916525</v>
      </c>
    </row>
    <row r="5692" spans="2:11" s="58" customFormat="1">
      <c r="B5692" s="175" t="s">
        <v>6785</v>
      </c>
      <c r="C5692" s="174" t="s">
        <v>1534</v>
      </c>
      <c r="D5692" s="104">
        <v>18220.438099999999</v>
      </c>
      <c r="E5692" s="97">
        <v>130.07381200126028</v>
      </c>
      <c r="F5692" s="227">
        <f t="shared" si="264"/>
        <v>2370001.84</v>
      </c>
      <c r="G5692" s="81">
        <v>9110.2186870000005</v>
      </c>
      <c r="H5692" s="106">
        <v>576.16114171771687</v>
      </c>
      <c r="I5692" s="189">
        <f t="shared" si="265"/>
        <v>5248954</v>
      </c>
      <c r="J5692" s="232">
        <v>2016</v>
      </c>
      <c r="K5692" s="106">
        <f t="shared" si="266"/>
        <v>7618956</v>
      </c>
    </row>
    <row r="5693" spans="2:11" s="58" customFormat="1">
      <c r="B5693" s="175" t="s">
        <v>6786</v>
      </c>
      <c r="C5693" s="174" t="s">
        <v>1405</v>
      </c>
      <c r="D5693" s="181">
        <v>34516.486669999998</v>
      </c>
      <c r="E5693" s="97">
        <v>56.370125343350885</v>
      </c>
      <c r="F5693" s="227">
        <f t="shared" si="264"/>
        <v>1945698.68</v>
      </c>
      <c r="G5693" s="81">
        <v>17258.243910000001</v>
      </c>
      <c r="H5693" s="106">
        <v>576.16116980699223</v>
      </c>
      <c r="I5693" s="189">
        <f t="shared" si="265"/>
        <v>9943530</v>
      </c>
      <c r="J5693" s="232">
        <v>2016</v>
      </c>
      <c r="K5693" s="106">
        <f t="shared" si="266"/>
        <v>11889229</v>
      </c>
    </row>
    <row r="5694" spans="2:11" s="58" customFormat="1">
      <c r="B5694" s="175" t="s">
        <v>6787</v>
      </c>
      <c r="C5694" s="174" t="s">
        <v>1405</v>
      </c>
      <c r="D5694" s="181">
        <v>36814</v>
      </c>
      <c r="E5694" s="97">
        <v>73.668536697995322</v>
      </c>
      <c r="F5694" s="227">
        <f t="shared" si="264"/>
        <v>2712033.51</v>
      </c>
      <c r="G5694" s="81">
        <v>18407.00045</v>
      </c>
      <c r="H5694" s="106">
        <v>576.1611745926806</v>
      </c>
      <c r="I5694" s="189">
        <f t="shared" si="265"/>
        <v>10605399</v>
      </c>
      <c r="J5694" s="232">
        <v>2016</v>
      </c>
      <c r="K5694" s="106">
        <f t="shared" si="266"/>
        <v>13317433</v>
      </c>
    </row>
    <row r="5695" spans="2:11" s="58" customFormat="1">
      <c r="B5695" s="175" t="s">
        <v>6788</v>
      </c>
      <c r="C5695" s="174" t="s">
        <v>1429</v>
      </c>
      <c r="D5695" s="181">
        <v>19793.150000000001</v>
      </c>
      <c r="E5695" s="97">
        <v>115.67162983153261</v>
      </c>
      <c r="F5695" s="227">
        <f t="shared" si="264"/>
        <v>2289505.92</v>
      </c>
      <c r="G5695" s="81">
        <v>9896.5749269999997</v>
      </c>
      <c r="H5695" s="106">
        <v>576.16115090925541</v>
      </c>
      <c r="I5695" s="189">
        <f t="shared" si="265"/>
        <v>5702022</v>
      </c>
      <c r="J5695" s="232">
        <v>2016</v>
      </c>
      <c r="K5695" s="106">
        <f t="shared" si="266"/>
        <v>7991528</v>
      </c>
    </row>
    <row r="5696" spans="2:11" s="58" customFormat="1">
      <c r="B5696" s="175" t="s">
        <v>6789</v>
      </c>
      <c r="C5696" s="174" t="s">
        <v>1331</v>
      </c>
      <c r="D5696" s="181">
        <v>18957.31667</v>
      </c>
      <c r="E5696" s="97">
        <v>222.37024645323919</v>
      </c>
      <c r="F5696" s="227">
        <f t="shared" si="264"/>
        <v>4215543.18</v>
      </c>
      <c r="G5696" s="81">
        <v>9478.6586079999997</v>
      </c>
      <c r="H5696" s="106">
        <v>576.16116645352236</v>
      </c>
      <c r="I5696" s="189">
        <f t="shared" si="265"/>
        <v>5461235</v>
      </c>
      <c r="J5696" s="232">
        <v>2016</v>
      </c>
      <c r="K5696" s="106">
        <f t="shared" si="266"/>
        <v>9676778</v>
      </c>
    </row>
    <row r="5697" spans="2:11" s="58" customFormat="1">
      <c r="B5697" s="175" t="s">
        <v>6790</v>
      </c>
      <c r="C5697" s="174" t="s">
        <v>1405</v>
      </c>
      <c r="D5697" s="104">
        <v>11706.52857</v>
      </c>
      <c r="E5697" s="97">
        <v>436.52277354840129</v>
      </c>
      <c r="F5697" s="227">
        <f t="shared" si="264"/>
        <v>5110166.32</v>
      </c>
      <c r="G5697" s="81">
        <v>5853.2642329999999</v>
      </c>
      <c r="H5697" s="106">
        <v>595.1817415586678</v>
      </c>
      <c r="I5697" s="189">
        <f t="shared" si="265"/>
        <v>3483756</v>
      </c>
      <c r="J5697" s="232">
        <v>2016</v>
      </c>
      <c r="K5697" s="106">
        <f t="shared" si="266"/>
        <v>8593922</v>
      </c>
    </row>
    <row r="5698" spans="2:11" s="58" customFormat="1">
      <c r="B5698" s="175" t="s">
        <v>6791</v>
      </c>
      <c r="C5698" s="174" t="s">
        <v>1339</v>
      </c>
      <c r="D5698" s="181">
        <v>6107.85</v>
      </c>
      <c r="E5698" s="97">
        <v>182.69318499963163</v>
      </c>
      <c r="F5698" s="227">
        <f t="shared" si="264"/>
        <v>1115862.57</v>
      </c>
      <c r="G5698" s="81">
        <v>3053.925041</v>
      </c>
      <c r="H5698" s="106">
        <v>623.65152203485275</v>
      </c>
      <c r="I5698" s="189">
        <f t="shared" si="265"/>
        <v>1904585</v>
      </c>
      <c r="J5698" s="232">
        <v>2016</v>
      </c>
      <c r="K5698" s="106">
        <f t="shared" si="266"/>
        <v>3020448</v>
      </c>
    </row>
    <row r="5699" spans="2:11" s="58" customFormat="1">
      <c r="B5699" s="175" t="s">
        <v>6792</v>
      </c>
      <c r="C5699" s="174" t="s">
        <v>1435</v>
      </c>
      <c r="D5699" s="181">
        <v>7382.24</v>
      </c>
      <c r="E5699" s="97">
        <v>793.47295400853943</v>
      </c>
      <c r="F5699" s="227">
        <f t="shared" si="264"/>
        <v>5857607.7800000003</v>
      </c>
      <c r="G5699" s="81">
        <v>3691.1198979999999</v>
      </c>
      <c r="H5699" s="106">
        <v>623.6516460078426</v>
      </c>
      <c r="I5699" s="189">
        <f t="shared" si="265"/>
        <v>2301973</v>
      </c>
      <c r="J5699" s="232">
        <v>2016</v>
      </c>
      <c r="K5699" s="106">
        <f t="shared" si="266"/>
        <v>8159581</v>
      </c>
    </row>
    <row r="5700" spans="2:11" s="58" customFormat="1">
      <c r="B5700" s="175" t="s">
        <v>6793</v>
      </c>
      <c r="C5700" s="174" t="s">
        <v>1424</v>
      </c>
      <c r="D5700" s="181">
        <v>18288.562699999999</v>
      </c>
      <c r="E5700" s="97">
        <v>423.48845270383117</v>
      </c>
      <c r="F5700" s="227">
        <f t="shared" si="264"/>
        <v>7744995.1200000001</v>
      </c>
      <c r="G5700" s="81">
        <v>9144.2815100000007</v>
      </c>
      <c r="H5700" s="106">
        <v>623.65162246629041</v>
      </c>
      <c r="I5700" s="189">
        <f t="shared" si="265"/>
        <v>5702846</v>
      </c>
      <c r="J5700" s="232">
        <v>2016</v>
      </c>
      <c r="K5700" s="106">
        <f t="shared" si="266"/>
        <v>13447841</v>
      </c>
    </row>
    <row r="5701" spans="2:11" s="58" customFormat="1">
      <c r="B5701" s="175" t="s">
        <v>6794</v>
      </c>
      <c r="C5701" s="174" t="s">
        <v>1429</v>
      </c>
      <c r="D5701" s="181">
        <v>8579.5499999999993</v>
      </c>
      <c r="E5701" s="97">
        <v>235.39620143247609</v>
      </c>
      <c r="F5701" s="227">
        <f t="shared" si="264"/>
        <v>2019593.48</v>
      </c>
      <c r="G5701" s="81">
        <v>4289.7749679999997</v>
      </c>
      <c r="H5701" s="106">
        <v>623.65159477055352</v>
      </c>
      <c r="I5701" s="189">
        <f t="shared" si="265"/>
        <v>2675325</v>
      </c>
      <c r="J5701" s="232">
        <v>2016</v>
      </c>
      <c r="K5701" s="106">
        <f t="shared" si="266"/>
        <v>4694918</v>
      </c>
    </row>
    <row r="5702" spans="2:11" s="58" customFormat="1">
      <c r="B5702" s="175" t="s">
        <v>6795</v>
      </c>
      <c r="C5702" s="174" t="s">
        <v>1438</v>
      </c>
      <c r="D5702" s="104">
        <v>14006.6</v>
      </c>
      <c r="E5702" s="97">
        <v>285.49182742421431</v>
      </c>
      <c r="F5702" s="227">
        <f t="shared" si="264"/>
        <v>3998769.83</v>
      </c>
      <c r="G5702" s="81"/>
      <c r="H5702" s="106" t="s">
        <v>11235</v>
      </c>
      <c r="I5702" s="189" t="str">
        <f t="shared" si="265"/>
        <v/>
      </c>
      <c r="J5702" s="232">
        <v>2016</v>
      </c>
      <c r="K5702" s="106">
        <f t="shared" si="266"/>
        <v>0</v>
      </c>
    </row>
    <row r="5703" spans="2:11" s="58" customFormat="1">
      <c r="B5703" s="175" t="s">
        <v>6796</v>
      </c>
      <c r="C5703" s="174" t="s">
        <v>1438</v>
      </c>
      <c r="D5703" s="181">
        <v>7600.94</v>
      </c>
      <c r="E5703" s="97">
        <v>201.69764134436005</v>
      </c>
      <c r="F5703" s="227">
        <f t="shared" si="264"/>
        <v>1533091.67</v>
      </c>
      <c r="G5703" s="81"/>
      <c r="H5703" s="106" t="s">
        <v>11235</v>
      </c>
      <c r="I5703" s="189" t="str">
        <f t="shared" si="265"/>
        <v/>
      </c>
      <c r="J5703" s="232">
        <v>2016</v>
      </c>
      <c r="K5703" s="106">
        <f t="shared" si="266"/>
        <v>0</v>
      </c>
    </row>
    <row r="5704" spans="2:11" s="58" customFormat="1">
      <c r="B5704" s="175" t="s">
        <v>6797</v>
      </c>
      <c r="C5704" s="174" t="s">
        <v>1429</v>
      </c>
      <c r="D5704" s="181">
        <v>5848.05</v>
      </c>
      <c r="E5704" s="97">
        <v>99.640174075119049</v>
      </c>
      <c r="F5704" s="227">
        <f t="shared" si="264"/>
        <v>582700.72</v>
      </c>
      <c r="G5704" s="81">
        <v>2924.024973</v>
      </c>
      <c r="H5704" s="106">
        <v>623.65165032398647</v>
      </c>
      <c r="I5704" s="189">
        <f t="shared" si="265"/>
        <v>1823573</v>
      </c>
      <c r="J5704" s="232">
        <v>2016</v>
      </c>
      <c r="K5704" s="106">
        <f t="shared" si="266"/>
        <v>2406274</v>
      </c>
    </row>
    <row r="5705" spans="2:11" s="58" customFormat="1">
      <c r="B5705" s="175" t="s">
        <v>6798</v>
      </c>
      <c r="C5705" s="174" t="s">
        <v>1435</v>
      </c>
      <c r="D5705" s="181">
        <v>10039.377500000001</v>
      </c>
      <c r="E5705" s="97">
        <v>285.51420543753835</v>
      </c>
      <c r="F5705" s="227">
        <f t="shared" si="264"/>
        <v>2866384.89</v>
      </c>
      <c r="G5705" s="81">
        <v>5019.6887610000003</v>
      </c>
      <c r="H5705" s="106">
        <v>623.65161448303581</v>
      </c>
      <c r="I5705" s="189">
        <f t="shared" si="265"/>
        <v>3130537</v>
      </c>
      <c r="J5705" s="232">
        <v>2016</v>
      </c>
      <c r="K5705" s="106">
        <f t="shared" si="266"/>
        <v>5996922</v>
      </c>
    </row>
    <row r="5706" spans="2:11" s="58" customFormat="1">
      <c r="B5706" s="175" t="s">
        <v>6799</v>
      </c>
      <c r="C5706" s="174" t="s">
        <v>1438</v>
      </c>
      <c r="D5706" s="181">
        <v>17142.56667</v>
      </c>
      <c r="E5706" s="97">
        <v>234.53074253086746</v>
      </c>
      <c r="F5706" s="227">
        <f t="shared" si="264"/>
        <v>4020458.89</v>
      </c>
      <c r="G5706" s="81"/>
      <c r="H5706" s="106" t="s">
        <v>11235</v>
      </c>
      <c r="I5706" s="189" t="str">
        <f t="shared" si="265"/>
        <v/>
      </c>
      <c r="J5706" s="232">
        <v>2016</v>
      </c>
      <c r="K5706" s="106">
        <f t="shared" si="266"/>
        <v>0</v>
      </c>
    </row>
    <row r="5707" spans="2:11" s="58" customFormat="1">
      <c r="B5707" s="175" t="s">
        <v>6800</v>
      </c>
      <c r="C5707" s="174" t="s">
        <v>1435</v>
      </c>
      <c r="D5707" s="104">
        <v>15864.77462</v>
      </c>
      <c r="E5707" s="97">
        <v>269.18947367939353</v>
      </c>
      <c r="F5707" s="227">
        <f t="shared" si="264"/>
        <v>4270630.33</v>
      </c>
      <c r="G5707" s="81">
        <v>7932.3875539999999</v>
      </c>
      <c r="H5707" s="106">
        <v>623.65170212912676</v>
      </c>
      <c r="I5707" s="189">
        <f t="shared" si="265"/>
        <v>4947047</v>
      </c>
      <c r="J5707" s="232">
        <v>2016</v>
      </c>
      <c r="K5707" s="106">
        <f t="shared" si="266"/>
        <v>9217677</v>
      </c>
    </row>
    <row r="5708" spans="2:11" s="58" customFormat="1">
      <c r="B5708" s="175" t="s">
        <v>6801</v>
      </c>
      <c r="C5708" s="174" t="s">
        <v>2054</v>
      </c>
      <c r="D5708" s="181">
        <v>10895.62667</v>
      </c>
      <c r="E5708" s="97">
        <v>171.29296886968319</v>
      </c>
      <c r="F5708" s="227">
        <f t="shared" si="264"/>
        <v>1866344.24</v>
      </c>
      <c r="G5708" s="81"/>
      <c r="H5708" s="106" t="s">
        <v>11235</v>
      </c>
      <c r="I5708" s="189" t="str">
        <f t="shared" si="265"/>
        <v/>
      </c>
      <c r="J5708" s="232">
        <v>2016</v>
      </c>
      <c r="K5708" s="106">
        <f t="shared" si="266"/>
        <v>0</v>
      </c>
    </row>
    <row r="5709" spans="2:11" s="58" customFormat="1">
      <c r="B5709" s="175" t="s">
        <v>6802</v>
      </c>
      <c r="C5709" s="174" t="s">
        <v>1435</v>
      </c>
      <c r="D5709" s="181">
        <v>7152.7</v>
      </c>
      <c r="E5709" s="97">
        <v>502.56384582045939</v>
      </c>
      <c r="F5709" s="227">
        <f t="shared" si="264"/>
        <v>3594688.42</v>
      </c>
      <c r="G5709" s="81">
        <v>3576.3501070000002</v>
      </c>
      <c r="H5709" s="106">
        <v>623.65174920498907</v>
      </c>
      <c r="I5709" s="189">
        <f t="shared" si="265"/>
        <v>2230397</v>
      </c>
      <c r="J5709" s="232">
        <v>2016</v>
      </c>
      <c r="K5709" s="106">
        <f t="shared" si="266"/>
        <v>5825085</v>
      </c>
    </row>
    <row r="5710" spans="2:11" s="58" customFormat="1">
      <c r="B5710" s="175" t="s">
        <v>6803</v>
      </c>
      <c r="C5710" s="174" t="s">
        <v>1435</v>
      </c>
      <c r="D5710" s="181">
        <v>4877.45</v>
      </c>
      <c r="E5710" s="97">
        <v>89.885657464453757</v>
      </c>
      <c r="F5710" s="227">
        <f t="shared" ref="F5710:F5773" si="267">IFERROR(D5710*E5710,0)</f>
        <v>438412.79999999999</v>
      </c>
      <c r="G5710" s="81">
        <v>2438.7250309999999</v>
      </c>
      <c r="H5710" s="106">
        <v>623.65169531898732</v>
      </c>
      <c r="I5710" s="189">
        <f t="shared" ref="I5710:I5773" si="268">IFERROR(G5710*H5710,"")</f>
        <v>1520914.9999999998</v>
      </c>
      <c r="J5710" s="232">
        <v>2016</v>
      </c>
      <c r="K5710" s="106">
        <f t="shared" ref="K5710:K5773" si="269">IFERROR(ROUND((F5710+I5710),0),0)</f>
        <v>1959328</v>
      </c>
    </row>
    <row r="5711" spans="2:11" s="58" customFormat="1">
      <c r="B5711" s="175" t="s">
        <v>6804</v>
      </c>
      <c r="C5711" s="174" t="s">
        <v>1438</v>
      </c>
      <c r="D5711" s="181">
        <v>36675.853130000003</v>
      </c>
      <c r="E5711" s="97">
        <v>199.04529893617229</v>
      </c>
      <c r="F5711" s="227">
        <f t="shared" si="267"/>
        <v>7300156.1500000004</v>
      </c>
      <c r="G5711" s="81"/>
      <c r="H5711" s="106" t="s">
        <v>11235</v>
      </c>
      <c r="I5711" s="189" t="str">
        <f t="shared" si="268"/>
        <v/>
      </c>
      <c r="J5711" s="232">
        <v>2016</v>
      </c>
      <c r="K5711" s="106">
        <f t="shared" si="269"/>
        <v>0</v>
      </c>
    </row>
    <row r="5712" spans="2:11" s="58" customFormat="1">
      <c r="B5712" s="175" t="s">
        <v>6805</v>
      </c>
      <c r="C5712" s="174" t="s">
        <v>1438</v>
      </c>
      <c r="D5712" s="104">
        <v>11325.413130000001</v>
      </c>
      <c r="E5712" s="97">
        <v>161.03262539439035</v>
      </c>
      <c r="F5712" s="227">
        <f t="shared" si="267"/>
        <v>1823761.01</v>
      </c>
      <c r="G5712" s="81"/>
      <c r="H5712" s="106" t="s">
        <v>11235</v>
      </c>
      <c r="I5712" s="189" t="str">
        <f t="shared" si="268"/>
        <v/>
      </c>
      <c r="J5712" s="232">
        <v>2016</v>
      </c>
      <c r="K5712" s="106">
        <f t="shared" si="269"/>
        <v>0</v>
      </c>
    </row>
    <row r="5713" spans="2:11" s="58" customFormat="1">
      <c r="B5713" s="175" t="s">
        <v>6806</v>
      </c>
      <c r="C5713" s="174" t="s">
        <v>1534</v>
      </c>
      <c r="D5713" s="181">
        <v>9885.6</v>
      </c>
      <c r="E5713" s="97">
        <v>108.10429513635997</v>
      </c>
      <c r="F5713" s="227">
        <f t="shared" si="267"/>
        <v>1068675.82</v>
      </c>
      <c r="G5713" s="81">
        <v>4942.8002420000003</v>
      </c>
      <c r="H5713" s="106">
        <v>576.16105457817935</v>
      </c>
      <c r="I5713" s="189">
        <f t="shared" si="268"/>
        <v>2847849</v>
      </c>
      <c r="J5713" s="232">
        <v>2016</v>
      </c>
      <c r="K5713" s="106">
        <f t="shared" si="269"/>
        <v>3916525</v>
      </c>
    </row>
    <row r="5714" spans="2:11" s="58" customFormat="1">
      <c r="B5714" s="175" t="s">
        <v>6807</v>
      </c>
      <c r="C5714" s="174" t="s">
        <v>1577</v>
      </c>
      <c r="D5714" s="181">
        <v>7906.8</v>
      </c>
      <c r="E5714" s="97">
        <v>804.03255172762681</v>
      </c>
      <c r="F5714" s="227">
        <f t="shared" si="267"/>
        <v>6357324.5800000001</v>
      </c>
      <c r="G5714" s="81">
        <v>3953.4000219999998</v>
      </c>
      <c r="H5714" s="106">
        <v>576.1610227461066</v>
      </c>
      <c r="I5714" s="189">
        <f t="shared" si="268"/>
        <v>2277795</v>
      </c>
      <c r="J5714" s="232">
        <v>2016</v>
      </c>
      <c r="K5714" s="106">
        <f t="shared" si="269"/>
        <v>8635120</v>
      </c>
    </row>
    <row r="5715" spans="2:11" s="58" customFormat="1">
      <c r="B5715" s="175" t="s">
        <v>6808</v>
      </c>
      <c r="C5715" s="174" t="s">
        <v>1429</v>
      </c>
      <c r="D5715" s="181">
        <v>3741.2375000000002</v>
      </c>
      <c r="E5715" s="97">
        <v>398.70563149225353</v>
      </c>
      <c r="F5715" s="227">
        <f t="shared" si="267"/>
        <v>1491652.46</v>
      </c>
      <c r="G5715" s="81">
        <v>1870.618776</v>
      </c>
      <c r="H5715" s="106">
        <v>576.16122206612556</v>
      </c>
      <c r="I5715" s="189">
        <f t="shared" si="268"/>
        <v>1077778</v>
      </c>
      <c r="J5715" s="232">
        <v>2016</v>
      </c>
      <c r="K5715" s="106">
        <f t="shared" si="269"/>
        <v>2569430</v>
      </c>
    </row>
    <row r="5716" spans="2:11" s="58" customFormat="1">
      <c r="B5716" s="175" t="s">
        <v>6809</v>
      </c>
      <c r="C5716" s="174" t="s">
        <v>1856</v>
      </c>
      <c r="D5716" s="181">
        <v>8715.0285710000007</v>
      </c>
      <c r="E5716" s="97">
        <v>292.96730689972168</v>
      </c>
      <c r="F5716" s="227">
        <f t="shared" si="267"/>
        <v>2553218.4500000002</v>
      </c>
      <c r="G5716" s="81">
        <v>4357.5142519999999</v>
      </c>
      <c r="H5716" s="106">
        <v>576.16105302413598</v>
      </c>
      <c r="I5716" s="189">
        <f t="shared" si="268"/>
        <v>2510630</v>
      </c>
      <c r="J5716" s="232">
        <v>2016</v>
      </c>
      <c r="K5716" s="106">
        <f t="shared" si="269"/>
        <v>5063848</v>
      </c>
    </row>
    <row r="5717" spans="2:11" s="58" customFormat="1">
      <c r="B5717" s="175" t="s">
        <v>6810</v>
      </c>
      <c r="C5717" s="174" t="s">
        <v>1539</v>
      </c>
      <c r="D5717" s="104">
        <v>7829.4666669999997</v>
      </c>
      <c r="E5717" s="97">
        <v>405.17533631898408</v>
      </c>
      <c r="F5717" s="227">
        <f t="shared" si="267"/>
        <v>3172306.79</v>
      </c>
      <c r="G5717" s="81">
        <v>3914.7333290000001</v>
      </c>
      <c r="H5717" s="106">
        <v>162.69460687956862</v>
      </c>
      <c r="I5717" s="189">
        <f t="shared" si="268"/>
        <v>636906</v>
      </c>
      <c r="J5717" s="232">
        <v>2016</v>
      </c>
      <c r="K5717" s="106">
        <f t="shared" si="269"/>
        <v>3809213</v>
      </c>
    </row>
    <row r="5718" spans="2:11" s="58" customFormat="1">
      <c r="B5718" s="175" t="s">
        <v>6811</v>
      </c>
      <c r="C5718" s="174" t="s">
        <v>1539</v>
      </c>
      <c r="D5718" s="181">
        <v>8527.6477780000005</v>
      </c>
      <c r="E5718" s="97">
        <v>148.44104176836464</v>
      </c>
      <c r="F5718" s="227">
        <f t="shared" si="267"/>
        <v>1265852.92</v>
      </c>
      <c r="G5718" s="81">
        <v>4263.8239080000003</v>
      </c>
      <c r="H5718" s="106">
        <v>162.69457064079108</v>
      </c>
      <c r="I5718" s="189">
        <f t="shared" si="268"/>
        <v>693701</v>
      </c>
      <c r="J5718" s="232">
        <v>2016</v>
      </c>
      <c r="K5718" s="106">
        <f t="shared" si="269"/>
        <v>1959554</v>
      </c>
    </row>
    <row r="5719" spans="2:11" s="58" customFormat="1">
      <c r="B5719" s="175" t="s">
        <v>6812</v>
      </c>
      <c r="C5719" s="174" t="s">
        <v>1556</v>
      </c>
      <c r="D5719" s="181">
        <v>7114.05</v>
      </c>
      <c r="E5719" s="97">
        <v>306.07166663152498</v>
      </c>
      <c r="F5719" s="227">
        <f t="shared" si="267"/>
        <v>2177409.14</v>
      </c>
      <c r="G5719" s="81">
        <v>3557.025087</v>
      </c>
      <c r="H5719" s="106">
        <v>162.69438248131198</v>
      </c>
      <c r="I5719" s="189">
        <f t="shared" si="268"/>
        <v>578708</v>
      </c>
      <c r="J5719" s="232">
        <v>2016</v>
      </c>
      <c r="K5719" s="106">
        <f t="shared" si="269"/>
        <v>2756117</v>
      </c>
    </row>
    <row r="5720" spans="2:11" s="58" customFormat="1">
      <c r="B5720" s="175" t="s">
        <v>6813</v>
      </c>
      <c r="C5720" s="174" t="s">
        <v>1556</v>
      </c>
      <c r="D5720" s="181">
        <v>15396.04</v>
      </c>
      <c r="E5720" s="97">
        <v>270.70561456062728</v>
      </c>
      <c r="F5720" s="227">
        <f t="shared" si="267"/>
        <v>4167794.47</v>
      </c>
      <c r="G5720" s="81">
        <v>7698.0198270000001</v>
      </c>
      <c r="H5720" s="106">
        <v>391.34427654157298</v>
      </c>
      <c r="I5720" s="189">
        <f t="shared" si="268"/>
        <v>3012576</v>
      </c>
      <c r="J5720" s="232">
        <v>2016</v>
      </c>
      <c r="K5720" s="106">
        <f t="shared" si="269"/>
        <v>7180370</v>
      </c>
    </row>
    <row r="5721" spans="2:11" s="58" customFormat="1">
      <c r="B5721" s="175" t="s">
        <v>6814</v>
      </c>
      <c r="C5721" s="174" t="s">
        <v>1507</v>
      </c>
      <c r="D5721" s="181">
        <v>8876.3245360000001</v>
      </c>
      <c r="E5721" s="97">
        <v>131.45175632861739</v>
      </c>
      <c r="F5721" s="227">
        <f t="shared" si="267"/>
        <v>1166808.45</v>
      </c>
      <c r="G5721" s="81">
        <v>4438.1624350000002</v>
      </c>
      <c r="H5721" s="106">
        <v>576.16120127428371</v>
      </c>
      <c r="I5721" s="189">
        <f t="shared" si="268"/>
        <v>2557097</v>
      </c>
      <c r="J5721" s="232">
        <v>2016</v>
      </c>
      <c r="K5721" s="106">
        <f t="shared" si="269"/>
        <v>3723905</v>
      </c>
    </row>
    <row r="5722" spans="2:11" s="58" customFormat="1">
      <c r="B5722" s="175" t="s">
        <v>6815</v>
      </c>
      <c r="C5722" s="174" t="s">
        <v>1534</v>
      </c>
      <c r="D5722" s="104">
        <v>13138.65</v>
      </c>
      <c r="E5722" s="97">
        <v>66.894660410316135</v>
      </c>
      <c r="F5722" s="227">
        <f t="shared" si="267"/>
        <v>878905.53</v>
      </c>
      <c r="G5722" s="81">
        <v>6569.3249770000002</v>
      </c>
      <c r="H5722" s="106">
        <v>576.16117534932539</v>
      </c>
      <c r="I5722" s="189">
        <f t="shared" si="268"/>
        <v>3784990</v>
      </c>
      <c r="J5722" s="232">
        <v>2016</v>
      </c>
      <c r="K5722" s="106">
        <f t="shared" si="269"/>
        <v>4663896</v>
      </c>
    </row>
    <row r="5723" spans="2:11" s="58" customFormat="1">
      <c r="B5723" s="175" t="s">
        <v>6816</v>
      </c>
      <c r="C5723" s="174" t="s">
        <v>1556</v>
      </c>
      <c r="D5723" s="181">
        <v>7504.1</v>
      </c>
      <c r="E5723" s="97">
        <v>411.6912541144174</v>
      </c>
      <c r="F5723" s="227">
        <f t="shared" si="267"/>
        <v>3089372.34</v>
      </c>
      <c r="G5723" s="81">
        <v>3752.0500740000002</v>
      </c>
      <c r="H5723" s="106">
        <v>576.16102060582466</v>
      </c>
      <c r="I5723" s="189">
        <f t="shared" si="268"/>
        <v>2161785</v>
      </c>
      <c r="J5723" s="232">
        <v>2016</v>
      </c>
      <c r="K5723" s="106">
        <f t="shared" si="269"/>
        <v>5251157</v>
      </c>
    </row>
    <row r="5724" spans="2:11" s="58" customFormat="1">
      <c r="B5724" s="175" t="s">
        <v>6817</v>
      </c>
      <c r="C5724" s="174" t="s">
        <v>1534</v>
      </c>
      <c r="D5724" s="181">
        <v>18220.438099999999</v>
      </c>
      <c r="E5724" s="97">
        <v>130.07381200126028</v>
      </c>
      <c r="F5724" s="227">
        <f t="shared" si="267"/>
        <v>2370001.84</v>
      </c>
      <c r="G5724" s="81">
        <v>9110.2186870000005</v>
      </c>
      <c r="H5724" s="106">
        <v>576.16114171771687</v>
      </c>
      <c r="I5724" s="189">
        <f t="shared" si="268"/>
        <v>5248954</v>
      </c>
      <c r="J5724" s="232">
        <v>2016</v>
      </c>
      <c r="K5724" s="106">
        <f t="shared" si="269"/>
        <v>7618956</v>
      </c>
    </row>
    <row r="5725" spans="2:11" s="58" customFormat="1">
      <c r="B5725" s="175" t="s">
        <v>6818</v>
      </c>
      <c r="C5725" s="174" t="s">
        <v>1486</v>
      </c>
      <c r="D5725" s="181">
        <v>29004.407009999999</v>
      </c>
      <c r="E5725" s="97">
        <v>85.171759903530614</v>
      </c>
      <c r="F5725" s="227">
        <f t="shared" si="267"/>
        <v>2470356.39</v>
      </c>
      <c r="G5725" s="81"/>
      <c r="H5725" s="106" t="s">
        <v>11235</v>
      </c>
      <c r="I5725" s="189" t="str">
        <f t="shared" si="268"/>
        <v/>
      </c>
      <c r="J5725" s="232">
        <v>2016</v>
      </c>
      <c r="K5725" s="106">
        <f t="shared" si="269"/>
        <v>0</v>
      </c>
    </row>
    <row r="5726" spans="2:11" s="58" customFormat="1">
      <c r="B5726" s="175" t="s">
        <v>6819</v>
      </c>
      <c r="C5726" s="174" t="s">
        <v>1438</v>
      </c>
      <c r="D5726" s="181">
        <v>14413.20714</v>
      </c>
      <c r="E5726" s="97">
        <v>68.701419495453109</v>
      </c>
      <c r="F5726" s="227">
        <f t="shared" si="267"/>
        <v>990207.79</v>
      </c>
      <c r="G5726" s="81"/>
      <c r="H5726" s="106" t="s">
        <v>11235</v>
      </c>
      <c r="I5726" s="189" t="str">
        <f t="shared" si="268"/>
        <v/>
      </c>
      <c r="J5726" s="232">
        <v>2016</v>
      </c>
      <c r="K5726" s="106">
        <f t="shared" si="269"/>
        <v>0</v>
      </c>
    </row>
    <row r="5727" spans="2:11" s="58" customFormat="1">
      <c r="B5727" s="175" t="s">
        <v>6820</v>
      </c>
      <c r="C5727" s="174" t="s">
        <v>1405</v>
      </c>
      <c r="D5727" s="104">
        <v>8257.7000000000007</v>
      </c>
      <c r="E5727" s="97">
        <v>46.006823934025206</v>
      </c>
      <c r="F5727" s="227">
        <f t="shared" si="267"/>
        <v>379910.55</v>
      </c>
      <c r="G5727" s="81">
        <v>4128.8501219999998</v>
      </c>
      <c r="H5727" s="106">
        <v>576.16114165163197</v>
      </c>
      <c r="I5727" s="189">
        <f t="shared" si="268"/>
        <v>2378883</v>
      </c>
      <c r="J5727" s="232">
        <v>2016</v>
      </c>
      <c r="K5727" s="106">
        <f t="shared" si="269"/>
        <v>2758794</v>
      </c>
    </row>
    <row r="5728" spans="2:11" s="58" customFormat="1">
      <c r="B5728" s="175" t="s">
        <v>6821</v>
      </c>
      <c r="C5728" s="174" t="s">
        <v>1405</v>
      </c>
      <c r="D5728" s="181">
        <v>2716.6</v>
      </c>
      <c r="E5728" s="97">
        <v>98.258282411838337</v>
      </c>
      <c r="F5728" s="227">
        <f t="shared" si="267"/>
        <v>266928.45</v>
      </c>
      <c r="G5728" s="81">
        <v>1358.299968</v>
      </c>
      <c r="H5728" s="106">
        <v>576.16139176703564</v>
      </c>
      <c r="I5728" s="189">
        <f t="shared" si="268"/>
        <v>782600</v>
      </c>
      <c r="J5728" s="232">
        <v>2016</v>
      </c>
      <c r="K5728" s="106">
        <f t="shared" si="269"/>
        <v>1049528</v>
      </c>
    </row>
    <row r="5729" spans="2:11" s="58" customFormat="1">
      <c r="B5729" s="175" t="s">
        <v>6822</v>
      </c>
      <c r="C5729" s="174" t="s">
        <v>1618</v>
      </c>
      <c r="D5729" s="181">
        <v>9246.0214290000004</v>
      </c>
      <c r="E5729" s="97">
        <v>350.15999528676844</v>
      </c>
      <c r="F5729" s="227">
        <f t="shared" si="267"/>
        <v>3237586.8200000003</v>
      </c>
      <c r="G5729" s="81">
        <v>4623.0108389999996</v>
      </c>
      <c r="H5729" s="106">
        <v>269.34827612676514</v>
      </c>
      <c r="I5729" s="189">
        <f t="shared" si="268"/>
        <v>1245200</v>
      </c>
      <c r="J5729" s="232">
        <v>2016</v>
      </c>
      <c r="K5729" s="106">
        <f t="shared" si="269"/>
        <v>4482787</v>
      </c>
    </row>
    <row r="5730" spans="2:11" s="58" customFormat="1">
      <c r="B5730" s="175" t="s">
        <v>6823</v>
      </c>
      <c r="C5730" s="174" t="s">
        <v>1585</v>
      </c>
      <c r="D5730" s="181">
        <v>2655.8666669999998</v>
      </c>
      <c r="E5730" s="97">
        <v>88.645240713810281</v>
      </c>
      <c r="F5730" s="227">
        <f t="shared" si="267"/>
        <v>235429.94</v>
      </c>
      <c r="G5730" s="81">
        <v>1327.9332959999999</v>
      </c>
      <c r="H5730" s="106">
        <v>576.16147008637097</v>
      </c>
      <c r="I5730" s="189">
        <f t="shared" si="268"/>
        <v>765104</v>
      </c>
      <c r="J5730" s="232">
        <v>2016</v>
      </c>
      <c r="K5730" s="106">
        <f t="shared" si="269"/>
        <v>1000534</v>
      </c>
    </row>
    <row r="5731" spans="2:11" s="58" customFormat="1">
      <c r="B5731" s="175" t="s">
        <v>6824</v>
      </c>
      <c r="C5731" s="174" t="s">
        <v>1336</v>
      </c>
      <c r="D5731" s="181">
        <v>41271.992599999998</v>
      </c>
      <c r="E5731" s="97">
        <v>224.98069913881503</v>
      </c>
      <c r="F5731" s="227">
        <f t="shared" si="267"/>
        <v>9285401.75</v>
      </c>
      <c r="G5731" s="81">
        <v>20635.996729999999</v>
      </c>
      <c r="H5731" s="106">
        <v>576.16116902728356</v>
      </c>
      <c r="I5731" s="189">
        <f t="shared" si="268"/>
        <v>11889660</v>
      </c>
      <c r="J5731" s="232">
        <v>2016</v>
      </c>
      <c r="K5731" s="106">
        <f t="shared" si="269"/>
        <v>21175062</v>
      </c>
    </row>
    <row r="5732" spans="2:11" s="58" customFormat="1">
      <c r="B5732" s="175" t="s">
        <v>6825</v>
      </c>
      <c r="C5732" s="174" t="s">
        <v>1585</v>
      </c>
      <c r="D5732" s="104">
        <v>5484.8666670000002</v>
      </c>
      <c r="E5732" s="97">
        <v>65.930333762842594</v>
      </c>
      <c r="F5732" s="227">
        <f t="shared" si="267"/>
        <v>361619.09</v>
      </c>
      <c r="G5732" s="81">
        <v>2742.4332530000001</v>
      </c>
      <c r="H5732" s="106">
        <v>576.16096882996771</v>
      </c>
      <c r="I5732" s="189">
        <f t="shared" si="268"/>
        <v>1580083</v>
      </c>
      <c r="J5732" s="232">
        <v>2016</v>
      </c>
      <c r="K5732" s="106">
        <f t="shared" si="269"/>
        <v>1941702</v>
      </c>
    </row>
    <row r="5733" spans="2:11" s="58" customFormat="1">
      <c r="B5733" s="175" t="s">
        <v>6826</v>
      </c>
      <c r="C5733" s="174" t="s">
        <v>1405</v>
      </c>
      <c r="D5733" s="181">
        <v>12809.32857</v>
      </c>
      <c r="E5733" s="97">
        <v>123.11493076174563</v>
      </c>
      <c r="F5733" s="227">
        <f t="shared" si="267"/>
        <v>1577019.6</v>
      </c>
      <c r="G5733" s="81">
        <v>6404.6640390000002</v>
      </c>
      <c r="H5733" s="106">
        <v>576.16121275522221</v>
      </c>
      <c r="I5733" s="189">
        <f t="shared" si="268"/>
        <v>3690119</v>
      </c>
      <c r="J5733" s="232">
        <v>2016</v>
      </c>
      <c r="K5733" s="106">
        <f t="shared" si="269"/>
        <v>5267139</v>
      </c>
    </row>
    <row r="5734" spans="2:11" s="58" customFormat="1">
      <c r="B5734" s="175" t="s">
        <v>6827</v>
      </c>
      <c r="C5734" s="174" t="s">
        <v>1405</v>
      </c>
      <c r="D5734" s="181">
        <v>4231.4619050000001</v>
      </c>
      <c r="E5734" s="97">
        <v>201.06712505072167</v>
      </c>
      <c r="F5734" s="227">
        <f t="shared" si="267"/>
        <v>850807.88</v>
      </c>
      <c r="G5734" s="81">
        <v>2115.7309530000002</v>
      </c>
      <c r="H5734" s="106">
        <v>576.16115993931851</v>
      </c>
      <c r="I5734" s="189">
        <f t="shared" si="268"/>
        <v>1219002</v>
      </c>
      <c r="J5734" s="232">
        <v>2016</v>
      </c>
      <c r="K5734" s="106">
        <f t="shared" si="269"/>
        <v>2069810</v>
      </c>
    </row>
    <row r="5735" spans="2:11" s="58" customFormat="1">
      <c r="B5735" s="175" t="s">
        <v>6828</v>
      </c>
      <c r="C5735" s="174" t="s">
        <v>3745</v>
      </c>
      <c r="D5735" s="181">
        <v>4238.1000000000004</v>
      </c>
      <c r="E5735" s="97">
        <v>96.127618508293807</v>
      </c>
      <c r="F5735" s="227">
        <f t="shared" si="267"/>
        <v>407398.46</v>
      </c>
      <c r="G5735" s="81">
        <v>2119.0499650000002</v>
      </c>
      <c r="H5735" s="106">
        <v>576.16102506577749</v>
      </c>
      <c r="I5735" s="189">
        <f t="shared" si="268"/>
        <v>1220914</v>
      </c>
      <c r="J5735" s="232">
        <v>2016</v>
      </c>
      <c r="K5735" s="106">
        <f t="shared" si="269"/>
        <v>1628312</v>
      </c>
    </row>
    <row r="5736" spans="2:11" s="58" customFormat="1">
      <c r="B5736" s="175" t="s">
        <v>6829</v>
      </c>
      <c r="C5736" s="174" t="s">
        <v>1997</v>
      </c>
      <c r="D5736" s="181">
        <v>6696.9238100000002</v>
      </c>
      <c r="E5736" s="97">
        <v>369.63205349651429</v>
      </c>
      <c r="F5736" s="227">
        <f t="shared" si="267"/>
        <v>2475397.7000000002</v>
      </c>
      <c r="G5736" s="81">
        <v>3348.4619189999999</v>
      </c>
      <c r="H5736" s="106">
        <v>576.16124855801297</v>
      </c>
      <c r="I5736" s="189">
        <f t="shared" si="268"/>
        <v>1929254</v>
      </c>
      <c r="J5736" s="232">
        <v>2016</v>
      </c>
      <c r="K5736" s="106">
        <f t="shared" si="269"/>
        <v>4404652</v>
      </c>
    </row>
    <row r="5737" spans="2:11" s="58" customFormat="1">
      <c r="B5737" s="175" t="s">
        <v>6830</v>
      </c>
      <c r="C5737" s="174" t="s">
        <v>1429</v>
      </c>
      <c r="D5737" s="104">
        <v>6014.8374999999996</v>
      </c>
      <c r="E5737" s="97">
        <v>514.28051713782793</v>
      </c>
      <c r="F5737" s="227">
        <f t="shared" si="267"/>
        <v>3093313.7399999998</v>
      </c>
      <c r="G5737" s="81">
        <v>3007.418819</v>
      </c>
      <c r="H5737" s="106">
        <v>576.16118814344622</v>
      </c>
      <c r="I5737" s="189">
        <f t="shared" si="268"/>
        <v>1732757.9999999998</v>
      </c>
      <c r="J5737" s="232">
        <v>2016</v>
      </c>
      <c r="K5737" s="106">
        <f t="shared" si="269"/>
        <v>4826072</v>
      </c>
    </row>
    <row r="5738" spans="2:11" s="58" customFormat="1">
      <c r="B5738" s="175" t="s">
        <v>6831</v>
      </c>
      <c r="C5738" s="174" t="s">
        <v>1429</v>
      </c>
      <c r="D5738" s="181">
        <v>3741.2375000000002</v>
      </c>
      <c r="E5738" s="97">
        <v>398.70563149225353</v>
      </c>
      <c r="F5738" s="227">
        <f t="shared" si="267"/>
        <v>1491652.46</v>
      </c>
      <c r="G5738" s="81">
        <v>1870.618776</v>
      </c>
      <c r="H5738" s="106">
        <v>576.16122206612556</v>
      </c>
      <c r="I5738" s="189">
        <f t="shared" si="268"/>
        <v>1077778</v>
      </c>
      <c r="J5738" s="232">
        <v>2016</v>
      </c>
      <c r="K5738" s="106">
        <f t="shared" si="269"/>
        <v>2569430</v>
      </c>
    </row>
    <row r="5739" spans="2:11" s="58" customFormat="1">
      <c r="B5739" s="175" t="s">
        <v>6832</v>
      </c>
      <c r="C5739" s="174" t="s">
        <v>1833</v>
      </c>
      <c r="D5739" s="181">
        <v>11320.975</v>
      </c>
      <c r="E5739" s="97">
        <v>354.46094528077305</v>
      </c>
      <c r="F5739" s="227">
        <f t="shared" si="267"/>
        <v>4012843.4999999995</v>
      </c>
      <c r="G5739" s="81">
        <v>5660.4873610000004</v>
      </c>
      <c r="H5739" s="106">
        <v>598.07447382091232</v>
      </c>
      <c r="I5739" s="189">
        <f t="shared" si="268"/>
        <v>3385393</v>
      </c>
      <c r="J5739" s="232">
        <v>2016</v>
      </c>
      <c r="K5739" s="106">
        <f t="shared" si="269"/>
        <v>7398237</v>
      </c>
    </row>
    <row r="5740" spans="2:11" s="58" customFormat="1">
      <c r="B5740" s="175" t="s">
        <v>6833</v>
      </c>
      <c r="C5740" s="174" t="s">
        <v>1997</v>
      </c>
      <c r="D5740" s="181">
        <v>4358.5333330000003</v>
      </c>
      <c r="E5740" s="97">
        <v>346.57801021341874</v>
      </c>
      <c r="F5740" s="227">
        <f t="shared" si="267"/>
        <v>1510571.81</v>
      </c>
      <c r="G5740" s="81">
        <v>2179.2666669999999</v>
      </c>
      <c r="H5740" s="106">
        <v>623.6515340598288</v>
      </c>
      <c r="I5740" s="189">
        <f t="shared" si="268"/>
        <v>1359103</v>
      </c>
      <c r="J5740" s="232">
        <v>2016</v>
      </c>
      <c r="K5740" s="106">
        <f t="shared" si="269"/>
        <v>2869675</v>
      </c>
    </row>
    <row r="5741" spans="2:11" s="58" customFormat="1">
      <c r="B5741" s="175" t="s">
        <v>6834</v>
      </c>
      <c r="C5741" s="174" t="s">
        <v>1833</v>
      </c>
      <c r="D5741" s="181">
        <v>15664.70714</v>
      </c>
      <c r="E5741" s="97">
        <v>351.2887263591702</v>
      </c>
      <c r="F5741" s="227">
        <f t="shared" si="267"/>
        <v>5502835.0199999996</v>
      </c>
      <c r="G5741" s="81">
        <v>7832.3535039999997</v>
      </c>
      <c r="H5741" s="106">
        <v>623.65162623282947</v>
      </c>
      <c r="I5741" s="189">
        <f t="shared" si="268"/>
        <v>4884660</v>
      </c>
      <c r="J5741" s="232">
        <v>2016</v>
      </c>
      <c r="K5741" s="106">
        <f t="shared" si="269"/>
        <v>10387495</v>
      </c>
    </row>
    <row r="5742" spans="2:11" s="58" customFormat="1">
      <c r="B5742" s="175" t="s">
        <v>6835</v>
      </c>
      <c r="C5742" s="174" t="s">
        <v>1997</v>
      </c>
      <c r="D5742" s="104">
        <v>4125.05</v>
      </c>
      <c r="E5742" s="97">
        <v>599.19018436140175</v>
      </c>
      <c r="F5742" s="227">
        <f t="shared" si="267"/>
        <v>2471689.4700000002</v>
      </c>
      <c r="G5742" s="81">
        <v>2062.5249429999999</v>
      </c>
      <c r="H5742" s="106">
        <v>619.60414313399167</v>
      </c>
      <c r="I5742" s="189">
        <f t="shared" si="268"/>
        <v>1277949</v>
      </c>
      <c r="J5742" s="232">
        <v>2016</v>
      </c>
      <c r="K5742" s="106">
        <f t="shared" si="269"/>
        <v>3749638</v>
      </c>
    </row>
    <row r="5743" spans="2:11" s="58" customFormat="1">
      <c r="B5743" s="175" t="s">
        <v>6836</v>
      </c>
      <c r="C5743" s="174" t="s">
        <v>2004</v>
      </c>
      <c r="D5743" s="181">
        <v>9327.1690909999998</v>
      </c>
      <c r="E5743" s="97">
        <v>613.500454872369</v>
      </c>
      <c r="F5743" s="227">
        <f t="shared" si="267"/>
        <v>5722222.4800000004</v>
      </c>
      <c r="G5743" s="81">
        <v>4663.5844129999996</v>
      </c>
      <c r="H5743" s="106">
        <v>623.65162553775781</v>
      </c>
      <c r="I5743" s="189">
        <f t="shared" si="268"/>
        <v>2908452</v>
      </c>
      <c r="J5743" s="232">
        <v>2016</v>
      </c>
      <c r="K5743" s="106">
        <f t="shared" si="269"/>
        <v>8630674</v>
      </c>
    </row>
    <row r="5744" spans="2:11" s="58" customFormat="1">
      <c r="B5744" s="175" t="s">
        <v>6837</v>
      </c>
      <c r="C5744" s="174" t="s">
        <v>2004</v>
      </c>
      <c r="D5744" s="181">
        <v>10175.01</v>
      </c>
      <c r="E5744" s="97">
        <v>540.82623506021116</v>
      </c>
      <c r="F5744" s="227">
        <f t="shared" si="267"/>
        <v>5502912.3499999996</v>
      </c>
      <c r="G5744" s="81">
        <v>5087.5048740000002</v>
      </c>
      <c r="H5744" s="106">
        <v>623.65168753251589</v>
      </c>
      <c r="I5744" s="189">
        <f t="shared" si="268"/>
        <v>3172830.9999999995</v>
      </c>
      <c r="J5744" s="232">
        <v>2016</v>
      </c>
      <c r="K5744" s="106">
        <f t="shared" si="269"/>
        <v>8675743</v>
      </c>
    </row>
    <row r="5745" spans="2:11" s="58" customFormat="1">
      <c r="B5745" s="175" t="s">
        <v>6838</v>
      </c>
      <c r="C5745" s="174" t="s">
        <v>1997</v>
      </c>
      <c r="D5745" s="181">
        <v>5506.6384619999999</v>
      </c>
      <c r="E5745" s="97">
        <v>369.16851796761375</v>
      </c>
      <c r="F5745" s="227">
        <f t="shared" si="267"/>
        <v>2032877.5599999998</v>
      </c>
      <c r="G5745" s="81">
        <v>2753.3191790000001</v>
      </c>
      <c r="H5745" s="106">
        <v>623.65163221782791</v>
      </c>
      <c r="I5745" s="189">
        <f t="shared" si="268"/>
        <v>1717112</v>
      </c>
      <c r="J5745" s="232">
        <v>2016</v>
      </c>
      <c r="K5745" s="106">
        <f t="shared" si="269"/>
        <v>3749990</v>
      </c>
    </row>
    <row r="5746" spans="2:11" s="58" customFormat="1">
      <c r="B5746" s="175" t="s">
        <v>6839</v>
      </c>
      <c r="C5746" s="174" t="s">
        <v>1833</v>
      </c>
      <c r="D5746" s="181">
        <v>7804.2183329999998</v>
      </c>
      <c r="E5746" s="97">
        <v>979.80117081893536</v>
      </c>
      <c r="F5746" s="227">
        <f t="shared" si="267"/>
        <v>7646582.2599999998</v>
      </c>
      <c r="G5746" s="81">
        <v>3902.1091240000001</v>
      </c>
      <c r="H5746" s="106">
        <v>623.65170287841488</v>
      </c>
      <c r="I5746" s="189">
        <f t="shared" si="268"/>
        <v>2433557</v>
      </c>
      <c r="J5746" s="232">
        <v>2016</v>
      </c>
      <c r="K5746" s="106">
        <f t="shared" si="269"/>
        <v>10080139</v>
      </c>
    </row>
    <row r="5747" spans="2:11" s="58" customFormat="1">
      <c r="B5747" s="175" t="s">
        <v>6840</v>
      </c>
      <c r="C5747" s="174" t="s">
        <v>1818</v>
      </c>
      <c r="D5747" s="104">
        <v>7242.0762549999999</v>
      </c>
      <c r="E5747" s="97">
        <v>176.96199057765926</v>
      </c>
      <c r="F5747" s="227">
        <f t="shared" si="267"/>
        <v>1281572.23</v>
      </c>
      <c r="G5747" s="81">
        <v>3621.0380030000001</v>
      </c>
      <c r="H5747" s="106">
        <v>591.75932376979256</v>
      </c>
      <c r="I5747" s="189">
        <f t="shared" si="268"/>
        <v>2142783</v>
      </c>
      <c r="J5747" s="232">
        <v>2016</v>
      </c>
      <c r="K5747" s="106">
        <f t="shared" si="269"/>
        <v>3424355</v>
      </c>
    </row>
    <row r="5748" spans="2:11" s="58" customFormat="1">
      <c r="B5748" s="175" t="s">
        <v>6841</v>
      </c>
      <c r="C5748" s="174" t="s">
        <v>2004</v>
      </c>
      <c r="D5748" s="181">
        <v>5557.5666670000001</v>
      </c>
      <c r="E5748" s="97">
        <v>241.69284157684763</v>
      </c>
      <c r="F5748" s="227">
        <f t="shared" si="267"/>
        <v>1343224.08</v>
      </c>
      <c r="G5748" s="81">
        <v>2778.7833230000001</v>
      </c>
      <c r="H5748" s="106">
        <v>623.65172039720062</v>
      </c>
      <c r="I5748" s="189">
        <f t="shared" si="268"/>
        <v>1732993</v>
      </c>
      <c r="J5748" s="232">
        <v>2016</v>
      </c>
      <c r="K5748" s="106">
        <f t="shared" si="269"/>
        <v>3076217</v>
      </c>
    </row>
    <row r="5749" spans="2:11" s="58" customFormat="1">
      <c r="B5749" s="175" t="s">
        <v>6842</v>
      </c>
      <c r="C5749" s="174" t="s">
        <v>1833</v>
      </c>
      <c r="D5749" s="181">
        <v>14011.96833</v>
      </c>
      <c r="E5749" s="97">
        <v>664.43705129327827</v>
      </c>
      <c r="F5749" s="227">
        <f t="shared" si="267"/>
        <v>9310070.9199999999</v>
      </c>
      <c r="G5749" s="81">
        <v>7005.9840270000004</v>
      </c>
      <c r="H5749" s="106">
        <v>599.36890860970266</v>
      </c>
      <c r="I5749" s="189">
        <f t="shared" si="268"/>
        <v>4199169</v>
      </c>
      <c r="J5749" s="232">
        <v>2016</v>
      </c>
      <c r="K5749" s="106">
        <f t="shared" si="269"/>
        <v>13509240</v>
      </c>
    </row>
    <row r="5750" spans="2:11" s="58" customFormat="1">
      <c r="B5750" s="175" t="s">
        <v>6843</v>
      </c>
      <c r="C5750" s="174" t="s">
        <v>2010</v>
      </c>
      <c r="D5750" s="181">
        <v>14523.575000000001</v>
      </c>
      <c r="E5750" s="97">
        <v>282.88168236814971</v>
      </c>
      <c r="F5750" s="227">
        <f t="shared" si="267"/>
        <v>4108453.33</v>
      </c>
      <c r="G5750" s="81">
        <v>7261.7875450000001</v>
      </c>
      <c r="H5750" s="106">
        <v>623.65167969121569</v>
      </c>
      <c r="I5750" s="189">
        <f t="shared" si="268"/>
        <v>4528826</v>
      </c>
      <c r="J5750" s="232">
        <v>2016</v>
      </c>
      <c r="K5750" s="106">
        <f t="shared" si="269"/>
        <v>8637279</v>
      </c>
    </row>
    <row r="5751" spans="2:11" s="58" customFormat="1">
      <c r="B5751" s="175" t="s">
        <v>6844</v>
      </c>
      <c r="C5751" s="174" t="s">
        <v>2004</v>
      </c>
      <c r="D5751" s="181">
        <v>10206.31667</v>
      </c>
      <c r="E5751" s="97">
        <v>479.497915676567</v>
      </c>
      <c r="F5751" s="227">
        <f t="shared" si="267"/>
        <v>4893907.57</v>
      </c>
      <c r="G5751" s="81">
        <v>5103.1584220000004</v>
      </c>
      <c r="H5751" s="106">
        <v>623.65161666932863</v>
      </c>
      <c r="I5751" s="189">
        <f t="shared" si="268"/>
        <v>3182593.0000000005</v>
      </c>
      <c r="J5751" s="232">
        <v>2016</v>
      </c>
      <c r="K5751" s="106">
        <f t="shared" si="269"/>
        <v>8076501</v>
      </c>
    </row>
    <row r="5752" spans="2:11" s="58" customFormat="1">
      <c r="B5752" s="175" t="s">
        <v>6845</v>
      </c>
      <c r="C5752" s="174" t="s">
        <v>2004</v>
      </c>
      <c r="D5752" s="104">
        <v>10377.325000000001</v>
      </c>
      <c r="E5752" s="97">
        <v>301.87298557190798</v>
      </c>
      <c r="F5752" s="227">
        <f t="shared" si="267"/>
        <v>3132634.08</v>
      </c>
      <c r="G5752" s="81">
        <v>5188.6622850000003</v>
      </c>
      <c r="H5752" s="106">
        <v>623.65168944503773</v>
      </c>
      <c r="I5752" s="189">
        <f t="shared" si="268"/>
        <v>3235918</v>
      </c>
      <c r="J5752" s="232">
        <v>2016</v>
      </c>
      <c r="K5752" s="106">
        <f t="shared" si="269"/>
        <v>6368552</v>
      </c>
    </row>
    <row r="5753" spans="2:11" s="58" customFormat="1">
      <c r="B5753" s="175" t="s">
        <v>6846</v>
      </c>
      <c r="C5753" s="174" t="s">
        <v>2010</v>
      </c>
      <c r="D5753" s="181">
        <v>8395</v>
      </c>
      <c r="E5753" s="97">
        <v>320.11846217986897</v>
      </c>
      <c r="F5753" s="227">
        <f t="shared" si="267"/>
        <v>2687394.49</v>
      </c>
      <c r="G5753" s="81">
        <v>4197.4999619999999</v>
      </c>
      <c r="H5753" s="106">
        <v>610.46075597320043</v>
      </c>
      <c r="I5753" s="189">
        <f t="shared" si="268"/>
        <v>2562409</v>
      </c>
      <c r="J5753" s="232">
        <v>2016</v>
      </c>
      <c r="K5753" s="106">
        <f t="shared" si="269"/>
        <v>5249803</v>
      </c>
    </row>
    <row r="5754" spans="2:11" s="58" customFormat="1">
      <c r="B5754" s="175" t="s">
        <v>6847</v>
      </c>
      <c r="C5754" s="174" t="s">
        <v>1833</v>
      </c>
      <c r="D5754" s="181">
        <v>10522.5375</v>
      </c>
      <c r="E5754" s="97">
        <v>480.36689249147361</v>
      </c>
      <c r="F5754" s="227">
        <f t="shared" si="267"/>
        <v>5054678.6399999997</v>
      </c>
      <c r="G5754" s="81">
        <v>5261.2688120000003</v>
      </c>
      <c r="H5754" s="106">
        <v>576.16120907680397</v>
      </c>
      <c r="I5754" s="189">
        <f t="shared" si="268"/>
        <v>3031339</v>
      </c>
      <c r="J5754" s="232">
        <v>2016</v>
      </c>
      <c r="K5754" s="106">
        <f t="shared" si="269"/>
        <v>8086018</v>
      </c>
    </row>
    <row r="5755" spans="2:11" s="58" customFormat="1">
      <c r="B5755" s="175" t="s">
        <v>6848</v>
      </c>
      <c r="C5755" s="174" t="s">
        <v>1833</v>
      </c>
      <c r="D5755" s="181">
        <v>14011.96833</v>
      </c>
      <c r="E5755" s="97">
        <v>664.43705129327827</v>
      </c>
      <c r="F5755" s="227">
        <f t="shared" si="267"/>
        <v>9310070.9199999999</v>
      </c>
      <c r="G5755" s="81">
        <v>7005.9840270000004</v>
      </c>
      <c r="H5755" s="106">
        <v>599.36890860970266</v>
      </c>
      <c r="I5755" s="189">
        <f t="shared" si="268"/>
        <v>4199169</v>
      </c>
      <c r="J5755" s="232">
        <v>2016</v>
      </c>
      <c r="K5755" s="106">
        <f t="shared" si="269"/>
        <v>13509240</v>
      </c>
    </row>
    <row r="5756" spans="2:11" s="58" customFormat="1">
      <c r="B5756" s="175" t="s">
        <v>6849</v>
      </c>
      <c r="C5756" s="174" t="s">
        <v>2010</v>
      </c>
      <c r="D5756" s="181">
        <v>8395</v>
      </c>
      <c r="E5756" s="97">
        <v>320.11846217986897</v>
      </c>
      <c r="F5756" s="227">
        <f t="shared" si="267"/>
        <v>2687394.49</v>
      </c>
      <c r="G5756" s="81">
        <v>4197.4999619999999</v>
      </c>
      <c r="H5756" s="106">
        <v>610.46075597320043</v>
      </c>
      <c r="I5756" s="189">
        <f t="shared" si="268"/>
        <v>2562409</v>
      </c>
      <c r="J5756" s="232">
        <v>2016</v>
      </c>
      <c r="K5756" s="106">
        <f t="shared" si="269"/>
        <v>5249803</v>
      </c>
    </row>
    <row r="5757" spans="2:11" s="58" customFormat="1">
      <c r="B5757" s="175" t="s">
        <v>6850</v>
      </c>
      <c r="C5757" s="174" t="s">
        <v>1818</v>
      </c>
      <c r="D5757" s="104">
        <v>10418.735199999999</v>
      </c>
      <c r="E5757" s="97">
        <v>381.66026045080793</v>
      </c>
      <c r="F5757" s="227">
        <f t="shared" si="267"/>
        <v>3976417.19</v>
      </c>
      <c r="G5757" s="81">
        <v>5209.367808</v>
      </c>
      <c r="H5757" s="106">
        <v>576.16108338342156</v>
      </c>
      <c r="I5757" s="189">
        <f t="shared" si="268"/>
        <v>3001435</v>
      </c>
      <c r="J5757" s="232">
        <v>2016</v>
      </c>
      <c r="K5757" s="106">
        <f t="shared" si="269"/>
        <v>6977852</v>
      </c>
    </row>
    <row r="5758" spans="2:11" s="58" customFormat="1">
      <c r="B5758" s="175" t="s">
        <v>6851</v>
      </c>
      <c r="C5758" s="174" t="s">
        <v>1856</v>
      </c>
      <c r="D5758" s="181">
        <v>8811.6428570000007</v>
      </c>
      <c r="E5758" s="97">
        <v>359.60310028711365</v>
      </c>
      <c r="F5758" s="227">
        <f t="shared" si="267"/>
        <v>3168694.09</v>
      </c>
      <c r="G5758" s="81">
        <v>4405.8215540000001</v>
      </c>
      <c r="H5758" s="106">
        <v>576.16110159871448</v>
      </c>
      <c r="I5758" s="189">
        <f t="shared" si="268"/>
        <v>2538463</v>
      </c>
      <c r="J5758" s="232">
        <v>2016</v>
      </c>
      <c r="K5758" s="106">
        <f t="shared" si="269"/>
        <v>5707157</v>
      </c>
    </row>
    <row r="5759" spans="2:11" s="58" customFormat="1">
      <c r="B5759" s="175" t="s">
        <v>6852</v>
      </c>
      <c r="C5759" s="174" t="s">
        <v>1818</v>
      </c>
      <c r="D5759" s="181">
        <v>8120.1493339999997</v>
      </c>
      <c r="E5759" s="97">
        <v>238.72500002966078</v>
      </c>
      <c r="F5759" s="227">
        <f t="shared" si="267"/>
        <v>1938482.65</v>
      </c>
      <c r="G5759" s="81">
        <v>4060.0744920000002</v>
      </c>
      <c r="H5759" s="106">
        <v>576.16110359780066</v>
      </c>
      <c r="I5759" s="189">
        <f t="shared" si="268"/>
        <v>2339257</v>
      </c>
      <c r="J5759" s="232">
        <v>2016</v>
      </c>
      <c r="K5759" s="106">
        <f t="shared" si="269"/>
        <v>4277740</v>
      </c>
    </row>
    <row r="5760" spans="2:11" s="58" customFormat="1">
      <c r="B5760" s="175" t="s">
        <v>6853</v>
      </c>
      <c r="C5760" s="174" t="s">
        <v>1856</v>
      </c>
      <c r="D5760" s="181">
        <v>6079.7142860000004</v>
      </c>
      <c r="E5760" s="97">
        <v>317.82324120880571</v>
      </c>
      <c r="F5760" s="227">
        <f t="shared" si="267"/>
        <v>1932274.5</v>
      </c>
      <c r="G5760" s="81">
        <v>3039.8570460000001</v>
      </c>
      <c r="H5760" s="106">
        <v>576.16130413258907</v>
      </c>
      <c r="I5760" s="189">
        <f t="shared" si="268"/>
        <v>1751447.9999999998</v>
      </c>
      <c r="J5760" s="232">
        <v>2016</v>
      </c>
      <c r="K5760" s="106">
        <f t="shared" si="269"/>
        <v>3683723</v>
      </c>
    </row>
    <row r="5761" spans="2:11" s="58" customFormat="1">
      <c r="B5761" s="175" t="s">
        <v>6854</v>
      </c>
      <c r="C5761" s="174" t="s">
        <v>1856</v>
      </c>
      <c r="D5761" s="181">
        <v>8132.8</v>
      </c>
      <c r="E5761" s="97">
        <v>249.01808110367892</v>
      </c>
      <c r="F5761" s="227">
        <f t="shared" si="267"/>
        <v>2025214.25</v>
      </c>
      <c r="G5761" s="81">
        <v>4066.3999279999998</v>
      </c>
      <c r="H5761" s="106">
        <v>576.16123388835558</v>
      </c>
      <c r="I5761" s="189">
        <f t="shared" si="268"/>
        <v>2342902</v>
      </c>
      <c r="J5761" s="232">
        <v>2016</v>
      </c>
      <c r="K5761" s="106">
        <f t="shared" si="269"/>
        <v>4368116</v>
      </c>
    </row>
    <row r="5762" spans="2:11" s="58" customFormat="1">
      <c r="B5762" s="175" t="s">
        <v>6855</v>
      </c>
      <c r="C5762" s="174" t="s">
        <v>1981</v>
      </c>
      <c r="D5762" s="104">
        <v>8000.3</v>
      </c>
      <c r="E5762" s="97">
        <v>487.15347299476269</v>
      </c>
      <c r="F5762" s="227">
        <f t="shared" si="267"/>
        <v>3897373.93</v>
      </c>
      <c r="G5762" s="81">
        <v>4000.1500590000001</v>
      </c>
      <c r="H5762" s="106">
        <v>576.16113545904352</v>
      </c>
      <c r="I5762" s="189">
        <f t="shared" si="268"/>
        <v>2304731</v>
      </c>
      <c r="J5762" s="232">
        <v>2016</v>
      </c>
      <c r="K5762" s="106">
        <f t="shared" si="269"/>
        <v>6202105</v>
      </c>
    </row>
    <row r="5763" spans="2:11" s="58" customFormat="1">
      <c r="B5763" s="175" t="s">
        <v>6856</v>
      </c>
      <c r="C5763" s="174" t="s">
        <v>1856</v>
      </c>
      <c r="D5763" s="181">
        <v>8715.0285710000007</v>
      </c>
      <c r="E5763" s="97">
        <v>292.96730689972168</v>
      </c>
      <c r="F5763" s="227">
        <f t="shared" si="267"/>
        <v>2553218.4500000002</v>
      </c>
      <c r="G5763" s="81">
        <v>4357.5142519999999</v>
      </c>
      <c r="H5763" s="106">
        <v>576.16105302413598</v>
      </c>
      <c r="I5763" s="189">
        <f t="shared" si="268"/>
        <v>2510630</v>
      </c>
      <c r="J5763" s="232">
        <v>2016</v>
      </c>
      <c r="K5763" s="106">
        <f t="shared" si="269"/>
        <v>5063848</v>
      </c>
    </row>
    <row r="5764" spans="2:11" s="58" customFormat="1">
      <c r="B5764" s="175" t="s">
        <v>6857</v>
      </c>
      <c r="C5764" s="174" t="s">
        <v>2054</v>
      </c>
      <c r="D5764" s="181">
        <v>15170.825000000001</v>
      </c>
      <c r="E5764" s="97">
        <v>121.8449781076507</v>
      </c>
      <c r="F5764" s="227">
        <f t="shared" si="267"/>
        <v>1848488.84</v>
      </c>
      <c r="G5764" s="81"/>
      <c r="H5764" s="106" t="s">
        <v>11235</v>
      </c>
      <c r="I5764" s="189" t="str">
        <f t="shared" si="268"/>
        <v/>
      </c>
      <c r="J5764" s="232">
        <v>2016</v>
      </c>
      <c r="K5764" s="106">
        <f t="shared" si="269"/>
        <v>0</v>
      </c>
    </row>
    <row r="5765" spans="2:11" s="58" customFormat="1">
      <c r="B5765" s="175" t="s">
        <v>6858</v>
      </c>
      <c r="C5765" s="174" t="s">
        <v>2076</v>
      </c>
      <c r="D5765" s="181">
        <v>5582.7</v>
      </c>
      <c r="E5765" s="97">
        <v>125.94744836727747</v>
      </c>
      <c r="F5765" s="227">
        <f t="shared" si="267"/>
        <v>703126.82</v>
      </c>
      <c r="G5765" s="81">
        <v>2791.349937</v>
      </c>
      <c r="H5765" s="106">
        <v>1300.6112031592261</v>
      </c>
      <c r="I5765" s="189">
        <f t="shared" si="268"/>
        <v>3630461</v>
      </c>
      <c r="J5765" s="232">
        <v>2016</v>
      </c>
      <c r="K5765" s="106">
        <f t="shared" si="269"/>
        <v>4333588</v>
      </c>
    </row>
    <row r="5766" spans="2:11" s="58" customFormat="1">
      <c r="B5766" s="175" t="s">
        <v>6859</v>
      </c>
      <c r="C5766" s="174" t="s">
        <v>2054</v>
      </c>
      <c r="D5766" s="181">
        <v>17530.518329999999</v>
      </c>
      <c r="E5766" s="97">
        <v>160.2886929584586</v>
      </c>
      <c r="F5766" s="227">
        <f t="shared" si="267"/>
        <v>2809943.87</v>
      </c>
      <c r="G5766" s="81"/>
      <c r="H5766" s="106" t="s">
        <v>11235</v>
      </c>
      <c r="I5766" s="189" t="str">
        <f t="shared" si="268"/>
        <v/>
      </c>
      <c r="J5766" s="232">
        <v>2016</v>
      </c>
      <c r="K5766" s="106">
        <f t="shared" si="269"/>
        <v>0</v>
      </c>
    </row>
    <row r="5767" spans="2:11" s="58" customFormat="1">
      <c r="B5767" s="175" t="s">
        <v>6860</v>
      </c>
      <c r="C5767" s="174" t="s">
        <v>2065</v>
      </c>
      <c r="D5767" s="104">
        <v>4336.5918750000001</v>
      </c>
      <c r="E5767" s="97">
        <v>49.728555560695924</v>
      </c>
      <c r="F5767" s="227">
        <f t="shared" si="267"/>
        <v>215652.45</v>
      </c>
      <c r="G5767" s="81"/>
      <c r="H5767" s="106" t="s">
        <v>11235</v>
      </c>
      <c r="I5767" s="189" t="str">
        <f t="shared" si="268"/>
        <v/>
      </c>
      <c r="J5767" s="232">
        <v>2016</v>
      </c>
      <c r="K5767" s="106">
        <f t="shared" si="269"/>
        <v>0</v>
      </c>
    </row>
    <row r="5768" spans="2:11" s="58" customFormat="1">
      <c r="B5768" s="175" t="s">
        <v>6861</v>
      </c>
      <c r="C5768" s="174" t="s">
        <v>2076</v>
      </c>
      <c r="D5768" s="181">
        <v>6727.114286</v>
      </c>
      <c r="E5768" s="97">
        <v>447.55029601112983</v>
      </c>
      <c r="F5768" s="227">
        <f t="shared" si="267"/>
        <v>3010721.99</v>
      </c>
      <c r="G5768" s="81">
        <v>3363.5571199999999</v>
      </c>
      <c r="H5768" s="106">
        <v>859.16840324091186</v>
      </c>
      <c r="I5768" s="189">
        <f t="shared" si="268"/>
        <v>2889862</v>
      </c>
      <c r="J5768" s="232">
        <v>2016</v>
      </c>
      <c r="K5768" s="106">
        <f t="shared" si="269"/>
        <v>5900584</v>
      </c>
    </row>
    <row r="5769" spans="2:11" s="58" customFormat="1">
      <c r="B5769" s="175" t="s">
        <v>6862</v>
      </c>
      <c r="C5769" s="174" t="s">
        <v>2004</v>
      </c>
      <c r="D5769" s="181">
        <v>5828.8424240000004</v>
      </c>
      <c r="E5769" s="97">
        <v>267.60125193598816</v>
      </c>
      <c r="F5769" s="227">
        <f t="shared" si="267"/>
        <v>1559805.53</v>
      </c>
      <c r="G5769" s="81">
        <v>2914.421241</v>
      </c>
      <c r="H5769" s="106">
        <v>623.65178184617821</v>
      </c>
      <c r="I5769" s="189">
        <f t="shared" si="268"/>
        <v>1817584</v>
      </c>
      <c r="J5769" s="232">
        <v>2016</v>
      </c>
      <c r="K5769" s="106">
        <f t="shared" si="269"/>
        <v>3377390</v>
      </c>
    </row>
    <row r="5770" spans="2:11" s="58" customFormat="1">
      <c r="B5770" s="175" t="s">
        <v>6863</v>
      </c>
      <c r="C5770" s="174" t="s">
        <v>6864</v>
      </c>
      <c r="D5770" s="181">
        <v>9082.0142859999996</v>
      </c>
      <c r="E5770" s="97">
        <v>309.87539452985175</v>
      </c>
      <c r="F5770" s="227">
        <f t="shared" si="267"/>
        <v>2814292.76</v>
      </c>
      <c r="G5770" s="81">
        <v>4541.0071770000004</v>
      </c>
      <c r="H5770" s="106">
        <v>951.74018263834148</v>
      </c>
      <c r="I5770" s="189">
        <f t="shared" si="268"/>
        <v>4321859</v>
      </c>
      <c r="J5770" s="232">
        <v>2016</v>
      </c>
      <c r="K5770" s="106">
        <f t="shared" si="269"/>
        <v>7136152</v>
      </c>
    </row>
    <row r="5771" spans="2:11" s="58" customFormat="1">
      <c r="B5771" s="175" t="s">
        <v>6865</v>
      </c>
      <c r="C5771" s="174" t="s">
        <v>2054</v>
      </c>
      <c r="D5771" s="181">
        <v>13142.58095</v>
      </c>
      <c r="E5771" s="97">
        <v>90.463171923624344</v>
      </c>
      <c r="F5771" s="227">
        <f t="shared" si="267"/>
        <v>1188919.56</v>
      </c>
      <c r="G5771" s="81"/>
      <c r="H5771" s="106" t="s">
        <v>11235</v>
      </c>
      <c r="I5771" s="189" t="str">
        <f t="shared" si="268"/>
        <v/>
      </c>
      <c r="J5771" s="232">
        <v>2016</v>
      </c>
      <c r="K5771" s="106">
        <f t="shared" si="269"/>
        <v>0</v>
      </c>
    </row>
    <row r="5772" spans="2:11" s="58" customFormat="1">
      <c r="B5772" s="175" t="s">
        <v>6866</v>
      </c>
      <c r="C5772" s="174" t="s">
        <v>2084</v>
      </c>
      <c r="D5772" s="104">
        <v>7175.58</v>
      </c>
      <c r="E5772" s="97">
        <v>284.49750403451708</v>
      </c>
      <c r="F5772" s="227">
        <f t="shared" si="267"/>
        <v>2041434.6</v>
      </c>
      <c r="G5772" s="81">
        <v>3587.7898300000002</v>
      </c>
      <c r="H5772" s="106">
        <v>1300.6110226919284</v>
      </c>
      <c r="I5772" s="189">
        <f t="shared" si="268"/>
        <v>4666319</v>
      </c>
      <c r="J5772" s="232">
        <v>2016</v>
      </c>
      <c r="K5772" s="106">
        <f t="shared" si="269"/>
        <v>6707754</v>
      </c>
    </row>
    <row r="5773" spans="2:11" s="58" customFormat="1">
      <c r="B5773" s="175" t="s">
        <v>6867</v>
      </c>
      <c r="C5773" s="174" t="s">
        <v>2074</v>
      </c>
      <c r="D5773" s="181">
        <v>5713.7333330000001</v>
      </c>
      <c r="E5773" s="97">
        <v>261.37580684324178</v>
      </c>
      <c r="F5773" s="227">
        <f t="shared" si="267"/>
        <v>1493431.6600000001</v>
      </c>
      <c r="G5773" s="81"/>
      <c r="H5773" s="106" t="s">
        <v>11235</v>
      </c>
      <c r="I5773" s="189" t="str">
        <f t="shared" si="268"/>
        <v/>
      </c>
      <c r="J5773" s="232">
        <v>2016</v>
      </c>
      <c r="K5773" s="106">
        <f t="shared" si="269"/>
        <v>0</v>
      </c>
    </row>
    <row r="5774" spans="2:11" s="58" customFormat="1">
      <c r="B5774" s="175" t="s">
        <v>6868</v>
      </c>
      <c r="C5774" s="174" t="s">
        <v>2054</v>
      </c>
      <c r="D5774" s="181">
        <v>13239.399520000001</v>
      </c>
      <c r="E5774" s="97">
        <v>161.67610372105455</v>
      </c>
      <c r="F5774" s="227">
        <f t="shared" ref="F5774:F5837" si="270">IFERROR(D5774*E5774,0)</f>
        <v>2140494.5299999998</v>
      </c>
      <c r="G5774" s="81"/>
      <c r="H5774" s="106" t="s">
        <v>11235</v>
      </c>
      <c r="I5774" s="189" t="str">
        <f t="shared" ref="I5774:I5837" si="271">IFERROR(G5774*H5774,"")</f>
        <v/>
      </c>
      <c r="J5774" s="232">
        <v>2016</v>
      </c>
      <c r="K5774" s="106">
        <f t="shared" ref="K5774:K5837" si="272">IFERROR(ROUND((F5774+I5774),0),0)</f>
        <v>0</v>
      </c>
    </row>
    <row r="5775" spans="2:11" s="58" customFormat="1">
      <c r="B5775" s="175" t="s">
        <v>6869</v>
      </c>
      <c r="C5775" s="174" t="s">
        <v>1424</v>
      </c>
      <c r="D5775" s="181">
        <v>4897</v>
      </c>
      <c r="E5775" s="97">
        <v>195.25012048192769</v>
      </c>
      <c r="F5775" s="227">
        <f t="shared" si="270"/>
        <v>956139.84</v>
      </c>
      <c r="G5775" s="81">
        <v>2448.5000530000002</v>
      </c>
      <c r="H5775" s="106">
        <v>623.65160994342023</v>
      </c>
      <c r="I5775" s="189">
        <f t="shared" si="271"/>
        <v>1527010.9999999998</v>
      </c>
      <c r="J5775" s="232">
        <v>2016</v>
      </c>
      <c r="K5775" s="106">
        <f t="shared" si="272"/>
        <v>2483151</v>
      </c>
    </row>
    <row r="5776" spans="2:11" s="58" customFormat="1">
      <c r="B5776" s="175" t="s">
        <v>6870</v>
      </c>
      <c r="C5776" s="174" t="s">
        <v>1424</v>
      </c>
      <c r="D5776" s="181">
        <v>6256.85</v>
      </c>
      <c r="E5776" s="97">
        <v>188.59535868687919</v>
      </c>
      <c r="F5776" s="227">
        <f t="shared" si="270"/>
        <v>1180012.8700000001</v>
      </c>
      <c r="G5776" s="81">
        <v>3128.4249890000001</v>
      </c>
      <c r="H5776" s="106">
        <v>623.65152012919168</v>
      </c>
      <c r="I5776" s="189">
        <f t="shared" si="271"/>
        <v>1951046.9999999998</v>
      </c>
      <c r="J5776" s="232">
        <v>2016</v>
      </c>
      <c r="K5776" s="106">
        <f t="shared" si="272"/>
        <v>3131060</v>
      </c>
    </row>
    <row r="5777" spans="2:11" s="58" customFormat="1">
      <c r="B5777" s="175" t="s">
        <v>6871</v>
      </c>
      <c r="C5777" s="174" t="s">
        <v>1412</v>
      </c>
      <c r="D5777" s="104">
        <v>3408.1</v>
      </c>
      <c r="E5777" s="97">
        <v>355.52400751151674</v>
      </c>
      <c r="F5777" s="227">
        <f t="shared" si="270"/>
        <v>1211661.3700000001</v>
      </c>
      <c r="G5777" s="81">
        <v>1704.049994</v>
      </c>
      <c r="H5777" s="106">
        <v>623.65189034471484</v>
      </c>
      <c r="I5777" s="189">
        <f t="shared" si="271"/>
        <v>1062734</v>
      </c>
      <c r="J5777" s="232">
        <v>2016</v>
      </c>
      <c r="K5777" s="106">
        <f t="shared" si="272"/>
        <v>2274395</v>
      </c>
    </row>
    <row r="5778" spans="2:11" s="58" customFormat="1">
      <c r="B5778" s="175" t="s">
        <v>6872</v>
      </c>
      <c r="C5778" s="174" t="s">
        <v>1424</v>
      </c>
      <c r="D5778" s="181">
        <v>5853.05</v>
      </c>
      <c r="E5778" s="97">
        <v>252.35915804580517</v>
      </c>
      <c r="F5778" s="227">
        <f t="shared" si="270"/>
        <v>1477070.77</v>
      </c>
      <c r="G5778" s="81">
        <v>2926.5250620000002</v>
      </c>
      <c r="H5778" s="106">
        <v>623.65158723523689</v>
      </c>
      <c r="I5778" s="189">
        <f t="shared" si="271"/>
        <v>1825132.0000000002</v>
      </c>
      <c r="J5778" s="232">
        <v>2016</v>
      </c>
      <c r="K5778" s="106">
        <f t="shared" si="272"/>
        <v>3302203</v>
      </c>
    </row>
    <row r="5779" spans="2:11" s="58" customFormat="1">
      <c r="B5779" s="175" t="s">
        <v>6873</v>
      </c>
      <c r="C5779" s="174" t="s">
        <v>1450</v>
      </c>
      <c r="D5779" s="181">
        <v>10326.75</v>
      </c>
      <c r="E5779" s="97">
        <v>485.84488730723609</v>
      </c>
      <c r="F5779" s="227">
        <f t="shared" si="270"/>
        <v>5017198.6900000004</v>
      </c>
      <c r="G5779" s="81">
        <v>5163.3751599999996</v>
      </c>
      <c r="H5779" s="106">
        <v>623.65156515181445</v>
      </c>
      <c r="I5779" s="189">
        <f t="shared" si="271"/>
        <v>3220147</v>
      </c>
      <c r="J5779" s="232">
        <v>2016</v>
      </c>
      <c r="K5779" s="106">
        <f t="shared" si="272"/>
        <v>8237346</v>
      </c>
    </row>
    <row r="5780" spans="2:11" s="58" customFormat="1">
      <c r="B5780" s="175" t="s">
        <v>6874</v>
      </c>
      <c r="C5780" s="174" t="s">
        <v>1424</v>
      </c>
      <c r="D5780" s="181">
        <v>18288.562699999999</v>
      </c>
      <c r="E5780" s="97">
        <v>423.48845270383117</v>
      </c>
      <c r="F5780" s="227">
        <f t="shared" si="270"/>
        <v>7744995.1200000001</v>
      </c>
      <c r="G5780" s="81">
        <v>9144.2815100000007</v>
      </c>
      <c r="H5780" s="106">
        <v>623.65162246629041</v>
      </c>
      <c r="I5780" s="189">
        <f t="shared" si="271"/>
        <v>5702846</v>
      </c>
      <c r="J5780" s="232">
        <v>2016</v>
      </c>
      <c r="K5780" s="106">
        <f t="shared" si="272"/>
        <v>13447841</v>
      </c>
    </row>
    <row r="5781" spans="2:11" s="58" customFormat="1">
      <c r="B5781" s="175" t="s">
        <v>6875</v>
      </c>
      <c r="C5781" s="174" t="s">
        <v>2054</v>
      </c>
      <c r="D5781" s="181">
        <v>11651.358329999999</v>
      </c>
      <c r="E5781" s="97">
        <v>81.29764815155248</v>
      </c>
      <c r="F5781" s="227">
        <f t="shared" si="270"/>
        <v>947228.03</v>
      </c>
      <c r="G5781" s="81"/>
      <c r="H5781" s="106" t="s">
        <v>11235</v>
      </c>
      <c r="I5781" s="189" t="str">
        <f t="shared" si="271"/>
        <v/>
      </c>
      <c r="J5781" s="232">
        <v>2016</v>
      </c>
      <c r="K5781" s="106">
        <f t="shared" si="272"/>
        <v>0</v>
      </c>
    </row>
    <row r="5782" spans="2:11" s="58" customFormat="1">
      <c r="B5782" s="175" t="s">
        <v>6876</v>
      </c>
      <c r="C5782" s="174" t="s">
        <v>1450</v>
      </c>
      <c r="D5782" s="104">
        <v>10926.91346</v>
      </c>
      <c r="E5782" s="97">
        <v>329.10566677078822</v>
      </c>
      <c r="F5782" s="227">
        <f t="shared" si="270"/>
        <v>3596109.1400000006</v>
      </c>
      <c r="G5782" s="81">
        <v>5463.4565709999997</v>
      </c>
      <c r="H5782" s="106">
        <v>623.65170395714313</v>
      </c>
      <c r="I5782" s="189">
        <f t="shared" si="271"/>
        <v>3407294</v>
      </c>
      <c r="J5782" s="232">
        <v>2016</v>
      </c>
      <c r="K5782" s="106">
        <f t="shared" si="272"/>
        <v>7003403</v>
      </c>
    </row>
    <row r="5783" spans="2:11" s="58" customFormat="1">
      <c r="B5783" s="175" t="s">
        <v>6877</v>
      </c>
      <c r="C5783" s="174" t="s">
        <v>2054</v>
      </c>
      <c r="D5783" s="181">
        <v>16783.62095</v>
      </c>
      <c r="E5783" s="97">
        <v>198.56779415648086</v>
      </c>
      <c r="F5783" s="227">
        <f t="shared" si="270"/>
        <v>3332686.59</v>
      </c>
      <c r="G5783" s="81"/>
      <c r="H5783" s="106" t="s">
        <v>11235</v>
      </c>
      <c r="I5783" s="189" t="str">
        <f t="shared" si="271"/>
        <v/>
      </c>
      <c r="J5783" s="232">
        <v>2016</v>
      </c>
      <c r="K5783" s="106">
        <f t="shared" si="272"/>
        <v>0</v>
      </c>
    </row>
    <row r="5784" spans="2:11" s="58" customFormat="1">
      <c r="B5784" s="175" t="s">
        <v>6878</v>
      </c>
      <c r="C5784" s="174" t="s">
        <v>2054</v>
      </c>
      <c r="D5784" s="181">
        <v>8572.9809519999999</v>
      </c>
      <c r="E5784" s="97">
        <v>126.92885777917682</v>
      </c>
      <c r="F5784" s="227">
        <f t="shared" si="270"/>
        <v>1088158.68</v>
      </c>
      <c r="G5784" s="81"/>
      <c r="H5784" s="106" t="s">
        <v>11235</v>
      </c>
      <c r="I5784" s="189" t="str">
        <f t="shared" si="271"/>
        <v/>
      </c>
      <c r="J5784" s="232">
        <v>2016</v>
      </c>
      <c r="K5784" s="106">
        <f t="shared" si="272"/>
        <v>0</v>
      </c>
    </row>
    <row r="5785" spans="2:11" s="58" customFormat="1">
      <c r="B5785" s="175" t="s">
        <v>6879</v>
      </c>
      <c r="C5785" s="174" t="s">
        <v>6864</v>
      </c>
      <c r="D5785" s="181">
        <v>9082.0142859999996</v>
      </c>
      <c r="E5785" s="97">
        <v>309.87539452985175</v>
      </c>
      <c r="F5785" s="227">
        <f t="shared" si="270"/>
        <v>2814292.76</v>
      </c>
      <c r="G5785" s="81">
        <v>4541.0071770000004</v>
      </c>
      <c r="H5785" s="106">
        <v>951.74018263834148</v>
      </c>
      <c r="I5785" s="189">
        <f t="shared" si="271"/>
        <v>4321859</v>
      </c>
      <c r="J5785" s="232">
        <v>2016</v>
      </c>
      <c r="K5785" s="106">
        <f t="shared" si="272"/>
        <v>7136152</v>
      </c>
    </row>
    <row r="5786" spans="2:11" s="58" customFormat="1">
      <c r="B5786" s="175" t="s">
        <v>6880</v>
      </c>
      <c r="C5786" s="174" t="s">
        <v>2054</v>
      </c>
      <c r="D5786" s="181">
        <v>16783.62095</v>
      </c>
      <c r="E5786" s="97">
        <v>198.56779415648086</v>
      </c>
      <c r="F5786" s="227">
        <f t="shared" si="270"/>
        <v>3332686.59</v>
      </c>
      <c r="G5786" s="81"/>
      <c r="H5786" s="106" t="s">
        <v>11235</v>
      </c>
      <c r="I5786" s="189" t="str">
        <f t="shared" si="271"/>
        <v/>
      </c>
      <c r="J5786" s="232">
        <v>2016</v>
      </c>
      <c r="K5786" s="106">
        <f t="shared" si="272"/>
        <v>0</v>
      </c>
    </row>
    <row r="5787" spans="2:11" s="58" customFormat="1">
      <c r="B5787" s="175" t="s">
        <v>6881</v>
      </c>
      <c r="C5787" s="174" t="s">
        <v>1815</v>
      </c>
      <c r="D5787" s="104">
        <v>6341.353333</v>
      </c>
      <c r="E5787" s="97">
        <v>53.062816772711123</v>
      </c>
      <c r="F5787" s="227">
        <f t="shared" si="270"/>
        <v>336490.07</v>
      </c>
      <c r="G5787" s="81"/>
      <c r="H5787" s="106" t="s">
        <v>11235</v>
      </c>
      <c r="I5787" s="189" t="str">
        <f t="shared" si="271"/>
        <v/>
      </c>
      <c r="J5787" s="232">
        <v>2016</v>
      </c>
      <c r="K5787" s="106">
        <f t="shared" si="272"/>
        <v>0</v>
      </c>
    </row>
    <row r="5788" spans="2:11" s="58" customFormat="1">
      <c r="B5788" s="175" t="s">
        <v>6882</v>
      </c>
      <c r="C5788" s="174" t="s">
        <v>1815</v>
      </c>
      <c r="D5788" s="181">
        <v>9614.4878790000002</v>
      </c>
      <c r="E5788" s="97">
        <v>147.05306905509906</v>
      </c>
      <c r="F5788" s="227">
        <f t="shared" si="270"/>
        <v>1413839.95</v>
      </c>
      <c r="G5788" s="81"/>
      <c r="H5788" s="106" t="s">
        <v>11235</v>
      </c>
      <c r="I5788" s="189" t="str">
        <f t="shared" si="271"/>
        <v/>
      </c>
      <c r="J5788" s="232">
        <v>2016</v>
      </c>
      <c r="K5788" s="106">
        <f t="shared" si="272"/>
        <v>0</v>
      </c>
    </row>
    <row r="5789" spans="2:11" s="58" customFormat="1">
      <c r="B5789" s="175" t="s">
        <v>6883</v>
      </c>
      <c r="C5789" s="174" t="s">
        <v>1856</v>
      </c>
      <c r="D5789" s="181">
        <v>7147.5028570000004</v>
      </c>
      <c r="E5789" s="97">
        <v>171.7197690656341</v>
      </c>
      <c r="F5789" s="227">
        <f t="shared" si="270"/>
        <v>1227367.54</v>
      </c>
      <c r="G5789" s="81">
        <v>3573.751452</v>
      </c>
      <c r="H5789" s="106">
        <v>607.0139541422144</v>
      </c>
      <c r="I5789" s="189">
        <f t="shared" si="271"/>
        <v>2169317</v>
      </c>
      <c r="J5789" s="232">
        <v>2016</v>
      </c>
      <c r="K5789" s="106">
        <f t="shared" si="272"/>
        <v>3396685</v>
      </c>
    </row>
    <row r="5790" spans="2:11" s="58" customFormat="1">
      <c r="B5790" s="175" t="s">
        <v>6884</v>
      </c>
      <c r="C5790" s="174" t="s">
        <v>1815</v>
      </c>
      <c r="D5790" s="181">
        <v>3385.85</v>
      </c>
      <c r="E5790" s="97">
        <v>212.47504467120518</v>
      </c>
      <c r="F5790" s="227">
        <f t="shared" si="270"/>
        <v>719408.63</v>
      </c>
      <c r="G5790" s="81"/>
      <c r="H5790" s="106" t="s">
        <v>11235</v>
      </c>
      <c r="I5790" s="189" t="str">
        <f t="shared" si="271"/>
        <v/>
      </c>
      <c r="J5790" s="232">
        <v>2016</v>
      </c>
      <c r="K5790" s="106">
        <f t="shared" si="272"/>
        <v>0</v>
      </c>
    </row>
    <row r="5791" spans="2:11" s="58" customFormat="1">
      <c r="B5791" s="175" t="s">
        <v>6885</v>
      </c>
      <c r="C5791" s="174" t="s">
        <v>1815</v>
      </c>
      <c r="D5791" s="181">
        <v>7359.8428569999996</v>
      </c>
      <c r="E5791" s="97">
        <v>149.94745016197837</v>
      </c>
      <c r="F5791" s="227">
        <f t="shared" si="270"/>
        <v>1103589.67</v>
      </c>
      <c r="G5791" s="81"/>
      <c r="H5791" s="106" t="s">
        <v>11235</v>
      </c>
      <c r="I5791" s="189" t="str">
        <f t="shared" si="271"/>
        <v/>
      </c>
      <c r="J5791" s="232">
        <v>2016</v>
      </c>
      <c r="K5791" s="106">
        <f t="shared" si="272"/>
        <v>0</v>
      </c>
    </row>
    <row r="5792" spans="2:11" s="58" customFormat="1">
      <c r="B5792" s="175" t="s">
        <v>6886</v>
      </c>
      <c r="C5792" s="174" t="s">
        <v>1815</v>
      </c>
      <c r="D5792" s="104">
        <v>5839.6857140000002</v>
      </c>
      <c r="E5792" s="97">
        <v>143.78161618990168</v>
      </c>
      <c r="F5792" s="227">
        <f t="shared" si="270"/>
        <v>839639.45</v>
      </c>
      <c r="G5792" s="81"/>
      <c r="H5792" s="106" t="s">
        <v>11235</v>
      </c>
      <c r="I5792" s="189" t="str">
        <f t="shared" si="271"/>
        <v/>
      </c>
      <c r="J5792" s="232">
        <v>2016</v>
      </c>
      <c r="K5792" s="106">
        <f t="shared" si="272"/>
        <v>0</v>
      </c>
    </row>
    <row r="5793" spans="2:11" s="58" customFormat="1">
      <c r="B5793" s="175" t="s">
        <v>6887</v>
      </c>
      <c r="C5793" s="174" t="s">
        <v>1675</v>
      </c>
      <c r="D5793" s="181">
        <v>10837.76</v>
      </c>
      <c r="E5793" s="97">
        <v>254.70831426420219</v>
      </c>
      <c r="F5793" s="227">
        <f t="shared" si="270"/>
        <v>2760467.58</v>
      </c>
      <c r="G5793" s="81"/>
      <c r="H5793" s="106" t="s">
        <v>11235</v>
      </c>
      <c r="I5793" s="189" t="str">
        <f t="shared" si="271"/>
        <v/>
      </c>
      <c r="J5793" s="232">
        <v>2016</v>
      </c>
      <c r="K5793" s="106">
        <f t="shared" si="272"/>
        <v>0</v>
      </c>
    </row>
    <row r="5794" spans="2:11" s="58" customFormat="1">
      <c r="B5794" s="175" t="s">
        <v>6888</v>
      </c>
      <c r="C5794" s="174" t="s">
        <v>1764</v>
      </c>
      <c r="D5794" s="181">
        <v>10637.133330000001</v>
      </c>
      <c r="E5794" s="97">
        <v>591.4954250178605</v>
      </c>
      <c r="F5794" s="227">
        <f t="shared" si="270"/>
        <v>6291815.7000000002</v>
      </c>
      <c r="G5794" s="81">
        <v>5318.5664530000004</v>
      </c>
      <c r="H5794" s="106">
        <v>576.16108157706981</v>
      </c>
      <c r="I5794" s="189">
        <f t="shared" si="271"/>
        <v>3064351</v>
      </c>
      <c r="J5794" s="232">
        <v>2016</v>
      </c>
      <c r="K5794" s="106">
        <f t="shared" si="272"/>
        <v>9356167</v>
      </c>
    </row>
    <row r="5795" spans="2:11" s="58" customFormat="1">
      <c r="B5795" s="175" t="s">
        <v>6889</v>
      </c>
      <c r="C5795" s="174" t="s">
        <v>1791</v>
      </c>
      <c r="D5795" s="181">
        <v>5447.8611110000002</v>
      </c>
      <c r="E5795" s="97">
        <v>284.50787169856687</v>
      </c>
      <c r="F5795" s="227">
        <f t="shared" si="270"/>
        <v>1549959.37</v>
      </c>
      <c r="G5795" s="81">
        <v>2723.930617</v>
      </c>
      <c r="H5795" s="106">
        <v>576.16115117076049</v>
      </c>
      <c r="I5795" s="189">
        <f t="shared" si="271"/>
        <v>1569423</v>
      </c>
      <c r="J5795" s="232">
        <v>2016</v>
      </c>
      <c r="K5795" s="106">
        <f t="shared" si="272"/>
        <v>3119382</v>
      </c>
    </row>
    <row r="5796" spans="2:11" s="58" customFormat="1">
      <c r="B5796" s="175" t="s">
        <v>6890</v>
      </c>
      <c r="C5796" s="174" t="s">
        <v>2680</v>
      </c>
      <c r="D5796" s="181">
        <v>24411.153330000001</v>
      </c>
      <c r="E5796" s="97">
        <v>276.98738517570894</v>
      </c>
      <c r="F5796" s="227">
        <f t="shared" si="270"/>
        <v>6761581.5300000003</v>
      </c>
      <c r="G5796" s="81">
        <v>12205.57647</v>
      </c>
      <c r="H5796" s="106">
        <v>576.16115201808248</v>
      </c>
      <c r="I5796" s="189">
        <f t="shared" si="271"/>
        <v>7032379</v>
      </c>
      <c r="J5796" s="232">
        <v>2016</v>
      </c>
      <c r="K5796" s="106">
        <f t="shared" si="272"/>
        <v>13793961</v>
      </c>
    </row>
    <row r="5797" spans="2:11" s="58" customFormat="1">
      <c r="B5797" s="175" t="s">
        <v>6891</v>
      </c>
      <c r="C5797" s="174" t="s">
        <v>2680</v>
      </c>
      <c r="D5797" s="104">
        <v>6002.375</v>
      </c>
      <c r="E5797" s="97">
        <v>237.53561715154419</v>
      </c>
      <c r="F5797" s="227">
        <f t="shared" si="270"/>
        <v>1425777.85</v>
      </c>
      <c r="G5797" s="81"/>
      <c r="H5797" s="106" t="s">
        <v>11235</v>
      </c>
      <c r="I5797" s="189" t="str">
        <f t="shared" si="271"/>
        <v/>
      </c>
      <c r="J5797" s="232">
        <v>2016</v>
      </c>
      <c r="K5797" s="106">
        <f t="shared" si="272"/>
        <v>0</v>
      </c>
    </row>
    <row r="5798" spans="2:11" s="58" customFormat="1">
      <c r="B5798" s="175" t="s">
        <v>6892</v>
      </c>
      <c r="C5798" s="174" t="s">
        <v>3563</v>
      </c>
      <c r="D5798" s="181">
        <v>27071.657319999998</v>
      </c>
      <c r="E5798" s="97">
        <v>23.629335745448188</v>
      </c>
      <c r="F5798" s="227">
        <f t="shared" si="270"/>
        <v>639685.28</v>
      </c>
      <c r="G5798" s="81">
        <v>13535.828799999999</v>
      </c>
      <c r="H5798" s="106">
        <v>162.6945074837235</v>
      </c>
      <c r="I5798" s="189">
        <f t="shared" si="271"/>
        <v>2202205</v>
      </c>
      <c r="J5798" s="232">
        <v>2016</v>
      </c>
      <c r="K5798" s="106">
        <f t="shared" si="272"/>
        <v>2841890</v>
      </c>
    </row>
    <row r="5799" spans="2:11" s="58" customFormat="1">
      <c r="B5799" s="175" t="s">
        <v>6893</v>
      </c>
      <c r="C5799" s="174" t="s">
        <v>6150</v>
      </c>
      <c r="D5799" s="181">
        <v>3264.45</v>
      </c>
      <c r="E5799" s="97">
        <v>71.142468103355853</v>
      </c>
      <c r="F5799" s="227">
        <f t="shared" si="270"/>
        <v>232241.03</v>
      </c>
      <c r="G5799" s="81"/>
      <c r="H5799" s="106" t="s">
        <v>11235</v>
      </c>
      <c r="I5799" s="189" t="str">
        <f t="shared" si="271"/>
        <v/>
      </c>
      <c r="J5799" s="232">
        <v>2016</v>
      </c>
      <c r="K5799" s="106">
        <f t="shared" si="272"/>
        <v>0</v>
      </c>
    </row>
    <row r="5800" spans="2:11" s="58" customFormat="1">
      <c r="B5800" s="175" t="s">
        <v>6894</v>
      </c>
      <c r="C5800" s="174" t="s">
        <v>3435</v>
      </c>
      <c r="D5800" s="181">
        <v>30303.466670000002</v>
      </c>
      <c r="E5800" s="97">
        <v>98.835181882509019</v>
      </c>
      <c r="F5800" s="227">
        <f t="shared" si="270"/>
        <v>2995048.64</v>
      </c>
      <c r="G5800" s="81">
        <v>15151.732969999999</v>
      </c>
      <c r="H5800" s="106">
        <v>1300.611160387946</v>
      </c>
      <c r="I5800" s="189">
        <f t="shared" si="271"/>
        <v>19706513</v>
      </c>
      <c r="J5800" s="232">
        <v>2016</v>
      </c>
      <c r="K5800" s="106">
        <f t="shared" si="272"/>
        <v>22701562</v>
      </c>
    </row>
    <row r="5801" spans="2:11" s="58" customFormat="1">
      <c r="B5801" s="175" t="s">
        <v>6895</v>
      </c>
      <c r="C5801" s="174" t="s">
        <v>6896</v>
      </c>
      <c r="D5801" s="181">
        <v>12731.92755</v>
      </c>
      <c r="E5801" s="97">
        <v>242.19462668871375</v>
      </c>
      <c r="F5801" s="227">
        <f t="shared" si="270"/>
        <v>3083604.44</v>
      </c>
      <c r="G5801" s="81">
        <v>6365.9637220000004</v>
      </c>
      <c r="H5801" s="106">
        <v>635.21662651410247</v>
      </c>
      <c r="I5801" s="189">
        <f t="shared" si="271"/>
        <v>4043766</v>
      </c>
      <c r="J5801" s="232">
        <v>2016</v>
      </c>
      <c r="K5801" s="106">
        <f t="shared" si="272"/>
        <v>7127370</v>
      </c>
    </row>
    <row r="5802" spans="2:11" s="58" customFormat="1">
      <c r="B5802" s="175" t="s">
        <v>6897</v>
      </c>
      <c r="C5802" s="174" t="s">
        <v>3435</v>
      </c>
      <c r="D5802" s="104">
        <v>19533.873329999999</v>
      </c>
      <c r="E5802" s="97">
        <v>150.83241609205214</v>
      </c>
      <c r="F5802" s="227">
        <f t="shared" si="270"/>
        <v>2946341.31</v>
      </c>
      <c r="G5802" s="81">
        <v>9766.9369029999998</v>
      </c>
      <c r="H5802" s="106">
        <v>639.38244528659266</v>
      </c>
      <c r="I5802" s="189">
        <f t="shared" si="271"/>
        <v>6244808</v>
      </c>
      <c r="J5802" s="232">
        <v>2016</v>
      </c>
      <c r="K5802" s="106">
        <f t="shared" si="272"/>
        <v>9191149</v>
      </c>
    </row>
    <row r="5803" spans="2:11" s="58" customFormat="1">
      <c r="B5803" s="175" t="s">
        <v>6898</v>
      </c>
      <c r="C5803" s="174" t="s">
        <v>2571</v>
      </c>
      <c r="D5803" s="181">
        <v>3337.9</v>
      </c>
      <c r="E5803" s="97">
        <v>103.90016477425925</v>
      </c>
      <c r="F5803" s="227">
        <f t="shared" si="270"/>
        <v>346808.36</v>
      </c>
      <c r="G5803" s="81">
        <v>1668.9499519999999</v>
      </c>
      <c r="H5803" s="106">
        <v>1300.6112001134472</v>
      </c>
      <c r="I5803" s="189">
        <f t="shared" si="271"/>
        <v>2170655</v>
      </c>
      <c r="J5803" s="232">
        <v>2016</v>
      </c>
      <c r="K5803" s="106">
        <f t="shared" si="272"/>
        <v>2517463</v>
      </c>
    </row>
    <row r="5804" spans="2:11" s="58" customFormat="1">
      <c r="B5804" s="175" t="s">
        <v>6899</v>
      </c>
      <c r="C5804" s="174" t="s">
        <v>2577</v>
      </c>
      <c r="D5804" s="181">
        <v>3627.6166669999998</v>
      </c>
      <c r="E5804" s="97">
        <v>200.72839741421336</v>
      </c>
      <c r="F5804" s="227">
        <f t="shared" si="270"/>
        <v>728165.68</v>
      </c>
      <c r="G5804" s="81">
        <v>1813.808387</v>
      </c>
      <c r="H5804" s="106">
        <v>1300.6109228008547</v>
      </c>
      <c r="I5804" s="189">
        <f t="shared" si="271"/>
        <v>2359059</v>
      </c>
      <c r="J5804" s="232">
        <v>2016</v>
      </c>
      <c r="K5804" s="106">
        <f t="shared" si="272"/>
        <v>3087225</v>
      </c>
    </row>
    <row r="5805" spans="2:11" s="58" customFormat="1">
      <c r="B5805" s="175" t="s">
        <v>6900</v>
      </c>
      <c r="C5805" s="174" t="s">
        <v>2589</v>
      </c>
      <c r="D5805" s="181">
        <v>10294.975</v>
      </c>
      <c r="E5805" s="97">
        <v>255.38581589561895</v>
      </c>
      <c r="F5805" s="227">
        <f t="shared" si="270"/>
        <v>2629190.59</v>
      </c>
      <c r="G5805" s="81">
        <v>5147.4875949999996</v>
      </c>
      <c r="H5805" s="106">
        <v>1300.6111965190662</v>
      </c>
      <c r="I5805" s="189">
        <f t="shared" si="271"/>
        <v>6694880</v>
      </c>
      <c r="J5805" s="232">
        <v>2016</v>
      </c>
      <c r="K5805" s="106">
        <f t="shared" si="272"/>
        <v>9324071</v>
      </c>
    </row>
    <row r="5806" spans="2:11" s="58" customFormat="1">
      <c r="B5806" s="175" t="s">
        <v>6901</v>
      </c>
      <c r="C5806" s="174" t="s">
        <v>2589</v>
      </c>
      <c r="D5806" s="181">
        <v>9140.7900000000009</v>
      </c>
      <c r="E5806" s="97">
        <v>223.11542547197777</v>
      </c>
      <c r="F5806" s="227">
        <f t="shared" si="270"/>
        <v>2039451.25</v>
      </c>
      <c r="G5806" s="81">
        <v>4570.3947390000003</v>
      </c>
      <c r="H5806" s="106">
        <v>1300.6110717912761</v>
      </c>
      <c r="I5806" s="189">
        <f t="shared" si="271"/>
        <v>5944306</v>
      </c>
      <c r="J5806" s="232">
        <v>2016</v>
      </c>
      <c r="K5806" s="106">
        <f t="shared" si="272"/>
        <v>7983757</v>
      </c>
    </row>
    <row r="5807" spans="2:11" s="58" customFormat="1">
      <c r="B5807" s="175" t="s">
        <v>6902</v>
      </c>
      <c r="C5807" s="174" t="s">
        <v>2577</v>
      </c>
      <c r="D5807" s="104">
        <v>867.6166667</v>
      </c>
      <c r="E5807" s="97">
        <v>1289.7936761131148</v>
      </c>
      <c r="F5807" s="227">
        <f t="shared" si="270"/>
        <v>1119046.49</v>
      </c>
      <c r="G5807" s="81">
        <v>433.80831360000002</v>
      </c>
      <c r="H5807" s="106">
        <v>1300.6113122125282</v>
      </c>
      <c r="I5807" s="189">
        <f t="shared" si="271"/>
        <v>564216</v>
      </c>
      <c r="J5807" s="232">
        <v>2016</v>
      </c>
      <c r="K5807" s="106">
        <f t="shared" si="272"/>
        <v>1683262</v>
      </c>
    </row>
    <row r="5808" spans="2:11" s="58" customFormat="1">
      <c r="B5808" s="175" t="s">
        <v>6903</v>
      </c>
      <c r="C5808" s="174" t="s">
        <v>2577</v>
      </c>
      <c r="D5808" s="181">
        <v>2463.4666670000001</v>
      </c>
      <c r="E5808" s="97">
        <v>163.42339248708819</v>
      </c>
      <c r="F5808" s="227">
        <f t="shared" si="270"/>
        <v>402588.08</v>
      </c>
      <c r="G5808" s="81">
        <v>1231.7333610000001</v>
      </c>
      <c r="H5808" s="106">
        <v>1300.6110337868813</v>
      </c>
      <c r="I5808" s="189">
        <f t="shared" si="271"/>
        <v>1602006</v>
      </c>
      <c r="J5808" s="232">
        <v>2016</v>
      </c>
      <c r="K5808" s="106">
        <f t="shared" si="272"/>
        <v>2004594</v>
      </c>
    </row>
    <row r="5809" spans="2:11" s="58" customFormat="1">
      <c r="B5809" s="175" t="s">
        <v>6904</v>
      </c>
      <c r="C5809" s="174" t="s">
        <v>2521</v>
      </c>
      <c r="D5809" s="181">
        <v>5976.5428570000004</v>
      </c>
      <c r="E5809" s="97">
        <v>510.29070701433432</v>
      </c>
      <c r="F5809" s="227">
        <f t="shared" si="270"/>
        <v>3049774.28</v>
      </c>
      <c r="G5809" s="81">
        <v>2988.2712959999999</v>
      </c>
      <c r="H5809" s="106">
        <v>623.65154144290921</v>
      </c>
      <c r="I5809" s="189">
        <f t="shared" si="271"/>
        <v>1863640</v>
      </c>
      <c r="J5809" s="232">
        <v>2016</v>
      </c>
      <c r="K5809" s="106">
        <f t="shared" si="272"/>
        <v>4913414</v>
      </c>
    </row>
    <row r="5810" spans="2:11" s="58" customFormat="1">
      <c r="B5810" s="175" t="s">
        <v>6905</v>
      </c>
      <c r="C5810" s="174" t="s">
        <v>2518</v>
      </c>
      <c r="D5810" s="181">
        <v>5387.6750000000002</v>
      </c>
      <c r="E5810" s="97">
        <v>1606.5868375505204</v>
      </c>
      <c r="F5810" s="227">
        <f t="shared" si="270"/>
        <v>8655767.7400000002</v>
      </c>
      <c r="G5810" s="81">
        <v>2693.8375580000002</v>
      </c>
      <c r="H5810" s="106">
        <v>623.651561695243</v>
      </c>
      <c r="I5810" s="189">
        <f t="shared" si="271"/>
        <v>1680015.9999999998</v>
      </c>
      <c r="J5810" s="232">
        <v>2016</v>
      </c>
      <c r="K5810" s="106">
        <f t="shared" si="272"/>
        <v>10335784</v>
      </c>
    </row>
    <row r="5811" spans="2:11" s="58" customFormat="1">
      <c r="B5811" s="175" t="s">
        <v>6906</v>
      </c>
      <c r="C5811" s="174" t="s">
        <v>2518</v>
      </c>
      <c r="D5811" s="181">
        <v>5359</v>
      </c>
      <c r="E5811" s="97">
        <v>378.40207688001493</v>
      </c>
      <c r="F5811" s="227">
        <f t="shared" si="270"/>
        <v>2027856.73</v>
      </c>
      <c r="G5811" s="81">
        <v>2679.5000420000001</v>
      </c>
      <c r="H5811" s="106">
        <v>623.65179093361621</v>
      </c>
      <c r="I5811" s="189">
        <f t="shared" si="271"/>
        <v>1671075</v>
      </c>
      <c r="J5811" s="232">
        <v>2016</v>
      </c>
      <c r="K5811" s="106">
        <f t="shared" si="272"/>
        <v>3698932</v>
      </c>
    </row>
    <row r="5812" spans="2:11" s="58" customFormat="1">
      <c r="B5812" s="175" t="s">
        <v>6907</v>
      </c>
      <c r="C5812" s="174" t="s">
        <v>2518</v>
      </c>
      <c r="D5812" s="104">
        <v>23163.366669999999</v>
      </c>
      <c r="E5812" s="97">
        <v>264.49313768947042</v>
      </c>
      <c r="F5812" s="227">
        <f t="shared" si="270"/>
        <v>6126551.5299999993</v>
      </c>
      <c r="G5812" s="81">
        <v>11581.68289</v>
      </c>
      <c r="H5812" s="106">
        <v>623.65168072737652</v>
      </c>
      <c r="I5812" s="189">
        <f t="shared" si="271"/>
        <v>7222935.9999999991</v>
      </c>
      <c r="J5812" s="232">
        <v>2016</v>
      </c>
      <c r="K5812" s="106">
        <f t="shared" si="272"/>
        <v>13349488</v>
      </c>
    </row>
    <row r="5813" spans="2:11" s="58" customFormat="1">
      <c r="B5813" s="175" t="s">
        <v>6908</v>
      </c>
      <c r="C5813" s="174" t="s">
        <v>2518</v>
      </c>
      <c r="D5813" s="181">
        <v>28285.216670000002</v>
      </c>
      <c r="E5813" s="97">
        <v>244.60724274169047</v>
      </c>
      <c r="F5813" s="227">
        <f t="shared" si="270"/>
        <v>6918768.8600000003</v>
      </c>
      <c r="G5813" s="81">
        <v>14142.608340000001</v>
      </c>
      <c r="H5813" s="106">
        <v>623.65164812306466</v>
      </c>
      <c r="I5813" s="189">
        <f t="shared" si="271"/>
        <v>8820061</v>
      </c>
      <c r="J5813" s="232">
        <v>2016</v>
      </c>
      <c r="K5813" s="106">
        <f t="shared" si="272"/>
        <v>15738830</v>
      </c>
    </row>
    <row r="5814" spans="2:11" s="58" customFormat="1">
      <c r="B5814" s="175" t="s">
        <v>6909</v>
      </c>
      <c r="C5814" s="174" t="s">
        <v>2543</v>
      </c>
      <c r="D5814" s="181">
        <v>6125.05</v>
      </c>
      <c r="E5814" s="97">
        <v>912.84448126954055</v>
      </c>
      <c r="F5814" s="227">
        <f t="shared" si="270"/>
        <v>5591218.0899999999</v>
      </c>
      <c r="G5814" s="81">
        <v>3062.5250230000001</v>
      </c>
      <c r="H5814" s="106">
        <v>1300.611087284494</v>
      </c>
      <c r="I5814" s="189">
        <f t="shared" si="271"/>
        <v>3983154.0000000005</v>
      </c>
      <c r="J5814" s="232">
        <v>2016</v>
      </c>
      <c r="K5814" s="106">
        <f t="shared" si="272"/>
        <v>9574372</v>
      </c>
    </row>
    <row r="5815" spans="2:11" s="58" customFormat="1">
      <c r="B5815" s="175" t="s">
        <v>6910</v>
      </c>
      <c r="C5815" s="174" t="s">
        <v>2543</v>
      </c>
      <c r="D5815" s="181">
        <v>7356.6</v>
      </c>
      <c r="E5815" s="97">
        <v>608.95094608922602</v>
      </c>
      <c r="F5815" s="227">
        <f t="shared" si="270"/>
        <v>4479808.53</v>
      </c>
      <c r="G5815" s="81">
        <v>3678.2999460000001</v>
      </c>
      <c r="H5815" s="106">
        <v>1300.6111709846948</v>
      </c>
      <c r="I5815" s="189">
        <f t="shared" si="271"/>
        <v>4784038</v>
      </c>
      <c r="J5815" s="232">
        <v>2016</v>
      </c>
      <c r="K5815" s="106">
        <f t="shared" si="272"/>
        <v>9263847</v>
      </c>
    </row>
    <row r="5816" spans="2:11" s="58" customFormat="1">
      <c r="B5816" s="175" t="s">
        <v>6911</v>
      </c>
      <c r="C5816" s="174" t="s">
        <v>2534</v>
      </c>
      <c r="D5816" s="181">
        <v>10153.094590000001</v>
      </c>
      <c r="E5816" s="97">
        <v>624.80568301294625</v>
      </c>
      <c r="F5816" s="227">
        <f t="shared" si="270"/>
        <v>6343711.2000000002</v>
      </c>
      <c r="G5816" s="81"/>
      <c r="H5816" s="106" t="s">
        <v>11235</v>
      </c>
      <c r="I5816" s="189" t="str">
        <f t="shared" si="271"/>
        <v/>
      </c>
      <c r="J5816" s="232">
        <v>2016</v>
      </c>
      <c r="K5816" s="106">
        <f t="shared" si="272"/>
        <v>0</v>
      </c>
    </row>
    <row r="5817" spans="2:11" s="58" customFormat="1">
      <c r="B5817" s="175" t="s">
        <v>6912</v>
      </c>
      <c r="C5817" s="174" t="s">
        <v>2534</v>
      </c>
      <c r="D5817" s="104">
        <v>10079.675139999999</v>
      </c>
      <c r="E5817" s="97">
        <v>1069.7001232918703</v>
      </c>
      <c r="F5817" s="227">
        <f t="shared" si="270"/>
        <v>10782229.74</v>
      </c>
      <c r="G5817" s="81">
        <v>5039.8374139999996</v>
      </c>
      <c r="H5817" s="106">
        <v>1300.6112026136882</v>
      </c>
      <c r="I5817" s="189">
        <f t="shared" si="271"/>
        <v>6554869</v>
      </c>
      <c r="J5817" s="232">
        <v>2016</v>
      </c>
      <c r="K5817" s="106">
        <f t="shared" si="272"/>
        <v>17337099</v>
      </c>
    </row>
    <row r="5818" spans="2:11" s="58" customFormat="1">
      <c r="B5818" s="175" t="s">
        <v>6913</v>
      </c>
      <c r="C5818" s="174" t="s">
        <v>2543</v>
      </c>
      <c r="D5818" s="181">
        <v>6867.72</v>
      </c>
      <c r="E5818" s="97">
        <v>781.41869645238876</v>
      </c>
      <c r="F5818" s="227">
        <f t="shared" si="270"/>
        <v>5366564.8099999996</v>
      </c>
      <c r="G5818" s="81">
        <v>3433.8598630000001</v>
      </c>
      <c r="H5818" s="106">
        <v>1300.6110261291115</v>
      </c>
      <c r="I5818" s="189">
        <f t="shared" si="271"/>
        <v>4466116</v>
      </c>
      <c r="J5818" s="232">
        <v>2016</v>
      </c>
      <c r="K5818" s="106">
        <f t="shared" si="272"/>
        <v>9832681</v>
      </c>
    </row>
    <row r="5819" spans="2:11" s="58" customFormat="1">
      <c r="B5819" s="175" t="s">
        <v>6914</v>
      </c>
      <c r="C5819" s="174" t="s">
        <v>2574</v>
      </c>
      <c r="D5819" s="181">
        <v>9263.1452379999992</v>
      </c>
      <c r="E5819" s="97">
        <v>3753.9253057752826</v>
      </c>
      <c r="F5819" s="227">
        <f t="shared" si="270"/>
        <v>34773155.32</v>
      </c>
      <c r="G5819" s="81">
        <v>4631.5726260000001</v>
      </c>
      <c r="H5819" s="106">
        <v>1300.6111501273044</v>
      </c>
      <c r="I5819" s="189">
        <f t="shared" si="271"/>
        <v>6023875</v>
      </c>
      <c r="J5819" s="232">
        <v>2016</v>
      </c>
      <c r="K5819" s="106">
        <f t="shared" si="272"/>
        <v>40797030</v>
      </c>
    </row>
    <row r="5820" spans="2:11" s="58" customFormat="1">
      <c r="B5820" s="175" t="s">
        <v>6915</v>
      </c>
      <c r="C5820" s="174" t="s">
        <v>5190</v>
      </c>
      <c r="D5820" s="181">
        <v>3521.85</v>
      </c>
      <c r="E5820" s="97">
        <v>409.08428808722687</v>
      </c>
      <c r="F5820" s="227">
        <f t="shared" si="270"/>
        <v>1440733.5</v>
      </c>
      <c r="G5820" s="81"/>
      <c r="H5820" s="106" t="s">
        <v>11235</v>
      </c>
      <c r="I5820" s="189" t="str">
        <f t="shared" si="271"/>
        <v/>
      </c>
      <c r="J5820" s="232">
        <v>2016</v>
      </c>
      <c r="K5820" s="106">
        <f t="shared" si="272"/>
        <v>0</v>
      </c>
    </row>
    <row r="5821" spans="2:11" s="58" customFormat="1">
      <c r="B5821" s="175" t="s">
        <v>6916</v>
      </c>
      <c r="C5821" s="174" t="s">
        <v>2543</v>
      </c>
      <c r="D5821" s="181">
        <v>4821.92</v>
      </c>
      <c r="E5821" s="97">
        <v>596.48180392872553</v>
      </c>
      <c r="F5821" s="227">
        <f t="shared" si="270"/>
        <v>2876187.54</v>
      </c>
      <c r="G5821" s="81">
        <v>2410.9599410000001</v>
      </c>
      <c r="H5821" s="106">
        <v>1300.6109917775693</v>
      </c>
      <c r="I5821" s="189">
        <f t="shared" si="271"/>
        <v>3135721</v>
      </c>
      <c r="J5821" s="232">
        <v>2016</v>
      </c>
      <c r="K5821" s="106">
        <f t="shared" si="272"/>
        <v>6011909</v>
      </c>
    </row>
    <row r="5822" spans="2:11" s="58" customFormat="1">
      <c r="B5822" s="175" t="s">
        <v>6917</v>
      </c>
      <c r="C5822" s="174" t="s">
        <v>2534</v>
      </c>
      <c r="D5822" s="104">
        <v>10153.094590000001</v>
      </c>
      <c r="E5822" s="97">
        <v>624.80568301294625</v>
      </c>
      <c r="F5822" s="227">
        <f t="shared" si="270"/>
        <v>6343711.2000000002</v>
      </c>
      <c r="G5822" s="81"/>
      <c r="H5822" s="106" t="s">
        <v>11235</v>
      </c>
      <c r="I5822" s="189" t="str">
        <f t="shared" si="271"/>
        <v/>
      </c>
      <c r="J5822" s="232">
        <v>2016</v>
      </c>
      <c r="K5822" s="106">
        <f t="shared" si="272"/>
        <v>0</v>
      </c>
    </row>
    <row r="5823" spans="2:11" s="58" customFormat="1">
      <c r="B5823" s="175" t="s">
        <v>6918</v>
      </c>
      <c r="C5823" s="174" t="s">
        <v>2574</v>
      </c>
      <c r="D5823" s="181">
        <v>5133.2952379999997</v>
      </c>
      <c r="E5823" s="97">
        <v>1373.0500630129548</v>
      </c>
      <c r="F5823" s="227">
        <f t="shared" si="270"/>
        <v>7048271.3500000006</v>
      </c>
      <c r="G5823" s="81">
        <v>2566.6476980000002</v>
      </c>
      <c r="H5823" s="106">
        <v>1300.6113003359294</v>
      </c>
      <c r="I5823" s="189">
        <f t="shared" si="271"/>
        <v>3338211</v>
      </c>
      <c r="J5823" s="232">
        <v>2016</v>
      </c>
      <c r="K5823" s="106">
        <f t="shared" si="272"/>
        <v>10386482</v>
      </c>
    </row>
    <row r="5824" spans="2:11" s="58" customFormat="1">
      <c r="B5824" s="175" t="s">
        <v>6919</v>
      </c>
      <c r="C5824" s="174" t="s">
        <v>2580</v>
      </c>
      <c r="D5824" s="181">
        <v>5385.9333329999999</v>
      </c>
      <c r="E5824" s="97">
        <v>703.5631757234006</v>
      </c>
      <c r="F5824" s="227">
        <f t="shared" si="270"/>
        <v>3789344.36</v>
      </c>
      <c r="G5824" s="81">
        <v>2692.96666</v>
      </c>
      <c r="H5824" s="106">
        <v>1300.6109774860711</v>
      </c>
      <c r="I5824" s="189">
        <f t="shared" si="271"/>
        <v>3502502</v>
      </c>
      <c r="J5824" s="232">
        <v>2016</v>
      </c>
      <c r="K5824" s="106">
        <f t="shared" si="272"/>
        <v>7291846</v>
      </c>
    </row>
    <row r="5825" spans="2:11" s="58" customFormat="1">
      <c r="B5825" s="175" t="s">
        <v>6920</v>
      </c>
      <c r="C5825" s="174" t="s">
        <v>2589</v>
      </c>
      <c r="D5825" s="181">
        <v>14798.065000000001</v>
      </c>
      <c r="E5825" s="97">
        <v>297.21743552282004</v>
      </c>
      <c r="F5825" s="227">
        <f t="shared" si="270"/>
        <v>4398242.93</v>
      </c>
      <c r="G5825" s="81">
        <v>7399.0322960000003</v>
      </c>
      <c r="H5825" s="106">
        <v>1300.6111630574237</v>
      </c>
      <c r="I5825" s="189">
        <f t="shared" si="271"/>
        <v>9623264</v>
      </c>
      <c r="J5825" s="232">
        <v>2016</v>
      </c>
      <c r="K5825" s="106">
        <f t="shared" si="272"/>
        <v>14021507</v>
      </c>
    </row>
    <row r="5826" spans="2:11" s="58" customFormat="1">
      <c r="B5826" s="175" t="s">
        <v>6921</v>
      </c>
      <c r="C5826" s="174" t="s">
        <v>2589</v>
      </c>
      <c r="D5826" s="181">
        <v>6790.4066670000002</v>
      </c>
      <c r="E5826" s="97">
        <v>440.27387410080132</v>
      </c>
      <c r="F5826" s="227">
        <f t="shared" si="270"/>
        <v>2989638.65</v>
      </c>
      <c r="G5826" s="81">
        <v>3395.203305</v>
      </c>
      <c r="H5826" s="106">
        <v>1300.6110690034216</v>
      </c>
      <c r="I5826" s="189">
        <f t="shared" si="271"/>
        <v>4415839</v>
      </c>
      <c r="J5826" s="232">
        <v>2016</v>
      </c>
      <c r="K5826" s="106">
        <f t="shared" si="272"/>
        <v>7405478</v>
      </c>
    </row>
    <row r="5827" spans="2:11" s="58" customFormat="1">
      <c r="B5827" s="175" t="s">
        <v>6922</v>
      </c>
      <c r="C5827" s="174" t="s">
        <v>2580</v>
      </c>
      <c r="D5827" s="104">
        <v>4104.171429</v>
      </c>
      <c r="E5827" s="97">
        <v>403.93548824151713</v>
      </c>
      <c r="F5827" s="227">
        <f t="shared" si="270"/>
        <v>1657820.49</v>
      </c>
      <c r="G5827" s="81">
        <v>2052.085806</v>
      </c>
      <c r="H5827" s="106">
        <v>1300.6113059192419</v>
      </c>
      <c r="I5827" s="189">
        <f t="shared" si="271"/>
        <v>2668966</v>
      </c>
      <c r="J5827" s="232">
        <v>2016</v>
      </c>
      <c r="K5827" s="106">
        <f t="shared" si="272"/>
        <v>4326786</v>
      </c>
    </row>
    <row r="5828" spans="2:11" s="58" customFormat="1">
      <c r="B5828" s="175" t="s">
        <v>6923</v>
      </c>
      <c r="C5828" s="174" t="s">
        <v>3965</v>
      </c>
      <c r="D5828" s="181">
        <v>4114.9812499999998</v>
      </c>
      <c r="E5828" s="97">
        <v>1148.3427099455191</v>
      </c>
      <c r="F5828" s="227">
        <f t="shared" si="270"/>
        <v>4725408.72</v>
      </c>
      <c r="G5828" s="81">
        <v>2057.4905480000002</v>
      </c>
      <c r="H5828" s="106">
        <v>1300.6110781899931</v>
      </c>
      <c r="I5828" s="189">
        <f t="shared" si="271"/>
        <v>2675995</v>
      </c>
      <c r="J5828" s="232">
        <v>2016</v>
      </c>
      <c r="K5828" s="106">
        <f t="shared" si="272"/>
        <v>7401404</v>
      </c>
    </row>
    <row r="5829" spans="2:11" s="58" customFormat="1">
      <c r="B5829" s="175" t="s">
        <v>6924</v>
      </c>
      <c r="C5829" s="174" t="s">
        <v>2543</v>
      </c>
      <c r="D5829" s="181">
        <v>4706.8</v>
      </c>
      <c r="E5829" s="97">
        <v>331.05375201835642</v>
      </c>
      <c r="F5829" s="227">
        <f t="shared" si="270"/>
        <v>1558203.8</v>
      </c>
      <c r="G5829" s="81">
        <v>2353.3999659999999</v>
      </c>
      <c r="H5829" s="106">
        <v>1300.61104963915</v>
      </c>
      <c r="I5829" s="189">
        <f t="shared" si="271"/>
        <v>3060858</v>
      </c>
      <c r="J5829" s="232">
        <v>2016</v>
      </c>
      <c r="K5829" s="106">
        <f t="shared" si="272"/>
        <v>4619062</v>
      </c>
    </row>
    <row r="5830" spans="2:11" s="58" customFormat="1">
      <c r="B5830" s="175" t="s">
        <v>6925</v>
      </c>
      <c r="C5830" s="174" t="s">
        <v>2596</v>
      </c>
      <c r="D5830" s="181">
        <v>4613.3727150000004</v>
      </c>
      <c r="E5830" s="97">
        <v>618.08409728716219</v>
      </c>
      <c r="F5830" s="227">
        <f t="shared" si="270"/>
        <v>2851452.31</v>
      </c>
      <c r="G5830" s="81">
        <v>4613.3726530000004</v>
      </c>
      <c r="H5830" s="106">
        <v>1300.6111691623623</v>
      </c>
      <c r="I5830" s="189">
        <f t="shared" si="271"/>
        <v>6000204</v>
      </c>
      <c r="J5830" s="232">
        <v>2016</v>
      </c>
      <c r="K5830" s="106">
        <f t="shared" si="272"/>
        <v>8851656</v>
      </c>
    </row>
    <row r="5831" spans="2:11" s="58" customFormat="1">
      <c r="B5831" s="175" t="s">
        <v>6926</v>
      </c>
      <c r="C5831" s="174" t="s">
        <v>2531</v>
      </c>
      <c r="D5831" s="181">
        <v>6454.8878100000002</v>
      </c>
      <c r="E5831" s="97">
        <v>332.71970531738799</v>
      </c>
      <c r="F5831" s="227">
        <f t="shared" si="270"/>
        <v>2147668.37</v>
      </c>
      <c r="G5831" s="81">
        <v>3227.444066</v>
      </c>
      <c r="H5831" s="106">
        <v>1300.6112311041366</v>
      </c>
      <c r="I5831" s="189">
        <f t="shared" si="271"/>
        <v>4197650</v>
      </c>
      <c r="J5831" s="232">
        <v>2016</v>
      </c>
      <c r="K5831" s="106">
        <f t="shared" si="272"/>
        <v>6345318</v>
      </c>
    </row>
    <row r="5832" spans="2:11" s="58" customFormat="1">
      <c r="B5832" s="175" t="s">
        <v>6927</v>
      </c>
      <c r="C5832" s="174" t="s">
        <v>2596</v>
      </c>
      <c r="D5832" s="104">
        <v>9779.6582780000008</v>
      </c>
      <c r="E5832" s="97">
        <v>315.13010090882852</v>
      </c>
      <c r="F5832" s="227">
        <f t="shared" si="270"/>
        <v>3081864.7000000007</v>
      </c>
      <c r="G5832" s="81"/>
      <c r="H5832" s="106" t="s">
        <v>11235</v>
      </c>
      <c r="I5832" s="189" t="str">
        <f t="shared" si="271"/>
        <v/>
      </c>
      <c r="J5832" s="232">
        <v>2016</v>
      </c>
      <c r="K5832" s="106">
        <f t="shared" si="272"/>
        <v>0</v>
      </c>
    </row>
    <row r="5833" spans="2:11" s="58" customFormat="1">
      <c r="B5833" s="175" t="s">
        <v>6928</v>
      </c>
      <c r="C5833" s="174" t="s">
        <v>3965</v>
      </c>
      <c r="D5833" s="181">
        <v>2478.3062500000001</v>
      </c>
      <c r="E5833" s="97">
        <v>2209.5098456859396</v>
      </c>
      <c r="F5833" s="227">
        <f t="shared" si="270"/>
        <v>5475842.0599999996</v>
      </c>
      <c r="G5833" s="81">
        <v>1239.153104</v>
      </c>
      <c r="H5833" s="106">
        <v>1300.6108726981004</v>
      </c>
      <c r="I5833" s="189">
        <f t="shared" si="271"/>
        <v>1611656</v>
      </c>
      <c r="J5833" s="232">
        <v>2016</v>
      </c>
      <c r="K5833" s="106">
        <f t="shared" si="272"/>
        <v>7087498</v>
      </c>
    </row>
    <row r="5834" spans="2:11" s="58" customFormat="1">
      <c r="B5834" s="175" t="s">
        <v>6929</v>
      </c>
      <c r="C5834" s="174" t="s">
        <v>2596</v>
      </c>
      <c r="D5834" s="181">
        <v>4613.3727150000004</v>
      </c>
      <c r="E5834" s="97">
        <v>618.08409728716219</v>
      </c>
      <c r="F5834" s="227">
        <f t="shared" si="270"/>
        <v>2851452.31</v>
      </c>
      <c r="G5834" s="81">
        <v>4613.3726530000004</v>
      </c>
      <c r="H5834" s="106">
        <v>1300.6111691623623</v>
      </c>
      <c r="I5834" s="189">
        <f t="shared" si="271"/>
        <v>6000204</v>
      </c>
      <c r="J5834" s="232">
        <v>2016</v>
      </c>
      <c r="K5834" s="106">
        <f t="shared" si="272"/>
        <v>8851656</v>
      </c>
    </row>
    <row r="5835" spans="2:11" s="58" customFormat="1">
      <c r="B5835" s="175" t="s">
        <v>6930</v>
      </c>
      <c r="C5835" s="174" t="s">
        <v>2603</v>
      </c>
      <c r="D5835" s="181">
        <v>1263.26</v>
      </c>
      <c r="E5835" s="97">
        <v>246.11080854297612</v>
      </c>
      <c r="F5835" s="227">
        <f t="shared" si="270"/>
        <v>310901.94</v>
      </c>
      <c r="G5835" s="81">
        <v>631.6299722</v>
      </c>
      <c r="H5835" s="106">
        <v>1300.6111745119622</v>
      </c>
      <c r="I5835" s="189">
        <f t="shared" si="271"/>
        <v>821505</v>
      </c>
      <c r="J5835" s="232">
        <v>2016</v>
      </c>
      <c r="K5835" s="106">
        <f t="shared" si="272"/>
        <v>1132407</v>
      </c>
    </row>
    <row r="5836" spans="2:11" s="58" customFormat="1">
      <c r="B5836" s="175" t="s">
        <v>6931</v>
      </c>
      <c r="C5836" s="174" t="s">
        <v>2598</v>
      </c>
      <c r="D5836" s="181">
        <v>8123.6230770000002</v>
      </c>
      <c r="E5836" s="97">
        <v>594.62553151639781</v>
      </c>
      <c r="F5836" s="227">
        <f t="shared" si="270"/>
        <v>4830513.6900000004</v>
      </c>
      <c r="G5836" s="81">
        <v>4061.8115160000002</v>
      </c>
      <c r="H5836" s="106">
        <v>1217.8388830979916</v>
      </c>
      <c r="I5836" s="189">
        <f t="shared" si="271"/>
        <v>4946632</v>
      </c>
      <c r="J5836" s="232">
        <v>2016</v>
      </c>
      <c r="K5836" s="106">
        <f t="shared" si="272"/>
        <v>9777146</v>
      </c>
    </row>
    <row r="5837" spans="2:11" s="58" customFormat="1">
      <c r="B5837" s="175" t="s">
        <v>6932</v>
      </c>
      <c r="C5837" s="174" t="s">
        <v>2603</v>
      </c>
      <c r="D5837" s="104">
        <v>13135.7302</v>
      </c>
      <c r="E5837" s="97">
        <v>185.52112466499958</v>
      </c>
      <c r="F5837" s="227">
        <f t="shared" si="270"/>
        <v>2436955.44</v>
      </c>
      <c r="G5837" s="81">
        <v>6567.8651129999998</v>
      </c>
      <c r="H5837" s="106">
        <v>1275.8302516618692</v>
      </c>
      <c r="I5837" s="189">
        <f t="shared" si="271"/>
        <v>8379481.0000000009</v>
      </c>
      <c r="J5837" s="232">
        <v>2016</v>
      </c>
      <c r="K5837" s="106">
        <f t="shared" si="272"/>
        <v>10816436</v>
      </c>
    </row>
    <row r="5838" spans="2:11" s="58" customFormat="1">
      <c r="B5838" s="175" t="s">
        <v>6933</v>
      </c>
      <c r="C5838" s="174" t="s">
        <v>6934</v>
      </c>
      <c r="D5838" s="181">
        <v>6108.7333330000001</v>
      </c>
      <c r="E5838" s="97">
        <v>386.2862415768837</v>
      </c>
      <c r="F5838" s="227">
        <f t="shared" ref="F5838:F5901" si="273">IFERROR(D5838*E5838,0)</f>
        <v>2359719.64</v>
      </c>
      <c r="G5838" s="81">
        <v>3054.3665719999999</v>
      </c>
      <c r="H5838" s="106">
        <v>1217.8387604485608</v>
      </c>
      <c r="I5838" s="189">
        <f t="shared" ref="I5838:I5901" si="274">IFERROR(G5838*H5838,"")</f>
        <v>3719726</v>
      </c>
      <c r="J5838" s="232">
        <v>2016</v>
      </c>
      <c r="K5838" s="106">
        <f t="shared" ref="K5838:K5901" si="275">IFERROR(ROUND((F5838+I5838),0),0)</f>
        <v>6079446</v>
      </c>
    </row>
    <row r="5839" spans="2:11" s="58" customFormat="1">
      <c r="B5839" s="175" t="s">
        <v>6935</v>
      </c>
      <c r="C5839" s="174" t="s">
        <v>6934</v>
      </c>
      <c r="D5839" s="181">
        <v>6108.7333330000001</v>
      </c>
      <c r="E5839" s="97">
        <v>386.2862415768837</v>
      </c>
      <c r="F5839" s="227">
        <f t="shared" si="273"/>
        <v>2359719.64</v>
      </c>
      <c r="G5839" s="81">
        <v>3054.3665719999999</v>
      </c>
      <c r="H5839" s="106">
        <v>1217.8387604485608</v>
      </c>
      <c r="I5839" s="189">
        <f t="shared" si="274"/>
        <v>3719726</v>
      </c>
      <c r="J5839" s="232">
        <v>2016</v>
      </c>
      <c r="K5839" s="106">
        <f t="shared" si="275"/>
        <v>6079446</v>
      </c>
    </row>
    <row r="5840" spans="2:11" s="58" customFormat="1">
      <c r="B5840" s="175" t="s">
        <v>6936</v>
      </c>
      <c r="C5840" s="174" t="s">
        <v>2615</v>
      </c>
      <c r="D5840" s="181">
        <v>1366.52</v>
      </c>
      <c r="E5840" s="97">
        <v>173.50914732312737</v>
      </c>
      <c r="F5840" s="227">
        <f t="shared" si="273"/>
        <v>237103.72</v>
      </c>
      <c r="G5840" s="81">
        <v>683.26001670000005</v>
      </c>
      <c r="H5840" s="106">
        <v>1217.8394456899002</v>
      </c>
      <c r="I5840" s="189">
        <f t="shared" si="274"/>
        <v>832101</v>
      </c>
      <c r="J5840" s="232">
        <v>2016</v>
      </c>
      <c r="K5840" s="106">
        <f t="shared" si="275"/>
        <v>1069205</v>
      </c>
    </row>
    <row r="5841" spans="2:11" s="58" customFormat="1">
      <c r="B5841" s="175" t="s">
        <v>6937</v>
      </c>
      <c r="C5841" s="174" t="s">
        <v>2609</v>
      </c>
      <c r="D5841" s="181">
        <v>5807.7904760000001</v>
      </c>
      <c r="E5841" s="97">
        <v>1140.7233658613134</v>
      </c>
      <c r="F5841" s="227">
        <f t="shared" si="273"/>
        <v>6625082.2999999998</v>
      </c>
      <c r="G5841" s="81">
        <v>2903.8951040000002</v>
      </c>
      <c r="H5841" s="106">
        <v>1217.8387556522428</v>
      </c>
      <c r="I5841" s="189">
        <f t="shared" si="274"/>
        <v>3536476.0000000005</v>
      </c>
      <c r="J5841" s="232">
        <v>2016</v>
      </c>
      <c r="K5841" s="106">
        <f t="shared" si="275"/>
        <v>10161558</v>
      </c>
    </row>
    <row r="5842" spans="2:11" s="58" customFormat="1">
      <c r="B5842" s="175" t="s">
        <v>6938</v>
      </c>
      <c r="C5842" s="174" t="s">
        <v>2615</v>
      </c>
      <c r="D5842" s="104">
        <v>5212.2790910000003</v>
      </c>
      <c r="E5842" s="97">
        <v>513.37856497753671</v>
      </c>
      <c r="F5842" s="227">
        <f t="shared" si="273"/>
        <v>2675872.36</v>
      </c>
      <c r="G5842" s="81"/>
      <c r="H5842" s="106" t="s">
        <v>11235</v>
      </c>
      <c r="I5842" s="189" t="str">
        <f t="shared" si="274"/>
        <v/>
      </c>
      <c r="J5842" s="232">
        <v>2016</v>
      </c>
      <c r="K5842" s="106">
        <f t="shared" si="275"/>
        <v>0</v>
      </c>
    </row>
    <row r="5843" spans="2:11" s="58" customFormat="1">
      <c r="B5843" s="175" t="s">
        <v>6939</v>
      </c>
      <c r="C5843" s="174" t="s">
        <v>2615</v>
      </c>
      <c r="D5843" s="181">
        <v>1366.52</v>
      </c>
      <c r="E5843" s="97">
        <v>173.50914732312737</v>
      </c>
      <c r="F5843" s="227">
        <f t="shared" si="273"/>
        <v>237103.72</v>
      </c>
      <c r="G5843" s="81">
        <v>683.26001670000005</v>
      </c>
      <c r="H5843" s="106">
        <v>1217.8394456899002</v>
      </c>
      <c r="I5843" s="189">
        <f t="shared" si="274"/>
        <v>832101</v>
      </c>
      <c r="J5843" s="232">
        <v>2016</v>
      </c>
      <c r="K5843" s="106">
        <f t="shared" si="275"/>
        <v>1069205</v>
      </c>
    </row>
    <row r="5844" spans="2:11" s="58" customFormat="1">
      <c r="B5844" s="175" t="s">
        <v>6940</v>
      </c>
      <c r="C5844" s="174" t="s">
        <v>2589</v>
      </c>
      <c r="D5844" s="181">
        <v>8274.3133330000001</v>
      </c>
      <c r="E5844" s="97">
        <v>322.38982772880206</v>
      </c>
      <c r="F5844" s="227">
        <f t="shared" si="273"/>
        <v>2667554.4500000002</v>
      </c>
      <c r="G5844" s="81">
        <v>4137.1568429999998</v>
      </c>
      <c r="H5844" s="106">
        <v>1217.8390114759302</v>
      </c>
      <c r="I5844" s="189">
        <f t="shared" si="274"/>
        <v>5038391</v>
      </c>
      <c r="J5844" s="232">
        <v>2016</v>
      </c>
      <c r="K5844" s="106">
        <f t="shared" si="275"/>
        <v>7705945</v>
      </c>
    </row>
    <row r="5845" spans="2:11" s="58" customFormat="1">
      <c r="B5845" s="175" t="s">
        <v>6941</v>
      </c>
      <c r="C5845" s="174" t="s">
        <v>2589</v>
      </c>
      <c r="D5845" s="181">
        <v>14199.283810000001</v>
      </c>
      <c r="E5845" s="97">
        <v>395.15094529264144</v>
      </c>
      <c r="F5845" s="227">
        <f t="shared" si="273"/>
        <v>5610860.4199999999</v>
      </c>
      <c r="G5845" s="81">
        <v>7099.641815</v>
      </c>
      <c r="H5845" s="106">
        <v>1217.8389030461251</v>
      </c>
      <c r="I5845" s="189">
        <f t="shared" si="274"/>
        <v>8646220</v>
      </c>
      <c r="J5845" s="232">
        <v>2016</v>
      </c>
      <c r="K5845" s="106">
        <f t="shared" si="275"/>
        <v>14257080</v>
      </c>
    </row>
    <row r="5846" spans="2:11" s="58" customFormat="1">
      <c r="B5846" s="175" t="s">
        <v>6942</v>
      </c>
      <c r="C5846" s="174" t="s">
        <v>2609</v>
      </c>
      <c r="D5846" s="181">
        <v>1518.5625</v>
      </c>
      <c r="E5846" s="97">
        <v>485.07779561262703</v>
      </c>
      <c r="F5846" s="227">
        <f t="shared" si="273"/>
        <v>736620.95</v>
      </c>
      <c r="G5846" s="81">
        <v>759.28122789999998</v>
      </c>
      <c r="H5846" s="106">
        <v>1217.8386163417488</v>
      </c>
      <c r="I5846" s="189">
        <f t="shared" si="274"/>
        <v>924682</v>
      </c>
      <c r="J5846" s="232">
        <v>2016</v>
      </c>
      <c r="K5846" s="106">
        <f t="shared" si="275"/>
        <v>1661303</v>
      </c>
    </row>
    <row r="5847" spans="2:11" s="58" customFormat="1">
      <c r="B5847" s="175" t="s">
        <v>6943</v>
      </c>
      <c r="C5847" s="174" t="s">
        <v>2534</v>
      </c>
      <c r="D5847" s="104">
        <v>6291.6961620000002</v>
      </c>
      <c r="E5847" s="97">
        <v>445.3334900249431</v>
      </c>
      <c r="F5847" s="227">
        <f t="shared" si="273"/>
        <v>2801903.01</v>
      </c>
      <c r="G5847" s="81">
        <v>6291.6959889999998</v>
      </c>
      <c r="H5847" s="106">
        <v>1300.6111570404423</v>
      </c>
      <c r="I5847" s="189">
        <f t="shared" si="274"/>
        <v>8183050</v>
      </c>
      <c r="J5847" s="232">
        <v>2016</v>
      </c>
      <c r="K5847" s="106">
        <f t="shared" si="275"/>
        <v>10984953</v>
      </c>
    </row>
    <row r="5848" spans="2:11" s="58" customFormat="1">
      <c r="B5848" s="175" t="s">
        <v>6944</v>
      </c>
      <c r="C5848" s="174" t="s">
        <v>2540</v>
      </c>
      <c r="D5848" s="181">
        <v>5920.66</v>
      </c>
      <c r="E5848" s="97">
        <v>327.61504460651349</v>
      </c>
      <c r="F5848" s="227">
        <f t="shared" si="273"/>
        <v>1939697.29</v>
      </c>
      <c r="G5848" s="81">
        <v>2960.330105</v>
      </c>
      <c r="H5848" s="106">
        <v>1300.6110343900314</v>
      </c>
      <c r="I5848" s="189">
        <f t="shared" si="274"/>
        <v>3850238</v>
      </c>
      <c r="J5848" s="232">
        <v>2016</v>
      </c>
      <c r="K5848" s="106">
        <f t="shared" si="275"/>
        <v>5789935</v>
      </c>
    </row>
    <row r="5849" spans="2:11" s="58" customFormat="1">
      <c r="B5849" s="175" t="s">
        <v>6945</v>
      </c>
      <c r="C5849" s="174" t="s">
        <v>5190</v>
      </c>
      <c r="D5849" s="181">
        <v>3521.85</v>
      </c>
      <c r="E5849" s="97">
        <v>204.54214404361343</v>
      </c>
      <c r="F5849" s="227">
        <f t="shared" si="273"/>
        <v>720366.75</v>
      </c>
      <c r="G5849" s="81"/>
      <c r="H5849" s="106" t="s">
        <v>11235</v>
      </c>
      <c r="I5849" s="189" t="str">
        <f t="shared" si="274"/>
        <v/>
      </c>
      <c r="J5849" s="232">
        <v>2016</v>
      </c>
      <c r="K5849" s="106">
        <f t="shared" si="275"/>
        <v>0</v>
      </c>
    </row>
    <row r="5850" spans="2:11" s="58" customFormat="1">
      <c r="B5850" s="175" t="s">
        <v>6946</v>
      </c>
      <c r="C5850" s="174" t="s">
        <v>2534</v>
      </c>
      <c r="D5850" s="181">
        <v>10079.675139999999</v>
      </c>
      <c r="E5850" s="97">
        <v>1069.7001232918703</v>
      </c>
      <c r="F5850" s="227">
        <f t="shared" si="273"/>
        <v>10782229.74</v>
      </c>
      <c r="G5850" s="81">
        <v>5039.8374139999996</v>
      </c>
      <c r="H5850" s="106">
        <v>1300.6112026136882</v>
      </c>
      <c r="I5850" s="189">
        <f t="shared" si="274"/>
        <v>6554869</v>
      </c>
      <c r="J5850" s="232">
        <v>2016</v>
      </c>
      <c r="K5850" s="106">
        <f t="shared" si="275"/>
        <v>17337099</v>
      </c>
    </row>
    <row r="5851" spans="2:11" s="58" customFormat="1">
      <c r="B5851" s="175" t="s">
        <v>6947</v>
      </c>
      <c r="C5851" s="174" t="s">
        <v>2531</v>
      </c>
      <c r="D5851" s="181">
        <v>9943.5348840000006</v>
      </c>
      <c r="E5851" s="97">
        <v>539.86290616205372</v>
      </c>
      <c r="F5851" s="227">
        <f t="shared" si="273"/>
        <v>5368145.6399999997</v>
      </c>
      <c r="G5851" s="81">
        <v>4971.767452</v>
      </c>
      <c r="H5851" s="106">
        <v>1300.6111131361902</v>
      </c>
      <c r="I5851" s="189">
        <f t="shared" si="274"/>
        <v>6466336</v>
      </c>
      <c r="J5851" s="232">
        <v>2016</v>
      </c>
      <c r="K5851" s="106">
        <f t="shared" si="275"/>
        <v>11834482</v>
      </c>
    </row>
    <row r="5852" spans="2:11" s="58" customFormat="1">
      <c r="B5852" s="175" t="s">
        <v>6948</v>
      </c>
      <c r="C5852" s="174" t="s">
        <v>2537</v>
      </c>
      <c r="D5852" s="104">
        <v>5984.6</v>
      </c>
      <c r="E5852" s="97">
        <v>607.03140059486009</v>
      </c>
      <c r="F5852" s="227">
        <f t="shared" si="273"/>
        <v>3632840.12</v>
      </c>
      <c r="G5852" s="81">
        <v>2992.2999140000002</v>
      </c>
      <c r="H5852" s="106">
        <v>1300.6112728845935</v>
      </c>
      <c r="I5852" s="189">
        <f t="shared" si="274"/>
        <v>3891819</v>
      </c>
      <c r="J5852" s="232">
        <v>2016</v>
      </c>
      <c r="K5852" s="106">
        <f t="shared" si="275"/>
        <v>7524659</v>
      </c>
    </row>
    <row r="5853" spans="2:11" s="58" customFormat="1">
      <c r="B5853" s="175" t="s">
        <v>6949</v>
      </c>
      <c r="C5853" s="174" t="s">
        <v>2540</v>
      </c>
      <c r="D5853" s="181">
        <v>4068.56</v>
      </c>
      <c r="E5853" s="97">
        <v>213.3927384627485</v>
      </c>
      <c r="F5853" s="227">
        <f t="shared" si="273"/>
        <v>868201.16</v>
      </c>
      <c r="G5853" s="81">
        <v>2034.2799580000001</v>
      </c>
      <c r="H5853" s="106">
        <v>1300.6110538498458</v>
      </c>
      <c r="I5853" s="189">
        <f t="shared" si="274"/>
        <v>2645807</v>
      </c>
      <c r="J5853" s="232">
        <v>2016</v>
      </c>
      <c r="K5853" s="106">
        <f t="shared" si="275"/>
        <v>3514008</v>
      </c>
    </row>
    <row r="5854" spans="2:11" s="58" customFormat="1">
      <c r="B5854" s="175" t="s">
        <v>6950</v>
      </c>
      <c r="C5854" s="174" t="s">
        <v>2531</v>
      </c>
      <c r="D5854" s="181">
        <v>6454.8878100000002</v>
      </c>
      <c r="E5854" s="97">
        <v>332.71970531738799</v>
      </c>
      <c r="F5854" s="227">
        <f t="shared" si="273"/>
        <v>2147668.37</v>
      </c>
      <c r="G5854" s="81">
        <v>3227.444066</v>
      </c>
      <c r="H5854" s="106">
        <v>1300.6112311041366</v>
      </c>
      <c r="I5854" s="189">
        <f t="shared" si="274"/>
        <v>4197650</v>
      </c>
      <c r="J5854" s="232">
        <v>2016</v>
      </c>
      <c r="K5854" s="106">
        <f t="shared" si="275"/>
        <v>6345318</v>
      </c>
    </row>
    <row r="5855" spans="2:11" s="58" customFormat="1">
      <c r="B5855" s="175" t="s">
        <v>6951</v>
      </c>
      <c r="C5855" s="174" t="s">
        <v>2537</v>
      </c>
      <c r="D5855" s="181">
        <v>4392.05</v>
      </c>
      <c r="E5855" s="97">
        <v>382.56398492731182</v>
      </c>
      <c r="F5855" s="227">
        <f t="shared" si="273"/>
        <v>1680240.15</v>
      </c>
      <c r="G5855" s="81">
        <v>2196.0250620000002</v>
      </c>
      <c r="H5855" s="106">
        <v>1300.6112951182704</v>
      </c>
      <c r="I5855" s="189">
        <f t="shared" si="274"/>
        <v>2856175.0000000005</v>
      </c>
      <c r="J5855" s="232">
        <v>2016</v>
      </c>
      <c r="K5855" s="106">
        <f t="shared" si="275"/>
        <v>4536415</v>
      </c>
    </row>
    <row r="5856" spans="2:11" s="58" customFormat="1">
      <c r="B5856" s="175" t="s">
        <v>6952</v>
      </c>
      <c r="C5856" s="174" t="s">
        <v>2495</v>
      </c>
      <c r="D5856" s="181">
        <v>7232.9333329999999</v>
      </c>
      <c r="E5856" s="97">
        <v>79.071598433050283</v>
      </c>
      <c r="F5856" s="227">
        <f t="shared" si="273"/>
        <v>571919.6</v>
      </c>
      <c r="G5856" s="81">
        <v>3616.4667899999999</v>
      </c>
      <c r="H5856" s="106">
        <v>1300.6111415169389</v>
      </c>
      <c r="I5856" s="189">
        <f t="shared" si="274"/>
        <v>4703617</v>
      </c>
      <c r="J5856" s="232">
        <v>2016</v>
      </c>
      <c r="K5856" s="106">
        <f t="shared" si="275"/>
        <v>5275537</v>
      </c>
    </row>
    <row r="5857" spans="2:11" s="58" customFormat="1">
      <c r="B5857" s="175" t="s">
        <v>6953</v>
      </c>
      <c r="C5857" s="174" t="s">
        <v>2495</v>
      </c>
      <c r="D5857" s="104">
        <v>4533.3</v>
      </c>
      <c r="E5857" s="97">
        <v>341.2248913594953</v>
      </c>
      <c r="F5857" s="227">
        <f t="shared" si="273"/>
        <v>1546874.8</v>
      </c>
      <c r="G5857" s="81">
        <v>2266.649946</v>
      </c>
      <c r="H5857" s="106">
        <v>1300.6110648900349</v>
      </c>
      <c r="I5857" s="189">
        <f t="shared" si="274"/>
        <v>2948030</v>
      </c>
      <c r="J5857" s="232">
        <v>2016</v>
      </c>
      <c r="K5857" s="106">
        <f t="shared" si="275"/>
        <v>4494905</v>
      </c>
    </row>
    <row r="5858" spans="2:11" s="58" customFormat="1">
      <c r="B5858" s="175" t="s">
        <v>6954</v>
      </c>
      <c r="C5858" s="174" t="s">
        <v>2531</v>
      </c>
      <c r="D5858" s="181">
        <v>3849.0325579999999</v>
      </c>
      <c r="E5858" s="97">
        <v>792.43936340847142</v>
      </c>
      <c r="F5858" s="227">
        <f t="shared" si="273"/>
        <v>3050124.91</v>
      </c>
      <c r="G5858" s="81">
        <v>1924.5163030000001</v>
      </c>
      <c r="H5858" s="106">
        <v>1300.6109618807423</v>
      </c>
      <c r="I5858" s="189">
        <f t="shared" si="274"/>
        <v>2503047</v>
      </c>
      <c r="J5858" s="232">
        <v>2016</v>
      </c>
      <c r="K5858" s="106">
        <f t="shared" si="275"/>
        <v>5553172</v>
      </c>
    </row>
    <row r="5859" spans="2:11" s="58" customFormat="1">
      <c r="B5859" s="175" t="s">
        <v>6955</v>
      </c>
      <c r="C5859" s="174" t="s">
        <v>3889</v>
      </c>
      <c r="D5859" s="181">
        <v>4444.7003889999996</v>
      </c>
      <c r="E5859" s="97">
        <v>764.39777097425406</v>
      </c>
      <c r="F5859" s="227">
        <f t="shared" si="273"/>
        <v>3397519.07</v>
      </c>
      <c r="G5859" s="81">
        <v>2222.3502520000002</v>
      </c>
      <c r="H5859" s="106">
        <v>1300.6109173829723</v>
      </c>
      <c r="I5859" s="189">
        <f t="shared" si="274"/>
        <v>2890413</v>
      </c>
      <c r="J5859" s="232">
        <v>2016</v>
      </c>
      <c r="K5859" s="106">
        <f t="shared" si="275"/>
        <v>6287932</v>
      </c>
    </row>
    <row r="5860" spans="2:11" s="58" customFormat="1">
      <c r="B5860" s="175" t="s">
        <v>6956</v>
      </c>
      <c r="C5860" s="174" t="s">
        <v>2534</v>
      </c>
      <c r="D5860" s="181">
        <v>3760.617941</v>
      </c>
      <c r="E5860" s="97">
        <v>457.26072070558155</v>
      </c>
      <c r="F5860" s="227">
        <f t="shared" si="273"/>
        <v>1719582.87</v>
      </c>
      <c r="G5860" s="81">
        <v>3760.6177870000001</v>
      </c>
      <c r="H5860" s="106">
        <v>1300.6110370769247</v>
      </c>
      <c r="I5860" s="189">
        <f t="shared" si="274"/>
        <v>4891101</v>
      </c>
      <c r="J5860" s="232">
        <v>2016</v>
      </c>
      <c r="K5860" s="106">
        <f t="shared" si="275"/>
        <v>6610684</v>
      </c>
    </row>
    <row r="5861" spans="2:11" s="58" customFormat="1">
      <c r="B5861" s="175" t="s">
        <v>6957</v>
      </c>
      <c r="C5861" s="174" t="s">
        <v>2495</v>
      </c>
      <c r="D5861" s="181">
        <v>6947.8571430000002</v>
      </c>
      <c r="E5861" s="97">
        <v>930.89839599196262</v>
      </c>
      <c r="F5861" s="227">
        <f t="shared" si="273"/>
        <v>6467749.0700000003</v>
      </c>
      <c r="G5861" s="81">
        <v>3473.9285500000001</v>
      </c>
      <c r="H5861" s="106">
        <v>1300.6110905764024</v>
      </c>
      <c r="I5861" s="189">
        <f t="shared" si="274"/>
        <v>4518230</v>
      </c>
      <c r="J5861" s="232">
        <v>2016</v>
      </c>
      <c r="K5861" s="106">
        <f t="shared" si="275"/>
        <v>10985979</v>
      </c>
    </row>
    <row r="5862" spans="2:11" s="58" customFormat="1">
      <c r="B5862" s="175" t="s">
        <v>6958</v>
      </c>
      <c r="C5862" s="174" t="s">
        <v>2503</v>
      </c>
      <c r="D5862" s="104">
        <v>5870.9</v>
      </c>
      <c r="E5862" s="97">
        <v>135.56235500519512</v>
      </c>
      <c r="F5862" s="227">
        <f t="shared" si="273"/>
        <v>795873.02999999991</v>
      </c>
      <c r="G5862" s="81">
        <v>2935.4500079999998</v>
      </c>
      <c r="H5862" s="106">
        <v>1300.611146364309</v>
      </c>
      <c r="I5862" s="189">
        <f t="shared" si="274"/>
        <v>3817878.9999999995</v>
      </c>
      <c r="J5862" s="232">
        <v>2016</v>
      </c>
      <c r="K5862" s="106">
        <f t="shared" si="275"/>
        <v>4613752</v>
      </c>
    </row>
    <row r="5863" spans="2:11" s="58" customFormat="1">
      <c r="B5863" s="175" t="s">
        <v>6959</v>
      </c>
      <c r="C5863" s="174" t="s">
        <v>2506</v>
      </c>
      <c r="D5863" s="181">
        <v>7233.554545</v>
      </c>
      <c r="E5863" s="97">
        <v>854.12496740909</v>
      </c>
      <c r="F5863" s="227">
        <f t="shared" si="273"/>
        <v>6178359.54</v>
      </c>
      <c r="G5863" s="81">
        <v>3616.7773560000001</v>
      </c>
      <c r="H5863" s="106">
        <v>1300.6111620877998</v>
      </c>
      <c r="I5863" s="189">
        <f t="shared" si="274"/>
        <v>4704021</v>
      </c>
      <c r="J5863" s="232">
        <v>2016</v>
      </c>
      <c r="K5863" s="106">
        <f t="shared" si="275"/>
        <v>10882381</v>
      </c>
    </row>
    <row r="5864" spans="2:11" s="58" customFormat="1">
      <c r="B5864" s="175" t="s">
        <v>6960</v>
      </c>
      <c r="C5864" s="174" t="s">
        <v>2495</v>
      </c>
      <c r="D5864" s="181">
        <v>10105.97143</v>
      </c>
      <c r="E5864" s="97">
        <v>795.36008148006408</v>
      </c>
      <c r="F5864" s="227">
        <f t="shared" si="273"/>
        <v>8037886.2599999998</v>
      </c>
      <c r="G5864" s="81">
        <v>5052.9856339999997</v>
      </c>
      <c r="H5864" s="106">
        <v>1300.6110596830563</v>
      </c>
      <c r="I5864" s="189">
        <f t="shared" si="274"/>
        <v>6571969</v>
      </c>
      <c r="J5864" s="232">
        <v>2016</v>
      </c>
      <c r="K5864" s="106">
        <f t="shared" si="275"/>
        <v>14609855</v>
      </c>
    </row>
    <row r="5865" spans="2:11" s="58" customFormat="1">
      <c r="B5865" s="175" t="s">
        <v>6961</v>
      </c>
      <c r="C5865" s="174" t="s">
        <v>2495</v>
      </c>
      <c r="D5865" s="181">
        <v>12317.07143</v>
      </c>
      <c r="E5865" s="97">
        <v>584.45200719275203</v>
      </c>
      <c r="F5865" s="227">
        <f t="shared" si="273"/>
        <v>7198737.1200000001</v>
      </c>
      <c r="G5865" s="81">
        <v>6158.5356250000004</v>
      </c>
      <c r="H5865" s="106">
        <v>1300.611133511142</v>
      </c>
      <c r="I5865" s="189">
        <f t="shared" si="274"/>
        <v>8009860</v>
      </c>
      <c r="J5865" s="232">
        <v>2016</v>
      </c>
      <c r="K5865" s="106">
        <f t="shared" si="275"/>
        <v>15208597</v>
      </c>
    </row>
    <row r="5866" spans="2:11" s="58" customFormat="1">
      <c r="B5866" s="175" t="s">
        <v>6962</v>
      </c>
      <c r="C5866" s="174" t="s">
        <v>2495</v>
      </c>
      <c r="D5866" s="181">
        <v>10105.97143</v>
      </c>
      <c r="E5866" s="97">
        <v>795.36008148006408</v>
      </c>
      <c r="F5866" s="227">
        <f t="shared" si="273"/>
        <v>8037886.2599999998</v>
      </c>
      <c r="G5866" s="81">
        <v>5052.9856339999997</v>
      </c>
      <c r="H5866" s="106">
        <v>1300.6110596830563</v>
      </c>
      <c r="I5866" s="189">
        <f t="shared" si="274"/>
        <v>6571969</v>
      </c>
      <c r="J5866" s="232">
        <v>2016</v>
      </c>
      <c r="K5866" s="106">
        <f t="shared" si="275"/>
        <v>14609855</v>
      </c>
    </row>
    <row r="5867" spans="2:11" s="58" customFormat="1">
      <c r="B5867" s="175" t="s">
        <v>6963</v>
      </c>
      <c r="C5867" s="174" t="s">
        <v>2509</v>
      </c>
      <c r="D5867" s="104">
        <v>2573.6</v>
      </c>
      <c r="E5867" s="97">
        <v>400.28342011190551</v>
      </c>
      <c r="F5867" s="227">
        <f t="shared" si="273"/>
        <v>1030169.41</v>
      </c>
      <c r="G5867" s="81">
        <v>1286.7999620000001</v>
      </c>
      <c r="H5867" s="106">
        <v>1300.6108559397051</v>
      </c>
      <c r="I5867" s="189">
        <f t="shared" si="274"/>
        <v>1673626</v>
      </c>
      <c r="J5867" s="232">
        <v>2016</v>
      </c>
      <c r="K5867" s="106">
        <f t="shared" si="275"/>
        <v>2703795</v>
      </c>
    </row>
    <row r="5868" spans="2:11" s="58" customFormat="1">
      <c r="B5868" s="175" t="s">
        <v>6964</v>
      </c>
      <c r="C5868" s="174" t="s">
        <v>2521</v>
      </c>
      <c r="D5868" s="181">
        <v>11008.955</v>
      </c>
      <c r="E5868" s="97">
        <v>250.6009008121116</v>
      </c>
      <c r="F5868" s="227">
        <f t="shared" si="273"/>
        <v>2758854.04</v>
      </c>
      <c r="G5868" s="81">
        <v>5504.4776099999999</v>
      </c>
      <c r="H5868" s="106">
        <v>859.95154043328012</v>
      </c>
      <c r="I5868" s="189">
        <f t="shared" si="274"/>
        <v>4733584</v>
      </c>
      <c r="J5868" s="232">
        <v>2016</v>
      </c>
      <c r="K5868" s="106">
        <f t="shared" si="275"/>
        <v>7492438</v>
      </c>
    </row>
    <row r="5869" spans="2:11" s="58" customFormat="1">
      <c r="B5869" s="175" t="s">
        <v>6965</v>
      </c>
      <c r="C5869" s="174" t="s">
        <v>2509</v>
      </c>
      <c r="D5869" s="181">
        <v>2868.7125000000001</v>
      </c>
      <c r="E5869" s="97">
        <v>326.18106554769776</v>
      </c>
      <c r="F5869" s="227">
        <f t="shared" si="273"/>
        <v>935719.7</v>
      </c>
      <c r="G5869" s="81">
        <v>1434.3562360000001</v>
      </c>
      <c r="H5869" s="106">
        <v>1300.6113496619537</v>
      </c>
      <c r="I5869" s="189">
        <f t="shared" si="274"/>
        <v>1865539.9999999998</v>
      </c>
      <c r="J5869" s="232">
        <v>2016</v>
      </c>
      <c r="K5869" s="106">
        <f t="shared" si="275"/>
        <v>2801260</v>
      </c>
    </row>
    <row r="5870" spans="2:11" s="58" customFormat="1">
      <c r="B5870" s="175" t="s">
        <v>6966</v>
      </c>
      <c r="C5870" s="174" t="s">
        <v>2509</v>
      </c>
      <c r="D5870" s="181">
        <v>4545.75</v>
      </c>
      <c r="E5870" s="97">
        <v>448.69391189572679</v>
      </c>
      <c r="F5870" s="227">
        <f t="shared" si="273"/>
        <v>2039650.35</v>
      </c>
      <c r="G5870" s="81">
        <v>2272.875059</v>
      </c>
      <c r="H5870" s="106">
        <v>1300.611306501208</v>
      </c>
      <c r="I5870" s="189">
        <f t="shared" si="274"/>
        <v>2956127</v>
      </c>
      <c r="J5870" s="232">
        <v>2016</v>
      </c>
      <c r="K5870" s="106">
        <f t="shared" si="275"/>
        <v>4995777</v>
      </c>
    </row>
    <row r="5871" spans="2:11" s="58" customFormat="1">
      <c r="B5871" s="175" t="s">
        <v>6967</v>
      </c>
      <c r="C5871" s="174" t="s">
        <v>2509</v>
      </c>
      <c r="D5871" s="181">
        <v>2868.7125000000001</v>
      </c>
      <c r="E5871" s="97">
        <v>326.18106554769776</v>
      </c>
      <c r="F5871" s="227">
        <f t="shared" si="273"/>
        <v>935719.7</v>
      </c>
      <c r="G5871" s="81">
        <v>1434.3562360000001</v>
      </c>
      <c r="H5871" s="106">
        <v>1300.6113496619537</v>
      </c>
      <c r="I5871" s="189">
        <f t="shared" si="274"/>
        <v>1865539.9999999998</v>
      </c>
      <c r="J5871" s="232">
        <v>2016</v>
      </c>
      <c r="K5871" s="106">
        <f t="shared" si="275"/>
        <v>2801260</v>
      </c>
    </row>
    <row r="5872" spans="2:11" s="58" customFormat="1">
      <c r="B5872" s="175" t="s">
        <v>6968</v>
      </c>
      <c r="C5872" s="174" t="s">
        <v>2480</v>
      </c>
      <c r="D5872" s="104">
        <v>6051.8</v>
      </c>
      <c r="E5872" s="97">
        <v>263.21102481906206</v>
      </c>
      <c r="F5872" s="227">
        <f t="shared" si="273"/>
        <v>1592900.4799999997</v>
      </c>
      <c r="G5872" s="81">
        <v>3025.8999990000002</v>
      </c>
      <c r="H5872" s="106">
        <v>1300.611058296907</v>
      </c>
      <c r="I5872" s="189">
        <f t="shared" si="274"/>
        <v>3935519</v>
      </c>
      <c r="J5872" s="232">
        <v>2016</v>
      </c>
      <c r="K5872" s="106">
        <f t="shared" si="275"/>
        <v>5528419</v>
      </c>
    </row>
    <row r="5873" spans="2:11" s="58" customFormat="1">
      <c r="B5873" s="175" t="s">
        <v>6969</v>
      </c>
      <c r="C5873" s="174" t="s">
        <v>2480</v>
      </c>
      <c r="D5873" s="181">
        <v>6174.6</v>
      </c>
      <c r="E5873" s="97">
        <v>267.31708612703659</v>
      </c>
      <c r="F5873" s="227">
        <f t="shared" si="273"/>
        <v>1650576.0800000003</v>
      </c>
      <c r="G5873" s="81">
        <v>3087.2999089999998</v>
      </c>
      <c r="H5873" s="106">
        <v>1300.6112520181466</v>
      </c>
      <c r="I5873" s="189">
        <f t="shared" si="274"/>
        <v>4015377</v>
      </c>
      <c r="J5873" s="232">
        <v>2016</v>
      </c>
      <c r="K5873" s="106">
        <f t="shared" si="275"/>
        <v>5665953</v>
      </c>
    </row>
    <row r="5874" spans="2:11" s="58" customFormat="1">
      <c r="B5874" s="175" t="s">
        <v>6970</v>
      </c>
      <c r="C5874" s="174" t="s">
        <v>2498</v>
      </c>
      <c r="D5874" s="181">
        <v>2605.666667</v>
      </c>
      <c r="E5874" s="97">
        <v>230.71499805159078</v>
      </c>
      <c r="F5874" s="227">
        <f t="shared" si="273"/>
        <v>601166.38</v>
      </c>
      <c r="G5874" s="81">
        <v>1302.8333680000001</v>
      </c>
      <c r="H5874" s="106">
        <v>1300.6114531754915</v>
      </c>
      <c r="I5874" s="189">
        <f t="shared" si="274"/>
        <v>1694480</v>
      </c>
      <c r="J5874" s="232">
        <v>2016</v>
      </c>
      <c r="K5874" s="106">
        <f t="shared" si="275"/>
        <v>2295646</v>
      </c>
    </row>
    <row r="5875" spans="2:11" s="58" customFormat="1">
      <c r="B5875" s="175" t="s">
        <v>6971</v>
      </c>
      <c r="C5875" s="174" t="s">
        <v>2480</v>
      </c>
      <c r="D5875" s="181">
        <v>6051.8</v>
      </c>
      <c r="E5875" s="97">
        <v>263.21102481906206</v>
      </c>
      <c r="F5875" s="227">
        <f t="shared" si="273"/>
        <v>1592900.4799999997</v>
      </c>
      <c r="G5875" s="81">
        <v>3025.8999990000002</v>
      </c>
      <c r="H5875" s="106">
        <v>1300.611058296907</v>
      </c>
      <c r="I5875" s="189">
        <f t="shared" si="274"/>
        <v>3935519</v>
      </c>
      <c r="J5875" s="232">
        <v>2016</v>
      </c>
      <c r="K5875" s="106">
        <f t="shared" si="275"/>
        <v>5528419</v>
      </c>
    </row>
    <row r="5876" spans="2:11" s="58" customFormat="1">
      <c r="B5876" s="175" t="s">
        <v>6972</v>
      </c>
      <c r="C5876" s="174" t="s">
        <v>2480</v>
      </c>
      <c r="D5876" s="181">
        <v>6195.3833329999998</v>
      </c>
      <c r="E5876" s="97">
        <v>277.87837611758641</v>
      </c>
      <c r="F5876" s="227">
        <f t="shared" si="273"/>
        <v>1721563.06</v>
      </c>
      <c r="G5876" s="81"/>
      <c r="H5876" s="106" t="s">
        <v>11235</v>
      </c>
      <c r="I5876" s="189" t="str">
        <f t="shared" si="274"/>
        <v/>
      </c>
      <c r="J5876" s="232">
        <v>2016</v>
      </c>
      <c r="K5876" s="106">
        <f t="shared" si="275"/>
        <v>0</v>
      </c>
    </row>
    <row r="5877" spans="2:11" s="58" customFormat="1">
      <c r="B5877" s="175" t="s">
        <v>6973</v>
      </c>
      <c r="C5877" s="174" t="s">
        <v>2495</v>
      </c>
      <c r="D5877" s="104">
        <v>9707.1333329999998</v>
      </c>
      <c r="E5877" s="97">
        <v>392.95025618249639</v>
      </c>
      <c r="F5877" s="227">
        <f t="shared" si="273"/>
        <v>3814420.53</v>
      </c>
      <c r="G5877" s="81"/>
      <c r="H5877" s="106" t="s">
        <v>11235</v>
      </c>
      <c r="I5877" s="189" t="str">
        <f t="shared" si="274"/>
        <v/>
      </c>
      <c r="J5877" s="232">
        <v>2016</v>
      </c>
      <c r="K5877" s="106">
        <f t="shared" si="275"/>
        <v>0</v>
      </c>
    </row>
    <row r="5878" spans="2:11" s="58" customFormat="1">
      <c r="B5878" s="175" t="s">
        <v>6974</v>
      </c>
      <c r="C5878" s="174" t="s">
        <v>2480</v>
      </c>
      <c r="D5878" s="181">
        <v>5123.1666670000004</v>
      </c>
      <c r="E5878" s="97">
        <v>402.0142060312948</v>
      </c>
      <c r="F5878" s="227">
        <f t="shared" si="273"/>
        <v>2059585.78</v>
      </c>
      <c r="G5878" s="81">
        <v>2561.5834260000001</v>
      </c>
      <c r="H5878" s="106">
        <v>1300.6111634640158</v>
      </c>
      <c r="I5878" s="189">
        <f t="shared" si="274"/>
        <v>3331624</v>
      </c>
      <c r="J5878" s="232">
        <v>2016</v>
      </c>
      <c r="K5878" s="106">
        <f t="shared" si="275"/>
        <v>5391210</v>
      </c>
    </row>
    <row r="5879" spans="2:11" s="58" customFormat="1">
      <c r="B5879" s="175" t="s">
        <v>6975</v>
      </c>
      <c r="C5879" s="174" t="s">
        <v>2495</v>
      </c>
      <c r="D5879" s="181">
        <v>4301.6333329999998</v>
      </c>
      <c r="E5879" s="97">
        <v>277.19091277554969</v>
      </c>
      <c r="F5879" s="227">
        <f t="shared" si="273"/>
        <v>1192373.67</v>
      </c>
      <c r="G5879" s="81">
        <v>2150.8165819999999</v>
      </c>
      <c r="H5879" s="106">
        <v>1300.6111369100465</v>
      </c>
      <c r="I5879" s="189">
        <f t="shared" si="274"/>
        <v>2797376</v>
      </c>
      <c r="J5879" s="232">
        <v>2016</v>
      </c>
      <c r="K5879" s="106">
        <f t="shared" si="275"/>
        <v>3989750</v>
      </c>
    </row>
    <row r="5880" spans="2:11" s="58" customFormat="1">
      <c r="B5880" s="175" t="s">
        <v>6976</v>
      </c>
      <c r="C5880" s="174" t="s">
        <v>1815</v>
      </c>
      <c r="D5880" s="181">
        <v>9594.6716670000005</v>
      </c>
      <c r="E5880" s="97">
        <v>164.11015557891733</v>
      </c>
      <c r="F5880" s="227">
        <f t="shared" si="273"/>
        <v>1574583.06</v>
      </c>
      <c r="G5880" s="81"/>
      <c r="H5880" s="106" t="s">
        <v>11235</v>
      </c>
      <c r="I5880" s="189" t="str">
        <f t="shared" si="274"/>
        <v/>
      </c>
      <c r="J5880" s="232">
        <v>2016</v>
      </c>
      <c r="K5880" s="106">
        <f t="shared" si="275"/>
        <v>0</v>
      </c>
    </row>
    <row r="5881" spans="2:11" s="58" customFormat="1">
      <c r="B5881" s="175" t="s">
        <v>6977</v>
      </c>
      <c r="C5881" s="174" t="s">
        <v>2495</v>
      </c>
      <c r="D5881" s="181">
        <v>11162.81667</v>
      </c>
      <c r="E5881" s="97">
        <v>251.86060947823486</v>
      </c>
      <c r="F5881" s="227">
        <f t="shared" si="273"/>
        <v>2811473.81</v>
      </c>
      <c r="G5881" s="81"/>
      <c r="H5881" s="106" t="s">
        <v>11235</v>
      </c>
      <c r="I5881" s="189" t="str">
        <f t="shared" si="274"/>
        <v/>
      </c>
      <c r="J5881" s="232">
        <v>2016</v>
      </c>
      <c r="K5881" s="106">
        <f t="shared" si="275"/>
        <v>0</v>
      </c>
    </row>
    <row r="5882" spans="2:11" s="58" customFormat="1">
      <c r="B5882" s="175" t="s">
        <v>6978</v>
      </c>
      <c r="C5882" s="174" t="s">
        <v>2558</v>
      </c>
      <c r="D5882" s="104">
        <v>844.95410830000003</v>
      </c>
      <c r="E5882" s="97">
        <v>1483.9626054043767</v>
      </c>
      <c r="F5882" s="227">
        <f t="shared" si="273"/>
        <v>1253880.3</v>
      </c>
      <c r="G5882" s="81">
        <v>422.47705250000001</v>
      </c>
      <c r="H5882" s="106">
        <v>1300.6102858095469</v>
      </c>
      <c r="I5882" s="189">
        <f t="shared" si="274"/>
        <v>549478</v>
      </c>
      <c r="J5882" s="232">
        <v>2016</v>
      </c>
      <c r="K5882" s="106">
        <f t="shared" si="275"/>
        <v>1803358</v>
      </c>
    </row>
    <row r="5883" spans="2:11" s="58" customFormat="1">
      <c r="B5883" s="175" t="s">
        <v>6979</v>
      </c>
      <c r="C5883" s="174" t="s">
        <v>2546</v>
      </c>
      <c r="D5883" s="181">
        <v>8799.3328509999992</v>
      </c>
      <c r="E5883" s="97">
        <v>481.43625678605446</v>
      </c>
      <c r="F5883" s="227">
        <f t="shared" si="273"/>
        <v>4236317.87</v>
      </c>
      <c r="G5883" s="81">
        <v>4399.66644</v>
      </c>
      <c r="H5883" s="106">
        <v>1300.6110981449767</v>
      </c>
      <c r="I5883" s="189">
        <f t="shared" si="274"/>
        <v>5722255</v>
      </c>
      <c r="J5883" s="232">
        <v>2016</v>
      </c>
      <c r="K5883" s="106">
        <f t="shared" si="275"/>
        <v>9958573</v>
      </c>
    </row>
    <row r="5884" spans="2:11" s="58" customFormat="1">
      <c r="B5884" s="175" t="s">
        <v>6980</v>
      </c>
      <c r="C5884" s="174" t="s">
        <v>2558</v>
      </c>
      <c r="D5884" s="181">
        <v>2573.9195140000002</v>
      </c>
      <c r="E5884" s="97">
        <v>180.95338547559572</v>
      </c>
      <c r="F5884" s="227">
        <f t="shared" si="273"/>
        <v>465759.45</v>
      </c>
      <c r="G5884" s="81">
        <v>1286.959777</v>
      </c>
      <c r="H5884" s="106">
        <v>1300.6109669579828</v>
      </c>
      <c r="I5884" s="189">
        <f t="shared" si="274"/>
        <v>1673834</v>
      </c>
      <c r="J5884" s="232">
        <v>2016</v>
      </c>
      <c r="K5884" s="106">
        <f t="shared" si="275"/>
        <v>2139593</v>
      </c>
    </row>
    <row r="5885" spans="2:11" s="58" customFormat="1">
      <c r="B5885" s="175" t="s">
        <v>6981</v>
      </c>
      <c r="C5885" s="174" t="s">
        <v>2558</v>
      </c>
      <c r="D5885" s="181">
        <v>844.95410830000003</v>
      </c>
      <c r="E5885" s="97">
        <v>1483.9626054043767</v>
      </c>
      <c r="F5885" s="227">
        <f t="shared" si="273"/>
        <v>1253880.3</v>
      </c>
      <c r="G5885" s="81">
        <v>422.47705250000001</v>
      </c>
      <c r="H5885" s="106">
        <v>1300.6102858095469</v>
      </c>
      <c r="I5885" s="189">
        <f t="shared" si="274"/>
        <v>549478</v>
      </c>
      <c r="J5885" s="232">
        <v>2016</v>
      </c>
      <c r="K5885" s="106">
        <f t="shared" si="275"/>
        <v>1803358</v>
      </c>
    </row>
    <row r="5886" spans="2:11" s="58" customFormat="1">
      <c r="B5886" s="175" t="s">
        <v>6982</v>
      </c>
      <c r="C5886" s="174" t="s">
        <v>2506</v>
      </c>
      <c r="D5886" s="181">
        <v>8306.6</v>
      </c>
      <c r="E5886" s="97">
        <v>650.32298052151305</v>
      </c>
      <c r="F5886" s="227">
        <f t="shared" si="273"/>
        <v>5401972.8700000001</v>
      </c>
      <c r="G5886" s="81">
        <v>4153.2999179999997</v>
      </c>
      <c r="H5886" s="106">
        <v>1300.6111060241521</v>
      </c>
      <c r="I5886" s="189">
        <f t="shared" si="274"/>
        <v>5401828</v>
      </c>
      <c r="J5886" s="232">
        <v>2016</v>
      </c>
      <c r="K5886" s="106">
        <f t="shared" si="275"/>
        <v>10803801</v>
      </c>
    </row>
    <row r="5887" spans="2:11" s="58" customFormat="1">
      <c r="B5887" s="175" t="s">
        <v>6983</v>
      </c>
      <c r="C5887" s="174" t="s">
        <v>2546</v>
      </c>
      <c r="D5887" s="104">
        <v>5111.3835019999997</v>
      </c>
      <c r="E5887" s="97">
        <v>445.22316689983325</v>
      </c>
      <c r="F5887" s="227">
        <f t="shared" si="273"/>
        <v>2275706.35</v>
      </c>
      <c r="G5887" s="81">
        <v>2555.691699</v>
      </c>
      <c r="H5887" s="106">
        <v>1300.6111031704688</v>
      </c>
      <c r="I5887" s="189">
        <f t="shared" si="274"/>
        <v>3323960.9999999995</v>
      </c>
      <c r="J5887" s="232">
        <v>2016</v>
      </c>
      <c r="K5887" s="106">
        <f t="shared" si="275"/>
        <v>5599667</v>
      </c>
    </row>
    <row r="5888" spans="2:11" s="58" customFormat="1">
      <c r="B5888" s="175" t="s">
        <v>6984</v>
      </c>
      <c r="C5888" s="174" t="s">
        <v>2546</v>
      </c>
      <c r="D5888" s="181">
        <v>5056.4051609999997</v>
      </c>
      <c r="E5888" s="97">
        <v>944.88272357018116</v>
      </c>
      <c r="F5888" s="227">
        <f t="shared" si="273"/>
        <v>4777709.88</v>
      </c>
      <c r="G5888" s="81">
        <v>2528.2025319999998</v>
      </c>
      <c r="H5888" s="106">
        <v>1300.6109907653554</v>
      </c>
      <c r="I5888" s="189">
        <f t="shared" si="274"/>
        <v>3288208</v>
      </c>
      <c r="J5888" s="232">
        <v>2016</v>
      </c>
      <c r="K5888" s="106">
        <f t="shared" si="275"/>
        <v>8065918</v>
      </c>
    </row>
    <row r="5889" spans="2:11" s="58" customFormat="1">
      <c r="B5889" s="175" t="s">
        <v>6985</v>
      </c>
      <c r="C5889" s="174" t="s">
        <v>2546</v>
      </c>
      <c r="D5889" s="181">
        <v>5056.4051609999997</v>
      </c>
      <c r="E5889" s="97">
        <v>944.88272357018116</v>
      </c>
      <c r="F5889" s="227">
        <f t="shared" si="273"/>
        <v>4777709.88</v>
      </c>
      <c r="G5889" s="81">
        <v>2528.2025319999998</v>
      </c>
      <c r="H5889" s="106">
        <v>1300.6109907653554</v>
      </c>
      <c r="I5889" s="189">
        <f t="shared" si="274"/>
        <v>3288208</v>
      </c>
      <c r="J5889" s="232">
        <v>2016</v>
      </c>
      <c r="K5889" s="106">
        <f t="shared" si="275"/>
        <v>8065918</v>
      </c>
    </row>
    <row r="5890" spans="2:11" s="58" customFormat="1">
      <c r="B5890" s="175" t="s">
        <v>6986</v>
      </c>
      <c r="C5890" s="174" t="s">
        <v>6987</v>
      </c>
      <c r="D5890" s="181">
        <v>7906.75</v>
      </c>
      <c r="E5890" s="97">
        <v>445.14626742972774</v>
      </c>
      <c r="F5890" s="227">
        <f t="shared" si="273"/>
        <v>3519660.25</v>
      </c>
      <c r="G5890" s="81">
        <v>3953.375031</v>
      </c>
      <c r="H5890" s="106">
        <v>1300.6112396828157</v>
      </c>
      <c r="I5890" s="189">
        <f t="shared" si="274"/>
        <v>5141804</v>
      </c>
      <c r="J5890" s="232">
        <v>2016</v>
      </c>
      <c r="K5890" s="106">
        <f t="shared" si="275"/>
        <v>8661464</v>
      </c>
    </row>
    <row r="5891" spans="2:11" s="58" customFormat="1">
      <c r="B5891" s="175" t="s">
        <v>6988</v>
      </c>
      <c r="C5891" s="174" t="s">
        <v>6987</v>
      </c>
      <c r="D5891" s="181">
        <v>7906.75</v>
      </c>
      <c r="E5891" s="97">
        <v>445.14626742972774</v>
      </c>
      <c r="F5891" s="227">
        <f t="shared" si="273"/>
        <v>3519660.25</v>
      </c>
      <c r="G5891" s="81">
        <v>3953.375031</v>
      </c>
      <c r="H5891" s="106">
        <v>1300.6112396828157</v>
      </c>
      <c r="I5891" s="189">
        <f t="shared" si="274"/>
        <v>5141804</v>
      </c>
      <c r="J5891" s="232">
        <v>2016</v>
      </c>
      <c r="K5891" s="106">
        <f t="shared" si="275"/>
        <v>8661464</v>
      </c>
    </row>
    <row r="5892" spans="2:11" s="58" customFormat="1">
      <c r="B5892" s="175" t="s">
        <v>6989</v>
      </c>
      <c r="C5892" s="174" t="s">
        <v>6990</v>
      </c>
      <c r="D5892" s="104">
        <v>2834.1624999999999</v>
      </c>
      <c r="E5892" s="97">
        <v>399.0436681030111</v>
      </c>
      <c r="F5892" s="227">
        <f t="shared" si="273"/>
        <v>1130954.6000000001</v>
      </c>
      <c r="G5892" s="81">
        <v>1417.0812920000001</v>
      </c>
      <c r="H5892" s="106">
        <v>1300.6113413569783</v>
      </c>
      <c r="I5892" s="189">
        <f t="shared" si="274"/>
        <v>1843072</v>
      </c>
      <c r="J5892" s="232">
        <v>2016</v>
      </c>
      <c r="K5892" s="106">
        <f t="shared" si="275"/>
        <v>2974027</v>
      </c>
    </row>
    <row r="5893" spans="2:11" s="58" customFormat="1">
      <c r="B5893" s="175" t="s">
        <v>6991</v>
      </c>
      <c r="C5893" s="174" t="s">
        <v>2480</v>
      </c>
      <c r="D5893" s="181">
        <v>3554.7</v>
      </c>
      <c r="E5893" s="97">
        <v>93.105589782541429</v>
      </c>
      <c r="F5893" s="227">
        <f t="shared" si="273"/>
        <v>330962.44</v>
      </c>
      <c r="G5893" s="81"/>
      <c r="H5893" s="106" t="s">
        <v>11235</v>
      </c>
      <c r="I5893" s="189" t="str">
        <f t="shared" si="274"/>
        <v/>
      </c>
      <c r="J5893" s="232">
        <v>2016</v>
      </c>
      <c r="K5893" s="106">
        <f t="shared" si="275"/>
        <v>0</v>
      </c>
    </row>
    <row r="5894" spans="2:11" s="58" customFormat="1">
      <c r="B5894" s="175" t="s">
        <v>6992</v>
      </c>
      <c r="C5894" s="174" t="s">
        <v>2480</v>
      </c>
      <c r="D5894" s="181">
        <v>3816.3166670000001</v>
      </c>
      <c r="E5894" s="97">
        <v>113.79166036066262</v>
      </c>
      <c r="F5894" s="227">
        <f t="shared" si="273"/>
        <v>434265.01</v>
      </c>
      <c r="G5894" s="81"/>
      <c r="H5894" s="106" t="s">
        <v>11235</v>
      </c>
      <c r="I5894" s="189" t="str">
        <f t="shared" si="274"/>
        <v/>
      </c>
      <c r="J5894" s="232">
        <v>2016</v>
      </c>
      <c r="K5894" s="106">
        <f t="shared" si="275"/>
        <v>0</v>
      </c>
    </row>
    <row r="5895" spans="2:11" s="58" customFormat="1">
      <c r="B5895" s="175" t="s">
        <v>6993</v>
      </c>
      <c r="C5895" s="174" t="s">
        <v>6990</v>
      </c>
      <c r="D5895" s="181">
        <v>2834.1624999999999</v>
      </c>
      <c r="E5895" s="97">
        <v>399.0436681030111</v>
      </c>
      <c r="F5895" s="227">
        <f t="shared" si="273"/>
        <v>1130954.6000000001</v>
      </c>
      <c r="G5895" s="81">
        <v>1417.0812920000001</v>
      </c>
      <c r="H5895" s="106">
        <v>1300.6113413569783</v>
      </c>
      <c r="I5895" s="189">
        <f t="shared" si="274"/>
        <v>1843072</v>
      </c>
      <c r="J5895" s="232">
        <v>2016</v>
      </c>
      <c r="K5895" s="106">
        <f t="shared" si="275"/>
        <v>2974027</v>
      </c>
    </row>
    <row r="5896" spans="2:11" s="58" customFormat="1">
      <c r="B5896" s="175" t="s">
        <v>6994</v>
      </c>
      <c r="C5896" s="174" t="s">
        <v>6995</v>
      </c>
      <c r="D5896" s="181">
        <v>7724.5249999999996</v>
      </c>
      <c r="E5896" s="97">
        <v>414.34699220987704</v>
      </c>
      <c r="F5896" s="227">
        <f t="shared" si="273"/>
        <v>3200633.7</v>
      </c>
      <c r="G5896" s="81"/>
      <c r="H5896" s="106" t="s">
        <v>11235</v>
      </c>
      <c r="I5896" s="189" t="str">
        <f t="shared" si="274"/>
        <v/>
      </c>
      <c r="J5896" s="232">
        <v>2016</v>
      </c>
      <c r="K5896" s="106">
        <f t="shared" si="275"/>
        <v>0</v>
      </c>
    </row>
    <row r="5897" spans="2:11" s="58" customFormat="1">
      <c r="B5897" s="175" t="s">
        <v>6996</v>
      </c>
      <c r="C5897" s="174" t="s">
        <v>6995</v>
      </c>
      <c r="D5897" s="104">
        <v>7724.5249999999996</v>
      </c>
      <c r="E5897" s="97">
        <v>414.34699220987704</v>
      </c>
      <c r="F5897" s="227">
        <f t="shared" si="273"/>
        <v>3200633.7</v>
      </c>
      <c r="G5897" s="81"/>
      <c r="H5897" s="106" t="s">
        <v>11235</v>
      </c>
      <c r="I5897" s="189" t="str">
        <f t="shared" si="274"/>
        <v/>
      </c>
      <c r="J5897" s="232">
        <v>2016</v>
      </c>
      <c r="K5897" s="106">
        <f t="shared" si="275"/>
        <v>0</v>
      </c>
    </row>
    <row r="5898" spans="2:11" s="58" customFormat="1">
      <c r="B5898" s="175" t="s">
        <v>6997</v>
      </c>
      <c r="C5898" s="174" t="s">
        <v>6995</v>
      </c>
      <c r="D5898" s="181">
        <v>6221.1777780000002</v>
      </c>
      <c r="E5898" s="97">
        <v>256.9165561627517</v>
      </c>
      <c r="F5898" s="227">
        <f t="shared" si="273"/>
        <v>1598323.5699999998</v>
      </c>
      <c r="G5898" s="81"/>
      <c r="H5898" s="106" t="s">
        <v>11235</v>
      </c>
      <c r="I5898" s="189" t="str">
        <f t="shared" si="274"/>
        <v/>
      </c>
      <c r="J5898" s="232">
        <v>2016</v>
      </c>
      <c r="K5898" s="106">
        <f t="shared" si="275"/>
        <v>0</v>
      </c>
    </row>
    <row r="5899" spans="2:11" s="58" customFormat="1">
      <c r="B5899" s="175" t="s">
        <v>6998</v>
      </c>
      <c r="C5899" s="174" t="s">
        <v>2483</v>
      </c>
      <c r="D5899" s="181">
        <v>2362</v>
      </c>
      <c r="E5899" s="97">
        <v>98.606168501270105</v>
      </c>
      <c r="F5899" s="227">
        <f t="shared" si="273"/>
        <v>232907.77</v>
      </c>
      <c r="G5899" s="81">
        <v>1180.999973</v>
      </c>
      <c r="H5899" s="106">
        <v>1300.6113760512339</v>
      </c>
      <c r="I5899" s="189">
        <f t="shared" si="274"/>
        <v>1536022</v>
      </c>
      <c r="J5899" s="232">
        <v>2016</v>
      </c>
      <c r="K5899" s="106">
        <f t="shared" si="275"/>
        <v>1768930</v>
      </c>
    </row>
    <row r="5900" spans="2:11" s="58" customFormat="1">
      <c r="B5900" s="175" t="s">
        <v>6999</v>
      </c>
      <c r="C5900" s="174" t="s">
        <v>2598</v>
      </c>
      <c r="D5900" s="181">
        <v>7013.7813640000004</v>
      </c>
      <c r="E5900" s="97">
        <v>942.98164381731931</v>
      </c>
      <c r="F5900" s="227">
        <f t="shared" si="273"/>
        <v>6613867.0800000001</v>
      </c>
      <c r="G5900" s="81">
        <v>3506.8906870000001</v>
      </c>
      <c r="H5900" s="106">
        <v>1217.8389294630442</v>
      </c>
      <c r="I5900" s="189">
        <f t="shared" si="274"/>
        <v>4270828</v>
      </c>
      <c r="J5900" s="232">
        <v>2016</v>
      </c>
      <c r="K5900" s="106">
        <f t="shared" si="275"/>
        <v>10884695</v>
      </c>
    </row>
    <row r="5901" spans="2:11" s="58" customFormat="1">
      <c r="B5901" s="175" t="s">
        <v>7000</v>
      </c>
      <c r="C5901" s="174" t="s">
        <v>3411</v>
      </c>
      <c r="D5901" s="181">
        <v>3533.2380950000002</v>
      </c>
      <c r="E5901" s="97">
        <v>1426.5062485125275</v>
      </c>
      <c r="F5901" s="227">
        <f t="shared" si="273"/>
        <v>5040186.22</v>
      </c>
      <c r="G5901" s="81"/>
      <c r="H5901" s="106" t="s">
        <v>11235</v>
      </c>
      <c r="I5901" s="189" t="str">
        <f t="shared" si="274"/>
        <v/>
      </c>
      <c r="J5901" s="232">
        <v>2016</v>
      </c>
      <c r="K5901" s="106">
        <f t="shared" si="275"/>
        <v>0</v>
      </c>
    </row>
    <row r="5902" spans="2:11" s="58" customFormat="1">
      <c r="B5902" s="175" t="s">
        <v>7001</v>
      </c>
      <c r="C5902" s="174" t="s">
        <v>2558</v>
      </c>
      <c r="D5902" s="104">
        <v>3195.2838940000001</v>
      </c>
      <c r="E5902" s="97">
        <v>76.695047491764441</v>
      </c>
      <c r="F5902" s="227">
        <f t="shared" ref="F5902:F5965" si="276">IFERROR(D5902*E5902,0)</f>
        <v>245062.45000000004</v>
      </c>
      <c r="G5902" s="81">
        <v>1597.641891</v>
      </c>
      <c r="H5902" s="106">
        <v>1217.838622635365</v>
      </c>
      <c r="I5902" s="189">
        <f t="shared" ref="I5902:I5965" si="277">IFERROR(G5902*H5902,"")</f>
        <v>1945670</v>
      </c>
      <c r="J5902" s="232">
        <v>2016</v>
      </c>
      <c r="K5902" s="106">
        <f t="shared" ref="K5902:K5965" si="278">IFERROR(ROUND((F5902+I5902),0),0)</f>
        <v>2190732</v>
      </c>
    </row>
    <row r="5903" spans="2:11" s="58" customFormat="1">
      <c r="B5903" s="175" t="s">
        <v>7002</v>
      </c>
      <c r="C5903" s="174" t="s">
        <v>2558</v>
      </c>
      <c r="D5903" s="181">
        <v>5878.233835</v>
      </c>
      <c r="E5903" s="97">
        <v>281.9216462830625</v>
      </c>
      <c r="F5903" s="227">
        <f t="shared" si="276"/>
        <v>1657201.3599999999</v>
      </c>
      <c r="G5903" s="81">
        <v>2939.1170000000002</v>
      </c>
      <c r="H5903" s="106">
        <v>1217.8388951511627</v>
      </c>
      <c r="I5903" s="189">
        <f t="shared" si="277"/>
        <v>3579371</v>
      </c>
      <c r="J5903" s="232">
        <v>2016</v>
      </c>
      <c r="K5903" s="106">
        <f t="shared" si="278"/>
        <v>5236572</v>
      </c>
    </row>
    <row r="5904" spans="2:11" s="58" customFormat="1">
      <c r="B5904" s="175" t="s">
        <v>7003</v>
      </c>
      <c r="C5904" s="174" t="s">
        <v>2558</v>
      </c>
      <c r="D5904" s="181">
        <v>374.7968487</v>
      </c>
      <c r="E5904" s="97">
        <v>238.54746994301502</v>
      </c>
      <c r="F5904" s="227">
        <f t="shared" si="276"/>
        <v>89406.84</v>
      </c>
      <c r="G5904" s="81">
        <v>187.3984184</v>
      </c>
      <c r="H5904" s="106">
        <v>1217.8384532193043</v>
      </c>
      <c r="I5904" s="189">
        <f t="shared" si="277"/>
        <v>228221</v>
      </c>
      <c r="J5904" s="232">
        <v>2016</v>
      </c>
      <c r="K5904" s="106">
        <f t="shared" si="278"/>
        <v>317628</v>
      </c>
    </row>
    <row r="5905" spans="2:11" s="58" customFormat="1">
      <c r="B5905" s="175" t="s">
        <v>7004</v>
      </c>
      <c r="C5905" s="174" t="s">
        <v>2558</v>
      </c>
      <c r="D5905" s="181">
        <v>1011.936275</v>
      </c>
      <c r="E5905" s="97">
        <v>161.14420841371657</v>
      </c>
      <c r="F5905" s="227">
        <f t="shared" si="276"/>
        <v>163067.67000000001</v>
      </c>
      <c r="G5905" s="81">
        <v>505.96816000000001</v>
      </c>
      <c r="H5905" s="106">
        <v>1217.8394782786331</v>
      </c>
      <c r="I5905" s="189">
        <f t="shared" si="277"/>
        <v>616188</v>
      </c>
      <c r="J5905" s="232">
        <v>2016</v>
      </c>
      <c r="K5905" s="106">
        <f t="shared" si="278"/>
        <v>779256</v>
      </c>
    </row>
    <row r="5906" spans="2:11" s="58" customFormat="1">
      <c r="B5906" s="175" t="s">
        <v>7005</v>
      </c>
      <c r="C5906" s="174" t="s">
        <v>3330</v>
      </c>
      <c r="D5906" s="181">
        <v>10362.133330000001</v>
      </c>
      <c r="E5906" s="97">
        <v>303.00700251653677</v>
      </c>
      <c r="F5906" s="227">
        <f t="shared" si="276"/>
        <v>3139798.96</v>
      </c>
      <c r="G5906" s="81">
        <v>5181.0667409999996</v>
      </c>
      <c r="H5906" s="106">
        <v>1217.8389732115595</v>
      </c>
      <c r="I5906" s="189">
        <f t="shared" si="277"/>
        <v>6309705.0000000009</v>
      </c>
      <c r="J5906" s="232">
        <v>2016</v>
      </c>
      <c r="K5906" s="106">
        <f t="shared" si="278"/>
        <v>9449504</v>
      </c>
    </row>
    <row r="5907" spans="2:11" s="58" customFormat="1">
      <c r="B5907" s="175" t="s">
        <v>7006</v>
      </c>
      <c r="C5907" s="174" t="s">
        <v>5928</v>
      </c>
      <c r="D5907" s="104">
        <v>3344.0749999999998</v>
      </c>
      <c r="E5907" s="97">
        <v>240.36810179197536</v>
      </c>
      <c r="F5907" s="227">
        <f t="shared" si="276"/>
        <v>803808.96</v>
      </c>
      <c r="G5907" s="81"/>
      <c r="H5907" s="106" t="s">
        <v>11235</v>
      </c>
      <c r="I5907" s="189" t="str">
        <f t="shared" si="277"/>
        <v/>
      </c>
      <c r="J5907" s="232">
        <v>2016</v>
      </c>
      <c r="K5907" s="106">
        <f t="shared" si="278"/>
        <v>0</v>
      </c>
    </row>
    <row r="5908" spans="2:11" s="58" customFormat="1">
      <c r="B5908" s="175" t="s">
        <v>7007</v>
      </c>
      <c r="C5908" s="174" t="s">
        <v>5928</v>
      </c>
      <c r="D5908" s="181">
        <v>691.2</v>
      </c>
      <c r="E5908" s="97">
        <v>182.43738425925926</v>
      </c>
      <c r="F5908" s="227">
        <f t="shared" si="276"/>
        <v>126100.72000000002</v>
      </c>
      <c r="G5908" s="81">
        <v>345.60000860000002</v>
      </c>
      <c r="H5908" s="106">
        <v>1217.8385113616573</v>
      </c>
      <c r="I5908" s="189">
        <f t="shared" si="277"/>
        <v>420885</v>
      </c>
      <c r="J5908" s="232">
        <v>2016</v>
      </c>
      <c r="K5908" s="106">
        <f t="shared" si="278"/>
        <v>546986</v>
      </c>
    </row>
    <row r="5909" spans="2:11" s="58" customFormat="1">
      <c r="B5909" s="175" t="s">
        <v>7008</v>
      </c>
      <c r="C5909" s="174" t="s">
        <v>3333</v>
      </c>
      <c r="D5909" s="181">
        <v>37737.444439999999</v>
      </c>
      <c r="E5909" s="97">
        <v>420.49875198173328</v>
      </c>
      <c r="F5909" s="227">
        <f t="shared" si="276"/>
        <v>15868548.289999999</v>
      </c>
      <c r="G5909" s="81">
        <v>18868.72248</v>
      </c>
      <c r="H5909" s="106">
        <v>1217.8388878397452</v>
      </c>
      <c r="I5909" s="189">
        <f t="shared" si="277"/>
        <v>22979064</v>
      </c>
      <c r="J5909" s="232">
        <v>2016</v>
      </c>
      <c r="K5909" s="106">
        <f t="shared" si="278"/>
        <v>38847612</v>
      </c>
    </row>
    <row r="5910" spans="2:11" s="58" customFormat="1">
      <c r="B5910" s="175" t="s">
        <v>7009</v>
      </c>
      <c r="C5910" s="174" t="s">
        <v>3333</v>
      </c>
      <c r="D5910" s="181">
        <v>8310.5777780000008</v>
      </c>
      <c r="E5910" s="97">
        <v>458.2576328304956</v>
      </c>
      <c r="F5910" s="227">
        <f t="shared" si="276"/>
        <v>3808385.7</v>
      </c>
      <c r="G5910" s="81">
        <v>4155.2886840000001</v>
      </c>
      <c r="H5910" s="106">
        <v>1217.838851843296</v>
      </c>
      <c r="I5910" s="189">
        <f t="shared" si="277"/>
        <v>5060472</v>
      </c>
      <c r="J5910" s="232">
        <v>2016</v>
      </c>
      <c r="K5910" s="106">
        <f t="shared" si="278"/>
        <v>8868858</v>
      </c>
    </row>
    <row r="5911" spans="2:11" s="58" customFormat="1">
      <c r="B5911" s="175" t="s">
        <v>7010</v>
      </c>
      <c r="C5911" s="174" t="s">
        <v>2606</v>
      </c>
      <c r="D5911" s="181">
        <v>8475.19</v>
      </c>
      <c r="E5911" s="97">
        <v>593.17947916211904</v>
      </c>
      <c r="F5911" s="227">
        <f t="shared" si="276"/>
        <v>5027308.79</v>
      </c>
      <c r="G5911" s="81">
        <v>4237.5951439999999</v>
      </c>
      <c r="H5911" s="106">
        <v>1217.8388507233951</v>
      </c>
      <c r="I5911" s="189">
        <f t="shared" si="277"/>
        <v>5160708</v>
      </c>
      <c r="J5911" s="232">
        <v>2016</v>
      </c>
      <c r="K5911" s="106">
        <f t="shared" si="278"/>
        <v>10188017</v>
      </c>
    </row>
    <row r="5912" spans="2:11" s="58" customFormat="1">
      <c r="B5912" s="175" t="s">
        <v>7011</v>
      </c>
      <c r="C5912" s="174" t="s">
        <v>2606</v>
      </c>
      <c r="D5912" s="104">
        <v>8475.19</v>
      </c>
      <c r="E5912" s="97">
        <v>593.17947916211904</v>
      </c>
      <c r="F5912" s="227">
        <f t="shared" si="276"/>
        <v>5027308.79</v>
      </c>
      <c r="G5912" s="81">
        <v>4237.5951439999999</v>
      </c>
      <c r="H5912" s="106">
        <v>1217.8388507233951</v>
      </c>
      <c r="I5912" s="189">
        <f t="shared" si="277"/>
        <v>5160708</v>
      </c>
      <c r="J5912" s="232">
        <v>2016</v>
      </c>
      <c r="K5912" s="106">
        <f t="shared" si="278"/>
        <v>10188017</v>
      </c>
    </row>
    <row r="5913" spans="2:11" s="58" customFormat="1">
      <c r="B5913" s="175" t="s">
        <v>7012</v>
      </c>
      <c r="C5913" s="174" t="s">
        <v>2606</v>
      </c>
      <c r="D5913" s="181">
        <v>5316.7777779999997</v>
      </c>
      <c r="E5913" s="97">
        <v>117.79523729419259</v>
      </c>
      <c r="F5913" s="227">
        <f t="shared" si="276"/>
        <v>626291.1</v>
      </c>
      <c r="G5913" s="81">
        <v>2658.3888999999999</v>
      </c>
      <c r="H5913" s="106">
        <v>1217.8387443612935</v>
      </c>
      <c r="I5913" s="189">
        <f t="shared" si="277"/>
        <v>3237489</v>
      </c>
      <c r="J5913" s="232">
        <v>2016</v>
      </c>
      <c r="K5913" s="106">
        <f t="shared" si="278"/>
        <v>3863780</v>
      </c>
    </row>
    <row r="5914" spans="2:11" s="58" customFormat="1">
      <c r="B5914" s="175" t="s">
        <v>7013</v>
      </c>
      <c r="C5914" s="174" t="s">
        <v>2621</v>
      </c>
      <c r="D5914" s="181">
        <v>2392.65</v>
      </c>
      <c r="E5914" s="97">
        <v>267.54272041460302</v>
      </c>
      <c r="F5914" s="227">
        <f t="shared" si="276"/>
        <v>640136.09</v>
      </c>
      <c r="G5914" s="81">
        <v>1196.325024</v>
      </c>
      <c r="H5914" s="106">
        <v>1217.8387735539</v>
      </c>
      <c r="I5914" s="189">
        <f t="shared" si="277"/>
        <v>1456931</v>
      </c>
      <c r="J5914" s="232">
        <v>2016</v>
      </c>
      <c r="K5914" s="106">
        <f t="shared" si="278"/>
        <v>2097067</v>
      </c>
    </row>
    <row r="5915" spans="2:11" s="58" customFormat="1">
      <c r="B5915" s="175" t="s">
        <v>7014</v>
      </c>
      <c r="C5915" s="174" t="s">
        <v>2621</v>
      </c>
      <c r="D5915" s="181">
        <v>7952.15</v>
      </c>
      <c r="E5915" s="97">
        <v>508.26483529611488</v>
      </c>
      <c r="F5915" s="227">
        <f t="shared" si="276"/>
        <v>4041798.21</v>
      </c>
      <c r="G5915" s="81">
        <v>3976.0751209999999</v>
      </c>
      <c r="H5915" s="106">
        <v>1219.5144338169562</v>
      </c>
      <c r="I5915" s="189">
        <f t="shared" si="277"/>
        <v>4848881</v>
      </c>
      <c r="J5915" s="232">
        <v>2016</v>
      </c>
      <c r="K5915" s="106">
        <f t="shared" si="278"/>
        <v>8890679</v>
      </c>
    </row>
    <row r="5916" spans="2:11" s="58" customFormat="1">
      <c r="B5916" s="175" t="s">
        <v>7015</v>
      </c>
      <c r="C5916" s="174" t="s">
        <v>2606</v>
      </c>
      <c r="D5916" s="181">
        <v>5560.0920630000001</v>
      </c>
      <c r="E5916" s="97">
        <v>668.539840326741</v>
      </c>
      <c r="F5916" s="227">
        <f t="shared" si="276"/>
        <v>3717143.06</v>
      </c>
      <c r="G5916" s="81">
        <v>2780.0460950000002</v>
      </c>
      <c r="H5916" s="106">
        <v>1217.8387998994672</v>
      </c>
      <c r="I5916" s="189">
        <f t="shared" si="277"/>
        <v>3385648.0000000005</v>
      </c>
      <c r="J5916" s="232">
        <v>2016</v>
      </c>
      <c r="K5916" s="106">
        <f t="shared" si="278"/>
        <v>7102791</v>
      </c>
    </row>
    <row r="5917" spans="2:11" s="58" customFormat="1">
      <c r="B5917" s="175" t="s">
        <v>7016</v>
      </c>
      <c r="C5917" s="174" t="s">
        <v>2606</v>
      </c>
      <c r="D5917" s="104">
        <v>5316.7777779999997</v>
      </c>
      <c r="E5917" s="97">
        <v>117.79523729419259</v>
      </c>
      <c r="F5917" s="227">
        <f t="shared" si="276"/>
        <v>626291.1</v>
      </c>
      <c r="G5917" s="81">
        <v>2658.3888999999999</v>
      </c>
      <c r="H5917" s="106">
        <v>1217.8387443612935</v>
      </c>
      <c r="I5917" s="189">
        <f t="shared" si="277"/>
        <v>3237489</v>
      </c>
      <c r="J5917" s="232">
        <v>2016</v>
      </c>
      <c r="K5917" s="106">
        <f t="shared" si="278"/>
        <v>3863780</v>
      </c>
    </row>
    <row r="5918" spans="2:11" s="58" customFormat="1">
      <c r="B5918" s="175" t="s">
        <v>7017</v>
      </c>
      <c r="C5918" s="174" t="s">
        <v>2634</v>
      </c>
      <c r="D5918" s="181">
        <v>3572.8615380000001</v>
      </c>
      <c r="E5918" s="97">
        <v>188.96229893586209</v>
      </c>
      <c r="F5918" s="227">
        <f t="shared" si="276"/>
        <v>675136.13</v>
      </c>
      <c r="G5918" s="81"/>
      <c r="H5918" s="106" t="s">
        <v>11235</v>
      </c>
      <c r="I5918" s="189" t="str">
        <f t="shared" si="277"/>
        <v/>
      </c>
      <c r="J5918" s="232">
        <v>2016</v>
      </c>
      <c r="K5918" s="106">
        <f t="shared" si="278"/>
        <v>0</v>
      </c>
    </row>
    <row r="5919" spans="2:11" s="58" customFormat="1">
      <c r="B5919" s="175" t="s">
        <v>7018</v>
      </c>
      <c r="C5919" s="174" t="s">
        <v>2558</v>
      </c>
      <c r="D5919" s="181">
        <v>5878.233835</v>
      </c>
      <c r="E5919" s="97">
        <v>281.9216462830625</v>
      </c>
      <c r="F5919" s="227">
        <f t="shared" si="276"/>
        <v>1657201.3599999999</v>
      </c>
      <c r="G5919" s="81">
        <v>2939.1170000000002</v>
      </c>
      <c r="H5919" s="106">
        <v>1217.8388951511627</v>
      </c>
      <c r="I5919" s="189">
        <f t="shared" si="277"/>
        <v>3579371</v>
      </c>
      <c r="J5919" s="232">
        <v>2016</v>
      </c>
      <c r="K5919" s="106">
        <f t="shared" si="278"/>
        <v>5236572</v>
      </c>
    </row>
    <row r="5920" spans="2:11" s="58" customFormat="1">
      <c r="B5920" s="175" t="s">
        <v>7019</v>
      </c>
      <c r="C5920" s="174" t="s">
        <v>2621</v>
      </c>
      <c r="D5920" s="181">
        <v>2392.65</v>
      </c>
      <c r="E5920" s="97">
        <v>267.54272041460302</v>
      </c>
      <c r="F5920" s="227">
        <f t="shared" si="276"/>
        <v>640136.09</v>
      </c>
      <c r="G5920" s="81">
        <v>1196.325024</v>
      </c>
      <c r="H5920" s="106">
        <v>1217.8387735539</v>
      </c>
      <c r="I5920" s="189">
        <f t="shared" si="277"/>
        <v>1456931</v>
      </c>
      <c r="J5920" s="232">
        <v>2016</v>
      </c>
      <c r="K5920" s="106">
        <f t="shared" si="278"/>
        <v>2097067</v>
      </c>
    </row>
    <row r="5921" spans="2:11" s="58" customFormat="1">
      <c r="B5921" s="175" t="s">
        <v>7020</v>
      </c>
      <c r="C5921" s="174" t="s">
        <v>2558</v>
      </c>
      <c r="D5921" s="181">
        <v>4324.5946309999999</v>
      </c>
      <c r="E5921" s="97">
        <v>245.21366520653203</v>
      </c>
      <c r="F5921" s="227">
        <f t="shared" si="276"/>
        <v>1060449.7</v>
      </c>
      <c r="G5921" s="81">
        <v>2162.2973499999998</v>
      </c>
      <c r="H5921" s="106">
        <v>1217.8389803789012</v>
      </c>
      <c r="I5921" s="189">
        <f t="shared" si="277"/>
        <v>2633330</v>
      </c>
      <c r="J5921" s="232">
        <v>2016</v>
      </c>
      <c r="K5921" s="106">
        <f t="shared" si="278"/>
        <v>3693780</v>
      </c>
    </row>
    <row r="5922" spans="2:11" s="58" customFormat="1">
      <c r="B5922" s="175" t="s">
        <v>7021</v>
      </c>
      <c r="C5922" s="174" t="s">
        <v>2558</v>
      </c>
      <c r="D5922" s="104">
        <v>2459.1150480000001</v>
      </c>
      <c r="E5922" s="97">
        <v>392.93924486610683</v>
      </c>
      <c r="F5922" s="227">
        <f t="shared" si="276"/>
        <v>966282.81</v>
      </c>
      <c r="G5922" s="81">
        <v>1229.5575080000001</v>
      </c>
      <c r="H5922" s="106">
        <v>1217.8389300681656</v>
      </c>
      <c r="I5922" s="189">
        <f t="shared" si="277"/>
        <v>1497403</v>
      </c>
      <c r="J5922" s="232">
        <v>2016</v>
      </c>
      <c r="K5922" s="106">
        <f t="shared" si="278"/>
        <v>2463686</v>
      </c>
    </row>
    <row r="5923" spans="2:11" s="58" customFormat="1">
      <c r="B5923" s="175" t="s">
        <v>7022</v>
      </c>
      <c r="C5923" s="174" t="s">
        <v>2558</v>
      </c>
      <c r="D5923" s="181">
        <v>3609.1645010000002</v>
      </c>
      <c r="E5923" s="97">
        <v>472.79090757077125</v>
      </c>
      <c r="F5923" s="227">
        <f t="shared" si="276"/>
        <v>1706380.16</v>
      </c>
      <c r="G5923" s="81">
        <v>1804.582255</v>
      </c>
      <c r="H5923" s="106">
        <v>1217.8386404447938</v>
      </c>
      <c r="I5923" s="189">
        <f t="shared" si="277"/>
        <v>2197690</v>
      </c>
      <c r="J5923" s="232">
        <v>2016</v>
      </c>
      <c r="K5923" s="106">
        <f t="shared" si="278"/>
        <v>3904070</v>
      </c>
    </row>
    <row r="5924" spans="2:11" s="58" customFormat="1">
      <c r="B5924" s="175" t="s">
        <v>7023</v>
      </c>
      <c r="C5924" s="174" t="s">
        <v>3411</v>
      </c>
      <c r="D5924" s="181">
        <v>2590.96</v>
      </c>
      <c r="E5924" s="97">
        <v>486.07494905363262</v>
      </c>
      <c r="F5924" s="227">
        <f t="shared" si="276"/>
        <v>1259400.75</v>
      </c>
      <c r="G5924" s="81">
        <v>1295.4800049999999</v>
      </c>
      <c r="H5924" s="106">
        <v>1217.8389430256009</v>
      </c>
      <c r="I5924" s="189">
        <f t="shared" si="277"/>
        <v>1577686</v>
      </c>
      <c r="J5924" s="232">
        <v>2016</v>
      </c>
      <c r="K5924" s="106">
        <f t="shared" si="278"/>
        <v>2837087</v>
      </c>
    </row>
    <row r="5925" spans="2:11" s="58" customFormat="1">
      <c r="B5925" s="175" t="s">
        <v>7024</v>
      </c>
      <c r="C5925" s="174" t="s">
        <v>2558</v>
      </c>
      <c r="D5925" s="181">
        <v>3779.1562690000001</v>
      </c>
      <c r="E5925" s="97">
        <v>376.12887872883039</v>
      </c>
      <c r="F5925" s="227">
        <f t="shared" si="276"/>
        <v>1421449.81</v>
      </c>
      <c r="G5925" s="81">
        <v>1889.5782360000001</v>
      </c>
      <c r="H5925" s="106">
        <v>1217.8389632976275</v>
      </c>
      <c r="I5925" s="189">
        <f t="shared" si="277"/>
        <v>2301202</v>
      </c>
      <c r="J5925" s="232">
        <v>2016</v>
      </c>
      <c r="K5925" s="106">
        <f t="shared" si="278"/>
        <v>3722652</v>
      </c>
    </row>
    <row r="5926" spans="2:11" s="58" customFormat="1">
      <c r="B5926" s="175" t="s">
        <v>7025</v>
      </c>
      <c r="C5926" s="174" t="s">
        <v>2634</v>
      </c>
      <c r="D5926" s="181">
        <v>3572.8615380000001</v>
      </c>
      <c r="E5926" s="97">
        <v>188.96229893586209</v>
      </c>
      <c r="F5926" s="227">
        <f t="shared" si="276"/>
        <v>675136.13</v>
      </c>
      <c r="G5926" s="81"/>
      <c r="H5926" s="106" t="s">
        <v>11235</v>
      </c>
      <c r="I5926" s="189" t="str">
        <f t="shared" si="277"/>
        <v/>
      </c>
      <c r="J5926" s="232">
        <v>2016</v>
      </c>
      <c r="K5926" s="106">
        <f t="shared" si="278"/>
        <v>0</v>
      </c>
    </row>
    <row r="5927" spans="2:11" s="58" customFormat="1">
      <c r="B5927" s="175" t="s">
        <v>7026</v>
      </c>
      <c r="C5927" s="174" t="s">
        <v>2558</v>
      </c>
      <c r="D5927" s="104">
        <v>4324.5946309999999</v>
      </c>
      <c r="E5927" s="97">
        <v>245.21366520653203</v>
      </c>
      <c r="F5927" s="227">
        <f t="shared" si="276"/>
        <v>1060449.7</v>
      </c>
      <c r="G5927" s="81">
        <v>2162.2973499999998</v>
      </c>
      <c r="H5927" s="106">
        <v>1217.8389803789012</v>
      </c>
      <c r="I5927" s="189">
        <f t="shared" si="277"/>
        <v>2633330</v>
      </c>
      <c r="J5927" s="232">
        <v>2016</v>
      </c>
      <c r="K5927" s="106">
        <f t="shared" si="278"/>
        <v>3693780</v>
      </c>
    </row>
    <row r="5928" spans="2:11" s="58" customFormat="1">
      <c r="B5928" s="175" t="s">
        <v>7027</v>
      </c>
      <c r="C5928" s="174" t="s">
        <v>2567</v>
      </c>
      <c r="D5928" s="181">
        <v>6296.65</v>
      </c>
      <c r="E5928" s="97">
        <v>301.46225850253711</v>
      </c>
      <c r="F5928" s="227">
        <f t="shared" si="276"/>
        <v>1898202.33</v>
      </c>
      <c r="G5928" s="81">
        <v>3148.3249940000001</v>
      </c>
      <c r="H5928" s="106">
        <v>1300.6112799039704</v>
      </c>
      <c r="I5928" s="189">
        <f t="shared" si="277"/>
        <v>4094747</v>
      </c>
      <c r="J5928" s="232">
        <v>2016</v>
      </c>
      <c r="K5928" s="106">
        <f t="shared" si="278"/>
        <v>5992949</v>
      </c>
    </row>
    <row r="5929" spans="2:11" s="58" customFormat="1">
      <c r="B5929" s="175" t="s">
        <v>7028</v>
      </c>
      <c r="C5929" s="174" t="s">
        <v>2470</v>
      </c>
      <c r="D5929" s="181">
        <v>4653.72</v>
      </c>
      <c r="E5929" s="97">
        <v>291.441461884256</v>
      </c>
      <c r="F5929" s="227">
        <f t="shared" si="276"/>
        <v>1356286.96</v>
      </c>
      <c r="G5929" s="81">
        <v>2326.8600700000002</v>
      </c>
      <c r="H5929" s="106">
        <v>1300.6110848771407</v>
      </c>
      <c r="I5929" s="189">
        <f t="shared" si="277"/>
        <v>3026339.9999999995</v>
      </c>
      <c r="J5929" s="232">
        <v>2016</v>
      </c>
      <c r="K5929" s="106">
        <f t="shared" si="278"/>
        <v>4382627</v>
      </c>
    </row>
    <row r="5930" spans="2:11" s="58" customFormat="1">
      <c r="B5930" s="175" t="s">
        <v>7029</v>
      </c>
      <c r="C5930" s="174" t="s">
        <v>2567</v>
      </c>
      <c r="D5930" s="181">
        <v>6083.9750000000004</v>
      </c>
      <c r="E5930" s="97">
        <v>107.35615941880101</v>
      </c>
      <c r="F5930" s="227">
        <f t="shared" si="276"/>
        <v>653152.18999999994</v>
      </c>
      <c r="G5930" s="81">
        <v>3041.9873440000001</v>
      </c>
      <c r="H5930" s="106">
        <v>1300.6112625036615</v>
      </c>
      <c r="I5930" s="189">
        <f t="shared" si="277"/>
        <v>3956443</v>
      </c>
      <c r="J5930" s="232">
        <v>2016</v>
      </c>
      <c r="K5930" s="106">
        <f t="shared" si="278"/>
        <v>4609595</v>
      </c>
    </row>
    <row r="5931" spans="2:11" s="58" customFormat="1">
      <c r="B5931" s="175" t="s">
        <v>7030</v>
      </c>
      <c r="C5931" s="174" t="s">
        <v>1836</v>
      </c>
      <c r="D5931" s="181">
        <v>4487.7</v>
      </c>
      <c r="E5931" s="97">
        <v>119.50038104151348</v>
      </c>
      <c r="F5931" s="227">
        <f t="shared" si="276"/>
        <v>536281.86</v>
      </c>
      <c r="G5931" s="81">
        <v>2243.8499710000001</v>
      </c>
      <c r="H5931" s="106">
        <v>576.16106990604135</v>
      </c>
      <c r="I5931" s="189">
        <f t="shared" si="277"/>
        <v>1292819</v>
      </c>
      <c r="J5931" s="232">
        <v>2016</v>
      </c>
      <c r="K5931" s="106">
        <f t="shared" si="278"/>
        <v>1829101</v>
      </c>
    </row>
    <row r="5932" spans="2:11" s="58" customFormat="1">
      <c r="B5932" s="175" t="s">
        <v>7031</v>
      </c>
      <c r="C5932" s="174" t="s">
        <v>1759</v>
      </c>
      <c r="D5932" s="104">
        <v>9531.8053569999993</v>
      </c>
      <c r="E5932" s="97">
        <v>181.19372934232698</v>
      </c>
      <c r="F5932" s="227">
        <f t="shared" si="276"/>
        <v>1727103.36</v>
      </c>
      <c r="G5932" s="81">
        <v>4765.9026620000004</v>
      </c>
      <c r="H5932" s="106">
        <v>576.1611587022378</v>
      </c>
      <c r="I5932" s="189">
        <f t="shared" si="277"/>
        <v>2745928</v>
      </c>
      <c r="J5932" s="232">
        <v>2016</v>
      </c>
      <c r="K5932" s="106">
        <f t="shared" si="278"/>
        <v>4473031</v>
      </c>
    </row>
    <row r="5933" spans="2:11" s="58" customFormat="1">
      <c r="B5933" s="175" t="s">
        <v>7032</v>
      </c>
      <c r="C5933" s="174" t="s">
        <v>1827</v>
      </c>
      <c r="D5933" s="181">
        <v>7568.6555559999997</v>
      </c>
      <c r="E5933" s="97">
        <v>573.2103684597904</v>
      </c>
      <c r="F5933" s="227">
        <f t="shared" si="276"/>
        <v>4338431.84</v>
      </c>
      <c r="G5933" s="81">
        <v>3784.3276190000001</v>
      </c>
      <c r="H5933" s="106">
        <v>623.65160673473918</v>
      </c>
      <c r="I5933" s="189">
        <f t="shared" si="277"/>
        <v>2360102</v>
      </c>
      <c r="J5933" s="232">
        <v>2016</v>
      </c>
      <c r="K5933" s="106">
        <f t="shared" si="278"/>
        <v>6698534</v>
      </c>
    </row>
    <row r="5934" spans="2:11" s="58" customFormat="1">
      <c r="B5934" s="175" t="s">
        <v>7033</v>
      </c>
      <c r="C5934" s="174" t="s">
        <v>1830</v>
      </c>
      <c r="D5934" s="181">
        <v>4678.1321690000004</v>
      </c>
      <c r="E5934" s="97">
        <v>129.30411073214805</v>
      </c>
      <c r="F5934" s="227">
        <f t="shared" si="276"/>
        <v>604901.72</v>
      </c>
      <c r="G5934" s="81">
        <v>2339.0661540000001</v>
      </c>
      <c r="H5934" s="106">
        <v>623.65145060364978</v>
      </c>
      <c r="I5934" s="189">
        <f t="shared" si="277"/>
        <v>1458762.0000000002</v>
      </c>
      <c r="J5934" s="232">
        <v>2016</v>
      </c>
      <c r="K5934" s="106">
        <f t="shared" si="278"/>
        <v>2063664</v>
      </c>
    </row>
    <row r="5935" spans="2:11" s="58" customFormat="1">
      <c r="B5935" s="175" t="s">
        <v>7034</v>
      </c>
      <c r="C5935" s="174" t="s">
        <v>1827</v>
      </c>
      <c r="D5935" s="181">
        <v>5014</v>
      </c>
      <c r="E5935" s="97">
        <v>430.80158556043079</v>
      </c>
      <c r="F5935" s="227">
        <f t="shared" si="276"/>
        <v>2160039.15</v>
      </c>
      <c r="G5935" s="81">
        <v>2507.0000810000001</v>
      </c>
      <c r="H5935" s="106">
        <v>623.6517548800191</v>
      </c>
      <c r="I5935" s="189">
        <f t="shared" si="277"/>
        <v>1563495</v>
      </c>
      <c r="J5935" s="232">
        <v>2016</v>
      </c>
      <c r="K5935" s="106">
        <f t="shared" si="278"/>
        <v>3723534</v>
      </c>
    </row>
    <row r="5936" spans="2:11" s="58" customFormat="1">
      <c r="B5936" s="175" t="s">
        <v>7035</v>
      </c>
      <c r="C5936" s="174" t="s">
        <v>1830</v>
      </c>
      <c r="D5936" s="181">
        <v>4474.4472539999997</v>
      </c>
      <c r="E5936" s="97">
        <v>334.1426471534399</v>
      </c>
      <c r="F5936" s="227">
        <f t="shared" si="276"/>
        <v>1495103.65</v>
      </c>
      <c r="G5936" s="81"/>
      <c r="H5936" s="106" t="s">
        <v>11235</v>
      </c>
      <c r="I5936" s="189" t="str">
        <f t="shared" si="277"/>
        <v/>
      </c>
      <c r="J5936" s="232">
        <v>2016</v>
      </c>
      <c r="K5936" s="106">
        <f t="shared" si="278"/>
        <v>0</v>
      </c>
    </row>
    <row r="5937" spans="2:11" s="58" customFormat="1">
      <c r="B5937" s="175" t="s">
        <v>7036</v>
      </c>
      <c r="C5937" s="174" t="s">
        <v>1830</v>
      </c>
      <c r="D5937" s="104">
        <v>5364.4058919999998</v>
      </c>
      <c r="E5937" s="97">
        <v>575.38699758030918</v>
      </c>
      <c r="F5937" s="227">
        <f t="shared" si="276"/>
        <v>3086609.4000000004</v>
      </c>
      <c r="G5937" s="81">
        <v>2682.203</v>
      </c>
      <c r="H5937" s="106">
        <v>623.65152824003258</v>
      </c>
      <c r="I5937" s="189">
        <f t="shared" si="277"/>
        <v>1672760</v>
      </c>
      <c r="J5937" s="232">
        <v>2016</v>
      </c>
      <c r="K5937" s="106">
        <f t="shared" si="278"/>
        <v>4759369</v>
      </c>
    </row>
    <row r="5938" spans="2:11" s="58" customFormat="1">
      <c r="B5938" s="175" t="s">
        <v>7037</v>
      </c>
      <c r="C5938" s="174" t="s">
        <v>1830</v>
      </c>
      <c r="D5938" s="181">
        <v>6646.245371</v>
      </c>
      <c r="E5938" s="97">
        <v>258.05627301748922</v>
      </c>
      <c r="F5938" s="227">
        <f t="shared" si="276"/>
        <v>1715105.3099999998</v>
      </c>
      <c r="G5938" s="81">
        <v>3323.1227869999998</v>
      </c>
      <c r="H5938" s="106">
        <v>623.65164721191513</v>
      </c>
      <c r="I5938" s="189">
        <f t="shared" si="277"/>
        <v>2072471</v>
      </c>
      <c r="J5938" s="232">
        <v>2016</v>
      </c>
      <c r="K5938" s="106">
        <f t="shared" si="278"/>
        <v>3787576</v>
      </c>
    </row>
    <row r="5939" spans="2:11" s="58" customFormat="1">
      <c r="B5939" s="175" t="s">
        <v>7038</v>
      </c>
      <c r="C5939" s="174" t="s">
        <v>1815</v>
      </c>
      <c r="D5939" s="181">
        <v>22466.242859999998</v>
      </c>
      <c r="E5939" s="97">
        <v>89.967879480138407</v>
      </c>
      <c r="F5939" s="227">
        <f t="shared" si="276"/>
        <v>2021240.23</v>
      </c>
      <c r="G5939" s="81">
        <v>22466.243170000002</v>
      </c>
      <c r="H5939" s="106">
        <v>623.65166681314793</v>
      </c>
      <c r="I5939" s="189">
        <f t="shared" si="277"/>
        <v>14011110.000000002</v>
      </c>
      <c r="J5939" s="232">
        <v>2016</v>
      </c>
      <c r="K5939" s="106">
        <f t="shared" si="278"/>
        <v>16032350</v>
      </c>
    </row>
    <row r="5940" spans="2:11" s="58" customFormat="1">
      <c r="B5940" s="175" t="s">
        <v>7039</v>
      </c>
      <c r="C5940" s="174" t="s">
        <v>1815</v>
      </c>
      <c r="D5940" s="181">
        <v>8381.8428569999996</v>
      </c>
      <c r="E5940" s="97">
        <v>121.11233977050925</v>
      </c>
      <c r="F5940" s="227">
        <f t="shared" si="276"/>
        <v>1015144.6</v>
      </c>
      <c r="G5940" s="81"/>
      <c r="H5940" s="106" t="s">
        <v>11235</v>
      </c>
      <c r="I5940" s="189" t="str">
        <f t="shared" si="277"/>
        <v/>
      </c>
      <c r="J5940" s="232">
        <v>2016</v>
      </c>
      <c r="K5940" s="106">
        <f t="shared" si="278"/>
        <v>0</v>
      </c>
    </row>
    <row r="5941" spans="2:11" s="58" customFormat="1">
      <c r="B5941" s="175" t="s">
        <v>7040</v>
      </c>
      <c r="C5941" s="174" t="s">
        <v>1815</v>
      </c>
      <c r="D5941" s="181">
        <v>22466.242859999998</v>
      </c>
      <c r="E5941" s="97">
        <v>89.967879480138407</v>
      </c>
      <c r="F5941" s="227">
        <f t="shared" si="276"/>
        <v>2021240.23</v>
      </c>
      <c r="G5941" s="81">
        <v>22466.243170000002</v>
      </c>
      <c r="H5941" s="106">
        <v>623.65166681314793</v>
      </c>
      <c r="I5941" s="189">
        <f t="shared" si="277"/>
        <v>14011110.000000002</v>
      </c>
      <c r="J5941" s="232">
        <v>2016</v>
      </c>
      <c r="K5941" s="106">
        <f t="shared" si="278"/>
        <v>16032350</v>
      </c>
    </row>
    <row r="5942" spans="2:11" s="58" customFormat="1">
      <c r="B5942" s="175" t="s">
        <v>7041</v>
      </c>
      <c r="C5942" s="174" t="s">
        <v>2465</v>
      </c>
      <c r="D5942" s="104">
        <v>3304.35</v>
      </c>
      <c r="E5942" s="97">
        <v>171.09705993614477</v>
      </c>
      <c r="F5942" s="227">
        <f t="shared" si="276"/>
        <v>565364.56999999995</v>
      </c>
      <c r="G5942" s="81"/>
      <c r="H5942" s="106" t="s">
        <v>11235</v>
      </c>
      <c r="I5942" s="189" t="str">
        <f t="shared" si="277"/>
        <v/>
      </c>
      <c r="J5942" s="232">
        <v>2016</v>
      </c>
      <c r="K5942" s="106">
        <f t="shared" si="278"/>
        <v>0</v>
      </c>
    </row>
    <row r="5943" spans="2:11" s="58" customFormat="1">
      <c r="B5943" s="175" t="s">
        <v>7042</v>
      </c>
      <c r="C5943" s="174" t="s">
        <v>2470</v>
      </c>
      <c r="D5943" s="181">
        <v>2233</v>
      </c>
      <c r="E5943" s="97">
        <v>205.61815494849978</v>
      </c>
      <c r="F5943" s="227">
        <f t="shared" si="276"/>
        <v>459145.34</v>
      </c>
      <c r="G5943" s="81">
        <v>1116.5000190000001</v>
      </c>
      <c r="H5943" s="106">
        <v>1300.6108153053242</v>
      </c>
      <c r="I5943" s="189">
        <f t="shared" si="277"/>
        <v>1452132</v>
      </c>
      <c r="J5943" s="232">
        <v>2016</v>
      </c>
      <c r="K5943" s="106">
        <f t="shared" si="278"/>
        <v>1911277</v>
      </c>
    </row>
    <row r="5944" spans="2:11" s="58" customFormat="1">
      <c r="B5944" s="175" t="s">
        <v>7043</v>
      </c>
      <c r="C5944" s="174" t="s">
        <v>2470</v>
      </c>
      <c r="D5944" s="181">
        <v>6447.53</v>
      </c>
      <c r="E5944" s="97">
        <v>345.61455316997365</v>
      </c>
      <c r="F5944" s="227">
        <f t="shared" si="276"/>
        <v>2228360.2000000002</v>
      </c>
      <c r="G5944" s="81">
        <v>3223.765077</v>
      </c>
      <c r="H5944" s="106">
        <v>1300.6112107591393</v>
      </c>
      <c r="I5944" s="189">
        <f t="shared" si="277"/>
        <v>4192865</v>
      </c>
      <c r="J5944" s="232">
        <v>2016</v>
      </c>
      <c r="K5944" s="106">
        <f t="shared" si="278"/>
        <v>6421225</v>
      </c>
    </row>
    <row r="5945" spans="2:11" s="58" customFormat="1">
      <c r="B5945" s="175" t="s">
        <v>7044</v>
      </c>
      <c r="C5945" s="174" t="s">
        <v>2470</v>
      </c>
      <c r="D5945" s="181">
        <v>2075.4499999999998</v>
      </c>
      <c r="E5945" s="97">
        <v>250.57615456888871</v>
      </c>
      <c r="F5945" s="227">
        <f t="shared" si="276"/>
        <v>520058.28</v>
      </c>
      <c r="G5945" s="81">
        <v>1037.7249850000001</v>
      </c>
      <c r="H5945" s="106">
        <v>1300.6114524649322</v>
      </c>
      <c r="I5945" s="189">
        <f t="shared" si="277"/>
        <v>1349677</v>
      </c>
      <c r="J5945" s="232">
        <v>2016</v>
      </c>
      <c r="K5945" s="106">
        <f t="shared" si="278"/>
        <v>1869735</v>
      </c>
    </row>
    <row r="5946" spans="2:11" s="58" customFormat="1">
      <c r="B5946" s="175" t="s">
        <v>7045</v>
      </c>
      <c r="C5946" s="174" t="s">
        <v>6995</v>
      </c>
      <c r="D5946" s="181">
        <v>6221.1777780000002</v>
      </c>
      <c r="E5946" s="97">
        <v>256.9165561627517</v>
      </c>
      <c r="F5946" s="227">
        <f t="shared" si="276"/>
        <v>1598323.5699999998</v>
      </c>
      <c r="G5946" s="81"/>
      <c r="H5946" s="106" t="s">
        <v>11235</v>
      </c>
      <c r="I5946" s="189" t="str">
        <f t="shared" si="277"/>
        <v/>
      </c>
      <c r="J5946" s="232">
        <v>2016</v>
      </c>
      <c r="K5946" s="106">
        <f t="shared" si="278"/>
        <v>0</v>
      </c>
    </row>
    <row r="5947" spans="2:11" s="58" customFormat="1">
      <c r="B5947" s="175" t="s">
        <v>7046</v>
      </c>
      <c r="C5947" s="174" t="s">
        <v>2054</v>
      </c>
      <c r="D5947" s="104">
        <v>16268.32667</v>
      </c>
      <c r="E5947" s="97">
        <v>77.556703009087045</v>
      </c>
      <c r="F5947" s="227">
        <f t="shared" si="276"/>
        <v>1261717.78</v>
      </c>
      <c r="G5947" s="81"/>
      <c r="H5947" s="106" t="s">
        <v>11235</v>
      </c>
      <c r="I5947" s="189" t="str">
        <f t="shared" si="277"/>
        <v/>
      </c>
      <c r="J5947" s="232">
        <v>2016</v>
      </c>
      <c r="K5947" s="106">
        <f t="shared" si="278"/>
        <v>0</v>
      </c>
    </row>
    <row r="5948" spans="2:11" s="58" customFormat="1">
      <c r="B5948" s="175" t="s">
        <v>7047</v>
      </c>
      <c r="C5948" s="174" t="s">
        <v>2465</v>
      </c>
      <c r="D5948" s="181">
        <v>4731.6000000000004</v>
      </c>
      <c r="E5948" s="97">
        <v>430.29487699721022</v>
      </c>
      <c r="F5948" s="227">
        <f t="shared" si="276"/>
        <v>2035983.24</v>
      </c>
      <c r="G5948" s="81"/>
      <c r="H5948" s="106" t="s">
        <v>11235</v>
      </c>
      <c r="I5948" s="189" t="str">
        <f t="shared" si="277"/>
        <v/>
      </c>
      <c r="J5948" s="232">
        <v>2016</v>
      </c>
      <c r="K5948" s="106">
        <f t="shared" si="278"/>
        <v>0</v>
      </c>
    </row>
    <row r="5949" spans="2:11" s="58" customFormat="1">
      <c r="B5949" s="175" t="s">
        <v>7048</v>
      </c>
      <c r="C5949" s="174" t="s">
        <v>2473</v>
      </c>
      <c r="D5949" s="181">
        <v>26711.42668</v>
      </c>
      <c r="E5949" s="97">
        <v>200.36689069877863</v>
      </c>
      <c r="F5949" s="227">
        <f t="shared" si="276"/>
        <v>5352085.51</v>
      </c>
      <c r="G5949" s="81">
        <v>13355.71357</v>
      </c>
      <c r="H5949" s="106">
        <v>1300.6111510970356</v>
      </c>
      <c r="I5949" s="189">
        <f t="shared" si="277"/>
        <v>17370590</v>
      </c>
      <c r="J5949" s="232">
        <v>2016</v>
      </c>
      <c r="K5949" s="106">
        <f t="shared" si="278"/>
        <v>22722676</v>
      </c>
    </row>
    <row r="5950" spans="2:11" s="58" customFormat="1">
      <c r="B5950" s="175" t="s">
        <v>7049</v>
      </c>
      <c r="C5950" s="174" t="s">
        <v>2010</v>
      </c>
      <c r="D5950" s="181">
        <v>4420.75</v>
      </c>
      <c r="E5950" s="97">
        <v>149.44856641972515</v>
      </c>
      <c r="F5950" s="227">
        <f t="shared" si="276"/>
        <v>660674.75</v>
      </c>
      <c r="G5950" s="81">
        <v>2210.3750140000002</v>
      </c>
      <c r="H5950" s="106">
        <v>623.65163887072413</v>
      </c>
      <c r="I5950" s="189">
        <f t="shared" si="277"/>
        <v>1378504</v>
      </c>
      <c r="J5950" s="232">
        <v>2016</v>
      </c>
      <c r="K5950" s="106">
        <f t="shared" si="278"/>
        <v>2039179</v>
      </c>
    </row>
    <row r="5951" spans="2:11" s="58" customFormat="1">
      <c r="B5951" s="175" t="s">
        <v>7050</v>
      </c>
      <c r="C5951" s="174" t="s">
        <v>1830</v>
      </c>
      <c r="D5951" s="181">
        <v>4131.191382</v>
      </c>
      <c r="E5951" s="97">
        <v>958.3092657603728</v>
      </c>
      <c r="F5951" s="227">
        <f t="shared" si="276"/>
        <v>3958958.9799999995</v>
      </c>
      <c r="G5951" s="81">
        <v>4131.1915319999998</v>
      </c>
      <c r="H5951" s="106">
        <v>623.65154944842197</v>
      </c>
      <c r="I5951" s="189">
        <f t="shared" si="277"/>
        <v>2576424</v>
      </c>
      <c r="J5951" s="232">
        <v>2016</v>
      </c>
      <c r="K5951" s="106">
        <f t="shared" si="278"/>
        <v>6535383</v>
      </c>
    </row>
    <row r="5952" spans="2:11" s="58" customFormat="1">
      <c r="B5952" s="175" t="s">
        <v>7051</v>
      </c>
      <c r="C5952" s="174" t="s">
        <v>2010</v>
      </c>
      <c r="D5952" s="104">
        <v>5015</v>
      </c>
      <c r="E5952" s="97">
        <v>187.14980259222332</v>
      </c>
      <c r="F5952" s="227">
        <f t="shared" si="276"/>
        <v>938556.26</v>
      </c>
      <c r="G5952" s="81">
        <v>2507.500027</v>
      </c>
      <c r="H5952" s="106">
        <v>623.65183775130618</v>
      </c>
      <c r="I5952" s="189">
        <f t="shared" si="277"/>
        <v>1563806.9999999998</v>
      </c>
      <c r="J5952" s="232">
        <v>2016</v>
      </c>
      <c r="K5952" s="106">
        <f t="shared" si="278"/>
        <v>2502363</v>
      </c>
    </row>
    <row r="5953" spans="2:11" s="58" customFormat="1">
      <c r="B5953" s="175" t="s">
        <v>7052</v>
      </c>
      <c r="C5953" s="174" t="s">
        <v>1833</v>
      </c>
      <c r="D5953" s="181">
        <v>7879.3555560000004</v>
      </c>
      <c r="E5953" s="97">
        <v>241.61951272147923</v>
      </c>
      <c r="F5953" s="227">
        <f t="shared" si="276"/>
        <v>1903806.05</v>
      </c>
      <c r="G5953" s="81">
        <v>3939.6779099999999</v>
      </c>
      <c r="H5953" s="106">
        <v>623.65174415996864</v>
      </c>
      <c r="I5953" s="189">
        <f t="shared" si="277"/>
        <v>2456987</v>
      </c>
      <c r="J5953" s="232">
        <v>2016</v>
      </c>
      <c r="K5953" s="106">
        <f t="shared" si="278"/>
        <v>4360793</v>
      </c>
    </row>
    <row r="5954" spans="2:11" s="58" customFormat="1">
      <c r="B5954" s="175" t="s">
        <v>7053</v>
      </c>
      <c r="C5954" s="174" t="s">
        <v>1815</v>
      </c>
      <c r="D5954" s="181">
        <v>5589.4878790000002</v>
      </c>
      <c r="E5954" s="97">
        <v>127.24007375917952</v>
      </c>
      <c r="F5954" s="227">
        <f t="shared" si="276"/>
        <v>711206.85</v>
      </c>
      <c r="G5954" s="81"/>
      <c r="H5954" s="106" t="s">
        <v>11235</v>
      </c>
      <c r="I5954" s="189" t="str">
        <f t="shared" si="277"/>
        <v/>
      </c>
      <c r="J5954" s="232">
        <v>2016</v>
      </c>
      <c r="K5954" s="106">
        <f t="shared" si="278"/>
        <v>0</v>
      </c>
    </row>
    <row r="5955" spans="2:11" s="58" customFormat="1">
      <c r="B5955" s="175" t="s">
        <v>7054</v>
      </c>
      <c r="C5955" s="174" t="s">
        <v>1815</v>
      </c>
      <c r="D5955" s="181">
        <v>9614.4878790000002</v>
      </c>
      <c r="E5955" s="97">
        <v>147.05306905509906</v>
      </c>
      <c r="F5955" s="227">
        <f t="shared" si="276"/>
        <v>1413839.95</v>
      </c>
      <c r="G5955" s="81"/>
      <c r="H5955" s="106" t="s">
        <v>11235</v>
      </c>
      <c r="I5955" s="189" t="str">
        <f t="shared" si="277"/>
        <v/>
      </c>
      <c r="J5955" s="232">
        <v>2016</v>
      </c>
      <c r="K5955" s="106">
        <f t="shared" si="278"/>
        <v>0</v>
      </c>
    </row>
    <row r="5956" spans="2:11" s="58" customFormat="1">
      <c r="B5956" s="175" t="s">
        <v>7055</v>
      </c>
      <c r="C5956" s="174" t="s">
        <v>1815</v>
      </c>
      <c r="D5956" s="181">
        <v>7656.0666670000001</v>
      </c>
      <c r="E5956" s="97">
        <v>123.98896996177371</v>
      </c>
      <c r="F5956" s="227">
        <f t="shared" si="276"/>
        <v>949267.82</v>
      </c>
      <c r="G5956" s="81"/>
      <c r="H5956" s="106" t="s">
        <v>11235</v>
      </c>
      <c r="I5956" s="189" t="str">
        <f t="shared" si="277"/>
        <v/>
      </c>
      <c r="J5956" s="232">
        <v>2016</v>
      </c>
      <c r="K5956" s="106">
        <f t="shared" si="278"/>
        <v>0</v>
      </c>
    </row>
    <row r="5957" spans="2:11" s="58" customFormat="1">
      <c r="B5957" s="175" t="s">
        <v>7056</v>
      </c>
      <c r="C5957" s="174" t="s">
        <v>1815</v>
      </c>
      <c r="D5957" s="104">
        <v>4961.66</v>
      </c>
      <c r="E5957" s="97">
        <v>87.58803102187575</v>
      </c>
      <c r="F5957" s="227">
        <f t="shared" si="276"/>
        <v>434582.03</v>
      </c>
      <c r="G5957" s="81"/>
      <c r="H5957" s="106" t="s">
        <v>11235</v>
      </c>
      <c r="I5957" s="189" t="str">
        <f t="shared" si="277"/>
        <v/>
      </c>
      <c r="J5957" s="232">
        <v>2016</v>
      </c>
      <c r="K5957" s="106">
        <f t="shared" si="278"/>
        <v>0</v>
      </c>
    </row>
    <row r="5958" spans="2:11" s="58" customFormat="1">
      <c r="B5958" s="175" t="s">
        <v>7057</v>
      </c>
      <c r="C5958" s="174" t="s">
        <v>3424</v>
      </c>
      <c r="D5958" s="181">
        <v>6243</v>
      </c>
      <c r="E5958" s="97">
        <v>282.75839820599072</v>
      </c>
      <c r="F5958" s="227">
        <f t="shared" si="276"/>
        <v>1765260.68</v>
      </c>
      <c r="G5958" s="81">
        <v>3121.4998949999999</v>
      </c>
      <c r="H5958" s="106">
        <v>623.65179096057602</v>
      </c>
      <c r="I5958" s="189">
        <f t="shared" si="277"/>
        <v>1946729</v>
      </c>
      <c r="J5958" s="232">
        <v>2016</v>
      </c>
      <c r="K5958" s="106">
        <f t="shared" si="278"/>
        <v>3711990</v>
      </c>
    </row>
    <row r="5959" spans="2:11" s="58" customFormat="1">
      <c r="B5959" s="175" t="s">
        <v>7058</v>
      </c>
      <c r="C5959" s="174" t="s">
        <v>1791</v>
      </c>
      <c r="D5959" s="181">
        <v>3261.65</v>
      </c>
      <c r="E5959" s="97">
        <v>140.08482823111001</v>
      </c>
      <c r="F5959" s="227">
        <f t="shared" si="276"/>
        <v>456907.68</v>
      </c>
      <c r="G5959" s="81">
        <v>1630.824969</v>
      </c>
      <c r="H5959" s="106">
        <v>576.16115638464942</v>
      </c>
      <c r="I5959" s="189">
        <f t="shared" si="277"/>
        <v>939618</v>
      </c>
      <c r="J5959" s="232">
        <v>2016</v>
      </c>
      <c r="K5959" s="106">
        <f t="shared" si="278"/>
        <v>1396526</v>
      </c>
    </row>
    <row r="5960" spans="2:11" s="58" customFormat="1">
      <c r="B5960" s="175" t="s">
        <v>7059</v>
      </c>
      <c r="C5960" s="174" t="s">
        <v>3424</v>
      </c>
      <c r="D5960" s="181">
        <v>4563.6499999999996</v>
      </c>
      <c r="E5960" s="97">
        <v>180.0800696810667</v>
      </c>
      <c r="F5960" s="227">
        <f t="shared" si="276"/>
        <v>821822.41</v>
      </c>
      <c r="G5960" s="81">
        <v>2281.8250659999999</v>
      </c>
      <c r="H5960" s="106">
        <v>592.89777299694197</v>
      </c>
      <c r="I5960" s="189">
        <f t="shared" si="277"/>
        <v>1352889</v>
      </c>
      <c r="J5960" s="232">
        <v>2016</v>
      </c>
      <c r="K5960" s="106">
        <f t="shared" si="278"/>
        <v>2174711</v>
      </c>
    </row>
    <row r="5961" spans="2:11" s="58" customFormat="1">
      <c r="B5961" s="175" t="s">
        <v>7060</v>
      </c>
      <c r="C5961" s="174" t="s">
        <v>2569</v>
      </c>
      <c r="D5961" s="181">
        <v>7357.1166670000002</v>
      </c>
      <c r="E5961" s="97">
        <v>260.41990724353423</v>
      </c>
      <c r="F5961" s="227">
        <f t="shared" si="276"/>
        <v>1915939.6399999997</v>
      </c>
      <c r="G5961" s="81">
        <v>3678.558313</v>
      </c>
      <c r="H5961" s="106">
        <v>1300.6111614683543</v>
      </c>
      <c r="I5961" s="189">
        <f t="shared" si="277"/>
        <v>4784374</v>
      </c>
      <c r="J5961" s="232">
        <v>2016</v>
      </c>
      <c r="K5961" s="106">
        <f t="shared" si="278"/>
        <v>6700314</v>
      </c>
    </row>
    <row r="5962" spans="2:11" s="58" customFormat="1">
      <c r="B5962" s="175" t="s">
        <v>7061</v>
      </c>
      <c r="C5962" s="174" t="s">
        <v>2473</v>
      </c>
      <c r="D5962" s="104">
        <v>7652.3180949999996</v>
      </c>
      <c r="E5962" s="97">
        <v>383.66972772843155</v>
      </c>
      <c r="F5962" s="227">
        <f t="shared" si="276"/>
        <v>2935962.8</v>
      </c>
      <c r="G5962" s="81">
        <v>3826.1590639999999</v>
      </c>
      <c r="H5962" s="106">
        <v>1300.6111133282461</v>
      </c>
      <c r="I5962" s="189">
        <f t="shared" si="277"/>
        <v>4976345</v>
      </c>
      <c r="J5962" s="232">
        <v>2016</v>
      </c>
      <c r="K5962" s="106">
        <f t="shared" si="278"/>
        <v>7912308</v>
      </c>
    </row>
    <row r="5963" spans="2:11" s="58" customFormat="1">
      <c r="B5963" s="175" t="s">
        <v>7062</v>
      </c>
      <c r="C5963" s="174" t="s">
        <v>2473</v>
      </c>
      <c r="D5963" s="181">
        <v>3869.3416670000001</v>
      </c>
      <c r="E5963" s="97">
        <v>351.97513872067168</v>
      </c>
      <c r="F5963" s="227">
        <f t="shared" si="276"/>
        <v>1361912.07</v>
      </c>
      <c r="G5963" s="81">
        <v>1934.6708369999999</v>
      </c>
      <c r="H5963" s="106">
        <v>1300.6109111055982</v>
      </c>
      <c r="I5963" s="189">
        <f t="shared" si="277"/>
        <v>2516254</v>
      </c>
      <c r="J5963" s="232">
        <v>2016</v>
      </c>
      <c r="K5963" s="106">
        <f t="shared" si="278"/>
        <v>3878166</v>
      </c>
    </row>
    <row r="5964" spans="2:11" s="58" customFormat="1">
      <c r="B5964" s="175" t="s">
        <v>7063</v>
      </c>
      <c r="C5964" s="174" t="s">
        <v>2054</v>
      </c>
      <c r="D5964" s="181">
        <v>9846.36</v>
      </c>
      <c r="E5964" s="97">
        <v>136.237341515037</v>
      </c>
      <c r="F5964" s="227">
        <f t="shared" si="276"/>
        <v>1341441.9099999999</v>
      </c>
      <c r="G5964" s="81"/>
      <c r="H5964" s="106" t="s">
        <v>11235</v>
      </c>
      <c r="I5964" s="189" t="str">
        <f t="shared" si="277"/>
        <v/>
      </c>
      <c r="J5964" s="232">
        <v>2016</v>
      </c>
      <c r="K5964" s="106">
        <f t="shared" si="278"/>
        <v>0</v>
      </c>
    </row>
    <row r="5965" spans="2:11" s="58" customFormat="1">
      <c r="B5965" s="175" t="s">
        <v>7064</v>
      </c>
      <c r="C5965" s="174" t="s">
        <v>2054</v>
      </c>
      <c r="D5965" s="181">
        <v>17530.518329999999</v>
      </c>
      <c r="E5965" s="97">
        <v>160.2886929584586</v>
      </c>
      <c r="F5965" s="227">
        <f t="shared" si="276"/>
        <v>2809943.87</v>
      </c>
      <c r="G5965" s="81"/>
      <c r="H5965" s="106" t="s">
        <v>11235</v>
      </c>
      <c r="I5965" s="189" t="str">
        <f t="shared" si="277"/>
        <v/>
      </c>
      <c r="J5965" s="232">
        <v>2016</v>
      </c>
      <c r="K5965" s="106">
        <f t="shared" si="278"/>
        <v>0</v>
      </c>
    </row>
    <row r="5966" spans="2:11" s="58" customFormat="1">
      <c r="B5966" s="175" t="s">
        <v>7065</v>
      </c>
      <c r="C5966" s="174" t="s">
        <v>1693</v>
      </c>
      <c r="D5966" s="181">
        <v>8315.2041669999999</v>
      </c>
      <c r="E5966" s="97">
        <v>634.17030707768072</v>
      </c>
      <c r="F5966" s="227">
        <f t="shared" ref="F5966:F6029" si="279">IFERROR(D5966*E5966,0)</f>
        <v>5273255.58</v>
      </c>
      <c r="G5966" s="81">
        <v>4157.6019649999998</v>
      </c>
      <c r="H5966" s="106">
        <v>576.16121508639901</v>
      </c>
      <c r="I5966" s="189">
        <f t="shared" ref="I5966:I6029" si="280">IFERROR(G5966*H5966,"")</f>
        <v>2395449</v>
      </c>
      <c r="J5966" s="232">
        <v>2016</v>
      </c>
      <c r="K5966" s="106">
        <f t="shared" ref="K5966:K6029" si="281">IFERROR(ROUND((F5966+I5966),0),0)</f>
        <v>7668705</v>
      </c>
    </row>
    <row r="5967" spans="2:11" s="58" customFormat="1">
      <c r="B5967" s="175" t="s">
        <v>7066</v>
      </c>
      <c r="C5967" s="174" t="s">
        <v>2680</v>
      </c>
      <c r="D5967" s="104">
        <v>7904.6750000000002</v>
      </c>
      <c r="E5967" s="97">
        <v>167.0510147476019</v>
      </c>
      <c r="F5967" s="227">
        <f t="shared" si="279"/>
        <v>1320483.98</v>
      </c>
      <c r="G5967" s="81">
        <v>3952.3375150000002</v>
      </c>
      <c r="H5967" s="106">
        <v>576.16106705401148</v>
      </c>
      <c r="I5967" s="189">
        <f t="shared" si="280"/>
        <v>2277183</v>
      </c>
      <c r="J5967" s="232">
        <v>2016</v>
      </c>
      <c r="K5967" s="106">
        <f t="shared" si="281"/>
        <v>3597667</v>
      </c>
    </row>
    <row r="5968" spans="2:11" s="58" customFormat="1">
      <c r="B5968" s="175" t="s">
        <v>7067</v>
      </c>
      <c r="C5968" s="174" t="s">
        <v>2680</v>
      </c>
      <c r="D5968" s="181">
        <v>24411.153330000001</v>
      </c>
      <c r="E5968" s="97">
        <v>276.98738517570894</v>
      </c>
      <c r="F5968" s="227">
        <f t="shared" si="279"/>
        <v>6761581.5300000003</v>
      </c>
      <c r="G5968" s="81">
        <v>12205.57647</v>
      </c>
      <c r="H5968" s="106">
        <v>576.16115201808248</v>
      </c>
      <c r="I5968" s="189">
        <f t="shared" si="280"/>
        <v>7032379</v>
      </c>
      <c r="J5968" s="232">
        <v>2016</v>
      </c>
      <c r="K5968" s="106">
        <f t="shared" si="281"/>
        <v>13793961</v>
      </c>
    </row>
    <row r="5969" spans="2:11" s="58" customFormat="1">
      <c r="B5969" s="175" t="s">
        <v>7068</v>
      </c>
      <c r="C5969" s="174" t="s">
        <v>1683</v>
      </c>
      <c r="D5969" s="181">
        <v>6178.5833329999996</v>
      </c>
      <c r="E5969" s="97">
        <v>667.19557669191681</v>
      </c>
      <c r="F5969" s="227">
        <f t="shared" si="279"/>
        <v>4122323.47</v>
      </c>
      <c r="G5969" s="81">
        <v>3089.2918089999998</v>
      </c>
      <c r="H5969" s="106">
        <v>162.69456920053616</v>
      </c>
      <c r="I5969" s="189">
        <f t="shared" si="280"/>
        <v>502611</v>
      </c>
      <c r="J5969" s="232">
        <v>2016</v>
      </c>
      <c r="K5969" s="106">
        <f t="shared" si="281"/>
        <v>4624934</v>
      </c>
    </row>
    <row r="5970" spans="2:11" s="58" customFormat="1">
      <c r="B5970" s="175" t="s">
        <v>7069</v>
      </c>
      <c r="C5970" s="174" t="s">
        <v>1693</v>
      </c>
      <c r="D5970" s="181">
        <v>5450.9875000000002</v>
      </c>
      <c r="E5970" s="97">
        <v>52.272273601801508</v>
      </c>
      <c r="F5970" s="227">
        <f t="shared" si="279"/>
        <v>284935.51</v>
      </c>
      <c r="G5970" s="81">
        <v>2725.4937709999999</v>
      </c>
      <c r="H5970" s="106">
        <v>295.50938937001888</v>
      </c>
      <c r="I5970" s="189">
        <f t="shared" si="280"/>
        <v>805409</v>
      </c>
      <c r="J5970" s="232">
        <v>2016</v>
      </c>
      <c r="K5970" s="106">
        <f t="shared" si="281"/>
        <v>1090345</v>
      </c>
    </row>
    <row r="5971" spans="2:11" s="58" customFormat="1">
      <c r="B5971" s="175" t="s">
        <v>7070</v>
      </c>
      <c r="C5971" s="174" t="s">
        <v>3630</v>
      </c>
      <c r="D5971" s="181">
        <v>3676.7970909999999</v>
      </c>
      <c r="E5971" s="97">
        <v>23.865695557361942</v>
      </c>
      <c r="F5971" s="227">
        <f t="shared" si="279"/>
        <v>87749.32</v>
      </c>
      <c r="G5971" s="81"/>
      <c r="H5971" s="106" t="s">
        <v>11235</v>
      </c>
      <c r="I5971" s="189" t="str">
        <f t="shared" si="280"/>
        <v/>
      </c>
      <c r="J5971" s="232">
        <v>2016</v>
      </c>
      <c r="K5971" s="106">
        <f t="shared" si="281"/>
        <v>0</v>
      </c>
    </row>
    <row r="5972" spans="2:11" s="58" customFormat="1">
      <c r="B5972" s="175" t="s">
        <v>7071</v>
      </c>
      <c r="C5972" s="174" t="s">
        <v>1759</v>
      </c>
      <c r="D5972" s="104">
        <v>9155.6583329999994</v>
      </c>
      <c r="E5972" s="97">
        <v>477.08771571959011</v>
      </c>
      <c r="F5972" s="227">
        <f t="shared" si="279"/>
        <v>4368052.12</v>
      </c>
      <c r="G5972" s="81">
        <v>4577.8292600000004</v>
      </c>
      <c r="H5972" s="106">
        <v>576.16106896918211</v>
      </c>
      <c r="I5972" s="189">
        <f t="shared" si="280"/>
        <v>2637567</v>
      </c>
      <c r="J5972" s="232">
        <v>2016</v>
      </c>
      <c r="K5972" s="106">
        <f t="shared" si="281"/>
        <v>7005619</v>
      </c>
    </row>
    <row r="5973" spans="2:11" s="58" customFormat="1">
      <c r="B5973" s="175" t="s">
        <v>7072</v>
      </c>
      <c r="C5973" s="174" t="s">
        <v>1764</v>
      </c>
      <c r="D5973" s="181">
        <v>7607.28</v>
      </c>
      <c r="E5973" s="97">
        <v>244.74285552786279</v>
      </c>
      <c r="F5973" s="227">
        <f t="shared" si="279"/>
        <v>1861827.43</v>
      </c>
      <c r="G5973" s="81">
        <v>3803.6400619999999</v>
      </c>
      <c r="H5973" s="106">
        <v>576.16124666845519</v>
      </c>
      <c r="I5973" s="189">
        <f t="shared" si="280"/>
        <v>2191510</v>
      </c>
      <c r="J5973" s="232">
        <v>2016</v>
      </c>
      <c r="K5973" s="106">
        <f t="shared" si="281"/>
        <v>4053337</v>
      </c>
    </row>
    <row r="5974" spans="2:11" s="58" customFormat="1">
      <c r="B5974" s="175" t="s">
        <v>7073</v>
      </c>
      <c r="C5974" s="174" t="s">
        <v>1764</v>
      </c>
      <c r="D5974" s="181">
        <v>13231.583329999999</v>
      </c>
      <c r="E5974" s="97">
        <v>140.18166259774446</v>
      </c>
      <c r="F5974" s="227">
        <f t="shared" si="279"/>
        <v>1854825.35</v>
      </c>
      <c r="G5974" s="81">
        <v>6615.7917450000004</v>
      </c>
      <c r="H5974" s="106">
        <v>576.16112279846254</v>
      </c>
      <c r="I5974" s="189">
        <f t="shared" si="280"/>
        <v>3811762</v>
      </c>
      <c r="J5974" s="232">
        <v>2016</v>
      </c>
      <c r="K5974" s="106">
        <f t="shared" si="281"/>
        <v>5666587</v>
      </c>
    </row>
    <row r="5975" spans="2:11" s="58" customFormat="1">
      <c r="B5975" s="175" t="s">
        <v>7074</v>
      </c>
      <c r="C5975" s="174" t="s">
        <v>1759</v>
      </c>
      <c r="D5975" s="181">
        <v>9531.8053569999993</v>
      </c>
      <c r="E5975" s="97">
        <v>181.19372934232698</v>
      </c>
      <c r="F5975" s="227">
        <f t="shared" si="279"/>
        <v>1727103.36</v>
      </c>
      <c r="G5975" s="81">
        <v>4765.9026620000004</v>
      </c>
      <c r="H5975" s="106">
        <v>576.1611587022378</v>
      </c>
      <c r="I5975" s="189">
        <f t="shared" si="280"/>
        <v>2745928</v>
      </c>
      <c r="J5975" s="232">
        <v>2016</v>
      </c>
      <c r="K5975" s="106">
        <f t="shared" si="281"/>
        <v>4473031</v>
      </c>
    </row>
    <row r="5976" spans="2:11" s="58" customFormat="1">
      <c r="B5976" s="175" t="s">
        <v>7075</v>
      </c>
      <c r="C5976" s="174" t="s">
        <v>1756</v>
      </c>
      <c r="D5976" s="181">
        <v>4369.9166670000004</v>
      </c>
      <c r="E5976" s="97">
        <v>197.83483665227521</v>
      </c>
      <c r="F5976" s="227">
        <f t="shared" si="279"/>
        <v>864521.75</v>
      </c>
      <c r="G5976" s="81">
        <v>2184.9582959999998</v>
      </c>
      <c r="H5976" s="106">
        <v>576.16111131486787</v>
      </c>
      <c r="I5976" s="189">
        <f t="shared" si="280"/>
        <v>1258888</v>
      </c>
      <c r="J5976" s="232">
        <v>2016</v>
      </c>
      <c r="K5976" s="106">
        <f t="shared" si="281"/>
        <v>2123410</v>
      </c>
    </row>
    <row r="5977" spans="2:11" s="58" customFormat="1">
      <c r="B5977" s="175" t="s">
        <v>7076</v>
      </c>
      <c r="C5977" s="174" t="s">
        <v>1764</v>
      </c>
      <c r="D5977" s="104">
        <v>11351.7</v>
      </c>
      <c r="E5977" s="97">
        <v>267.74903670815826</v>
      </c>
      <c r="F5977" s="227">
        <f t="shared" si="279"/>
        <v>3039406.74</v>
      </c>
      <c r="G5977" s="81">
        <v>5675.8498069999996</v>
      </c>
      <c r="H5977" s="106">
        <v>576.16112321486594</v>
      </c>
      <c r="I5977" s="189">
        <f t="shared" si="280"/>
        <v>3270204</v>
      </c>
      <c r="J5977" s="232">
        <v>2016</v>
      </c>
      <c r="K5977" s="106">
        <f t="shared" si="281"/>
        <v>6309611</v>
      </c>
    </row>
    <row r="5978" spans="2:11" s="58" customFormat="1">
      <c r="B5978" s="175" t="s">
        <v>7077</v>
      </c>
      <c r="C5978" s="174" t="s">
        <v>1822</v>
      </c>
      <c r="D5978" s="181">
        <v>5525.3</v>
      </c>
      <c r="E5978" s="97">
        <v>246.23496099759288</v>
      </c>
      <c r="F5978" s="227">
        <f t="shared" si="279"/>
        <v>1360522.03</v>
      </c>
      <c r="G5978" s="81">
        <v>2762.6500409999999</v>
      </c>
      <c r="H5978" s="106">
        <v>576.16128585864567</v>
      </c>
      <c r="I5978" s="189">
        <f t="shared" si="280"/>
        <v>1591732</v>
      </c>
      <c r="J5978" s="232">
        <v>2016</v>
      </c>
      <c r="K5978" s="106">
        <f t="shared" si="281"/>
        <v>2952254</v>
      </c>
    </row>
    <row r="5979" spans="2:11" s="58" customFormat="1">
      <c r="B5979" s="175" t="s">
        <v>7078</v>
      </c>
      <c r="C5979" s="174" t="s">
        <v>1764</v>
      </c>
      <c r="D5979" s="181">
        <v>7741.9642860000004</v>
      </c>
      <c r="E5979" s="97">
        <v>433.24361313128384</v>
      </c>
      <c r="F5979" s="227">
        <f t="shared" si="279"/>
        <v>3354156.58</v>
      </c>
      <c r="G5979" s="81">
        <v>3870.9821019999999</v>
      </c>
      <c r="H5979" s="106">
        <v>576.16102095839653</v>
      </c>
      <c r="I5979" s="189">
        <f t="shared" si="280"/>
        <v>2230309</v>
      </c>
      <c r="J5979" s="232">
        <v>2016</v>
      </c>
      <c r="K5979" s="106">
        <f t="shared" si="281"/>
        <v>5584466</v>
      </c>
    </row>
    <row r="5980" spans="2:11" s="58" customFormat="1">
      <c r="B5980" s="175" t="s">
        <v>7079</v>
      </c>
      <c r="C5980" s="174" t="s">
        <v>1759</v>
      </c>
      <c r="D5980" s="181">
        <v>7824.1333329999998</v>
      </c>
      <c r="E5980" s="97">
        <v>385.66171633005837</v>
      </c>
      <c r="F5980" s="227">
        <f t="shared" si="279"/>
        <v>3017468.69</v>
      </c>
      <c r="G5980" s="81">
        <v>3912.0667539999999</v>
      </c>
      <c r="H5980" s="106">
        <v>576.16118070975028</v>
      </c>
      <c r="I5980" s="189">
        <f t="shared" si="280"/>
        <v>2253981</v>
      </c>
      <c r="J5980" s="232">
        <v>2016</v>
      </c>
      <c r="K5980" s="106">
        <f t="shared" si="281"/>
        <v>5271450</v>
      </c>
    </row>
    <row r="5981" spans="2:11" s="58" customFormat="1">
      <c r="B5981" s="175" t="s">
        <v>7080</v>
      </c>
      <c r="C5981" s="174" t="s">
        <v>1756</v>
      </c>
      <c r="D5981" s="181">
        <v>8364.6749999999993</v>
      </c>
      <c r="E5981" s="97">
        <v>533.17361762411576</v>
      </c>
      <c r="F5981" s="227">
        <f t="shared" si="279"/>
        <v>4459824.03</v>
      </c>
      <c r="G5981" s="81">
        <v>4182.3375109999997</v>
      </c>
      <c r="H5981" s="106">
        <v>576.16105674451876</v>
      </c>
      <c r="I5981" s="189">
        <f t="shared" si="280"/>
        <v>2409700</v>
      </c>
      <c r="J5981" s="232">
        <v>2016</v>
      </c>
      <c r="K5981" s="106">
        <f t="shared" si="281"/>
        <v>6869524</v>
      </c>
    </row>
    <row r="5982" spans="2:11" s="58" customFormat="1">
      <c r="B5982" s="175" t="s">
        <v>7081</v>
      </c>
      <c r="C5982" s="174" t="s">
        <v>1759</v>
      </c>
      <c r="D5982" s="104">
        <v>5959.1285710000002</v>
      </c>
      <c r="E5982" s="97">
        <v>171.28288940889843</v>
      </c>
      <c r="F5982" s="227">
        <f t="shared" si="279"/>
        <v>1020696.76</v>
      </c>
      <c r="G5982" s="81">
        <v>2979.5641719999999</v>
      </c>
      <c r="H5982" s="106">
        <v>576.16110977991718</v>
      </c>
      <c r="I5982" s="189">
        <f t="shared" si="280"/>
        <v>1716709</v>
      </c>
      <c r="J5982" s="232">
        <v>2016</v>
      </c>
      <c r="K5982" s="106">
        <f t="shared" si="281"/>
        <v>2737406</v>
      </c>
    </row>
    <row r="5983" spans="2:11" s="58" customFormat="1">
      <c r="B5983" s="175" t="s">
        <v>7082</v>
      </c>
      <c r="C5983" s="174" t="s">
        <v>1678</v>
      </c>
      <c r="D5983" s="181">
        <v>9755.8797350000004</v>
      </c>
      <c r="E5983" s="97">
        <v>181.00263820031603</v>
      </c>
      <c r="F5983" s="227">
        <f t="shared" si="279"/>
        <v>1765839.97</v>
      </c>
      <c r="G5983" s="81">
        <v>4877.9399249999997</v>
      </c>
      <c r="H5983" s="106">
        <v>162.6945005887911</v>
      </c>
      <c r="I5983" s="189">
        <f t="shared" si="280"/>
        <v>793614.00000000012</v>
      </c>
      <c r="J5983" s="232">
        <v>2016</v>
      </c>
      <c r="K5983" s="106">
        <f t="shared" si="281"/>
        <v>2559454</v>
      </c>
    </row>
    <row r="5984" spans="2:11" s="58" customFormat="1">
      <c r="B5984" s="175" t="s">
        <v>7083</v>
      </c>
      <c r="C5984" s="174" t="s">
        <v>1678</v>
      </c>
      <c r="D5984" s="181">
        <v>8272.2968600000004</v>
      </c>
      <c r="E5984" s="97">
        <v>398.30243108562718</v>
      </c>
      <c r="F5984" s="227">
        <f t="shared" si="279"/>
        <v>3294875.95</v>
      </c>
      <c r="G5984" s="81">
        <v>4136.1483680000001</v>
      </c>
      <c r="H5984" s="106">
        <v>162.69459896705524</v>
      </c>
      <c r="I5984" s="189">
        <f t="shared" si="280"/>
        <v>672929</v>
      </c>
      <c r="J5984" s="232">
        <v>2016</v>
      </c>
      <c r="K5984" s="106">
        <f t="shared" si="281"/>
        <v>3967805</v>
      </c>
    </row>
    <row r="5985" spans="2:11" s="58" customFormat="1">
      <c r="B5985" s="175" t="s">
        <v>7084</v>
      </c>
      <c r="C5985" s="174" t="s">
        <v>3567</v>
      </c>
      <c r="D5985" s="181">
        <v>11061.35333</v>
      </c>
      <c r="E5985" s="97">
        <v>238.66183921999354</v>
      </c>
      <c r="F5985" s="227">
        <f t="shared" si="279"/>
        <v>2639922.9300000002</v>
      </c>
      <c r="G5985" s="81">
        <v>5530.6765939999996</v>
      </c>
      <c r="H5985" s="106">
        <v>162.69456091071524</v>
      </c>
      <c r="I5985" s="189">
        <f t="shared" si="280"/>
        <v>899811</v>
      </c>
      <c r="J5985" s="232">
        <v>2016</v>
      </c>
      <c r="K5985" s="106">
        <f t="shared" si="281"/>
        <v>3539734</v>
      </c>
    </row>
    <row r="5986" spans="2:11" s="58" customFormat="1">
      <c r="B5986" s="175" t="s">
        <v>7085</v>
      </c>
      <c r="C5986" s="174" t="s">
        <v>3567</v>
      </c>
      <c r="D5986" s="181">
        <v>10893.65</v>
      </c>
      <c r="E5986" s="97">
        <v>147.16382571498076</v>
      </c>
      <c r="F5986" s="227">
        <f t="shared" si="279"/>
        <v>1603151.2100000002</v>
      </c>
      <c r="G5986" s="81">
        <v>5446.8249850000002</v>
      </c>
      <c r="H5986" s="106">
        <v>162.69441416612727</v>
      </c>
      <c r="I5986" s="189">
        <f t="shared" si="280"/>
        <v>886168</v>
      </c>
      <c r="J5986" s="232">
        <v>2016</v>
      </c>
      <c r="K5986" s="106">
        <f t="shared" si="281"/>
        <v>2489319</v>
      </c>
    </row>
    <row r="5987" spans="2:11" s="58" customFormat="1">
      <c r="B5987" s="175" t="s">
        <v>7086</v>
      </c>
      <c r="C5987" s="174" t="s">
        <v>1753</v>
      </c>
      <c r="D5987" s="104">
        <v>22127.53</v>
      </c>
      <c r="E5987" s="97">
        <v>276.73506939093517</v>
      </c>
      <c r="F5987" s="227">
        <f t="shared" si="279"/>
        <v>6123463.5499999989</v>
      </c>
      <c r="G5987" s="81">
        <v>11063.76542</v>
      </c>
      <c r="H5987" s="106">
        <v>162.69451960235071</v>
      </c>
      <c r="I5987" s="189">
        <f t="shared" si="280"/>
        <v>1800014</v>
      </c>
      <c r="J5987" s="232">
        <v>2016</v>
      </c>
      <c r="K5987" s="106">
        <f t="shared" si="281"/>
        <v>7923478</v>
      </c>
    </row>
    <row r="5988" spans="2:11" s="58" customFormat="1">
      <c r="B5988" s="175" t="s">
        <v>7087</v>
      </c>
      <c r="C5988" s="174" t="s">
        <v>1678</v>
      </c>
      <c r="D5988" s="181">
        <v>8039.384368</v>
      </c>
      <c r="E5988" s="97">
        <v>410.71594650243497</v>
      </c>
      <c r="F5988" s="227">
        <f t="shared" si="279"/>
        <v>3301903.36</v>
      </c>
      <c r="G5988" s="81">
        <v>4019.6922679999998</v>
      </c>
      <c r="H5988" s="106">
        <v>162.69454386004259</v>
      </c>
      <c r="I5988" s="189">
        <f t="shared" si="280"/>
        <v>653982</v>
      </c>
      <c r="J5988" s="232">
        <v>2016</v>
      </c>
      <c r="K5988" s="106">
        <f t="shared" si="281"/>
        <v>3955885</v>
      </c>
    </row>
    <row r="5989" spans="2:11" s="58" customFormat="1">
      <c r="B5989" s="175" t="s">
        <v>7088</v>
      </c>
      <c r="C5989" s="174" t="s">
        <v>1753</v>
      </c>
      <c r="D5989" s="181">
        <v>16345.1</v>
      </c>
      <c r="E5989" s="97">
        <v>125.73984252161198</v>
      </c>
      <c r="F5989" s="227">
        <f t="shared" si="279"/>
        <v>2055230.3</v>
      </c>
      <c r="G5989" s="81">
        <v>8172.5500979999997</v>
      </c>
      <c r="H5989" s="106">
        <v>365.20730545664259</v>
      </c>
      <c r="I5989" s="189">
        <f t="shared" si="280"/>
        <v>2984675</v>
      </c>
      <c r="J5989" s="232">
        <v>2016</v>
      </c>
      <c r="K5989" s="106">
        <f t="shared" si="281"/>
        <v>5039905</v>
      </c>
    </row>
    <row r="5990" spans="2:11" s="58" customFormat="1">
      <c r="B5990" s="175" t="s">
        <v>7089</v>
      </c>
      <c r="C5990" s="174" t="s">
        <v>1749</v>
      </c>
      <c r="D5990" s="181">
        <v>8661.603701</v>
      </c>
      <c r="E5990" s="97">
        <v>136.02770695500331</v>
      </c>
      <c r="F5990" s="227">
        <f t="shared" si="279"/>
        <v>1178218.0900000001</v>
      </c>
      <c r="G5990" s="81"/>
      <c r="H5990" s="106" t="s">
        <v>11235</v>
      </c>
      <c r="I5990" s="189" t="str">
        <f t="shared" si="280"/>
        <v/>
      </c>
      <c r="J5990" s="232">
        <v>2016</v>
      </c>
      <c r="K5990" s="106">
        <f t="shared" si="281"/>
        <v>0</v>
      </c>
    </row>
    <row r="5991" spans="2:11" s="58" customFormat="1">
      <c r="B5991" s="175" t="s">
        <v>7090</v>
      </c>
      <c r="C5991" s="174" t="s">
        <v>3567</v>
      </c>
      <c r="D5991" s="181">
        <v>3708.75</v>
      </c>
      <c r="E5991" s="97">
        <v>231.74684732052577</v>
      </c>
      <c r="F5991" s="227">
        <f t="shared" si="279"/>
        <v>859491.12</v>
      </c>
      <c r="G5991" s="81">
        <v>1854.374949</v>
      </c>
      <c r="H5991" s="106">
        <v>162.6947129342395</v>
      </c>
      <c r="I5991" s="189">
        <f t="shared" si="280"/>
        <v>301697</v>
      </c>
      <c r="J5991" s="232">
        <v>2016</v>
      </c>
      <c r="K5991" s="106">
        <f t="shared" si="281"/>
        <v>1161188</v>
      </c>
    </row>
    <row r="5992" spans="2:11" s="58" customFormat="1">
      <c r="B5992" s="175" t="s">
        <v>7091</v>
      </c>
      <c r="C5992" s="174" t="s">
        <v>568</v>
      </c>
      <c r="D5992" s="104">
        <v>23868.52333</v>
      </c>
      <c r="E5992" s="97">
        <v>75.009374281219934</v>
      </c>
      <c r="F5992" s="227">
        <f t="shared" si="279"/>
        <v>1790363</v>
      </c>
      <c r="G5992" s="81">
        <v>11934.26137</v>
      </c>
      <c r="H5992" s="106">
        <v>576.16117050065918</v>
      </c>
      <c r="I5992" s="189">
        <f t="shared" si="280"/>
        <v>6876058.0000000009</v>
      </c>
      <c r="J5992" s="232">
        <v>2016</v>
      </c>
      <c r="K5992" s="106">
        <f t="shared" si="281"/>
        <v>8666421</v>
      </c>
    </row>
    <row r="5993" spans="2:11" s="58" customFormat="1">
      <c r="B5993" s="175" t="s">
        <v>7092</v>
      </c>
      <c r="C5993" s="174" t="s">
        <v>568</v>
      </c>
      <c r="D5993" s="181">
        <v>3339.166667</v>
      </c>
      <c r="E5993" s="97">
        <v>195.41882004537871</v>
      </c>
      <c r="F5993" s="227">
        <f t="shared" si="279"/>
        <v>652536.01</v>
      </c>
      <c r="G5993" s="81"/>
      <c r="H5993" s="106" t="s">
        <v>11235</v>
      </c>
      <c r="I5993" s="189" t="str">
        <f t="shared" si="280"/>
        <v/>
      </c>
      <c r="J5993" s="232">
        <v>2016</v>
      </c>
      <c r="K5993" s="106">
        <f t="shared" si="281"/>
        <v>0</v>
      </c>
    </row>
    <row r="5994" spans="2:11" s="58" customFormat="1">
      <c r="B5994" s="175" t="s">
        <v>7093</v>
      </c>
      <c r="C5994" s="174" t="s">
        <v>611</v>
      </c>
      <c r="D5994" s="181">
        <v>14567.93333</v>
      </c>
      <c r="E5994" s="97">
        <v>84.601543821041076</v>
      </c>
      <c r="F5994" s="227">
        <f t="shared" si="279"/>
        <v>1232469.6499999999</v>
      </c>
      <c r="G5994" s="81">
        <v>7283.9665409999998</v>
      </c>
      <c r="H5994" s="106">
        <v>591.62517781257884</v>
      </c>
      <c r="I5994" s="189">
        <f t="shared" si="280"/>
        <v>4309378</v>
      </c>
      <c r="J5994" s="232">
        <v>2016</v>
      </c>
      <c r="K5994" s="106">
        <f t="shared" si="281"/>
        <v>5541848</v>
      </c>
    </row>
    <row r="5995" spans="2:11" s="58" customFormat="1">
      <c r="B5995" s="175" t="s">
        <v>7094</v>
      </c>
      <c r="C5995" s="174" t="s">
        <v>611</v>
      </c>
      <c r="D5995" s="181">
        <v>11264.366669999999</v>
      </c>
      <c r="E5995" s="97">
        <v>99.096957041793459</v>
      </c>
      <c r="F5995" s="227">
        <f t="shared" si="279"/>
        <v>1116264.46</v>
      </c>
      <c r="G5995" s="81">
        <v>5632.1832919999997</v>
      </c>
      <c r="H5995" s="106">
        <v>576.16111404067567</v>
      </c>
      <c r="I5995" s="189">
        <f t="shared" si="280"/>
        <v>3245045</v>
      </c>
      <c r="J5995" s="232">
        <v>2016</v>
      </c>
      <c r="K5995" s="106">
        <f t="shared" si="281"/>
        <v>4361309</v>
      </c>
    </row>
    <row r="5996" spans="2:11" s="58" customFormat="1">
      <c r="B5996" s="175" t="s">
        <v>7095</v>
      </c>
      <c r="C5996" s="174" t="s">
        <v>631</v>
      </c>
      <c r="D5996" s="181">
        <v>21126.78</v>
      </c>
      <c r="E5996" s="97">
        <v>63.269963524966897</v>
      </c>
      <c r="F5996" s="227">
        <f t="shared" si="279"/>
        <v>1336690.6000000001</v>
      </c>
      <c r="G5996" s="81">
        <v>10563.390079999999</v>
      </c>
      <c r="H5996" s="106">
        <v>576.16115223494614</v>
      </c>
      <c r="I5996" s="189">
        <f t="shared" si="280"/>
        <v>6086214.9999999991</v>
      </c>
      <c r="J5996" s="232">
        <v>2016</v>
      </c>
      <c r="K5996" s="106">
        <f t="shared" si="281"/>
        <v>7422906</v>
      </c>
    </row>
    <row r="5997" spans="2:11" s="58" customFormat="1">
      <c r="B5997" s="175" t="s">
        <v>7096</v>
      </c>
      <c r="C5997" s="174" t="s">
        <v>611</v>
      </c>
      <c r="D5997" s="104">
        <v>11264.366669999999</v>
      </c>
      <c r="E5997" s="97">
        <v>99.096957041793459</v>
      </c>
      <c r="F5997" s="227">
        <f t="shared" si="279"/>
        <v>1116264.46</v>
      </c>
      <c r="G5997" s="81">
        <v>5632.1832919999997</v>
      </c>
      <c r="H5997" s="106">
        <v>576.16111404067567</v>
      </c>
      <c r="I5997" s="189">
        <f t="shared" si="280"/>
        <v>3245045</v>
      </c>
      <c r="J5997" s="232">
        <v>2016</v>
      </c>
      <c r="K5997" s="106">
        <f t="shared" si="281"/>
        <v>4361309</v>
      </c>
    </row>
    <row r="5998" spans="2:11" s="58" customFormat="1">
      <c r="B5998" s="175" t="s">
        <v>7097</v>
      </c>
      <c r="C5998" s="174" t="s">
        <v>604</v>
      </c>
      <c r="D5998" s="181">
        <v>27781.16417</v>
      </c>
      <c r="E5998" s="97">
        <v>161.00310241246453</v>
      </c>
      <c r="F5998" s="227">
        <f t="shared" si="279"/>
        <v>4472853.62</v>
      </c>
      <c r="G5998" s="81">
        <v>13890.58258</v>
      </c>
      <c r="H5998" s="106">
        <v>580.95288325912679</v>
      </c>
      <c r="I5998" s="189">
        <f t="shared" si="280"/>
        <v>8069774</v>
      </c>
      <c r="J5998" s="232">
        <v>2016</v>
      </c>
      <c r="K5998" s="106">
        <f t="shared" si="281"/>
        <v>12542628</v>
      </c>
    </row>
    <row r="5999" spans="2:11" s="58" customFormat="1">
      <c r="B5999" s="175" t="s">
        <v>7098</v>
      </c>
      <c r="C5999" s="174" t="s">
        <v>568</v>
      </c>
      <c r="D5999" s="181">
        <v>10722.82</v>
      </c>
      <c r="E5999" s="97">
        <v>166.29106615610445</v>
      </c>
      <c r="F5999" s="227">
        <f t="shared" si="279"/>
        <v>1783109.17</v>
      </c>
      <c r="G5999" s="81">
        <v>5361.4097339999998</v>
      </c>
      <c r="H5999" s="106">
        <v>579.30155576503455</v>
      </c>
      <c r="I5999" s="189">
        <f t="shared" si="280"/>
        <v>3105873</v>
      </c>
      <c r="J5999" s="232">
        <v>2016</v>
      </c>
      <c r="K5999" s="106">
        <f t="shared" si="281"/>
        <v>4888982</v>
      </c>
    </row>
    <row r="6000" spans="2:11" s="58" customFormat="1">
      <c r="B6000" s="175" t="s">
        <v>7099</v>
      </c>
      <c r="C6000" s="174" t="s">
        <v>568</v>
      </c>
      <c r="D6000" s="181">
        <v>26033.216069999999</v>
      </c>
      <c r="E6000" s="97">
        <v>85.515491209918721</v>
      </c>
      <c r="F6000" s="227">
        <f t="shared" si="279"/>
        <v>2226243.2599999998</v>
      </c>
      <c r="G6000" s="81">
        <v>13016.60816</v>
      </c>
      <c r="H6000" s="106">
        <v>623.6516379855442</v>
      </c>
      <c r="I6000" s="189">
        <f t="shared" si="280"/>
        <v>8117829</v>
      </c>
      <c r="J6000" s="232">
        <v>2016</v>
      </c>
      <c r="K6000" s="106">
        <f t="shared" si="281"/>
        <v>10344072</v>
      </c>
    </row>
    <row r="6001" spans="2:11" s="58" customFormat="1">
      <c r="B6001" s="175" t="s">
        <v>7100</v>
      </c>
      <c r="C6001" s="174" t="s">
        <v>604</v>
      </c>
      <c r="D6001" s="181">
        <v>10406.633330000001</v>
      </c>
      <c r="E6001" s="97">
        <v>212.19065378562732</v>
      </c>
      <c r="F6001" s="227">
        <f t="shared" si="279"/>
        <v>2208190.33</v>
      </c>
      <c r="G6001" s="81">
        <v>5203.3167329999997</v>
      </c>
      <c r="H6001" s="106">
        <v>623.65163731423388</v>
      </c>
      <c r="I6001" s="189">
        <f t="shared" si="280"/>
        <v>3245057</v>
      </c>
      <c r="J6001" s="232">
        <v>2016</v>
      </c>
      <c r="K6001" s="106">
        <f t="shared" si="281"/>
        <v>5453247</v>
      </c>
    </row>
    <row r="6002" spans="2:11" s="58" customFormat="1">
      <c r="B6002" s="175" t="s">
        <v>7101</v>
      </c>
      <c r="C6002" s="174" t="s">
        <v>611</v>
      </c>
      <c r="D6002" s="104">
        <v>8787</v>
      </c>
      <c r="E6002" s="97">
        <v>150.37765562763173</v>
      </c>
      <c r="F6002" s="227">
        <f t="shared" si="279"/>
        <v>1321368.46</v>
      </c>
      <c r="G6002" s="81">
        <v>4393.5001270000002</v>
      </c>
      <c r="H6002" s="106">
        <v>623.6517402517876</v>
      </c>
      <c r="I6002" s="189">
        <f t="shared" si="280"/>
        <v>2740014</v>
      </c>
      <c r="J6002" s="232">
        <v>2016</v>
      </c>
      <c r="K6002" s="106">
        <f t="shared" si="281"/>
        <v>4061382</v>
      </c>
    </row>
    <row r="6003" spans="2:11" s="58" customFormat="1">
      <c r="B6003" s="175" t="s">
        <v>7102</v>
      </c>
      <c r="C6003" s="174" t="s">
        <v>604</v>
      </c>
      <c r="D6003" s="181">
        <v>6609.2333330000001</v>
      </c>
      <c r="E6003" s="97">
        <v>101.6143440793241</v>
      </c>
      <c r="F6003" s="227">
        <f t="shared" si="279"/>
        <v>671592.91</v>
      </c>
      <c r="G6003" s="81">
        <v>3304.6167569999998</v>
      </c>
      <c r="H6003" s="106">
        <v>623.65174286380955</v>
      </c>
      <c r="I6003" s="189">
        <f t="shared" si="280"/>
        <v>2060930</v>
      </c>
      <c r="J6003" s="232">
        <v>2016</v>
      </c>
      <c r="K6003" s="106">
        <f t="shared" si="281"/>
        <v>2732523</v>
      </c>
    </row>
    <row r="6004" spans="2:11" s="58" customFormat="1">
      <c r="B6004" s="175" t="s">
        <v>7103</v>
      </c>
      <c r="C6004" s="174" t="s">
        <v>499</v>
      </c>
      <c r="D6004" s="181">
        <v>14178.447620000001</v>
      </c>
      <c r="E6004" s="97">
        <v>168.18041395705347</v>
      </c>
      <c r="F6004" s="227">
        <f t="shared" si="279"/>
        <v>2384537.19</v>
      </c>
      <c r="G6004" s="81">
        <v>7089.2237560000003</v>
      </c>
      <c r="H6004" s="106">
        <v>623.65163693106592</v>
      </c>
      <c r="I6004" s="189">
        <f t="shared" si="280"/>
        <v>4421206</v>
      </c>
      <c r="J6004" s="232">
        <v>2016</v>
      </c>
      <c r="K6004" s="106">
        <f t="shared" si="281"/>
        <v>6805743</v>
      </c>
    </row>
    <row r="6005" spans="2:11" s="58" customFormat="1">
      <c r="B6005" s="175" t="s">
        <v>7104</v>
      </c>
      <c r="C6005" s="174" t="s">
        <v>4193</v>
      </c>
      <c r="D6005" s="181">
        <v>4793.7466670000003</v>
      </c>
      <c r="E6005" s="97">
        <v>126.08873017027122</v>
      </c>
      <c r="F6005" s="227">
        <f t="shared" si="279"/>
        <v>604437.43000000005</v>
      </c>
      <c r="G6005" s="81">
        <v>2396.8733830000001</v>
      </c>
      <c r="H6005" s="106">
        <v>623.65163324941477</v>
      </c>
      <c r="I6005" s="189">
        <f t="shared" si="280"/>
        <v>1494814.0000000002</v>
      </c>
      <c r="J6005" s="232">
        <v>2016</v>
      </c>
      <c r="K6005" s="106">
        <f t="shared" si="281"/>
        <v>2099251</v>
      </c>
    </row>
    <row r="6006" spans="2:11" s="58" customFormat="1">
      <c r="B6006" s="175" t="s">
        <v>7105</v>
      </c>
      <c r="C6006" s="174" t="s">
        <v>604</v>
      </c>
      <c r="D6006" s="181">
        <v>6609.2333330000001</v>
      </c>
      <c r="E6006" s="97">
        <v>101.6143440793241</v>
      </c>
      <c r="F6006" s="227">
        <f t="shared" si="279"/>
        <v>671592.91</v>
      </c>
      <c r="G6006" s="81">
        <v>3304.6167569999998</v>
      </c>
      <c r="H6006" s="106">
        <v>623.65174286380955</v>
      </c>
      <c r="I6006" s="189">
        <f t="shared" si="280"/>
        <v>2060930</v>
      </c>
      <c r="J6006" s="232">
        <v>2016</v>
      </c>
      <c r="K6006" s="106">
        <f t="shared" si="281"/>
        <v>2732523</v>
      </c>
    </row>
    <row r="6007" spans="2:11" s="58" customFormat="1">
      <c r="B6007" s="175" t="s">
        <v>7106</v>
      </c>
      <c r="C6007" s="174" t="s">
        <v>650</v>
      </c>
      <c r="D6007" s="104">
        <v>14521.36333</v>
      </c>
      <c r="E6007" s="97">
        <v>173.92461317886466</v>
      </c>
      <c r="F6007" s="227">
        <f t="shared" si="279"/>
        <v>2525622.5</v>
      </c>
      <c r="G6007" s="81">
        <v>7260.681724</v>
      </c>
      <c r="H6007" s="106">
        <v>623.65163109028185</v>
      </c>
      <c r="I6007" s="189">
        <f t="shared" si="280"/>
        <v>4528136</v>
      </c>
      <c r="J6007" s="232">
        <v>2016</v>
      </c>
      <c r="K6007" s="106">
        <f t="shared" si="281"/>
        <v>7053759</v>
      </c>
    </row>
    <row r="6008" spans="2:11" s="58" customFormat="1">
      <c r="B6008" s="175" t="s">
        <v>7107</v>
      </c>
      <c r="C6008" s="174" t="s">
        <v>499</v>
      </c>
      <c r="D6008" s="181">
        <v>13848.585489999999</v>
      </c>
      <c r="E6008" s="97">
        <v>171.44531127128133</v>
      </c>
      <c r="F6008" s="227">
        <f t="shared" si="279"/>
        <v>2374275.0499999998</v>
      </c>
      <c r="G6008" s="81">
        <v>6924.2929819999999</v>
      </c>
      <c r="H6008" s="106">
        <v>623.65168707126202</v>
      </c>
      <c r="I6008" s="189">
        <f t="shared" si="280"/>
        <v>4318347</v>
      </c>
      <c r="J6008" s="232">
        <v>2016</v>
      </c>
      <c r="K6008" s="106">
        <f t="shared" si="281"/>
        <v>6692622</v>
      </c>
    </row>
    <row r="6009" spans="2:11" s="58" customFormat="1">
      <c r="B6009" s="175" t="s">
        <v>7108</v>
      </c>
      <c r="C6009" s="174" t="s">
        <v>499</v>
      </c>
      <c r="D6009" s="181">
        <v>11314.396919999999</v>
      </c>
      <c r="E6009" s="97">
        <v>235.77271496322936</v>
      </c>
      <c r="F6009" s="227">
        <f t="shared" si="279"/>
        <v>2667626.08</v>
      </c>
      <c r="G6009" s="81">
        <v>5657.1987680000002</v>
      </c>
      <c r="H6009" s="106">
        <v>623.65158883171136</v>
      </c>
      <c r="I6009" s="189">
        <f t="shared" si="280"/>
        <v>3528121</v>
      </c>
      <c r="J6009" s="232">
        <v>2016</v>
      </c>
      <c r="K6009" s="106">
        <f t="shared" si="281"/>
        <v>6195747</v>
      </c>
    </row>
    <row r="6010" spans="2:11" s="58" customFormat="1">
      <c r="B6010" s="175" t="s">
        <v>7109</v>
      </c>
      <c r="C6010" s="174" t="s">
        <v>505</v>
      </c>
      <c r="D6010" s="181">
        <v>4208.2777779999997</v>
      </c>
      <c r="E6010" s="97">
        <v>260.78329138281521</v>
      </c>
      <c r="F6010" s="227">
        <f t="shared" si="279"/>
        <v>1097448.53</v>
      </c>
      <c r="G6010" s="81">
        <v>2104.1388480000001</v>
      </c>
      <c r="H6010" s="106">
        <v>623.65180950263982</v>
      </c>
      <c r="I6010" s="189">
        <f t="shared" si="280"/>
        <v>1312250</v>
      </c>
      <c r="J6010" s="232">
        <v>2016</v>
      </c>
      <c r="K6010" s="106">
        <f t="shared" si="281"/>
        <v>2409699</v>
      </c>
    </row>
    <row r="6011" spans="2:11" s="58" customFormat="1">
      <c r="B6011" s="175" t="s">
        <v>7110</v>
      </c>
      <c r="C6011" s="174" t="s">
        <v>601</v>
      </c>
      <c r="D6011" s="181">
        <v>8037.48</v>
      </c>
      <c r="E6011" s="97">
        <v>180.3968296033085</v>
      </c>
      <c r="F6011" s="227">
        <f t="shared" si="279"/>
        <v>1449935.91</v>
      </c>
      <c r="G6011" s="81">
        <v>4018.739939</v>
      </c>
      <c r="H6011" s="106">
        <v>623.65170129014416</v>
      </c>
      <c r="I6011" s="189">
        <f t="shared" si="280"/>
        <v>2506294</v>
      </c>
      <c r="J6011" s="232">
        <v>2016</v>
      </c>
      <c r="K6011" s="106">
        <f t="shared" si="281"/>
        <v>3956230</v>
      </c>
    </row>
    <row r="6012" spans="2:11" s="58" customFormat="1">
      <c r="B6012" s="175" t="s">
        <v>7111</v>
      </c>
      <c r="C6012" s="174" t="s">
        <v>601</v>
      </c>
      <c r="D6012" s="104">
        <v>16504.150000000001</v>
      </c>
      <c r="E6012" s="97">
        <v>173.68587415892367</v>
      </c>
      <c r="F6012" s="227">
        <f t="shared" si="279"/>
        <v>2866537.72</v>
      </c>
      <c r="G6012" s="81">
        <v>8252.0748270000004</v>
      </c>
      <c r="H6012" s="106">
        <v>623.65164008952092</v>
      </c>
      <c r="I6012" s="189">
        <f t="shared" si="280"/>
        <v>5146420</v>
      </c>
      <c r="J6012" s="232">
        <v>2016</v>
      </c>
      <c r="K6012" s="106">
        <f t="shared" si="281"/>
        <v>8012958</v>
      </c>
    </row>
    <row r="6013" spans="2:11" s="58" customFormat="1">
      <c r="B6013" s="175" t="s">
        <v>7112</v>
      </c>
      <c r="C6013" s="174" t="s">
        <v>568</v>
      </c>
      <c r="D6013" s="181">
        <v>26033.216069999999</v>
      </c>
      <c r="E6013" s="97">
        <v>85.515491209918721</v>
      </c>
      <c r="F6013" s="227">
        <f t="shared" si="279"/>
        <v>2226243.2599999998</v>
      </c>
      <c r="G6013" s="81">
        <v>13016.60816</v>
      </c>
      <c r="H6013" s="106">
        <v>623.6516379855442</v>
      </c>
      <c r="I6013" s="189">
        <f t="shared" si="280"/>
        <v>8117829</v>
      </c>
      <c r="J6013" s="232">
        <v>2016</v>
      </c>
      <c r="K6013" s="106">
        <f t="shared" si="281"/>
        <v>10344072</v>
      </c>
    </row>
    <row r="6014" spans="2:11" s="58" customFormat="1">
      <c r="B6014" s="175" t="s">
        <v>7113</v>
      </c>
      <c r="C6014" s="174" t="s">
        <v>591</v>
      </c>
      <c r="D6014" s="181">
        <v>17461.599999999999</v>
      </c>
      <c r="E6014" s="97">
        <v>89.286859165254043</v>
      </c>
      <c r="F6014" s="227">
        <f t="shared" si="279"/>
        <v>1559091.42</v>
      </c>
      <c r="G6014" s="81">
        <v>8730.7999909999999</v>
      </c>
      <c r="H6014" s="106">
        <v>623.65167059294276</v>
      </c>
      <c r="I6014" s="189">
        <f t="shared" si="280"/>
        <v>5444978</v>
      </c>
      <c r="J6014" s="232">
        <v>2016</v>
      </c>
      <c r="K6014" s="106">
        <f t="shared" si="281"/>
        <v>7004069</v>
      </c>
    </row>
    <row r="6015" spans="2:11" s="58" customFormat="1">
      <c r="B6015" s="175" t="s">
        <v>7114</v>
      </c>
      <c r="C6015" s="174" t="s">
        <v>591</v>
      </c>
      <c r="D6015" s="181">
        <v>26596.773809999999</v>
      </c>
      <c r="E6015" s="97">
        <v>220.9191592925759</v>
      </c>
      <c r="F6015" s="227">
        <f t="shared" si="279"/>
        <v>5875736.9100000001</v>
      </c>
      <c r="G6015" s="81">
        <v>13298.38703</v>
      </c>
      <c r="H6015" s="106">
        <v>623.65164897746251</v>
      </c>
      <c r="I6015" s="189">
        <f t="shared" si="280"/>
        <v>8293561</v>
      </c>
      <c r="J6015" s="232">
        <v>2016</v>
      </c>
      <c r="K6015" s="106">
        <f t="shared" si="281"/>
        <v>14169298</v>
      </c>
    </row>
    <row r="6016" spans="2:11" s="58" customFormat="1">
      <c r="B6016" s="175" t="s">
        <v>7115</v>
      </c>
      <c r="C6016" s="174" t="s">
        <v>596</v>
      </c>
      <c r="D6016" s="181">
        <v>16842.713329999999</v>
      </c>
      <c r="E6016" s="97">
        <v>138.41484470602219</v>
      </c>
      <c r="F6016" s="227">
        <f t="shared" si="279"/>
        <v>2331281.5499999998</v>
      </c>
      <c r="G6016" s="81">
        <v>8421.3563470000008</v>
      </c>
      <c r="H6016" s="106">
        <v>623.65167600002519</v>
      </c>
      <c r="I6016" s="189">
        <f t="shared" si="280"/>
        <v>5251993</v>
      </c>
      <c r="J6016" s="232">
        <v>2016</v>
      </c>
      <c r="K6016" s="106">
        <f t="shared" si="281"/>
        <v>7583275</v>
      </c>
    </row>
    <row r="6017" spans="2:11" s="58" customFormat="1">
      <c r="B6017" s="175" t="s">
        <v>7116</v>
      </c>
      <c r="C6017" s="174" t="s">
        <v>614</v>
      </c>
      <c r="D6017" s="104">
        <v>16446.057140000001</v>
      </c>
      <c r="E6017" s="97">
        <v>68.986331516540005</v>
      </c>
      <c r="F6017" s="227">
        <f t="shared" si="279"/>
        <v>1134553.1499999999</v>
      </c>
      <c r="G6017" s="81"/>
      <c r="H6017" s="106" t="s">
        <v>11235</v>
      </c>
      <c r="I6017" s="189" t="str">
        <f t="shared" si="280"/>
        <v/>
      </c>
      <c r="J6017" s="232">
        <v>2016</v>
      </c>
      <c r="K6017" s="106">
        <f t="shared" si="281"/>
        <v>0</v>
      </c>
    </row>
    <row r="6018" spans="2:11" s="58" customFormat="1">
      <c r="B6018" s="175" t="s">
        <v>7117</v>
      </c>
      <c r="C6018" s="174" t="s">
        <v>591</v>
      </c>
      <c r="D6018" s="181">
        <v>17461.599999999999</v>
      </c>
      <c r="E6018" s="97">
        <v>89.286859165254043</v>
      </c>
      <c r="F6018" s="227">
        <f t="shared" si="279"/>
        <v>1559091.42</v>
      </c>
      <c r="G6018" s="81">
        <v>8730.7999909999999</v>
      </c>
      <c r="H6018" s="106">
        <v>623.65167059294276</v>
      </c>
      <c r="I6018" s="189">
        <f t="shared" si="280"/>
        <v>5444978</v>
      </c>
      <c r="J6018" s="232">
        <v>2016</v>
      </c>
      <c r="K6018" s="106">
        <f t="shared" si="281"/>
        <v>7004069</v>
      </c>
    </row>
    <row r="6019" spans="2:11" s="58" customFormat="1">
      <c r="B6019" s="175" t="s">
        <v>7118</v>
      </c>
      <c r="C6019" s="174" t="s">
        <v>576</v>
      </c>
      <c r="D6019" s="181">
        <v>5234.6000000000004</v>
      </c>
      <c r="E6019" s="97">
        <v>74.587613189164401</v>
      </c>
      <c r="F6019" s="227">
        <f t="shared" si="279"/>
        <v>390436.32</v>
      </c>
      <c r="G6019" s="81">
        <v>2617.3000339999999</v>
      </c>
      <c r="H6019" s="106">
        <v>859.87390469731679</v>
      </c>
      <c r="I6019" s="189">
        <f t="shared" si="280"/>
        <v>2250548</v>
      </c>
      <c r="J6019" s="232">
        <v>2016</v>
      </c>
      <c r="K6019" s="106">
        <f t="shared" si="281"/>
        <v>2640984</v>
      </c>
    </row>
    <row r="6020" spans="2:11" s="58" customFormat="1">
      <c r="B6020" s="175" t="s">
        <v>7119</v>
      </c>
      <c r="C6020" s="174" t="s">
        <v>591</v>
      </c>
      <c r="D6020" s="181">
        <v>16815.080000000002</v>
      </c>
      <c r="E6020" s="97">
        <v>217.51240909945119</v>
      </c>
      <c r="F6020" s="227">
        <f t="shared" si="279"/>
        <v>3657488.56</v>
      </c>
      <c r="G6020" s="81">
        <v>8407.5397900000007</v>
      </c>
      <c r="H6020" s="106">
        <v>623.65164256927051</v>
      </c>
      <c r="I6020" s="189">
        <f t="shared" si="280"/>
        <v>5243376</v>
      </c>
      <c r="J6020" s="232">
        <v>2016</v>
      </c>
      <c r="K6020" s="106">
        <f t="shared" si="281"/>
        <v>8900865</v>
      </c>
    </row>
    <row r="6021" spans="2:11" s="58" customFormat="1">
      <c r="B6021" s="175" t="s">
        <v>7120</v>
      </c>
      <c r="C6021" s="174" t="s">
        <v>576</v>
      </c>
      <c r="D6021" s="181">
        <v>0</v>
      </c>
      <c r="E6021" s="97" t="s">
        <v>11235</v>
      </c>
      <c r="F6021" s="227">
        <f t="shared" si="279"/>
        <v>0</v>
      </c>
      <c r="G6021" s="81">
        <v>0</v>
      </c>
      <c r="H6021" s="106" t="s">
        <v>11235</v>
      </c>
      <c r="I6021" s="189" t="str">
        <f t="shared" si="280"/>
        <v/>
      </c>
      <c r="J6021" s="232">
        <v>2016</v>
      </c>
      <c r="K6021" s="106">
        <f t="shared" si="281"/>
        <v>0</v>
      </c>
    </row>
    <row r="6022" spans="2:11" s="58" customFormat="1">
      <c r="B6022" s="175" t="s">
        <v>7121</v>
      </c>
      <c r="C6022" s="174" t="s">
        <v>514</v>
      </c>
      <c r="D6022" s="104">
        <v>16314.47667</v>
      </c>
      <c r="E6022" s="97">
        <v>158.28954628674583</v>
      </c>
      <c r="F6022" s="227">
        <f t="shared" si="279"/>
        <v>2582411.11</v>
      </c>
      <c r="G6022" s="81">
        <v>8157.2385709999999</v>
      </c>
      <c r="H6022" s="106">
        <v>1300.6110962253479</v>
      </c>
      <c r="I6022" s="189">
        <f t="shared" si="280"/>
        <v>10609395</v>
      </c>
      <c r="J6022" s="232">
        <v>2016</v>
      </c>
      <c r="K6022" s="106">
        <f t="shared" si="281"/>
        <v>13191806</v>
      </c>
    </row>
    <row r="6023" spans="2:11" s="58" customFormat="1">
      <c r="B6023" s="175" t="s">
        <v>7122</v>
      </c>
      <c r="C6023" s="174" t="s">
        <v>596</v>
      </c>
      <c r="D6023" s="181">
        <v>3438.8</v>
      </c>
      <c r="E6023" s="97">
        <v>89.979760381528436</v>
      </c>
      <c r="F6023" s="227">
        <f t="shared" si="279"/>
        <v>309422.40000000002</v>
      </c>
      <c r="G6023" s="81">
        <v>1719.40005</v>
      </c>
      <c r="H6023" s="106">
        <v>1300.6112219201111</v>
      </c>
      <c r="I6023" s="189">
        <f t="shared" si="280"/>
        <v>2236271</v>
      </c>
      <c r="J6023" s="232">
        <v>2016</v>
      </c>
      <c r="K6023" s="106">
        <f t="shared" si="281"/>
        <v>2545693</v>
      </c>
    </row>
    <row r="6024" spans="2:11" s="58" customFormat="1">
      <c r="B6024" s="175" t="s">
        <v>7123</v>
      </c>
      <c r="C6024" s="174" t="s">
        <v>514</v>
      </c>
      <c r="D6024" s="181">
        <v>53164.388570000003</v>
      </c>
      <c r="E6024" s="97">
        <v>132.42107262703726</v>
      </c>
      <c r="F6024" s="227">
        <f t="shared" si="279"/>
        <v>7040085.3600000003</v>
      </c>
      <c r="G6024" s="81">
        <v>26582.194</v>
      </c>
      <c r="H6024" s="106">
        <v>1300.6111158469464</v>
      </c>
      <c r="I6024" s="189">
        <f t="shared" si="280"/>
        <v>34573097</v>
      </c>
      <c r="J6024" s="232">
        <v>2016</v>
      </c>
      <c r="K6024" s="106">
        <f t="shared" si="281"/>
        <v>41613182</v>
      </c>
    </row>
    <row r="6025" spans="2:11" s="58" customFormat="1">
      <c r="B6025" s="175" t="s">
        <v>7124</v>
      </c>
      <c r="C6025" s="174" t="s">
        <v>499</v>
      </c>
      <c r="D6025" s="181">
        <v>13017.2346</v>
      </c>
      <c r="E6025" s="97">
        <v>328.20412101968265</v>
      </c>
      <c r="F6025" s="227">
        <f t="shared" si="279"/>
        <v>4272310.04</v>
      </c>
      <c r="G6025" s="81">
        <v>6508.617037</v>
      </c>
      <c r="H6025" s="106">
        <v>1188.7769638335228</v>
      </c>
      <c r="I6025" s="189">
        <f t="shared" si="280"/>
        <v>7737293.9999999991</v>
      </c>
      <c r="J6025" s="232">
        <v>2016</v>
      </c>
      <c r="K6025" s="106">
        <f t="shared" si="281"/>
        <v>12009604</v>
      </c>
    </row>
    <row r="6026" spans="2:11" s="58" customFormat="1">
      <c r="B6026" s="175" t="s">
        <v>7125</v>
      </c>
      <c r="C6026" s="174" t="s">
        <v>514</v>
      </c>
      <c r="D6026" s="181">
        <v>53164.388570000003</v>
      </c>
      <c r="E6026" s="97">
        <v>132.42107262703726</v>
      </c>
      <c r="F6026" s="227">
        <f t="shared" si="279"/>
        <v>7040085.3600000003</v>
      </c>
      <c r="G6026" s="81">
        <v>26582.194</v>
      </c>
      <c r="H6026" s="106">
        <v>1300.6111158469464</v>
      </c>
      <c r="I6026" s="189">
        <f t="shared" si="280"/>
        <v>34573097</v>
      </c>
      <c r="J6026" s="232">
        <v>2016</v>
      </c>
      <c r="K6026" s="106">
        <f t="shared" si="281"/>
        <v>41613182</v>
      </c>
    </row>
    <row r="6027" spans="2:11" s="58" customFormat="1">
      <c r="B6027" s="175" t="s">
        <v>7126</v>
      </c>
      <c r="C6027" s="174" t="s">
        <v>596</v>
      </c>
      <c r="D6027" s="104">
        <v>10600.127780000001</v>
      </c>
      <c r="E6027" s="97">
        <v>179.56953817022759</v>
      </c>
      <c r="F6027" s="227">
        <f t="shared" si="279"/>
        <v>1903460.05</v>
      </c>
      <c r="G6027" s="81">
        <v>5300.0636329999998</v>
      </c>
      <c r="H6027" s="106">
        <v>1300.6111770205609</v>
      </c>
      <c r="I6027" s="189">
        <f t="shared" si="280"/>
        <v>6893322</v>
      </c>
      <c r="J6027" s="232">
        <v>2016</v>
      </c>
      <c r="K6027" s="106">
        <f t="shared" si="281"/>
        <v>8796782</v>
      </c>
    </row>
    <row r="6028" spans="2:11" s="58" customFormat="1">
      <c r="B6028" s="175" t="s">
        <v>7127</v>
      </c>
      <c r="C6028" s="174" t="s">
        <v>596</v>
      </c>
      <c r="D6028" s="181">
        <v>14242.53492</v>
      </c>
      <c r="E6028" s="97">
        <v>83.396885222451687</v>
      </c>
      <c r="F6028" s="227">
        <f t="shared" si="279"/>
        <v>1187783.05</v>
      </c>
      <c r="G6028" s="81">
        <v>7121.2671780000001</v>
      </c>
      <c r="H6028" s="106">
        <v>1032.755381334465</v>
      </c>
      <c r="I6028" s="189">
        <f t="shared" si="280"/>
        <v>7354527</v>
      </c>
      <c r="J6028" s="232">
        <v>2016</v>
      </c>
      <c r="K6028" s="106">
        <f t="shared" si="281"/>
        <v>8542310</v>
      </c>
    </row>
    <row r="6029" spans="2:11" s="58" customFormat="1">
      <c r="B6029" s="175" t="s">
        <v>7128</v>
      </c>
      <c r="C6029" s="174" t="s">
        <v>563</v>
      </c>
      <c r="D6029" s="181">
        <v>6843.3571430000002</v>
      </c>
      <c r="E6029" s="97">
        <v>209.41023682592274</v>
      </c>
      <c r="F6029" s="227">
        <f t="shared" si="279"/>
        <v>1433069.04</v>
      </c>
      <c r="G6029" s="81">
        <v>3421.6784980000002</v>
      </c>
      <c r="H6029" s="106">
        <v>1300.6110897330716</v>
      </c>
      <c r="I6029" s="189">
        <f t="shared" si="280"/>
        <v>4450273</v>
      </c>
      <c r="J6029" s="232">
        <v>2016</v>
      </c>
      <c r="K6029" s="106">
        <f t="shared" si="281"/>
        <v>5883342</v>
      </c>
    </row>
    <row r="6030" spans="2:11" s="58" customFormat="1">
      <c r="B6030" s="175" t="s">
        <v>7129</v>
      </c>
      <c r="C6030" s="174" t="s">
        <v>5649</v>
      </c>
      <c r="D6030" s="181">
        <v>7947.3846789999998</v>
      </c>
      <c r="E6030" s="97">
        <v>384.38620041535302</v>
      </c>
      <c r="F6030" s="227">
        <f t="shared" ref="F6030:F6093" si="282">IFERROR(D6030*E6030,0)</f>
        <v>3054865</v>
      </c>
      <c r="G6030" s="81">
        <v>3973.692243</v>
      </c>
      <c r="H6030" s="106">
        <v>1300.6110397966218</v>
      </c>
      <c r="I6030" s="189">
        <f t="shared" ref="I6030:I6093" si="283">IFERROR(G6030*H6030,"")</f>
        <v>5168228</v>
      </c>
      <c r="J6030" s="232">
        <v>2016</v>
      </c>
      <c r="K6030" s="106">
        <f t="shared" ref="K6030:K6093" si="284">IFERROR(ROUND((F6030+I6030),0),0)</f>
        <v>8223093</v>
      </c>
    </row>
    <row r="6031" spans="2:11" s="58" customFormat="1">
      <c r="B6031" s="175" t="s">
        <v>7130</v>
      </c>
      <c r="C6031" s="174" t="s">
        <v>563</v>
      </c>
      <c r="D6031" s="181">
        <v>7821.45</v>
      </c>
      <c r="E6031" s="97">
        <v>203.10342583536303</v>
      </c>
      <c r="F6031" s="227">
        <f t="shared" si="282"/>
        <v>1588563.29</v>
      </c>
      <c r="G6031" s="81">
        <v>3910.7249700000002</v>
      </c>
      <c r="H6031" s="106">
        <v>1300.6110220018872</v>
      </c>
      <c r="I6031" s="189">
        <f t="shared" si="283"/>
        <v>5086332</v>
      </c>
      <c r="J6031" s="232">
        <v>2016</v>
      </c>
      <c r="K6031" s="106">
        <f t="shared" si="284"/>
        <v>6674895</v>
      </c>
    </row>
    <row r="6032" spans="2:11" s="58" customFormat="1">
      <c r="B6032" s="175" t="s">
        <v>7131</v>
      </c>
      <c r="C6032" s="174" t="s">
        <v>5649</v>
      </c>
      <c r="D6032" s="104">
        <v>4734.7997850000002</v>
      </c>
      <c r="E6032" s="97">
        <v>162.16725413237299</v>
      </c>
      <c r="F6032" s="227">
        <f t="shared" si="282"/>
        <v>767829.48</v>
      </c>
      <c r="G6032" s="81">
        <v>2367.3998940000001</v>
      </c>
      <c r="H6032" s="106">
        <v>1300.6112772935689</v>
      </c>
      <c r="I6032" s="189">
        <f t="shared" si="283"/>
        <v>3079067</v>
      </c>
      <c r="J6032" s="232">
        <v>2016</v>
      </c>
      <c r="K6032" s="106">
        <f t="shared" si="284"/>
        <v>3846896</v>
      </c>
    </row>
    <row r="6033" spans="2:11" s="58" customFormat="1">
      <c r="B6033" s="175" t="s">
        <v>7132</v>
      </c>
      <c r="C6033" s="174" t="s">
        <v>5649</v>
      </c>
      <c r="D6033" s="181">
        <v>7947.3846789999998</v>
      </c>
      <c r="E6033" s="97">
        <v>384.38620041535302</v>
      </c>
      <c r="F6033" s="227">
        <f t="shared" si="282"/>
        <v>3054865</v>
      </c>
      <c r="G6033" s="81">
        <v>3973.692243</v>
      </c>
      <c r="H6033" s="106">
        <v>1300.6110397966218</v>
      </c>
      <c r="I6033" s="189">
        <f t="shared" si="283"/>
        <v>5168228</v>
      </c>
      <c r="J6033" s="232">
        <v>2016</v>
      </c>
      <c r="K6033" s="106">
        <f t="shared" si="284"/>
        <v>8223093</v>
      </c>
    </row>
    <row r="6034" spans="2:11" s="58" customFormat="1">
      <c r="B6034" s="175" t="s">
        <v>7133</v>
      </c>
      <c r="C6034" s="174" t="s">
        <v>553</v>
      </c>
      <c r="D6034" s="181">
        <v>4792.96</v>
      </c>
      <c r="E6034" s="97">
        <v>733.20607098744824</v>
      </c>
      <c r="F6034" s="227">
        <f t="shared" si="282"/>
        <v>3514227.37</v>
      </c>
      <c r="G6034" s="81">
        <v>2396.479945</v>
      </c>
      <c r="H6034" s="106">
        <v>1300.6109258302181</v>
      </c>
      <c r="I6034" s="189">
        <f t="shared" si="283"/>
        <v>3116888</v>
      </c>
      <c r="J6034" s="232">
        <v>2016</v>
      </c>
      <c r="K6034" s="106">
        <f t="shared" si="284"/>
        <v>6631115</v>
      </c>
    </row>
    <row r="6035" spans="2:11" s="58" customFormat="1">
      <c r="B6035" s="175" t="s">
        <v>7134</v>
      </c>
      <c r="C6035" s="174" t="s">
        <v>565</v>
      </c>
      <c r="D6035" s="181">
        <v>7527.2371489999996</v>
      </c>
      <c r="E6035" s="97">
        <v>1518.1749377350459</v>
      </c>
      <c r="F6035" s="227">
        <f t="shared" si="282"/>
        <v>11427662.789999999</v>
      </c>
      <c r="G6035" s="81">
        <v>3763.618422</v>
      </c>
      <c r="H6035" s="106">
        <v>1300.6111276814236</v>
      </c>
      <c r="I6035" s="189">
        <f t="shared" si="283"/>
        <v>4895004</v>
      </c>
      <c r="J6035" s="232">
        <v>2016</v>
      </c>
      <c r="K6035" s="106">
        <f t="shared" si="284"/>
        <v>16322667</v>
      </c>
    </row>
    <row r="6036" spans="2:11" s="58" customFormat="1">
      <c r="B6036" s="175" t="s">
        <v>7135</v>
      </c>
      <c r="C6036" s="174" t="s">
        <v>556</v>
      </c>
      <c r="D6036" s="181">
        <v>6729.2285709999996</v>
      </c>
      <c r="E6036" s="97">
        <v>384.76599994807935</v>
      </c>
      <c r="F6036" s="227">
        <f t="shared" si="282"/>
        <v>2589178.36</v>
      </c>
      <c r="G6036" s="81">
        <v>3364.6143889999998</v>
      </c>
      <c r="H6036" s="106">
        <v>1300.6111530363548</v>
      </c>
      <c r="I6036" s="189">
        <f t="shared" si="283"/>
        <v>4376055</v>
      </c>
      <c r="J6036" s="232">
        <v>2016</v>
      </c>
      <c r="K6036" s="106">
        <f t="shared" si="284"/>
        <v>6965233</v>
      </c>
    </row>
    <row r="6037" spans="2:11" s="58" customFormat="1">
      <c r="B6037" s="175" t="s">
        <v>7136</v>
      </c>
      <c r="C6037" s="174" t="s">
        <v>563</v>
      </c>
      <c r="D6037" s="104">
        <v>7821.45</v>
      </c>
      <c r="E6037" s="97">
        <v>203.10342583536303</v>
      </c>
      <c r="F6037" s="227">
        <f t="shared" si="282"/>
        <v>1588563.29</v>
      </c>
      <c r="G6037" s="81">
        <v>3910.7249700000002</v>
      </c>
      <c r="H6037" s="106">
        <v>1300.6110220018872</v>
      </c>
      <c r="I6037" s="189">
        <f t="shared" si="283"/>
        <v>5086332</v>
      </c>
      <c r="J6037" s="232">
        <v>2016</v>
      </c>
      <c r="K6037" s="106">
        <f t="shared" si="284"/>
        <v>6674895</v>
      </c>
    </row>
    <row r="6038" spans="2:11" s="58" customFormat="1">
      <c r="B6038" s="175" t="s">
        <v>7137</v>
      </c>
      <c r="C6038" s="174" t="s">
        <v>556</v>
      </c>
      <c r="D6038" s="181">
        <v>7227</v>
      </c>
      <c r="E6038" s="97">
        <v>303.66430607444306</v>
      </c>
      <c r="F6038" s="227">
        <f t="shared" si="282"/>
        <v>2194581.94</v>
      </c>
      <c r="G6038" s="81">
        <v>3613.5000519999999</v>
      </c>
      <c r="H6038" s="106">
        <v>1300.6110232096933</v>
      </c>
      <c r="I6038" s="189">
        <f t="shared" si="283"/>
        <v>4699758</v>
      </c>
      <c r="J6038" s="232">
        <v>2016</v>
      </c>
      <c r="K6038" s="106">
        <f t="shared" si="284"/>
        <v>6894340</v>
      </c>
    </row>
    <row r="6039" spans="2:11" s="58" customFormat="1">
      <c r="B6039" s="175" t="s">
        <v>7138</v>
      </c>
      <c r="C6039" s="174" t="s">
        <v>556</v>
      </c>
      <c r="D6039" s="181">
        <v>5966.26</v>
      </c>
      <c r="E6039" s="97">
        <v>189.80891043970595</v>
      </c>
      <c r="F6039" s="227">
        <f t="shared" si="282"/>
        <v>1132449.31</v>
      </c>
      <c r="G6039" s="81">
        <v>2983.1298489999999</v>
      </c>
      <c r="H6039" s="106">
        <v>1300.6111689374202</v>
      </c>
      <c r="I6039" s="189">
        <f t="shared" si="283"/>
        <v>3879891.9999999995</v>
      </c>
      <c r="J6039" s="232">
        <v>2016</v>
      </c>
      <c r="K6039" s="106">
        <f t="shared" si="284"/>
        <v>5012341</v>
      </c>
    </row>
    <row r="6040" spans="2:11" s="58" customFormat="1">
      <c r="B6040" s="175" t="s">
        <v>7139</v>
      </c>
      <c r="C6040" s="174" t="s">
        <v>530</v>
      </c>
      <c r="D6040" s="181">
        <v>16254.87333</v>
      </c>
      <c r="E6040" s="97">
        <v>208.6398522553113</v>
      </c>
      <c r="F6040" s="227">
        <f t="shared" si="282"/>
        <v>3391414.37</v>
      </c>
      <c r="G6040" s="81">
        <v>8127.4368340000001</v>
      </c>
      <c r="H6040" s="106">
        <v>1300.6111540331167</v>
      </c>
      <c r="I6040" s="189">
        <f t="shared" si="283"/>
        <v>10570635</v>
      </c>
      <c r="J6040" s="232">
        <v>2016</v>
      </c>
      <c r="K6040" s="106">
        <f t="shared" si="284"/>
        <v>13962049</v>
      </c>
    </row>
    <row r="6041" spans="2:11" s="58" customFormat="1">
      <c r="B6041" s="175" t="s">
        <v>7140</v>
      </c>
      <c r="C6041" s="174" t="s">
        <v>7141</v>
      </c>
      <c r="D6041" s="181">
        <v>6625.6</v>
      </c>
      <c r="E6041" s="97">
        <v>135.57054908234724</v>
      </c>
      <c r="F6041" s="227">
        <f t="shared" si="282"/>
        <v>898236.23</v>
      </c>
      <c r="G6041" s="81"/>
      <c r="H6041" s="106" t="s">
        <v>11235</v>
      </c>
      <c r="I6041" s="189" t="str">
        <f t="shared" si="283"/>
        <v/>
      </c>
      <c r="J6041" s="232">
        <v>2016</v>
      </c>
      <c r="K6041" s="106">
        <f t="shared" si="284"/>
        <v>0</v>
      </c>
    </row>
    <row r="6042" spans="2:11" s="58" customFormat="1">
      <c r="B6042" s="175" t="s">
        <v>7142</v>
      </c>
      <c r="C6042" s="174" t="s">
        <v>556</v>
      </c>
      <c r="D6042" s="104">
        <v>1509.666667</v>
      </c>
      <c r="E6042" s="97">
        <v>479.37866405842823</v>
      </c>
      <c r="F6042" s="227">
        <f t="shared" si="282"/>
        <v>723701.99</v>
      </c>
      <c r="G6042" s="81">
        <v>754.83332380000002</v>
      </c>
      <c r="H6042" s="106">
        <v>1300.6116304691952</v>
      </c>
      <c r="I6042" s="189">
        <f t="shared" si="283"/>
        <v>981745</v>
      </c>
      <c r="J6042" s="232">
        <v>2016</v>
      </c>
      <c r="K6042" s="106">
        <f t="shared" si="284"/>
        <v>1705447</v>
      </c>
    </row>
    <row r="6043" spans="2:11" s="58" customFormat="1">
      <c r="B6043" s="175" t="s">
        <v>7143</v>
      </c>
      <c r="C6043" s="174" t="s">
        <v>527</v>
      </c>
      <c r="D6043" s="181">
        <v>5605.6</v>
      </c>
      <c r="E6043" s="97">
        <v>258.03200192664474</v>
      </c>
      <c r="F6043" s="227">
        <f t="shared" si="282"/>
        <v>1446424.19</v>
      </c>
      <c r="G6043" s="81">
        <v>2802.8000099999999</v>
      </c>
      <c r="H6043" s="106">
        <v>1300.6111698993466</v>
      </c>
      <c r="I6043" s="189">
        <f t="shared" si="283"/>
        <v>3645353</v>
      </c>
      <c r="J6043" s="232">
        <v>2016</v>
      </c>
      <c r="K6043" s="106">
        <f t="shared" si="284"/>
        <v>5091777</v>
      </c>
    </row>
    <row r="6044" spans="2:11" s="58" customFormat="1">
      <c r="B6044" s="175" t="s">
        <v>7144</v>
      </c>
      <c r="C6044" s="174" t="s">
        <v>7141</v>
      </c>
      <c r="D6044" s="181">
        <v>6625.6</v>
      </c>
      <c r="E6044" s="97">
        <v>135.57054908234724</v>
      </c>
      <c r="F6044" s="227">
        <f t="shared" si="282"/>
        <v>898236.23</v>
      </c>
      <c r="G6044" s="81"/>
      <c r="H6044" s="106" t="s">
        <v>11235</v>
      </c>
      <c r="I6044" s="189" t="str">
        <f t="shared" si="283"/>
        <v/>
      </c>
      <c r="J6044" s="232">
        <v>2016</v>
      </c>
      <c r="K6044" s="106">
        <f t="shared" si="284"/>
        <v>0</v>
      </c>
    </row>
    <row r="6045" spans="2:11" s="58" customFormat="1">
      <c r="B6045" s="175" t="s">
        <v>7145</v>
      </c>
      <c r="C6045" s="174" t="s">
        <v>527</v>
      </c>
      <c r="D6045" s="181">
        <v>7894.65</v>
      </c>
      <c r="E6045" s="97">
        <v>467.31411905530967</v>
      </c>
      <c r="F6045" s="227">
        <f t="shared" si="282"/>
        <v>3689281.41</v>
      </c>
      <c r="G6045" s="81">
        <v>3947.3250459999999</v>
      </c>
      <c r="H6045" s="106">
        <v>1300.611158232952</v>
      </c>
      <c r="I6045" s="189">
        <f t="shared" si="283"/>
        <v>5133935</v>
      </c>
      <c r="J6045" s="232">
        <v>2016</v>
      </c>
      <c r="K6045" s="106">
        <f t="shared" si="284"/>
        <v>8823216</v>
      </c>
    </row>
    <row r="6046" spans="2:11" s="58" customFormat="1">
      <c r="B6046" s="175" t="s">
        <v>7146</v>
      </c>
      <c r="C6046" s="174" t="s">
        <v>527</v>
      </c>
      <c r="D6046" s="181">
        <v>8201.25</v>
      </c>
      <c r="E6046" s="97">
        <v>530.25363328760864</v>
      </c>
      <c r="F6046" s="227">
        <f t="shared" si="282"/>
        <v>4348742.6100000003</v>
      </c>
      <c r="G6046" s="81">
        <v>4100.6251579999998</v>
      </c>
      <c r="H6046" s="106">
        <v>1300.6111981718473</v>
      </c>
      <c r="I6046" s="189">
        <f t="shared" si="283"/>
        <v>5333319</v>
      </c>
      <c r="J6046" s="232">
        <v>2016</v>
      </c>
      <c r="K6046" s="106">
        <f t="shared" si="284"/>
        <v>9682062</v>
      </c>
    </row>
    <row r="6047" spans="2:11" s="58" customFormat="1">
      <c r="B6047" s="175" t="s">
        <v>7147</v>
      </c>
      <c r="C6047" s="174" t="s">
        <v>584</v>
      </c>
      <c r="D6047" s="104">
        <v>5694</v>
      </c>
      <c r="E6047" s="97">
        <v>256.76713558131365</v>
      </c>
      <c r="F6047" s="227">
        <f t="shared" si="282"/>
        <v>1462032.0699999998</v>
      </c>
      <c r="G6047" s="81"/>
      <c r="H6047" s="106" t="s">
        <v>11235</v>
      </c>
      <c r="I6047" s="189" t="str">
        <f t="shared" si="283"/>
        <v/>
      </c>
      <c r="J6047" s="232">
        <v>2016</v>
      </c>
      <c r="K6047" s="106">
        <f t="shared" si="284"/>
        <v>0</v>
      </c>
    </row>
    <row r="6048" spans="2:11" s="58" customFormat="1">
      <c r="B6048" s="175" t="s">
        <v>7148</v>
      </c>
      <c r="C6048" s="174" t="s">
        <v>527</v>
      </c>
      <c r="D6048" s="181">
        <v>7894.65</v>
      </c>
      <c r="E6048" s="97">
        <v>467.31411905530967</v>
      </c>
      <c r="F6048" s="227">
        <f t="shared" si="282"/>
        <v>3689281.41</v>
      </c>
      <c r="G6048" s="81">
        <v>3947.3250459999999</v>
      </c>
      <c r="H6048" s="106">
        <v>1300.611158232952</v>
      </c>
      <c r="I6048" s="189">
        <f t="shared" si="283"/>
        <v>5133935</v>
      </c>
      <c r="J6048" s="232">
        <v>2016</v>
      </c>
      <c r="K6048" s="106">
        <f t="shared" si="284"/>
        <v>8823216</v>
      </c>
    </row>
    <row r="6049" spans="2:11" s="58" customFormat="1">
      <c r="B6049" s="175" t="s">
        <v>7149</v>
      </c>
      <c r="C6049" s="174" t="s">
        <v>527</v>
      </c>
      <c r="D6049" s="181">
        <v>6858.6571430000004</v>
      </c>
      <c r="E6049" s="97">
        <v>590.87340648542454</v>
      </c>
      <c r="F6049" s="227">
        <f t="shared" si="282"/>
        <v>4052598.11</v>
      </c>
      <c r="G6049" s="81">
        <v>3429.328583</v>
      </c>
      <c r="H6049" s="106">
        <v>1300.6111523143013</v>
      </c>
      <c r="I6049" s="189">
        <f t="shared" si="283"/>
        <v>4460223</v>
      </c>
      <c r="J6049" s="232">
        <v>2016</v>
      </c>
      <c r="K6049" s="106">
        <f t="shared" si="284"/>
        <v>8512821</v>
      </c>
    </row>
    <row r="6050" spans="2:11" s="58" customFormat="1">
      <c r="B6050" s="175" t="s">
        <v>7150</v>
      </c>
      <c r="C6050" s="174" t="s">
        <v>540</v>
      </c>
      <c r="D6050" s="181">
        <v>4791.431818</v>
      </c>
      <c r="E6050" s="97">
        <v>391.87087102989221</v>
      </c>
      <c r="F6050" s="227">
        <f t="shared" si="282"/>
        <v>1877622.56</v>
      </c>
      <c r="G6050" s="81">
        <v>2395.7158100000001</v>
      </c>
      <c r="H6050" s="106">
        <v>1300.6112774286028</v>
      </c>
      <c r="I6050" s="189">
        <f t="shared" si="283"/>
        <v>3115895</v>
      </c>
      <c r="J6050" s="232">
        <v>2016</v>
      </c>
      <c r="K6050" s="106">
        <f t="shared" si="284"/>
        <v>4993518</v>
      </c>
    </row>
    <row r="6051" spans="2:11" s="58" customFormat="1">
      <c r="B6051" s="175" t="s">
        <v>7151</v>
      </c>
      <c r="C6051" s="174" t="s">
        <v>855</v>
      </c>
      <c r="D6051" s="181">
        <v>9954.1166670000002</v>
      </c>
      <c r="E6051" s="97">
        <v>214.55737273809473</v>
      </c>
      <c r="F6051" s="227">
        <f t="shared" si="282"/>
        <v>2135729.12</v>
      </c>
      <c r="G6051" s="81">
        <v>4977.0580989999999</v>
      </c>
      <c r="H6051" s="106">
        <v>1300.6110982109312</v>
      </c>
      <c r="I6051" s="189">
        <f t="shared" si="283"/>
        <v>6473216.9999999991</v>
      </c>
      <c r="J6051" s="232">
        <v>2016</v>
      </c>
      <c r="K6051" s="106">
        <f t="shared" si="284"/>
        <v>8608946</v>
      </c>
    </row>
    <row r="6052" spans="2:11" s="58" customFormat="1">
      <c r="B6052" s="175" t="s">
        <v>7152</v>
      </c>
      <c r="C6052" s="174" t="s">
        <v>855</v>
      </c>
      <c r="D6052" s="104">
        <v>9686.3136360000008</v>
      </c>
      <c r="E6052" s="97">
        <v>780.34125716389303</v>
      </c>
      <c r="F6052" s="227">
        <f t="shared" si="282"/>
        <v>7558630.1600000001</v>
      </c>
      <c r="G6052" s="81"/>
      <c r="H6052" s="106" t="s">
        <v>11235</v>
      </c>
      <c r="I6052" s="189" t="str">
        <f t="shared" si="283"/>
        <v/>
      </c>
      <c r="J6052" s="232">
        <v>2016</v>
      </c>
      <c r="K6052" s="106">
        <f t="shared" si="284"/>
        <v>0</v>
      </c>
    </row>
    <row r="6053" spans="2:11" s="58" customFormat="1">
      <c r="B6053" s="175" t="s">
        <v>7153</v>
      </c>
      <c r="C6053" s="174" t="s">
        <v>845</v>
      </c>
      <c r="D6053" s="181">
        <v>2714.4</v>
      </c>
      <c r="E6053" s="97">
        <v>123.85245358090184</v>
      </c>
      <c r="F6053" s="227">
        <f t="shared" si="282"/>
        <v>336185.1</v>
      </c>
      <c r="G6053" s="81">
        <v>1357.1999659999999</v>
      </c>
      <c r="H6053" s="106">
        <v>1300.6108489690312</v>
      </c>
      <c r="I6053" s="189">
        <f t="shared" si="283"/>
        <v>1765189</v>
      </c>
      <c r="J6053" s="232">
        <v>2016</v>
      </c>
      <c r="K6053" s="106">
        <f t="shared" si="284"/>
        <v>2101374</v>
      </c>
    </row>
    <row r="6054" spans="2:11" s="58" customFormat="1">
      <c r="B6054" s="175" t="s">
        <v>7154</v>
      </c>
      <c r="C6054" s="174" t="s">
        <v>855</v>
      </c>
      <c r="D6054" s="181">
        <v>9686.3136360000008</v>
      </c>
      <c r="E6054" s="97">
        <v>780.34125716389303</v>
      </c>
      <c r="F6054" s="227">
        <f t="shared" si="282"/>
        <v>7558630.1600000001</v>
      </c>
      <c r="G6054" s="81">
        <v>4843.1567420000001</v>
      </c>
      <c r="H6054" s="106">
        <v>1300.6112202345896</v>
      </c>
      <c r="I6054" s="189">
        <f t="shared" si="283"/>
        <v>6299064</v>
      </c>
      <c r="J6054" s="232">
        <v>2016</v>
      </c>
      <c r="K6054" s="106">
        <f t="shared" si="284"/>
        <v>13857694</v>
      </c>
    </row>
    <row r="6055" spans="2:11" s="58" customFormat="1">
      <c r="B6055" s="175" t="s">
        <v>7155</v>
      </c>
      <c r="C6055" s="174" t="s">
        <v>530</v>
      </c>
      <c r="D6055" s="181">
        <v>6578.5</v>
      </c>
      <c r="E6055" s="97">
        <v>282.0735213194497</v>
      </c>
      <c r="F6055" s="227">
        <f t="shared" si="282"/>
        <v>1855620.66</v>
      </c>
      <c r="G6055" s="81">
        <v>3289.2500399999999</v>
      </c>
      <c r="H6055" s="106">
        <v>1300.6110657370396</v>
      </c>
      <c r="I6055" s="189">
        <f t="shared" si="283"/>
        <v>4278035</v>
      </c>
      <c r="J6055" s="232">
        <v>2016</v>
      </c>
      <c r="K6055" s="106">
        <f t="shared" si="284"/>
        <v>6133656</v>
      </c>
    </row>
    <row r="6056" spans="2:11" s="58" customFormat="1">
      <c r="B6056" s="175" t="s">
        <v>7156</v>
      </c>
      <c r="C6056" s="174" t="s">
        <v>540</v>
      </c>
      <c r="D6056" s="181">
        <v>10440.474679999999</v>
      </c>
      <c r="E6056" s="97">
        <v>763.72306378698102</v>
      </c>
      <c r="F6056" s="227">
        <f t="shared" si="282"/>
        <v>7973631.3099999996</v>
      </c>
      <c r="G6056" s="81"/>
      <c r="H6056" s="106" t="s">
        <v>11235</v>
      </c>
      <c r="I6056" s="189" t="str">
        <f t="shared" si="283"/>
        <v/>
      </c>
      <c r="J6056" s="232">
        <v>2016</v>
      </c>
      <c r="K6056" s="106">
        <f t="shared" si="284"/>
        <v>0</v>
      </c>
    </row>
    <row r="6057" spans="2:11" s="58" customFormat="1">
      <c r="B6057" s="175" t="s">
        <v>7157</v>
      </c>
      <c r="C6057" s="174" t="s">
        <v>514</v>
      </c>
      <c r="D6057" s="104">
        <v>14558.53333</v>
      </c>
      <c r="E6057" s="97">
        <v>249.3658301773452</v>
      </c>
      <c r="F6057" s="227">
        <f t="shared" si="282"/>
        <v>3630400.75</v>
      </c>
      <c r="G6057" s="81">
        <v>7279.2668389999999</v>
      </c>
      <c r="H6057" s="106">
        <v>1300.6110655644836</v>
      </c>
      <c r="I6057" s="189">
        <f t="shared" si="283"/>
        <v>9467495</v>
      </c>
      <c r="J6057" s="232">
        <v>2016</v>
      </c>
      <c r="K6057" s="106">
        <f t="shared" si="284"/>
        <v>13097896</v>
      </c>
    </row>
    <row r="6058" spans="2:11" s="58" customFormat="1">
      <c r="B6058" s="175" t="s">
        <v>7158</v>
      </c>
      <c r="C6058" s="174" t="s">
        <v>556</v>
      </c>
      <c r="D6058" s="181">
        <v>6667.2666669999999</v>
      </c>
      <c r="E6058" s="97">
        <v>583.94634329990572</v>
      </c>
      <c r="F6058" s="227">
        <f t="shared" si="282"/>
        <v>3893325.99</v>
      </c>
      <c r="G6058" s="81">
        <v>3333.6333730000001</v>
      </c>
      <c r="H6058" s="106">
        <v>1300.6112295120702</v>
      </c>
      <c r="I6058" s="189">
        <f t="shared" si="283"/>
        <v>4335761</v>
      </c>
      <c r="J6058" s="232">
        <v>2016</v>
      </c>
      <c r="K6058" s="106">
        <f t="shared" si="284"/>
        <v>8229087</v>
      </c>
    </row>
    <row r="6059" spans="2:11" s="58" customFormat="1">
      <c r="B6059" s="175" t="s">
        <v>7159</v>
      </c>
      <c r="C6059" s="174" t="s">
        <v>556</v>
      </c>
      <c r="D6059" s="181">
        <v>1509.666667</v>
      </c>
      <c r="E6059" s="97">
        <v>479.37866405842823</v>
      </c>
      <c r="F6059" s="227">
        <f t="shared" si="282"/>
        <v>723701.99</v>
      </c>
      <c r="G6059" s="81">
        <v>754.83332380000002</v>
      </c>
      <c r="H6059" s="106">
        <v>1300.6116304691952</v>
      </c>
      <c r="I6059" s="189">
        <f t="shared" si="283"/>
        <v>981745</v>
      </c>
      <c r="J6059" s="232">
        <v>2016</v>
      </c>
      <c r="K6059" s="106">
        <f t="shared" si="284"/>
        <v>1705447</v>
      </c>
    </row>
    <row r="6060" spans="2:11" s="58" customFormat="1">
      <c r="B6060" s="175" t="s">
        <v>7160</v>
      </c>
      <c r="C6060" s="174" t="s">
        <v>514</v>
      </c>
      <c r="D6060" s="181">
        <v>14558.53333</v>
      </c>
      <c r="E6060" s="97">
        <v>249.3658301773452</v>
      </c>
      <c r="F6060" s="227">
        <f t="shared" si="282"/>
        <v>3630400.75</v>
      </c>
      <c r="G6060" s="81">
        <v>7279.2668389999999</v>
      </c>
      <c r="H6060" s="106">
        <v>1300.6110655644836</v>
      </c>
      <c r="I6060" s="189">
        <f t="shared" si="283"/>
        <v>9467495</v>
      </c>
      <c r="J6060" s="232">
        <v>2016</v>
      </c>
      <c r="K6060" s="106">
        <f t="shared" si="284"/>
        <v>13097896</v>
      </c>
    </row>
    <row r="6061" spans="2:11" s="58" customFormat="1">
      <c r="B6061" s="175" t="s">
        <v>7161</v>
      </c>
      <c r="C6061" s="174" t="s">
        <v>514</v>
      </c>
      <c r="D6061" s="181">
        <v>6687.3083329999999</v>
      </c>
      <c r="E6061" s="97">
        <v>349.3359201746261</v>
      </c>
      <c r="F6061" s="227">
        <f t="shared" si="282"/>
        <v>2336117.0099999998</v>
      </c>
      <c r="G6061" s="81">
        <v>3343.6541470000002</v>
      </c>
      <c r="H6061" s="106">
        <v>1300.6111902757148</v>
      </c>
      <c r="I6061" s="189">
        <f t="shared" si="283"/>
        <v>4348794</v>
      </c>
      <c r="J6061" s="232">
        <v>2016</v>
      </c>
      <c r="K6061" s="106">
        <f t="shared" si="284"/>
        <v>6684911</v>
      </c>
    </row>
    <row r="6062" spans="2:11" s="58" customFormat="1">
      <c r="B6062" s="175" t="s">
        <v>7162</v>
      </c>
      <c r="C6062" s="174" t="s">
        <v>7163</v>
      </c>
      <c r="D6062" s="104">
        <v>7250.7666669999999</v>
      </c>
      <c r="E6062" s="97">
        <v>207.33563208454575</v>
      </c>
      <c r="F6062" s="227">
        <f t="shared" si="282"/>
        <v>1503342.29</v>
      </c>
      <c r="G6062" s="81">
        <v>3625.383268</v>
      </c>
      <c r="H6062" s="106">
        <v>1300.6111772014722</v>
      </c>
      <c r="I6062" s="189">
        <f t="shared" si="283"/>
        <v>4715214</v>
      </c>
      <c r="J6062" s="232">
        <v>2016</v>
      </c>
      <c r="K6062" s="106">
        <f t="shared" si="284"/>
        <v>6218556</v>
      </c>
    </row>
    <row r="6063" spans="2:11" s="58" customFormat="1">
      <c r="B6063" s="175" t="s">
        <v>7164</v>
      </c>
      <c r="C6063" s="174" t="s">
        <v>514</v>
      </c>
      <c r="D6063" s="181">
        <v>7959.1833329999999</v>
      </c>
      <c r="E6063" s="97">
        <v>218.83424305336328</v>
      </c>
      <c r="F6063" s="227">
        <f t="shared" si="282"/>
        <v>1741741.86</v>
      </c>
      <c r="G6063" s="81">
        <v>3979.5916809999999</v>
      </c>
      <c r="H6063" s="106">
        <v>1300.6110714100671</v>
      </c>
      <c r="I6063" s="189">
        <f t="shared" si="283"/>
        <v>5175901</v>
      </c>
      <c r="J6063" s="232">
        <v>2016</v>
      </c>
      <c r="K6063" s="106">
        <f t="shared" si="284"/>
        <v>6917643</v>
      </c>
    </row>
    <row r="6064" spans="2:11" s="58" customFormat="1">
      <c r="B6064" s="175" t="s">
        <v>7165</v>
      </c>
      <c r="C6064" s="174" t="s">
        <v>514</v>
      </c>
      <c r="D6064" s="181">
        <v>6687.3083329999999</v>
      </c>
      <c r="E6064" s="97">
        <v>349.3359201746261</v>
      </c>
      <c r="F6064" s="227">
        <f t="shared" si="282"/>
        <v>2336117.0099999998</v>
      </c>
      <c r="G6064" s="81">
        <v>3343.6541470000002</v>
      </c>
      <c r="H6064" s="106">
        <v>1300.6111902757148</v>
      </c>
      <c r="I6064" s="189">
        <f t="shared" si="283"/>
        <v>4348794</v>
      </c>
      <c r="J6064" s="232">
        <v>2016</v>
      </c>
      <c r="K6064" s="106">
        <f t="shared" si="284"/>
        <v>6684911</v>
      </c>
    </row>
    <row r="6065" spans="2:11" s="58" customFormat="1">
      <c r="B6065" s="175" t="s">
        <v>7166</v>
      </c>
      <c r="C6065" s="174" t="s">
        <v>475</v>
      </c>
      <c r="D6065" s="181">
        <v>5146.7666669999999</v>
      </c>
      <c r="E6065" s="97">
        <v>255.81510202160482</v>
      </c>
      <c r="F6065" s="227">
        <f t="shared" si="282"/>
        <v>1316620.6399999999</v>
      </c>
      <c r="G6065" s="81">
        <v>2573.3832769999999</v>
      </c>
      <c r="H6065" s="106">
        <v>1299.1648115073999</v>
      </c>
      <c r="I6065" s="189">
        <f t="shared" si="283"/>
        <v>3343249</v>
      </c>
      <c r="J6065" s="232">
        <v>2016</v>
      </c>
      <c r="K6065" s="106">
        <f t="shared" si="284"/>
        <v>4659870</v>
      </c>
    </row>
    <row r="6066" spans="2:11" s="58" customFormat="1">
      <c r="B6066" s="175" t="s">
        <v>7167</v>
      </c>
      <c r="C6066" s="174" t="s">
        <v>475</v>
      </c>
      <c r="D6066" s="181">
        <v>5711.8</v>
      </c>
      <c r="E6066" s="97">
        <v>190.38269897405368</v>
      </c>
      <c r="F6066" s="227">
        <f t="shared" si="282"/>
        <v>1087427.8999999999</v>
      </c>
      <c r="G6066" s="81">
        <v>2855.899938</v>
      </c>
      <c r="H6066" s="106">
        <v>1300.6110440274115</v>
      </c>
      <c r="I6066" s="189">
        <f t="shared" si="283"/>
        <v>3714414.9999999995</v>
      </c>
      <c r="J6066" s="232">
        <v>2016</v>
      </c>
      <c r="K6066" s="106">
        <f t="shared" si="284"/>
        <v>4801843</v>
      </c>
    </row>
    <row r="6067" spans="2:11" s="58" customFormat="1">
      <c r="B6067" s="175" t="s">
        <v>7168</v>
      </c>
      <c r="C6067" s="174" t="s">
        <v>489</v>
      </c>
      <c r="D6067" s="104">
        <v>5374.8</v>
      </c>
      <c r="E6067" s="97">
        <v>75.432974250204666</v>
      </c>
      <c r="F6067" s="227">
        <f t="shared" si="282"/>
        <v>405437.15</v>
      </c>
      <c r="G6067" s="81">
        <v>2687.4000289999999</v>
      </c>
      <c r="H6067" s="106">
        <v>623.65147797652276</v>
      </c>
      <c r="I6067" s="189">
        <f t="shared" si="283"/>
        <v>1676001</v>
      </c>
      <c r="J6067" s="232">
        <v>2016</v>
      </c>
      <c r="K6067" s="106">
        <f t="shared" si="284"/>
        <v>2081438</v>
      </c>
    </row>
    <row r="6068" spans="2:11" s="58" customFormat="1">
      <c r="B6068" s="175" t="s">
        <v>7169</v>
      </c>
      <c r="C6068" s="174" t="s">
        <v>489</v>
      </c>
      <c r="D6068" s="181">
        <v>9798.7999999999993</v>
      </c>
      <c r="E6068" s="97">
        <v>218.79209801200147</v>
      </c>
      <c r="F6068" s="227">
        <f t="shared" si="282"/>
        <v>2143900.0099999998</v>
      </c>
      <c r="G6068" s="81">
        <v>4899.4000800000003</v>
      </c>
      <c r="H6068" s="106">
        <v>623.65166144994635</v>
      </c>
      <c r="I6068" s="189">
        <f t="shared" si="283"/>
        <v>3055519.0000000005</v>
      </c>
      <c r="J6068" s="232">
        <v>2016</v>
      </c>
      <c r="K6068" s="106">
        <f t="shared" si="284"/>
        <v>5199419</v>
      </c>
    </row>
    <row r="6069" spans="2:11" s="58" customFormat="1">
      <c r="B6069" s="175" t="s">
        <v>7170</v>
      </c>
      <c r="C6069" s="174" t="s">
        <v>505</v>
      </c>
      <c r="D6069" s="181">
        <v>5006.9875000000002</v>
      </c>
      <c r="E6069" s="97">
        <v>276.04058927648612</v>
      </c>
      <c r="F6069" s="227">
        <f t="shared" si="282"/>
        <v>1382131.78</v>
      </c>
      <c r="G6069" s="81">
        <v>2503.4937839999998</v>
      </c>
      <c r="H6069" s="106">
        <v>623.65163835373846</v>
      </c>
      <c r="I6069" s="189">
        <f t="shared" si="283"/>
        <v>1561308</v>
      </c>
      <c r="J6069" s="232">
        <v>2016</v>
      </c>
      <c r="K6069" s="106">
        <f t="shared" si="284"/>
        <v>2943440</v>
      </c>
    </row>
    <row r="6070" spans="2:11" s="58" customFormat="1">
      <c r="B6070" s="175" t="s">
        <v>7171</v>
      </c>
      <c r="C6070" s="174" t="s">
        <v>5273</v>
      </c>
      <c r="D6070" s="181">
        <v>2418.6</v>
      </c>
      <c r="E6070" s="97">
        <v>572.93626064665511</v>
      </c>
      <c r="F6070" s="227">
        <f t="shared" si="282"/>
        <v>1385703.64</v>
      </c>
      <c r="G6070" s="81"/>
      <c r="H6070" s="106" t="s">
        <v>11235</v>
      </c>
      <c r="I6070" s="189" t="str">
        <f t="shared" si="283"/>
        <v/>
      </c>
      <c r="J6070" s="232">
        <v>2016</v>
      </c>
      <c r="K6070" s="106">
        <f t="shared" si="284"/>
        <v>0</v>
      </c>
    </row>
    <row r="6071" spans="2:11" s="58" customFormat="1">
      <c r="B6071" s="175" t="s">
        <v>7172</v>
      </c>
      <c r="C6071" s="174" t="s">
        <v>7173</v>
      </c>
      <c r="D6071" s="181">
        <v>9279.3327270000009</v>
      </c>
      <c r="E6071" s="97">
        <v>1233.2189475977175</v>
      </c>
      <c r="F6071" s="227">
        <f t="shared" si="282"/>
        <v>11443448.939999999</v>
      </c>
      <c r="G6071" s="81"/>
      <c r="H6071" s="106" t="s">
        <v>11235</v>
      </c>
      <c r="I6071" s="189" t="str">
        <f t="shared" si="283"/>
        <v/>
      </c>
      <c r="J6071" s="232">
        <v>2016</v>
      </c>
      <c r="K6071" s="106">
        <f t="shared" si="284"/>
        <v>0</v>
      </c>
    </row>
    <row r="6072" spans="2:11" s="58" customFormat="1">
      <c r="B6072" s="175" t="s">
        <v>7174</v>
      </c>
      <c r="C6072" s="174" t="s">
        <v>5273</v>
      </c>
      <c r="D6072" s="104">
        <v>6866</v>
      </c>
      <c r="E6072" s="97">
        <v>1012.9587445383047</v>
      </c>
      <c r="F6072" s="227">
        <f t="shared" si="282"/>
        <v>6954974.7400000002</v>
      </c>
      <c r="G6072" s="81"/>
      <c r="H6072" s="106" t="s">
        <v>11235</v>
      </c>
      <c r="I6072" s="189" t="str">
        <f t="shared" si="283"/>
        <v/>
      </c>
      <c r="J6072" s="232">
        <v>2016</v>
      </c>
      <c r="K6072" s="106">
        <f t="shared" si="284"/>
        <v>0</v>
      </c>
    </row>
    <row r="6073" spans="2:11" s="58" customFormat="1">
      <c r="B6073" s="175" t="s">
        <v>7175</v>
      </c>
      <c r="C6073" s="174" t="s">
        <v>3361</v>
      </c>
      <c r="D6073" s="181">
        <v>6753.05</v>
      </c>
      <c r="E6073" s="97">
        <v>507.16081178134323</v>
      </c>
      <c r="F6073" s="227">
        <f t="shared" si="282"/>
        <v>3424882.32</v>
      </c>
      <c r="G6073" s="81">
        <v>3376.524989</v>
      </c>
      <c r="H6073" s="106">
        <v>1217.8390544705665</v>
      </c>
      <c r="I6073" s="189">
        <f t="shared" si="283"/>
        <v>4112064</v>
      </c>
      <c r="J6073" s="232">
        <v>2016</v>
      </c>
      <c r="K6073" s="106">
        <f t="shared" si="284"/>
        <v>7536946</v>
      </c>
    </row>
    <row r="6074" spans="2:11" s="58" customFormat="1">
      <c r="B6074" s="175" t="s">
        <v>7176</v>
      </c>
      <c r="C6074" s="174" t="s">
        <v>7173</v>
      </c>
      <c r="D6074" s="181">
        <v>9279.3327270000009</v>
      </c>
      <c r="E6074" s="97">
        <v>1233.2189475977175</v>
      </c>
      <c r="F6074" s="227">
        <f t="shared" si="282"/>
        <v>11443448.939999999</v>
      </c>
      <c r="G6074" s="81"/>
      <c r="H6074" s="106" t="s">
        <v>11235</v>
      </c>
      <c r="I6074" s="189" t="str">
        <f t="shared" si="283"/>
        <v/>
      </c>
      <c r="J6074" s="232">
        <v>2016</v>
      </c>
      <c r="K6074" s="106">
        <f t="shared" si="284"/>
        <v>0</v>
      </c>
    </row>
    <row r="6075" spans="2:11" s="58" customFormat="1">
      <c r="B6075" s="175" t="s">
        <v>7177</v>
      </c>
      <c r="C6075" s="174" t="s">
        <v>5273</v>
      </c>
      <c r="D6075" s="181">
        <v>6866</v>
      </c>
      <c r="E6075" s="97">
        <v>1012.9587445383047</v>
      </c>
      <c r="F6075" s="227">
        <f t="shared" si="282"/>
        <v>6954974.7400000002</v>
      </c>
      <c r="G6075" s="81"/>
      <c r="H6075" s="106" t="s">
        <v>11235</v>
      </c>
      <c r="I6075" s="189" t="str">
        <f t="shared" si="283"/>
        <v/>
      </c>
      <c r="J6075" s="232">
        <v>2016</v>
      </c>
      <c r="K6075" s="106">
        <f t="shared" si="284"/>
        <v>0</v>
      </c>
    </row>
    <row r="6076" spans="2:11" s="58" customFormat="1">
      <c r="B6076" s="175" t="s">
        <v>7178</v>
      </c>
      <c r="C6076" s="174" t="s">
        <v>5273</v>
      </c>
      <c r="D6076" s="181">
        <v>4231.75</v>
      </c>
      <c r="E6076" s="97">
        <v>263.69737579015776</v>
      </c>
      <c r="F6076" s="227">
        <f t="shared" si="282"/>
        <v>1115901.3700000001</v>
      </c>
      <c r="G6076" s="81">
        <v>2115.8750249999998</v>
      </c>
      <c r="H6076" s="106">
        <v>0</v>
      </c>
      <c r="I6076" s="189">
        <f t="shared" si="283"/>
        <v>0</v>
      </c>
      <c r="J6076" s="232">
        <v>2016</v>
      </c>
      <c r="K6076" s="106">
        <f t="shared" si="284"/>
        <v>1115901</v>
      </c>
    </row>
    <row r="6077" spans="2:11" s="58" customFormat="1">
      <c r="B6077" s="175" t="s">
        <v>7179</v>
      </c>
      <c r="C6077" s="174" t="s">
        <v>3336</v>
      </c>
      <c r="D6077" s="104">
        <v>2212.8970869999998</v>
      </c>
      <c r="E6077" s="97">
        <v>646.5450329367261</v>
      </c>
      <c r="F6077" s="227">
        <f t="shared" si="282"/>
        <v>1430737.62</v>
      </c>
      <c r="G6077" s="81">
        <v>1106.4485079999999</v>
      </c>
      <c r="H6077" s="106">
        <v>0</v>
      </c>
      <c r="I6077" s="189">
        <f t="shared" si="283"/>
        <v>0</v>
      </c>
      <c r="J6077" s="232">
        <v>2016</v>
      </c>
      <c r="K6077" s="106">
        <f t="shared" si="284"/>
        <v>1430738</v>
      </c>
    </row>
    <row r="6078" spans="2:11" s="58" customFormat="1">
      <c r="B6078" s="175" t="s">
        <v>7180</v>
      </c>
      <c r="C6078" s="174" t="s">
        <v>5273</v>
      </c>
      <c r="D6078" s="181">
        <v>4231.75</v>
      </c>
      <c r="E6078" s="97">
        <v>263.69737579015776</v>
      </c>
      <c r="F6078" s="227">
        <f t="shared" si="282"/>
        <v>1115901.3700000001</v>
      </c>
      <c r="G6078" s="81">
        <v>2115.8750249999998</v>
      </c>
      <c r="H6078" s="106">
        <v>0</v>
      </c>
      <c r="I6078" s="189">
        <f t="shared" si="283"/>
        <v>0</v>
      </c>
      <c r="J6078" s="232">
        <v>2016</v>
      </c>
      <c r="K6078" s="106">
        <f t="shared" si="284"/>
        <v>1115901</v>
      </c>
    </row>
    <row r="6079" spans="2:11" s="58" customFormat="1">
      <c r="B6079" s="175" t="s">
        <v>7181</v>
      </c>
      <c r="C6079" s="174" t="s">
        <v>3336</v>
      </c>
      <c r="D6079" s="181">
        <v>7894.8276699999997</v>
      </c>
      <c r="E6079" s="97">
        <v>332.75011562095312</v>
      </c>
      <c r="F6079" s="227">
        <f t="shared" si="282"/>
        <v>2627004.8199999998</v>
      </c>
      <c r="G6079" s="81">
        <v>3947.4139019999998</v>
      </c>
      <c r="H6079" s="106">
        <v>0</v>
      </c>
      <c r="I6079" s="189">
        <f t="shared" si="283"/>
        <v>0</v>
      </c>
      <c r="J6079" s="232">
        <v>2016</v>
      </c>
      <c r="K6079" s="106">
        <f t="shared" si="284"/>
        <v>2627005</v>
      </c>
    </row>
    <row r="6080" spans="2:11" s="58" customFormat="1">
      <c r="B6080" s="175" t="s">
        <v>7182</v>
      </c>
      <c r="C6080" s="174" t="s">
        <v>3347</v>
      </c>
      <c r="D6080" s="181">
        <v>4539.0153849999997</v>
      </c>
      <c r="E6080" s="97">
        <v>202.51026313716713</v>
      </c>
      <c r="F6080" s="227">
        <f t="shared" si="282"/>
        <v>919197.2</v>
      </c>
      <c r="G6080" s="81">
        <v>2269.5076600000002</v>
      </c>
      <c r="H6080" s="106">
        <v>0</v>
      </c>
      <c r="I6080" s="189">
        <f t="shared" si="283"/>
        <v>0</v>
      </c>
      <c r="J6080" s="232">
        <v>2016</v>
      </c>
      <c r="K6080" s="106">
        <f t="shared" si="284"/>
        <v>919197</v>
      </c>
    </row>
    <row r="6081" spans="2:11" s="58" customFormat="1">
      <c r="B6081" s="175" t="s">
        <v>7183</v>
      </c>
      <c r="C6081" s="174" t="s">
        <v>3356</v>
      </c>
      <c r="D6081" s="181">
        <v>4694.8999999999996</v>
      </c>
      <c r="E6081" s="97">
        <v>955.35369656435716</v>
      </c>
      <c r="F6081" s="227">
        <f t="shared" si="282"/>
        <v>4485290.07</v>
      </c>
      <c r="G6081" s="81">
        <v>2347.4500090000001</v>
      </c>
      <c r="H6081" s="106">
        <v>0</v>
      </c>
      <c r="I6081" s="189">
        <f t="shared" si="283"/>
        <v>0</v>
      </c>
      <c r="J6081" s="232">
        <v>2016</v>
      </c>
      <c r="K6081" s="106">
        <f t="shared" si="284"/>
        <v>4485290</v>
      </c>
    </row>
    <row r="6082" spans="2:11" s="58" customFormat="1">
      <c r="B6082" s="175" t="s">
        <v>7184</v>
      </c>
      <c r="C6082" s="174" t="s">
        <v>3356</v>
      </c>
      <c r="D6082" s="104">
        <v>11171.446669999999</v>
      </c>
      <c r="E6082" s="97">
        <v>470.6760901540427</v>
      </c>
      <c r="F6082" s="227">
        <f t="shared" si="282"/>
        <v>5258132.84</v>
      </c>
      <c r="G6082" s="81"/>
      <c r="H6082" s="106" t="s">
        <v>11235</v>
      </c>
      <c r="I6082" s="189" t="str">
        <f t="shared" si="283"/>
        <v/>
      </c>
      <c r="J6082" s="232">
        <v>2016</v>
      </c>
      <c r="K6082" s="106">
        <f t="shared" si="284"/>
        <v>0</v>
      </c>
    </row>
    <row r="6083" spans="2:11" s="58" customFormat="1">
      <c r="B6083" s="175" t="s">
        <v>7185</v>
      </c>
      <c r="C6083" s="174" t="s">
        <v>3349</v>
      </c>
      <c r="D6083" s="181">
        <v>8219.7916669999995</v>
      </c>
      <c r="E6083" s="97">
        <v>1219.6137586123082</v>
      </c>
      <c r="F6083" s="227">
        <f t="shared" si="282"/>
        <v>10024971.01</v>
      </c>
      <c r="G6083" s="81"/>
      <c r="H6083" s="106" t="s">
        <v>11235</v>
      </c>
      <c r="I6083" s="189" t="str">
        <f t="shared" si="283"/>
        <v/>
      </c>
      <c r="J6083" s="232">
        <v>2016</v>
      </c>
      <c r="K6083" s="106">
        <f t="shared" si="284"/>
        <v>0</v>
      </c>
    </row>
    <row r="6084" spans="2:11" s="58" customFormat="1">
      <c r="B6084" s="175" t="s">
        <v>7186</v>
      </c>
      <c r="C6084" s="174" t="s">
        <v>3356</v>
      </c>
      <c r="D6084" s="181">
        <v>11171.446669999999</v>
      </c>
      <c r="E6084" s="97">
        <v>470.6760901540427</v>
      </c>
      <c r="F6084" s="227">
        <f t="shared" si="282"/>
        <v>5258132.84</v>
      </c>
      <c r="G6084" s="81">
        <v>5585.7236439999997</v>
      </c>
      <c r="H6084" s="106">
        <v>0</v>
      </c>
      <c r="I6084" s="189">
        <f t="shared" si="283"/>
        <v>0</v>
      </c>
      <c r="J6084" s="232">
        <v>2016</v>
      </c>
      <c r="K6084" s="106">
        <f t="shared" si="284"/>
        <v>5258133</v>
      </c>
    </row>
    <row r="6085" spans="2:11" s="58" customFormat="1">
      <c r="B6085" s="175" t="s">
        <v>7187</v>
      </c>
      <c r="C6085" s="174" t="s">
        <v>3349</v>
      </c>
      <c r="D6085" s="181">
        <v>4721.0916669999997</v>
      </c>
      <c r="E6085" s="97">
        <v>719.67888565888347</v>
      </c>
      <c r="F6085" s="227">
        <f t="shared" si="282"/>
        <v>3397669.99</v>
      </c>
      <c r="G6085" s="81">
        <v>2360.5458840000001</v>
      </c>
      <c r="H6085" s="106">
        <v>0</v>
      </c>
      <c r="I6085" s="189">
        <f t="shared" si="283"/>
        <v>0</v>
      </c>
      <c r="J6085" s="232">
        <v>2016</v>
      </c>
      <c r="K6085" s="106">
        <f t="shared" si="284"/>
        <v>3397670</v>
      </c>
    </row>
    <row r="6086" spans="2:11" s="58" customFormat="1">
      <c r="B6086" s="175" t="s">
        <v>7188</v>
      </c>
      <c r="C6086" s="174" t="s">
        <v>1604</v>
      </c>
      <c r="D6086" s="181">
        <v>17924.042860000001</v>
      </c>
      <c r="E6086" s="97">
        <v>213.08122279283592</v>
      </c>
      <c r="F6086" s="227">
        <f t="shared" si="282"/>
        <v>3819276.97</v>
      </c>
      <c r="G6086" s="81"/>
      <c r="H6086" s="106" t="s">
        <v>11235</v>
      </c>
      <c r="I6086" s="189" t="str">
        <f t="shared" si="283"/>
        <v/>
      </c>
      <c r="J6086" s="232">
        <v>2016</v>
      </c>
      <c r="K6086" s="106">
        <f t="shared" si="284"/>
        <v>0</v>
      </c>
    </row>
    <row r="6087" spans="2:11" s="58" customFormat="1">
      <c r="B6087" s="175" t="s">
        <v>7189</v>
      </c>
      <c r="C6087" s="174" t="s">
        <v>3349</v>
      </c>
      <c r="D6087" s="104">
        <v>4721.0916669999997</v>
      </c>
      <c r="E6087" s="97">
        <v>719.67888565888347</v>
      </c>
      <c r="F6087" s="227">
        <f t="shared" si="282"/>
        <v>3397669.99</v>
      </c>
      <c r="G6087" s="81">
        <v>2360.5458840000001</v>
      </c>
      <c r="H6087" s="106">
        <v>0</v>
      </c>
      <c r="I6087" s="189">
        <f t="shared" si="283"/>
        <v>0</v>
      </c>
      <c r="J6087" s="232">
        <v>2016</v>
      </c>
      <c r="K6087" s="106">
        <f t="shared" si="284"/>
        <v>3397670</v>
      </c>
    </row>
    <row r="6088" spans="2:11" s="58" customFormat="1">
      <c r="B6088" s="175" t="s">
        <v>7190</v>
      </c>
      <c r="C6088" s="174" t="s">
        <v>3330</v>
      </c>
      <c r="D6088" s="181">
        <v>9339.5</v>
      </c>
      <c r="E6088" s="97">
        <v>884.11386905080576</v>
      </c>
      <c r="F6088" s="227">
        <f t="shared" si="282"/>
        <v>8257181.4800000004</v>
      </c>
      <c r="G6088" s="81">
        <v>4669.7498509999996</v>
      </c>
      <c r="H6088" s="106">
        <v>0</v>
      </c>
      <c r="I6088" s="189">
        <f t="shared" si="283"/>
        <v>0</v>
      </c>
      <c r="J6088" s="232">
        <v>2016</v>
      </c>
      <c r="K6088" s="106">
        <f t="shared" si="284"/>
        <v>8257181</v>
      </c>
    </row>
    <row r="6089" spans="2:11" s="58" customFormat="1">
      <c r="B6089" s="175" t="s">
        <v>7191</v>
      </c>
      <c r="C6089" s="174" t="s">
        <v>7192</v>
      </c>
      <c r="D6089" s="181">
        <v>11011.483329999999</v>
      </c>
      <c r="E6089" s="97">
        <v>647.51477673989268</v>
      </c>
      <c r="F6089" s="227">
        <f t="shared" si="282"/>
        <v>7130098.169999999</v>
      </c>
      <c r="G6089" s="81">
        <v>5505.7416080000003</v>
      </c>
      <c r="H6089" s="106">
        <v>0</v>
      </c>
      <c r="I6089" s="189">
        <f t="shared" si="283"/>
        <v>0</v>
      </c>
      <c r="J6089" s="232">
        <v>2016</v>
      </c>
      <c r="K6089" s="106">
        <f t="shared" si="284"/>
        <v>7130098</v>
      </c>
    </row>
    <row r="6090" spans="2:11" s="58" customFormat="1">
      <c r="B6090" s="175" t="s">
        <v>7193</v>
      </c>
      <c r="C6090" s="174" t="s">
        <v>3330</v>
      </c>
      <c r="D6090" s="181">
        <v>10668.11429</v>
      </c>
      <c r="E6090" s="97">
        <v>112.17852541397924</v>
      </c>
      <c r="F6090" s="227">
        <f t="shared" si="282"/>
        <v>1196733.33</v>
      </c>
      <c r="G6090" s="81">
        <v>5334.0571819999996</v>
      </c>
      <c r="H6090" s="106">
        <v>0</v>
      </c>
      <c r="I6090" s="189">
        <f t="shared" si="283"/>
        <v>0</v>
      </c>
      <c r="J6090" s="232">
        <v>2016</v>
      </c>
      <c r="K6090" s="106">
        <f t="shared" si="284"/>
        <v>1196733</v>
      </c>
    </row>
    <row r="6091" spans="2:11" s="58" customFormat="1">
      <c r="B6091" s="175" t="s">
        <v>7194</v>
      </c>
      <c r="C6091" s="174" t="s">
        <v>3330</v>
      </c>
      <c r="D6091" s="181">
        <v>9339.5</v>
      </c>
      <c r="E6091" s="97">
        <v>884.11386905080576</v>
      </c>
      <c r="F6091" s="227">
        <f t="shared" si="282"/>
        <v>8257181.4800000004</v>
      </c>
      <c r="G6091" s="81">
        <v>4669.7498509999996</v>
      </c>
      <c r="H6091" s="106">
        <v>0</v>
      </c>
      <c r="I6091" s="189">
        <f t="shared" si="283"/>
        <v>0</v>
      </c>
      <c r="J6091" s="232">
        <v>2016</v>
      </c>
      <c r="K6091" s="106">
        <f t="shared" si="284"/>
        <v>8257181</v>
      </c>
    </row>
    <row r="6092" spans="2:11" s="58" customFormat="1">
      <c r="B6092" s="175" t="s">
        <v>7195</v>
      </c>
      <c r="C6092" s="174" t="s">
        <v>3333</v>
      </c>
      <c r="D6092" s="104">
        <v>11182.4</v>
      </c>
      <c r="E6092" s="97">
        <v>576.76058717269996</v>
      </c>
      <c r="F6092" s="227">
        <f t="shared" si="282"/>
        <v>6449567.5899999999</v>
      </c>
      <c r="G6092" s="81">
        <v>5591.2000330000001</v>
      </c>
      <c r="H6092" s="106">
        <v>1217.8389182664394</v>
      </c>
      <c r="I6092" s="189">
        <f t="shared" si="283"/>
        <v>6809181</v>
      </c>
      <c r="J6092" s="232">
        <v>2016</v>
      </c>
      <c r="K6092" s="106">
        <f t="shared" si="284"/>
        <v>13258749</v>
      </c>
    </row>
    <row r="6093" spans="2:11" s="58" customFormat="1">
      <c r="B6093" s="175" t="s">
        <v>7196</v>
      </c>
      <c r="C6093" s="174" t="s">
        <v>4004</v>
      </c>
      <c r="D6093" s="181">
        <v>12929.22955</v>
      </c>
      <c r="E6093" s="97">
        <v>429.9795319203688</v>
      </c>
      <c r="F6093" s="227">
        <f t="shared" si="282"/>
        <v>5559304.0700000003</v>
      </c>
      <c r="G6093" s="81"/>
      <c r="H6093" s="106" t="s">
        <v>11235</v>
      </c>
      <c r="I6093" s="189" t="str">
        <f t="shared" si="283"/>
        <v/>
      </c>
      <c r="J6093" s="232">
        <v>2016</v>
      </c>
      <c r="K6093" s="106">
        <f t="shared" si="284"/>
        <v>0</v>
      </c>
    </row>
    <row r="6094" spans="2:11" s="58" customFormat="1">
      <c r="B6094" s="175" t="s">
        <v>7197</v>
      </c>
      <c r="C6094" s="174" t="s">
        <v>1596</v>
      </c>
      <c r="D6094" s="181">
        <v>3147.6624999999999</v>
      </c>
      <c r="E6094" s="97">
        <v>224.17308081790853</v>
      </c>
      <c r="F6094" s="227">
        <f t="shared" ref="F6094:F6157" si="285">IFERROR(D6094*E6094,0)</f>
        <v>705621.2</v>
      </c>
      <c r="G6094" s="81">
        <v>1573.831214</v>
      </c>
      <c r="H6094" s="106">
        <v>0</v>
      </c>
      <c r="I6094" s="189">
        <f t="shared" ref="I6094:I6157" si="286">IFERROR(G6094*H6094,"")</f>
        <v>0</v>
      </c>
      <c r="J6094" s="232">
        <v>2016</v>
      </c>
      <c r="K6094" s="106">
        <f t="shared" ref="K6094:K6157" si="287">IFERROR(ROUND((F6094+I6094),0),0)</f>
        <v>705621</v>
      </c>
    </row>
    <row r="6095" spans="2:11" s="58" customFormat="1">
      <c r="B6095" s="175" t="s">
        <v>7198</v>
      </c>
      <c r="C6095" s="174" t="s">
        <v>7199</v>
      </c>
      <c r="D6095" s="181">
        <v>3850.08</v>
      </c>
      <c r="E6095" s="97">
        <v>690.22259017994429</v>
      </c>
      <c r="F6095" s="227">
        <f t="shared" si="285"/>
        <v>2657412.19</v>
      </c>
      <c r="G6095" s="81">
        <v>1925.039931</v>
      </c>
      <c r="H6095" s="106">
        <v>0</v>
      </c>
      <c r="I6095" s="189">
        <f t="shared" si="286"/>
        <v>0</v>
      </c>
      <c r="J6095" s="232">
        <v>2016</v>
      </c>
      <c r="K6095" s="106">
        <f t="shared" si="287"/>
        <v>2657412</v>
      </c>
    </row>
    <row r="6096" spans="2:11" s="58" customFormat="1">
      <c r="B6096" s="175" t="s">
        <v>7200</v>
      </c>
      <c r="C6096" s="174" t="s">
        <v>1596</v>
      </c>
      <c r="D6096" s="181">
        <v>2893.9</v>
      </c>
      <c r="E6096" s="97">
        <v>704.4642904039531</v>
      </c>
      <c r="F6096" s="227">
        <f t="shared" si="285"/>
        <v>2038649.21</v>
      </c>
      <c r="G6096" s="81">
        <v>1446.950006</v>
      </c>
      <c r="H6096" s="106">
        <v>0</v>
      </c>
      <c r="I6096" s="189">
        <f t="shared" si="286"/>
        <v>0</v>
      </c>
      <c r="J6096" s="232">
        <v>2016</v>
      </c>
      <c r="K6096" s="106">
        <f t="shared" si="287"/>
        <v>2038649</v>
      </c>
    </row>
    <row r="6097" spans="2:11" s="58" customFormat="1">
      <c r="B6097" s="175" t="s">
        <v>7201</v>
      </c>
      <c r="C6097" s="174" t="s">
        <v>3267</v>
      </c>
      <c r="D6097" s="104">
        <v>6193.3915379999999</v>
      </c>
      <c r="E6097" s="97">
        <v>618.69219094089192</v>
      </c>
      <c r="F6097" s="227">
        <f t="shared" si="285"/>
        <v>3831802.98</v>
      </c>
      <c r="G6097" s="81">
        <v>3096.695702</v>
      </c>
      <c r="H6097" s="106">
        <v>0</v>
      </c>
      <c r="I6097" s="189">
        <f t="shared" si="286"/>
        <v>0</v>
      </c>
      <c r="J6097" s="232">
        <v>2016</v>
      </c>
      <c r="K6097" s="106">
        <f t="shared" si="287"/>
        <v>3831803</v>
      </c>
    </row>
    <row r="6098" spans="2:11" s="58" customFormat="1">
      <c r="B6098" s="175" t="s">
        <v>7202</v>
      </c>
      <c r="C6098" s="174" t="s">
        <v>3267</v>
      </c>
      <c r="D6098" s="181">
        <v>10323.67265</v>
      </c>
      <c r="E6098" s="97">
        <v>745.19705736698268</v>
      </c>
      <c r="F6098" s="227">
        <f t="shared" si="285"/>
        <v>7693170.4800000004</v>
      </c>
      <c r="G6098" s="81">
        <v>5161.8364339999998</v>
      </c>
      <c r="H6098" s="106">
        <v>0</v>
      </c>
      <c r="I6098" s="189">
        <f t="shared" si="286"/>
        <v>0</v>
      </c>
      <c r="J6098" s="232">
        <v>2016</v>
      </c>
      <c r="K6098" s="106">
        <f t="shared" si="287"/>
        <v>7693170</v>
      </c>
    </row>
    <row r="6099" spans="2:11" s="58" customFormat="1">
      <c r="B6099" s="175" t="s">
        <v>7203</v>
      </c>
      <c r="C6099" s="174" t="s">
        <v>3267</v>
      </c>
      <c r="D6099" s="181">
        <v>7017.1111110000002</v>
      </c>
      <c r="E6099" s="97">
        <v>336.79762549223796</v>
      </c>
      <c r="F6099" s="227">
        <f t="shared" si="285"/>
        <v>2363346.36</v>
      </c>
      <c r="G6099" s="81">
        <v>3508.55566</v>
      </c>
      <c r="H6099" s="106">
        <v>0</v>
      </c>
      <c r="I6099" s="189">
        <f t="shared" si="286"/>
        <v>0</v>
      </c>
      <c r="J6099" s="232">
        <v>2016</v>
      </c>
      <c r="K6099" s="106">
        <f t="shared" si="287"/>
        <v>2363346</v>
      </c>
    </row>
    <row r="6100" spans="2:11" s="58" customFormat="1">
      <c r="B6100" s="175" t="s">
        <v>7204</v>
      </c>
      <c r="C6100" s="174" t="s">
        <v>3267</v>
      </c>
      <c r="D6100" s="181">
        <v>4809.6285710000002</v>
      </c>
      <c r="E6100" s="97">
        <v>1512.7030523455362</v>
      </c>
      <c r="F6100" s="227">
        <f t="shared" si="285"/>
        <v>7275539.8199999994</v>
      </c>
      <c r="G6100" s="81">
        <v>2404.81423</v>
      </c>
      <c r="H6100" s="106">
        <v>0</v>
      </c>
      <c r="I6100" s="189">
        <f t="shared" si="286"/>
        <v>0</v>
      </c>
      <c r="J6100" s="232">
        <v>2016</v>
      </c>
      <c r="K6100" s="106">
        <f t="shared" si="287"/>
        <v>7275540</v>
      </c>
    </row>
    <row r="6101" spans="2:11" s="58" customFormat="1">
      <c r="B6101" s="175" t="s">
        <v>7205</v>
      </c>
      <c r="C6101" s="174" t="s">
        <v>4007</v>
      </c>
      <c r="D6101" s="181">
        <v>9218.9</v>
      </c>
      <c r="E6101" s="97">
        <v>335.89783379795858</v>
      </c>
      <c r="F6101" s="227">
        <f t="shared" si="285"/>
        <v>3096608.54</v>
      </c>
      <c r="G6101" s="81">
        <v>4609.4500909999997</v>
      </c>
      <c r="H6101" s="106">
        <v>1217.8389806108437</v>
      </c>
      <c r="I6101" s="189">
        <f t="shared" si="286"/>
        <v>5613568</v>
      </c>
      <c r="J6101" s="232">
        <v>2016</v>
      </c>
      <c r="K6101" s="106">
        <f t="shared" si="287"/>
        <v>8710177</v>
      </c>
    </row>
    <row r="6102" spans="2:11" s="58" customFormat="1">
      <c r="B6102" s="175" t="s">
        <v>7206</v>
      </c>
      <c r="C6102" s="174" t="s">
        <v>2629</v>
      </c>
      <c r="D6102" s="104">
        <v>7482.3833329999998</v>
      </c>
      <c r="E6102" s="97">
        <v>332.40486744786779</v>
      </c>
      <c r="F6102" s="227">
        <f t="shared" si="285"/>
        <v>2487180.64</v>
      </c>
      <c r="G6102" s="81">
        <v>3741.191644</v>
      </c>
      <c r="H6102" s="106">
        <v>1217.8389757998723</v>
      </c>
      <c r="I6102" s="189">
        <f t="shared" si="286"/>
        <v>4556169</v>
      </c>
      <c r="J6102" s="232">
        <v>2016</v>
      </c>
      <c r="K6102" s="106">
        <f t="shared" si="287"/>
        <v>7043350</v>
      </c>
    </row>
    <row r="6103" spans="2:11" s="58" customFormat="1">
      <c r="B6103" s="175" t="s">
        <v>7207</v>
      </c>
      <c r="C6103" s="174" t="s">
        <v>2629</v>
      </c>
      <c r="D6103" s="181">
        <v>6029.6166670000002</v>
      </c>
      <c r="E6103" s="97">
        <v>146.40146774690479</v>
      </c>
      <c r="F6103" s="227">
        <f t="shared" si="285"/>
        <v>882744.7300000001</v>
      </c>
      <c r="G6103" s="81">
        <v>3014.808344</v>
      </c>
      <c r="H6103" s="106">
        <v>1217.8389406766216</v>
      </c>
      <c r="I6103" s="189">
        <f t="shared" si="286"/>
        <v>3671551</v>
      </c>
      <c r="J6103" s="232">
        <v>2016</v>
      </c>
      <c r="K6103" s="106">
        <f t="shared" si="287"/>
        <v>4554296</v>
      </c>
    </row>
    <row r="6104" spans="2:11" s="58" customFormat="1">
      <c r="B6104" s="175" t="s">
        <v>7208</v>
      </c>
      <c r="C6104" s="174" t="s">
        <v>3339</v>
      </c>
      <c r="D6104" s="181">
        <v>1787.1</v>
      </c>
      <c r="E6104" s="97">
        <v>661.03666834536398</v>
      </c>
      <c r="F6104" s="227">
        <f t="shared" si="285"/>
        <v>1181338.6299999999</v>
      </c>
      <c r="G6104" s="81">
        <v>893.54999889999999</v>
      </c>
      <c r="H6104" s="106">
        <v>0</v>
      </c>
      <c r="I6104" s="189">
        <f t="shared" si="286"/>
        <v>0</v>
      </c>
      <c r="J6104" s="232">
        <v>2016</v>
      </c>
      <c r="K6104" s="106">
        <f t="shared" si="287"/>
        <v>1181339</v>
      </c>
    </row>
    <row r="6105" spans="2:11" s="58" customFormat="1">
      <c r="B6105" s="175" t="s">
        <v>7209</v>
      </c>
      <c r="C6105" s="174" t="s">
        <v>3290</v>
      </c>
      <c r="D6105" s="181">
        <v>6183.431818</v>
      </c>
      <c r="E6105" s="97">
        <v>1421.1368021265371</v>
      </c>
      <c r="F6105" s="227">
        <f t="shared" si="285"/>
        <v>8787502.5199999996</v>
      </c>
      <c r="G6105" s="81">
        <v>3091.7159230000002</v>
      </c>
      <c r="H6105" s="106">
        <v>0</v>
      </c>
      <c r="I6105" s="189">
        <f t="shared" si="286"/>
        <v>0</v>
      </c>
      <c r="J6105" s="232">
        <v>2016</v>
      </c>
      <c r="K6105" s="106">
        <f t="shared" si="287"/>
        <v>8787503</v>
      </c>
    </row>
    <row r="6106" spans="2:11" s="58" customFormat="1">
      <c r="B6106" s="175" t="s">
        <v>7210</v>
      </c>
      <c r="C6106" s="174" t="s">
        <v>3339</v>
      </c>
      <c r="D6106" s="181">
        <v>4562.8714289999998</v>
      </c>
      <c r="E6106" s="97">
        <v>594.59118938939537</v>
      </c>
      <c r="F6106" s="227">
        <f t="shared" si="285"/>
        <v>2713043.15</v>
      </c>
      <c r="G6106" s="81">
        <v>2281.4358200000001</v>
      </c>
      <c r="H6106" s="106">
        <v>0</v>
      </c>
      <c r="I6106" s="189">
        <f t="shared" si="286"/>
        <v>0</v>
      </c>
      <c r="J6106" s="232">
        <v>2016</v>
      </c>
      <c r="K6106" s="106">
        <f t="shared" si="287"/>
        <v>2713043</v>
      </c>
    </row>
    <row r="6107" spans="2:11" s="58" customFormat="1">
      <c r="B6107" s="175" t="s">
        <v>7211</v>
      </c>
      <c r="C6107" s="174" t="s">
        <v>3290</v>
      </c>
      <c r="D6107" s="104">
        <v>5432.9615379999996</v>
      </c>
      <c r="E6107" s="97">
        <v>1757.4395075719383</v>
      </c>
      <c r="F6107" s="227">
        <f t="shared" si="285"/>
        <v>9548101.25</v>
      </c>
      <c r="G6107" s="81">
        <v>2716.4808109999999</v>
      </c>
      <c r="H6107" s="106">
        <v>0</v>
      </c>
      <c r="I6107" s="189">
        <f t="shared" si="286"/>
        <v>0</v>
      </c>
      <c r="J6107" s="232">
        <v>2016</v>
      </c>
      <c r="K6107" s="106">
        <f t="shared" si="287"/>
        <v>9548101</v>
      </c>
    </row>
    <row r="6108" spans="2:11" s="58" customFormat="1">
      <c r="B6108" s="175" t="s">
        <v>7212</v>
      </c>
      <c r="C6108" s="174" t="s">
        <v>3290</v>
      </c>
      <c r="D6108" s="181">
        <v>6006.5128210000003</v>
      </c>
      <c r="E6108" s="97">
        <v>809.79158372797883</v>
      </c>
      <c r="F6108" s="227">
        <f t="shared" si="285"/>
        <v>4864023.53</v>
      </c>
      <c r="G6108" s="81">
        <v>3003.2564990000001</v>
      </c>
      <c r="H6108" s="106">
        <v>0</v>
      </c>
      <c r="I6108" s="189">
        <f t="shared" si="286"/>
        <v>0</v>
      </c>
      <c r="J6108" s="232">
        <v>2016</v>
      </c>
      <c r="K6108" s="106">
        <f t="shared" si="287"/>
        <v>4864024</v>
      </c>
    </row>
    <row r="6109" spans="2:11" s="58" customFormat="1">
      <c r="B6109" s="175" t="s">
        <v>7213</v>
      </c>
      <c r="C6109" s="174" t="s">
        <v>3267</v>
      </c>
      <c r="D6109" s="181">
        <v>9608.7285709999996</v>
      </c>
      <c r="E6109" s="97">
        <v>711.22766550255176</v>
      </c>
      <c r="F6109" s="227">
        <f t="shared" si="285"/>
        <v>6833993.5899999999</v>
      </c>
      <c r="G6109" s="81">
        <v>4804.3643279999997</v>
      </c>
      <c r="H6109" s="106">
        <v>0</v>
      </c>
      <c r="I6109" s="189">
        <f t="shared" si="286"/>
        <v>0</v>
      </c>
      <c r="J6109" s="232">
        <v>2016</v>
      </c>
      <c r="K6109" s="106">
        <f t="shared" si="287"/>
        <v>6833994</v>
      </c>
    </row>
    <row r="6110" spans="2:11" s="58" customFormat="1">
      <c r="B6110" s="175" t="s">
        <v>7214</v>
      </c>
      <c r="C6110" s="174" t="s">
        <v>7215</v>
      </c>
      <c r="D6110" s="181">
        <v>3872.9</v>
      </c>
      <c r="E6110" s="97">
        <v>211.95169253014535</v>
      </c>
      <c r="F6110" s="227">
        <f t="shared" si="285"/>
        <v>820867.71</v>
      </c>
      <c r="G6110" s="81">
        <v>1936.449959</v>
      </c>
      <c r="H6110" s="106">
        <v>0</v>
      </c>
      <c r="I6110" s="189">
        <f t="shared" si="286"/>
        <v>0</v>
      </c>
      <c r="J6110" s="232">
        <v>2016</v>
      </c>
      <c r="K6110" s="106">
        <f t="shared" si="287"/>
        <v>820868</v>
      </c>
    </row>
    <row r="6111" spans="2:11" s="58" customFormat="1">
      <c r="B6111" s="175" t="s">
        <v>7216</v>
      </c>
      <c r="C6111" s="174" t="s">
        <v>7199</v>
      </c>
      <c r="D6111" s="181">
        <v>3850.08</v>
      </c>
      <c r="E6111" s="97">
        <v>690.22259017994429</v>
      </c>
      <c r="F6111" s="227">
        <f t="shared" si="285"/>
        <v>2657412.19</v>
      </c>
      <c r="G6111" s="81">
        <v>1925.039931</v>
      </c>
      <c r="H6111" s="106">
        <v>0</v>
      </c>
      <c r="I6111" s="189">
        <f t="shared" si="286"/>
        <v>0</v>
      </c>
      <c r="J6111" s="232">
        <v>2016</v>
      </c>
      <c r="K6111" s="106">
        <f t="shared" si="287"/>
        <v>2657412</v>
      </c>
    </row>
    <row r="6112" spans="2:11" s="58" customFormat="1">
      <c r="B6112" s="175" t="s">
        <v>7217</v>
      </c>
      <c r="C6112" s="174" t="s">
        <v>3339</v>
      </c>
      <c r="D6112" s="104">
        <v>4562.8714289999998</v>
      </c>
      <c r="E6112" s="97">
        <v>594.59118938939537</v>
      </c>
      <c r="F6112" s="227">
        <f t="shared" si="285"/>
        <v>2713043.15</v>
      </c>
      <c r="G6112" s="81">
        <v>2281.4358200000001</v>
      </c>
      <c r="H6112" s="106">
        <v>0</v>
      </c>
      <c r="I6112" s="189">
        <f t="shared" si="286"/>
        <v>0</v>
      </c>
      <c r="J6112" s="232">
        <v>2016</v>
      </c>
      <c r="K6112" s="106">
        <f t="shared" si="287"/>
        <v>2713043</v>
      </c>
    </row>
    <row r="6113" spans="2:11" s="58" customFormat="1">
      <c r="B6113" s="175" t="s">
        <v>7218</v>
      </c>
      <c r="C6113" s="174" t="s">
        <v>3339</v>
      </c>
      <c r="D6113" s="181">
        <v>7094.4066670000002</v>
      </c>
      <c r="E6113" s="97">
        <v>520.10856343541491</v>
      </c>
      <c r="F6113" s="227">
        <f t="shared" si="285"/>
        <v>3689861.66</v>
      </c>
      <c r="G6113" s="81">
        <v>3547.2031860000002</v>
      </c>
      <c r="H6113" s="106">
        <v>0</v>
      </c>
      <c r="I6113" s="189">
        <f t="shared" si="286"/>
        <v>0</v>
      </c>
      <c r="J6113" s="232">
        <v>2016</v>
      </c>
      <c r="K6113" s="106">
        <f t="shared" si="287"/>
        <v>3689862</v>
      </c>
    </row>
    <row r="6114" spans="2:11" s="58" customFormat="1">
      <c r="B6114" s="175" t="s">
        <v>7219</v>
      </c>
      <c r="C6114" s="174" t="s">
        <v>3339</v>
      </c>
      <c r="D6114" s="181">
        <v>3053.44</v>
      </c>
      <c r="E6114" s="97">
        <v>520.90965271955565</v>
      </c>
      <c r="F6114" s="227">
        <f t="shared" si="285"/>
        <v>1590566.37</v>
      </c>
      <c r="G6114" s="81">
        <v>1526.7199720000001</v>
      </c>
      <c r="H6114" s="106">
        <v>0</v>
      </c>
      <c r="I6114" s="189">
        <f t="shared" si="286"/>
        <v>0</v>
      </c>
      <c r="J6114" s="232">
        <v>2016</v>
      </c>
      <c r="K6114" s="106">
        <f t="shared" si="287"/>
        <v>1590566</v>
      </c>
    </row>
    <row r="6115" spans="2:11" s="58" customFormat="1">
      <c r="B6115" s="175" t="s">
        <v>7220</v>
      </c>
      <c r="C6115" s="174" t="s">
        <v>3293</v>
      </c>
      <c r="D6115" s="181">
        <v>3331.32</v>
      </c>
      <c r="E6115" s="97">
        <v>164.24188609920392</v>
      </c>
      <c r="F6115" s="227">
        <f t="shared" si="285"/>
        <v>547142.28</v>
      </c>
      <c r="G6115" s="81">
        <v>1665.659917</v>
      </c>
      <c r="H6115" s="106">
        <v>0</v>
      </c>
      <c r="I6115" s="189">
        <f t="shared" si="286"/>
        <v>0</v>
      </c>
      <c r="J6115" s="232">
        <v>2016</v>
      </c>
      <c r="K6115" s="106">
        <f t="shared" si="287"/>
        <v>547142</v>
      </c>
    </row>
    <row r="6116" spans="2:11" s="58" customFormat="1">
      <c r="B6116" s="175" t="s">
        <v>7221</v>
      </c>
      <c r="C6116" s="174" t="s">
        <v>7222</v>
      </c>
      <c r="D6116" s="181">
        <v>8272.5166669999999</v>
      </c>
      <c r="E6116" s="97">
        <v>538.18792868199375</v>
      </c>
      <c r="F6116" s="227">
        <f t="shared" si="285"/>
        <v>4452168.6100000003</v>
      </c>
      <c r="G6116" s="81">
        <v>4136.2581689999997</v>
      </c>
      <c r="H6116" s="106">
        <v>0</v>
      </c>
      <c r="I6116" s="189">
        <f t="shared" si="286"/>
        <v>0</v>
      </c>
      <c r="J6116" s="232">
        <v>2016</v>
      </c>
      <c r="K6116" s="106">
        <f t="shared" si="287"/>
        <v>4452169</v>
      </c>
    </row>
    <row r="6117" spans="2:11" s="58" customFormat="1">
      <c r="B6117" s="175" t="s">
        <v>7223</v>
      </c>
      <c r="C6117" s="174" t="s">
        <v>3293</v>
      </c>
      <c r="D6117" s="104">
        <v>6236.8842860000004</v>
      </c>
      <c r="E6117" s="97">
        <v>582.35924116037063</v>
      </c>
      <c r="F6117" s="227">
        <f t="shared" si="285"/>
        <v>3632107.2</v>
      </c>
      <c r="G6117" s="81">
        <v>3118.442106</v>
      </c>
      <c r="H6117" s="106">
        <v>0</v>
      </c>
      <c r="I6117" s="189">
        <f t="shared" si="286"/>
        <v>0</v>
      </c>
      <c r="J6117" s="232">
        <v>2016</v>
      </c>
      <c r="K6117" s="106">
        <f t="shared" si="287"/>
        <v>3632107</v>
      </c>
    </row>
    <row r="6118" spans="2:11" s="58" customFormat="1">
      <c r="B6118" s="175" t="s">
        <v>7224</v>
      </c>
      <c r="C6118" s="174" t="s">
        <v>3293</v>
      </c>
      <c r="D6118" s="181">
        <v>3331.32</v>
      </c>
      <c r="E6118" s="97">
        <v>164.24188609920392</v>
      </c>
      <c r="F6118" s="227">
        <f t="shared" si="285"/>
        <v>547142.28</v>
      </c>
      <c r="G6118" s="81">
        <v>1665.659917</v>
      </c>
      <c r="H6118" s="106">
        <v>0</v>
      </c>
      <c r="I6118" s="189">
        <f t="shared" si="286"/>
        <v>0</v>
      </c>
      <c r="J6118" s="232">
        <v>2016</v>
      </c>
      <c r="K6118" s="106">
        <f t="shared" si="287"/>
        <v>547142</v>
      </c>
    </row>
    <row r="6119" spans="2:11" s="58" customFormat="1">
      <c r="B6119" s="175" t="s">
        <v>7225</v>
      </c>
      <c r="C6119" s="174" t="s">
        <v>3345</v>
      </c>
      <c r="D6119" s="181">
        <v>5244.05</v>
      </c>
      <c r="E6119" s="97">
        <v>864.45266921558709</v>
      </c>
      <c r="F6119" s="227">
        <f t="shared" si="285"/>
        <v>4533233.0199999996</v>
      </c>
      <c r="G6119" s="81">
        <v>2622.0251130000001</v>
      </c>
      <c r="H6119" s="106">
        <v>0</v>
      </c>
      <c r="I6119" s="189">
        <f t="shared" si="286"/>
        <v>0</v>
      </c>
      <c r="J6119" s="232">
        <v>2016</v>
      </c>
      <c r="K6119" s="106">
        <f t="shared" si="287"/>
        <v>4533233</v>
      </c>
    </row>
    <row r="6120" spans="2:11" s="58" customFormat="1">
      <c r="B6120" s="175" t="s">
        <v>7226</v>
      </c>
      <c r="C6120" s="174" t="s">
        <v>3349</v>
      </c>
      <c r="D6120" s="181">
        <v>7120.8472220000003</v>
      </c>
      <c r="E6120" s="97">
        <v>1414.3462689220996</v>
      </c>
      <c r="F6120" s="227">
        <f t="shared" si="285"/>
        <v>10071343.699999999</v>
      </c>
      <c r="G6120" s="81">
        <v>3560.4235159999998</v>
      </c>
      <c r="H6120" s="106">
        <v>0</v>
      </c>
      <c r="I6120" s="189">
        <f t="shared" si="286"/>
        <v>0</v>
      </c>
      <c r="J6120" s="232">
        <v>2016</v>
      </c>
      <c r="K6120" s="106">
        <f t="shared" si="287"/>
        <v>10071344</v>
      </c>
    </row>
    <row r="6121" spans="2:11" s="58" customFormat="1">
      <c r="B6121" s="175" t="s">
        <v>7227</v>
      </c>
      <c r="C6121" s="174" t="s">
        <v>3349</v>
      </c>
      <c r="D6121" s="181">
        <v>6181.2888890000004</v>
      </c>
      <c r="E6121" s="97">
        <v>1089.3722249388948</v>
      </c>
      <c r="F6121" s="227">
        <f t="shared" si="285"/>
        <v>6733724.4299999997</v>
      </c>
      <c r="G6121" s="81"/>
      <c r="H6121" s="106" t="s">
        <v>11235</v>
      </c>
      <c r="I6121" s="189" t="str">
        <f t="shared" si="286"/>
        <v/>
      </c>
      <c r="J6121" s="232">
        <v>2016</v>
      </c>
      <c r="K6121" s="106">
        <f t="shared" si="287"/>
        <v>0</v>
      </c>
    </row>
    <row r="6122" spans="2:11" s="58" customFormat="1">
      <c r="B6122" s="175" t="s">
        <v>7228</v>
      </c>
      <c r="C6122" s="174" t="s">
        <v>3356</v>
      </c>
      <c r="D6122" s="104">
        <v>3973.58</v>
      </c>
      <c r="E6122" s="97">
        <v>1049.6777565822256</v>
      </c>
      <c r="F6122" s="227">
        <f t="shared" si="285"/>
        <v>4170978.54</v>
      </c>
      <c r="G6122" s="81"/>
      <c r="H6122" s="106" t="s">
        <v>11235</v>
      </c>
      <c r="I6122" s="189" t="str">
        <f t="shared" si="286"/>
        <v/>
      </c>
      <c r="J6122" s="232">
        <v>2016</v>
      </c>
      <c r="K6122" s="106">
        <f t="shared" si="287"/>
        <v>0</v>
      </c>
    </row>
    <row r="6123" spans="2:11" s="58" customFormat="1">
      <c r="B6123" s="175" t="s">
        <v>7229</v>
      </c>
      <c r="C6123" s="174" t="s">
        <v>3356</v>
      </c>
      <c r="D6123" s="181">
        <v>4225.7857139999996</v>
      </c>
      <c r="E6123" s="97">
        <v>1385.5152736691753</v>
      </c>
      <c r="F6123" s="227">
        <f t="shared" si="285"/>
        <v>5854890.6500000004</v>
      </c>
      <c r="G6123" s="81">
        <v>2112.89284</v>
      </c>
      <c r="H6123" s="106">
        <v>0</v>
      </c>
      <c r="I6123" s="189">
        <f t="shared" si="286"/>
        <v>0</v>
      </c>
      <c r="J6123" s="232">
        <v>2016</v>
      </c>
      <c r="K6123" s="106">
        <f t="shared" si="287"/>
        <v>5854891</v>
      </c>
    </row>
    <row r="6124" spans="2:11" s="58" customFormat="1">
      <c r="B6124" s="175" t="s">
        <v>7230</v>
      </c>
      <c r="C6124" s="174" t="s">
        <v>3349</v>
      </c>
      <c r="D6124" s="181">
        <v>6181.2888890000004</v>
      </c>
      <c r="E6124" s="97">
        <v>1089.3722249388948</v>
      </c>
      <c r="F6124" s="227">
        <f t="shared" si="285"/>
        <v>6733724.4299999997</v>
      </c>
      <c r="G6124" s="81">
        <v>3090.6445410000001</v>
      </c>
      <c r="H6124" s="106">
        <v>0</v>
      </c>
      <c r="I6124" s="189">
        <f t="shared" si="286"/>
        <v>0</v>
      </c>
      <c r="J6124" s="232">
        <v>2016</v>
      </c>
      <c r="K6124" s="106">
        <f t="shared" si="287"/>
        <v>6733724</v>
      </c>
    </row>
    <row r="6125" spans="2:11" s="58" customFormat="1">
      <c r="B6125" s="175" t="s">
        <v>7231</v>
      </c>
      <c r="C6125" s="174" t="s">
        <v>7232</v>
      </c>
      <c r="D6125" s="181">
        <v>4481.8973210000004</v>
      </c>
      <c r="E6125" s="97">
        <v>1560.9478238647046</v>
      </c>
      <c r="F6125" s="227">
        <f t="shared" si="285"/>
        <v>6996007.8700000001</v>
      </c>
      <c r="G6125" s="81"/>
      <c r="H6125" s="106" t="s">
        <v>11235</v>
      </c>
      <c r="I6125" s="189" t="str">
        <f t="shared" si="286"/>
        <v/>
      </c>
      <c r="J6125" s="232">
        <v>2016</v>
      </c>
      <c r="K6125" s="106">
        <f t="shared" si="287"/>
        <v>0</v>
      </c>
    </row>
    <row r="6126" spans="2:11" s="58" customFormat="1">
      <c r="B6126" s="175" t="s">
        <v>7233</v>
      </c>
      <c r="C6126" s="174" t="s">
        <v>3363</v>
      </c>
      <c r="D6126" s="181">
        <v>5462.2357140000004</v>
      </c>
      <c r="E6126" s="97">
        <v>978.40196758671038</v>
      </c>
      <c r="F6126" s="227">
        <f t="shared" si="285"/>
        <v>5344262.17</v>
      </c>
      <c r="G6126" s="81">
        <v>2731.1177889999999</v>
      </c>
      <c r="H6126" s="106">
        <v>0</v>
      </c>
      <c r="I6126" s="189">
        <f t="shared" si="286"/>
        <v>0</v>
      </c>
      <c r="J6126" s="232">
        <v>2016</v>
      </c>
      <c r="K6126" s="106">
        <f t="shared" si="287"/>
        <v>5344262</v>
      </c>
    </row>
    <row r="6127" spans="2:11" s="58" customFormat="1">
      <c r="B6127" s="175" t="s">
        <v>7234</v>
      </c>
      <c r="C6127" s="174" t="s">
        <v>3363</v>
      </c>
      <c r="D6127" s="104">
        <v>3089</v>
      </c>
      <c r="E6127" s="97">
        <v>114.0538361929427</v>
      </c>
      <c r="F6127" s="227">
        <f t="shared" si="285"/>
        <v>352312.3</v>
      </c>
      <c r="G6127" s="81">
        <v>1544.499967</v>
      </c>
      <c r="H6127" s="106">
        <v>0</v>
      </c>
      <c r="I6127" s="189">
        <f t="shared" si="286"/>
        <v>0</v>
      </c>
      <c r="J6127" s="232">
        <v>2016</v>
      </c>
      <c r="K6127" s="106">
        <f t="shared" si="287"/>
        <v>352312</v>
      </c>
    </row>
    <row r="6128" spans="2:11" s="58" customFormat="1">
      <c r="B6128" s="175" t="s">
        <v>7235</v>
      </c>
      <c r="C6128" s="174" t="s">
        <v>3363</v>
      </c>
      <c r="D6128" s="181">
        <v>6218.135714</v>
      </c>
      <c r="E6128" s="97">
        <v>1495.0177107054374</v>
      </c>
      <c r="F6128" s="227">
        <f t="shared" si="285"/>
        <v>9296223.0199999996</v>
      </c>
      <c r="G6128" s="81">
        <v>3109.067865</v>
      </c>
      <c r="H6128" s="106">
        <v>0</v>
      </c>
      <c r="I6128" s="189">
        <f t="shared" si="286"/>
        <v>0</v>
      </c>
      <c r="J6128" s="232">
        <v>2016</v>
      </c>
      <c r="K6128" s="106">
        <f t="shared" si="287"/>
        <v>9296223</v>
      </c>
    </row>
    <row r="6129" spans="2:11" s="58" customFormat="1">
      <c r="B6129" s="175" t="s">
        <v>7236</v>
      </c>
      <c r="C6129" s="174" t="s">
        <v>3363</v>
      </c>
      <c r="D6129" s="181">
        <v>4583.114286</v>
      </c>
      <c r="E6129" s="97">
        <v>1392.932144306558</v>
      </c>
      <c r="F6129" s="227">
        <f t="shared" si="285"/>
        <v>6383967.21</v>
      </c>
      <c r="G6129" s="81">
        <v>2291.5572050000001</v>
      </c>
      <c r="H6129" s="106">
        <v>0</v>
      </c>
      <c r="I6129" s="189">
        <f t="shared" si="286"/>
        <v>0</v>
      </c>
      <c r="J6129" s="232">
        <v>2016</v>
      </c>
      <c r="K6129" s="106">
        <f t="shared" si="287"/>
        <v>6383967</v>
      </c>
    </row>
    <row r="6130" spans="2:11" s="58" customFormat="1">
      <c r="B6130" s="175" t="s">
        <v>7237</v>
      </c>
      <c r="C6130" s="174" t="s">
        <v>3356</v>
      </c>
      <c r="D6130" s="181">
        <v>4810.8142859999998</v>
      </c>
      <c r="E6130" s="97">
        <v>624.03773696617816</v>
      </c>
      <c r="F6130" s="227">
        <f t="shared" si="285"/>
        <v>3002129.66</v>
      </c>
      <c r="G6130" s="81"/>
      <c r="H6130" s="106" t="s">
        <v>11235</v>
      </c>
      <c r="I6130" s="189" t="str">
        <f t="shared" si="286"/>
        <v/>
      </c>
      <c r="J6130" s="232">
        <v>2016</v>
      </c>
      <c r="K6130" s="106">
        <f t="shared" si="287"/>
        <v>0</v>
      </c>
    </row>
    <row r="6131" spans="2:11" s="58" customFormat="1">
      <c r="B6131" s="175" t="s">
        <v>7238</v>
      </c>
      <c r="C6131" s="174" t="s">
        <v>3349</v>
      </c>
      <c r="D6131" s="181">
        <v>2515.8000000000002</v>
      </c>
      <c r="E6131" s="97">
        <v>583.93982033547979</v>
      </c>
      <c r="F6131" s="227">
        <f t="shared" si="285"/>
        <v>1469075.8000000003</v>
      </c>
      <c r="G6131" s="81"/>
      <c r="H6131" s="106" t="s">
        <v>11235</v>
      </c>
      <c r="I6131" s="189" t="str">
        <f t="shared" si="286"/>
        <v/>
      </c>
      <c r="J6131" s="232">
        <v>2016</v>
      </c>
      <c r="K6131" s="106">
        <f t="shared" si="287"/>
        <v>0</v>
      </c>
    </row>
    <row r="6132" spans="2:11" s="58" customFormat="1">
      <c r="B6132" s="175" t="s">
        <v>7239</v>
      </c>
      <c r="C6132" s="174" t="s">
        <v>3349</v>
      </c>
      <c r="D6132" s="104">
        <v>4024.8461539999998</v>
      </c>
      <c r="E6132" s="97">
        <v>1090.3897545595478</v>
      </c>
      <c r="F6132" s="227">
        <f t="shared" si="285"/>
        <v>4388651.01</v>
      </c>
      <c r="G6132" s="81">
        <v>2012.423127</v>
      </c>
      <c r="H6132" s="106">
        <v>0</v>
      </c>
      <c r="I6132" s="189">
        <f t="shared" si="286"/>
        <v>0</v>
      </c>
      <c r="J6132" s="232">
        <v>2016</v>
      </c>
      <c r="K6132" s="106">
        <f t="shared" si="287"/>
        <v>4388651</v>
      </c>
    </row>
    <row r="6133" spans="2:11" s="58" customFormat="1">
      <c r="B6133" s="175" t="s">
        <v>7240</v>
      </c>
      <c r="C6133" s="174" t="s">
        <v>3356</v>
      </c>
      <c r="D6133" s="181">
        <v>5754.29</v>
      </c>
      <c r="E6133" s="97">
        <v>476.19265104817447</v>
      </c>
      <c r="F6133" s="227">
        <f t="shared" si="285"/>
        <v>2740150.61</v>
      </c>
      <c r="G6133" s="81">
        <v>2877.1450060000002</v>
      </c>
      <c r="H6133" s="106">
        <v>0</v>
      </c>
      <c r="I6133" s="189">
        <f t="shared" si="286"/>
        <v>0</v>
      </c>
      <c r="J6133" s="232">
        <v>2016</v>
      </c>
      <c r="K6133" s="106">
        <f t="shared" si="287"/>
        <v>2740151</v>
      </c>
    </row>
    <row r="6134" spans="2:11" s="58" customFormat="1">
      <c r="B6134" s="175" t="s">
        <v>7241</v>
      </c>
      <c r="C6134" s="174" t="s">
        <v>3356</v>
      </c>
      <c r="D6134" s="181">
        <v>3217.59</v>
      </c>
      <c r="E6134" s="97">
        <v>1224.4181297182051</v>
      </c>
      <c r="F6134" s="227">
        <f t="shared" si="285"/>
        <v>3939675.53</v>
      </c>
      <c r="G6134" s="81"/>
      <c r="H6134" s="106" t="s">
        <v>11235</v>
      </c>
      <c r="I6134" s="189" t="str">
        <f t="shared" si="286"/>
        <v/>
      </c>
      <c r="J6134" s="232">
        <v>2016</v>
      </c>
      <c r="K6134" s="106">
        <f t="shared" si="287"/>
        <v>0</v>
      </c>
    </row>
    <row r="6135" spans="2:11" s="58" customFormat="1">
      <c r="B6135" s="175" t="s">
        <v>7242</v>
      </c>
      <c r="C6135" s="174" t="s">
        <v>7215</v>
      </c>
      <c r="D6135" s="181">
        <v>2725.9833330000001</v>
      </c>
      <c r="E6135" s="97">
        <v>77.356800919222636</v>
      </c>
      <c r="F6135" s="227">
        <f t="shared" si="285"/>
        <v>210873.35</v>
      </c>
      <c r="G6135" s="81">
        <v>1362.9916370000001</v>
      </c>
      <c r="H6135" s="106">
        <v>0</v>
      </c>
      <c r="I6135" s="189">
        <f t="shared" si="286"/>
        <v>0</v>
      </c>
      <c r="J6135" s="232">
        <v>2016</v>
      </c>
      <c r="K6135" s="106">
        <f t="shared" si="287"/>
        <v>210873</v>
      </c>
    </row>
    <row r="6136" spans="2:11" s="58" customFormat="1">
      <c r="B6136" s="175" t="s">
        <v>7243</v>
      </c>
      <c r="C6136" s="174" t="s">
        <v>7215</v>
      </c>
      <c r="D6136" s="181">
        <v>3531.9333329999999</v>
      </c>
      <c r="E6136" s="97">
        <v>1501.3099540857047</v>
      </c>
      <c r="F6136" s="227">
        <f t="shared" si="285"/>
        <v>5302526.67</v>
      </c>
      <c r="G6136" s="81"/>
      <c r="H6136" s="106" t="s">
        <v>11235</v>
      </c>
      <c r="I6136" s="189" t="str">
        <f t="shared" si="286"/>
        <v/>
      </c>
      <c r="J6136" s="232">
        <v>2016</v>
      </c>
      <c r="K6136" s="106">
        <f t="shared" si="287"/>
        <v>0</v>
      </c>
    </row>
    <row r="6137" spans="2:11" s="58" customFormat="1">
      <c r="B6137" s="175" t="s">
        <v>7244</v>
      </c>
      <c r="C6137" s="174" t="s">
        <v>7215</v>
      </c>
      <c r="D6137" s="104">
        <v>2725.9833330000001</v>
      </c>
      <c r="E6137" s="97">
        <v>77.356800919222636</v>
      </c>
      <c r="F6137" s="227">
        <f t="shared" si="285"/>
        <v>210873.35</v>
      </c>
      <c r="G6137" s="81">
        <v>1362.9916370000001</v>
      </c>
      <c r="H6137" s="106">
        <v>0</v>
      </c>
      <c r="I6137" s="189">
        <f t="shared" si="286"/>
        <v>0</v>
      </c>
      <c r="J6137" s="232">
        <v>2016</v>
      </c>
      <c r="K6137" s="106">
        <f t="shared" si="287"/>
        <v>210873</v>
      </c>
    </row>
    <row r="6138" spans="2:11" s="58" customFormat="1">
      <c r="B6138" s="175" t="s">
        <v>7245</v>
      </c>
      <c r="C6138" s="174" t="s">
        <v>7215</v>
      </c>
      <c r="D6138" s="181">
        <v>908.73333330000003</v>
      </c>
      <c r="E6138" s="97">
        <v>206.57614629178255</v>
      </c>
      <c r="F6138" s="227">
        <f t="shared" si="285"/>
        <v>187722.63</v>
      </c>
      <c r="G6138" s="81">
        <v>454.36668029999998</v>
      </c>
      <c r="H6138" s="106">
        <v>0</v>
      </c>
      <c r="I6138" s="189">
        <f t="shared" si="286"/>
        <v>0</v>
      </c>
      <c r="J6138" s="232">
        <v>2016</v>
      </c>
      <c r="K6138" s="106">
        <f t="shared" si="287"/>
        <v>187723</v>
      </c>
    </row>
    <row r="6139" spans="2:11" s="58" customFormat="1">
      <c r="B6139" s="175" t="s">
        <v>7246</v>
      </c>
      <c r="C6139" s="174" t="s">
        <v>7247</v>
      </c>
      <c r="D6139" s="181">
        <v>2917.92</v>
      </c>
      <c r="E6139" s="97">
        <v>542.7454042605691</v>
      </c>
      <c r="F6139" s="227">
        <f t="shared" si="285"/>
        <v>1583687.67</v>
      </c>
      <c r="G6139" s="81">
        <v>1458.9599599999999</v>
      </c>
      <c r="H6139" s="106">
        <v>0</v>
      </c>
      <c r="I6139" s="189">
        <f t="shared" si="286"/>
        <v>0</v>
      </c>
      <c r="J6139" s="232">
        <v>2016</v>
      </c>
      <c r="K6139" s="106">
        <f t="shared" si="287"/>
        <v>1583688</v>
      </c>
    </row>
    <row r="6140" spans="2:11" s="58" customFormat="1">
      <c r="B6140" s="175" t="s">
        <v>7248</v>
      </c>
      <c r="C6140" s="174" t="s">
        <v>4150</v>
      </c>
      <c r="D6140" s="181">
        <v>11244.27209</v>
      </c>
      <c r="E6140" s="97">
        <v>1289.842430342683</v>
      </c>
      <c r="F6140" s="227">
        <f t="shared" si="285"/>
        <v>14503339.24</v>
      </c>
      <c r="G6140" s="81">
        <v>5622.136047</v>
      </c>
      <c r="H6140" s="106">
        <v>0</v>
      </c>
      <c r="I6140" s="189">
        <f t="shared" si="286"/>
        <v>0</v>
      </c>
      <c r="J6140" s="232">
        <v>2016</v>
      </c>
      <c r="K6140" s="106">
        <f t="shared" si="287"/>
        <v>14503339</v>
      </c>
    </row>
    <row r="6141" spans="2:11" s="58" customFormat="1">
      <c r="B6141" s="175" t="s">
        <v>7249</v>
      </c>
      <c r="C6141" s="174" t="s">
        <v>3376</v>
      </c>
      <c r="D6141" s="181">
        <v>3595.8965819999999</v>
      </c>
      <c r="E6141" s="97">
        <v>828.81386103222485</v>
      </c>
      <c r="F6141" s="227">
        <f t="shared" si="285"/>
        <v>2980328.93</v>
      </c>
      <c r="G6141" s="81">
        <v>1797.948347</v>
      </c>
      <c r="H6141" s="106">
        <v>0</v>
      </c>
      <c r="I6141" s="189">
        <f t="shared" si="286"/>
        <v>0</v>
      </c>
      <c r="J6141" s="232">
        <v>2016</v>
      </c>
      <c r="K6141" s="106">
        <f t="shared" si="287"/>
        <v>2980329</v>
      </c>
    </row>
    <row r="6142" spans="2:11" s="58" customFormat="1">
      <c r="B6142" s="175" t="s">
        <v>7250</v>
      </c>
      <c r="C6142" s="174" t="s">
        <v>3373</v>
      </c>
      <c r="D6142" s="104">
        <v>6619.4250000000002</v>
      </c>
      <c r="E6142" s="97">
        <v>2323.2725833437194</v>
      </c>
      <c r="F6142" s="227">
        <f t="shared" si="285"/>
        <v>15378728.619999999</v>
      </c>
      <c r="G6142" s="81">
        <v>3309.7124050000002</v>
      </c>
      <c r="H6142" s="106">
        <v>0</v>
      </c>
      <c r="I6142" s="189">
        <f t="shared" si="286"/>
        <v>0</v>
      </c>
      <c r="J6142" s="232">
        <v>2016</v>
      </c>
      <c r="K6142" s="106">
        <f t="shared" si="287"/>
        <v>15378729</v>
      </c>
    </row>
    <row r="6143" spans="2:11" s="58" customFormat="1">
      <c r="B6143" s="175" t="s">
        <v>7251</v>
      </c>
      <c r="C6143" s="174" t="s">
        <v>7247</v>
      </c>
      <c r="D6143" s="181">
        <v>3924.5</v>
      </c>
      <c r="E6143" s="97">
        <v>485.6367053127787</v>
      </c>
      <c r="F6143" s="227">
        <f t="shared" si="285"/>
        <v>1905881.25</v>
      </c>
      <c r="G6143" s="81">
        <v>1962.2500419999999</v>
      </c>
      <c r="H6143" s="106">
        <v>0</v>
      </c>
      <c r="I6143" s="189">
        <f t="shared" si="286"/>
        <v>0</v>
      </c>
      <c r="J6143" s="232">
        <v>2016</v>
      </c>
      <c r="K6143" s="106">
        <f t="shared" si="287"/>
        <v>1905881</v>
      </c>
    </row>
    <row r="6144" spans="2:11" s="58" customFormat="1">
      <c r="B6144" s="175" t="s">
        <v>7252</v>
      </c>
      <c r="C6144" s="174" t="s">
        <v>3373</v>
      </c>
      <c r="D6144" s="181">
        <v>5166.3500000000004</v>
      </c>
      <c r="E6144" s="97">
        <v>1978.0989228372059</v>
      </c>
      <c r="F6144" s="227">
        <f t="shared" si="285"/>
        <v>10219551.369999999</v>
      </c>
      <c r="G6144" s="81">
        <v>2583.1749679999998</v>
      </c>
      <c r="H6144" s="106">
        <v>0</v>
      </c>
      <c r="I6144" s="189">
        <f t="shared" si="286"/>
        <v>0</v>
      </c>
      <c r="J6144" s="232">
        <v>2016</v>
      </c>
      <c r="K6144" s="106">
        <f t="shared" si="287"/>
        <v>10219551</v>
      </c>
    </row>
    <row r="6145" spans="2:11" s="58" customFormat="1">
      <c r="B6145" s="175" t="s">
        <v>7253</v>
      </c>
      <c r="C6145" s="174" t="s">
        <v>3359</v>
      </c>
      <c r="D6145" s="181">
        <v>4692.6880929999998</v>
      </c>
      <c r="E6145" s="97">
        <v>665.88446921524394</v>
      </c>
      <c r="F6145" s="227">
        <f t="shared" si="285"/>
        <v>3124788.12</v>
      </c>
      <c r="G6145" s="81">
        <v>2346.3440409999998</v>
      </c>
      <c r="H6145" s="106">
        <v>0</v>
      </c>
      <c r="I6145" s="189">
        <f t="shared" si="286"/>
        <v>0</v>
      </c>
      <c r="J6145" s="232">
        <v>2016</v>
      </c>
      <c r="K6145" s="106">
        <f t="shared" si="287"/>
        <v>3124788</v>
      </c>
    </row>
    <row r="6146" spans="2:11" s="58" customFormat="1">
      <c r="B6146" s="175" t="s">
        <v>7254</v>
      </c>
      <c r="C6146" s="174" t="s">
        <v>3373</v>
      </c>
      <c r="D6146" s="181">
        <v>3379.5428569999999</v>
      </c>
      <c r="E6146" s="97">
        <v>928.62785080520734</v>
      </c>
      <c r="F6146" s="227">
        <f t="shared" si="285"/>
        <v>3138337.62</v>
      </c>
      <c r="G6146" s="81">
        <v>1689.7713630000001</v>
      </c>
      <c r="H6146" s="106">
        <v>0</v>
      </c>
      <c r="I6146" s="189">
        <f t="shared" si="286"/>
        <v>0</v>
      </c>
      <c r="J6146" s="232">
        <v>2016</v>
      </c>
      <c r="K6146" s="106">
        <f t="shared" si="287"/>
        <v>3138338</v>
      </c>
    </row>
    <row r="6147" spans="2:11" s="58" customFormat="1">
      <c r="B6147" s="175" t="s">
        <v>7255</v>
      </c>
      <c r="C6147" s="174" t="s">
        <v>3359</v>
      </c>
      <c r="D6147" s="104">
        <v>5916.563185</v>
      </c>
      <c r="E6147" s="97">
        <v>1167.6682077046053</v>
      </c>
      <c r="F6147" s="227">
        <f t="shared" si="285"/>
        <v>6908582.7300000004</v>
      </c>
      <c r="G6147" s="81">
        <v>2958.2817220000002</v>
      </c>
      <c r="H6147" s="106">
        <v>0</v>
      </c>
      <c r="I6147" s="189">
        <f t="shared" si="286"/>
        <v>0</v>
      </c>
      <c r="J6147" s="232">
        <v>2016</v>
      </c>
      <c r="K6147" s="106">
        <f t="shared" si="287"/>
        <v>6908583</v>
      </c>
    </row>
    <row r="6148" spans="2:11" s="58" customFormat="1">
      <c r="B6148" s="175" t="s">
        <v>7256</v>
      </c>
      <c r="C6148" s="174" t="s">
        <v>3373</v>
      </c>
      <c r="D6148" s="181">
        <v>7614.1428569999998</v>
      </c>
      <c r="E6148" s="97">
        <v>1553.4056507918235</v>
      </c>
      <c r="F6148" s="227">
        <f t="shared" si="285"/>
        <v>11827852.539999999</v>
      </c>
      <c r="G6148" s="81">
        <v>3807.071344</v>
      </c>
      <c r="H6148" s="106">
        <v>302.98696708637254</v>
      </c>
      <c r="I6148" s="189">
        <f t="shared" si="286"/>
        <v>1153493</v>
      </c>
      <c r="J6148" s="232">
        <v>2016</v>
      </c>
      <c r="K6148" s="106">
        <f t="shared" si="287"/>
        <v>12981346</v>
      </c>
    </row>
    <row r="6149" spans="2:11" s="58" customFormat="1">
      <c r="B6149" s="175" t="s">
        <v>7257</v>
      </c>
      <c r="C6149" s="174" t="s">
        <v>3382</v>
      </c>
      <c r="D6149" s="181">
        <v>3245.4</v>
      </c>
      <c r="E6149" s="97">
        <v>261.89473716645097</v>
      </c>
      <c r="F6149" s="227">
        <f t="shared" si="285"/>
        <v>849953.17999999993</v>
      </c>
      <c r="G6149" s="81"/>
      <c r="H6149" s="106" t="s">
        <v>11235</v>
      </c>
      <c r="I6149" s="189" t="str">
        <f t="shared" si="286"/>
        <v/>
      </c>
      <c r="J6149" s="232">
        <v>2016</v>
      </c>
      <c r="K6149" s="106">
        <f t="shared" si="287"/>
        <v>0</v>
      </c>
    </row>
    <row r="6150" spans="2:11" s="58" customFormat="1">
      <c r="B6150" s="175" t="s">
        <v>7258</v>
      </c>
      <c r="C6150" s="174" t="s">
        <v>3382</v>
      </c>
      <c r="D6150" s="181">
        <v>7039.6333329999998</v>
      </c>
      <c r="E6150" s="97">
        <v>469.95672267352734</v>
      </c>
      <c r="F6150" s="227">
        <f t="shared" si="285"/>
        <v>3308323.01</v>
      </c>
      <c r="G6150" s="81"/>
      <c r="H6150" s="106" t="s">
        <v>11235</v>
      </c>
      <c r="I6150" s="189" t="str">
        <f t="shared" si="286"/>
        <v/>
      </c>
      <c r="J6150" s="232">
        <v>2016</v>
      </c>
      <c r="K6150" s="106">
        <f t="shared" si="287"/>
        <v>0</v>
      </c>
    </row>
    <row r="6151" spans="2:11" s="58" customFormat="1">
      <c r="B6151" s="175" t="s">
        <v>7259</v>
      </c>
      <c r="C6151" s="174" t="s">
        <v>3373</v>
      </c>
      <c r="D6151" s="181">
        <v>8309.0750000000007</v>
      </c>
      <c r="E6151" s="97">
        <v>424.0480029365483</v>
      </c>
      <c r="F6151" s="227">
        <f t="shared" si="285"/>
        <v>3523446.66</v>
      </c>
      <c r="G6151" s="81"/>
      <c r="H6151" s="106" t="s">
        <v>11235</v>
      </c>
      <c r="I6151" s="189" t="str">
        <f t="shared" si="286"/>
        <v/>
      </c>
      <c r="J6151" s="232">
        <v>2016</v>
      </c>
      <c r="K6151" s="106">
        <f t="shared" si="287"/>
        <v>0</v>
      </c>
    </row>
    <row r="6152" spans="2:11" s="58" customFormat="1">
      <c r="B6152" s="175" t="s">
        <v>7260</v>
      </c>
      <c r="C6152" s="174" t="s">
        <v>3373</v>
      </c>
      <c r="D6152" s="104">
        <v>7614.1428569999998</v>
      </c>
      <c r="E6152" s="97">
        <v>1553.4056507918235</v>
      </c>
      <c r="F6152" s="227">
        <f t="shared" si="285"/>
        <v>11827852.539999999</v>
      </c>
      <c r="G6152" s="81">
        <v>3807.071344</v>
      </c>
      <c r="H6152" s="106">
        <v>302.98696708637254</v>
      </c>
      <c r="I6152" s="189">
        <f t="shared" si="286"/>
        <v>1153493</v>
      </c>
      <c r="J6152" s="232">
        <v>2016</v>
      </c>
      <c r="K6152" s="106">
        <f t="shared" si="287"/>
        <v>12981346</v>
      </c>
    </row>
    <row r="6153" spans="2:11" s="58" customFormat="1">
      <c r="B6153" s="175" t="s">
        <v>7261</v>
      </c>
      <c r="C6153" s="174" t="s">
        <v>3382</v>
      </c>
      <c r="D6153" s="181">
        <v>4710.3416669999997</v>
      </c>
      <c r="E6153" s="97">
        <v>429.76149143959753</v>
      </c>
      <c r="F6153" s="227">
        <f t="shared" si="285"/>
        <v>2024323.46</v>
      </c>
      <c r="G6153" s="81"/>
      <c r="H6153" s="106" t="s">
        <v>11235</v>
      </c>
      <c r="I6153" s="189" t="str">
        <f t="shared" si="286"/>
        <v/>
      </c>
      <c r="J6153" s="232">
        <v>2016</v>
      </c>
      <c r="K6153" s="106">
        <f t="shared" si="287"/>
        <v>0</v>
      </c>
    </row>
    <row r="6154" spans="2:11" s="58" customFormat="1">
      <c r="B6154" s="175" t="s">
        <v>7262</v>
      </c>
      <c r="C6154" s="174" t="s">
        <v>7263</v>
      </c>
      <c r="D6154" s="181">
        <v>4764.5626510000002</v>
      </c>
      <c r="E6154" s="97">
        <v>133.424489625837</v>
      </c>
      <c r="F6154" s="227">
        <f t="shared" si="285"/>
        <v>635709.34</v>
      </c>
      <c r="G6154" s="81"/>
      <c r="H6154" s="106" t="s">
        <v>11235</v>
      </c>
      <c r="I6154" s="189" t="str">
        <f t="shared" si="286"/>
        <v/>
      </c>
      <c r="J6154" s="232">
        <v>2016</v>
      </c>
      <c r="K6154" s="106">
        <f t="shared" si="287"/>
        <v>0</v>
      </c>
    </row>
    <row r="6155" spans="2:11" s="58" customFormat="1">
      <c r="B6155" s="175" t="s">
        <v>7264</v>
      </c>
      <c r="C6155" s="174" t="s">
        <v>3368</v>
      </c>
      <c r="D6155" s="181">
        <v>3589.06</v>
      </c>
      <c r="E6155" s="97">
        <v>398.38086852824978</v>
      </c>
      <c r="F6155" s="227">
        <f t="shared" si="285"/>
        <v>1429812.84</v>
      </c>
      <c r="G6155" s="81">
        <v>1794.5299279999999</v>
      </c>
      <c r="H6155" s="106">
        <v>1217.8387029943142</v>
      </c>
      <c r="I6155" s="189">
        <f t="shared" si="286"/>
        <v>2185448</v>
      </c>
      <c r="J6155" s="232">
        <v>2016</v>
      </c>
      <c r="K6155" s="106">
        <f t="shared" si="287"/>
        <v>3615261</v>
      </c>
    </row>
    <row r="6156" spans="2:11" s="58" customFormat="1">
      <c r="B6156" s="175" t="s">
        <v>7265</v>
      </c>
      <c r="C6156" s="174" t="s">
        <v>3359</v>
      </c>
      <c r="D6156" s="181">
        <v>5440.2619219999997</v>
      </c>
      <c r="E6156" s="97">
        <v>766.23852486637691</v>
      </c>
      <c r="F6156" s="227">
        <f t="shared" si="285"/>
        <v>4168538.27</v>
      </c>
      <c r="G6156" s="81">
        <v>2720.1308880000001</v>
      </c>
      <c r="H6156" s="106">
        <v>731.3710559945672</v>
      </c>
      <c r="I6156" s="189">
        <f t="shared" si="286"/>
        <v>1989425</v>
      </c>
      <c r="J6156" s="232">
        <v>2016</v>
      </c>
      <c r="K6156" s="106">
        <f t="shared" si="287"/>
        <v>6157963</v>
      </c>
    </row>
    <row r="6157" spans="2:11" s="58" customFormat="1">
      <c r="B6157" s="175" t="s">
        <v>7266</v>
      </c>
      <c r="C6157" s="174" t="s">
        <v>3359</v>
      </c>
      <c r="D6157" s="104">
        <v>3553.2597310000001</v>
      </c>
      <c r="E6157" s="97">
        <v>1361.6317258739675</v>
      </c>
      <c r="F6157" s="227">
        <f t="shared" si="285"/>
        <v>4838231.18</v>
      </c>
      <c r="G6157" s="81">
        <v>1776.629874</v>
      </c>
      <c r="H6157" s="106">
        <v>1217.8389160645174</v>
      </c>
      <c r="I6157" s="189">
        <f t="shared" si="286"/>
        <v>2163649</v>
      </c>
      <c r="J6157" s="232">
        <v>2016</v>
      </c>
      <c r="K6157" s="106">
        <f t="shared" si="287"/>
        <v>7001880</v>
      </c>
    </row>
    <row r="6158" spans="2:11" s="58" customFormat="1">
      <c r="B6158" s="175" t="s">
        <v>7267</v>
      </c>
      <c r="C6158" s="174" t="s">
        <v>7263</v>
      </c>
      <c r="D6158" s="181">
        <v>4764.5626510000002</v>
      </c>
      <c r="E6158" s="97">
        <v>133.424489625837</v>
      </c>
      <c r="F6158" s="227">
        <f t="shared" ref="F6158:F6221" si="288">IFERROR(D6158*E6158,0)</f>
        <v>635709.34</v>
      </c>
      <c r="G6158" s="81"/>
      <c r="H6158" s="106" t="s">
        <v>11235</v>
      </c>
      <c r="I6158" s="189" t="str">
        <f t="shared" ref="I6158:I6221" si="289">IFERROR(G6158*H6158,"")</f>
        <v/>
      </c>
      <c r="J6158" s="232">
        <v>2016</v>
      </c>
      <c r="K6158" s="106">
        <f t="shared" ref="K6158:K6221" si="290">IFERROR(ROUND((F6158+I6158),0),0)</f>
        <v>0</v>
      </c>
    </row>
    <row r="6159" spans="2:11" s="58" customFormat="1">
      <c r="B6159" s="175" t="s">
        <v>7268</v>
      </c>
      <c r="C6159" s="174" t="s">
        <v>4150</v>
      </c>
      <c r="D6159" s="181">
        <v>11244.27209</v>
      </c>
      <c r="E6159" s="97">
        <v>1289.842430342683</v>
      </c>
      <c r="F6159" s="227">
        <f t="shared" si="288"/>
        <v>14503339.24</v>
      </c>
      <c r="G6159" s="81">
        <v>5622.136047</v>
      </c>
      <c r="H6159" s="106">
        <v>0</v>
      </c>
      <c r="I6159" s="189">
        <f t="shared" si="289"/>
        <v>0</v>
      </c>
      <c r="J6159" s="232">
        <v>2016</v>
      </c>
      <c r="K6159" s="106">
        <f t="shared" si="290"/>
        <v>14503339</v>
      </c>
    </row>
    <row r="6160" spans="2:11" s="58" customFormat="1">
      <c r="B6160" s="175" t="s">
        <v>7269</v>
      </c>
      <c r="C6160" s="174" t="s">
        <v>4150</v>
      </c>
      <c r="D6160" s="181">
        <v>7647.3651440000003</v>
      </c>
      <c r="E6160" s="97">
        <v>1590.346408336743</v>
      </c>
      <c r="F6160" s="227">
        <f t="shared" si="288"/>
        <v>12161959.689999999</v>
      </c>
      <c r="G6160" s="81">
        <v>3823.6826129999999</v>
      </c>
      <c r="H6160" s="106">
        <v>0</v>
      </c>
      <c r="I6160" s="189">
        <f t="shared" si="289"/>
        <v>0</v>
      </c>
      <c r="J6160" s="232">
        <v>2016</v>
      </c>
      <c r="K6160" s="106">
        <f t="shared" si="290"/>
        <v>12161960</v>
      </c>
    </row>
    <row r="6161" spans="2:11" s="58" customFormat="1">
      <c r="B6161" s="175" t="s">
        <v>7270</v>
      </c>
      <c r="C6161" s="174" t="s">
        <v>7215</v>
      </c>
      <c r="D6161" s="181">
        <v>25794.366669999999</v>
      </c>
      <c r="E6161" s="97">
        <v>312.42144585672821</v>
      </c>
      <c r="F6161" s="227">
        <f t="shared" si="288"/>
        <v>8058713.3300000001</v>
      </c>
      <c r="G6161" s="81">
        <v>12897.18347</v>
      </c>
      <c r="H6161" s="106">
        <v>0</v>
      </c>
      <c r="I6161" s="189">
        <f t="shared" si="289"/>
        <v>0</v>
      </c>
      <c r="J6161" s="232">
        <v>2016</v>
      </c>
      <c r="K6161" s="106">
        <f t="shared" si="290"/>
        <v>8058713</v>
      </c>
    </row>
    <row r="6162" spans="2:11" s="58" customFormat="1">
      <c r="B6162" s="175" t="s">
        <v>7271</v>
      </c>
      <c r="C6162" s="174" t="s">
        <v>7215</v>
      </c>
      <c r="D6162" s="104">
        <v>2730.9</v>
      </c>
      <c r="E6162" s="97">
        <v>509.99967410011351</v>
      </c>
      <c r="F6162" s="227">
        <f t="shared" si="288"/>
        <v>1392758.11</v>
      </c>
      <c r="G6162" s="81">
        <v>1365.4500250000001</v>
      </c>
      <c r="H6162" s="106">
        <v>0</v>
      </c>
      <c r="I6162" s="189">
        <f t="shared" si="289"/>
        <v>0</v>
      </c>
      <c r="J6162" s="232">
        <v>2016</v>
      </c>
      <c r="K6162" s="106">
        <f t="shared" si="290"/>
        <v>1392758</v>
      </c>
    </row>
    <row r="6163" spans="2:11" s="58" customFormat="1">
      <c r="B6163" s="175" t="s">
        <v>7272</v>
      </c>
      <c r="C6163" s="174" t="s">
        <v>3368</v>
      </c>
      <c r="D6163" s="181">
        <v>6638.7116669999996</v>
      </c>
      <c r="E6163" s="97">
        <v>847.06414769496871</v>
      </c>
      <c r="F6163" s="227">
        <f t="shared" si="288"/>
        <v>5623414.6399999997</v>
      </c>
      <c r="G6163" s="81">
        <v>3319.3557430000001</v>
      </c>
      <c r="H6163" s="106">
        <v>32.653926964163901</v>
      </c>
      <c r="I6163" s="189">
        <f t="shared" si="289"/>
        <v>108390</v>
      </c>
      <c r="J6163" s="232">
        <v>2016</v>
      </c>
      <c r="K6163" s="106">
        <f t="shared" si="290"/>
        <v>5731805</v>
      </c>
    </row>
    <row r="6164" spans="2:11" s="58" customFormat="1">
      <c r="B6164" s="175" t="s">
        <v>7273</v>
      </c>
      <c r="C6164" s="174" t="s">
        <v>3368</v>
      </c>
      <c r="D6164" s="181">
        <v>6386.4</v>
      </c>
      <c r="E6164" s="97">
        <v>1028.7461684203934</v>
      </c>
      <c r="F6164" s="227">
        <f t="shared" si="288"/>
        <v>6569984.5299999993</v>
      </c>
      <c r="G6164" s="81">
        <v>3193.1999810000002</v>
      </c>
      <c r="H6164" s="106">
        <v>0</v>
      </c>
      <c r="I6164" s="189">
        <f t="shared" si="289"/>
        <v>0</v>
      </c>
      <c r="J6164" s="232">
        <v>2016</v>
      </c>
      <c r="K6164" s="106">
        <f t="shared" si="290"/>
        <v>6569985</v>
      </c>
    </row>
    <row r="6165" spans="2:11" s="58" customFormat="1">
      <c r="B6165" s="175" t="s">
        <v>7274</v>
      </c>
      <c r="C6165" s="174" t="s">
        <v>3376</v>
      </c>
      <c r="D6165" s="181">
        <v>6926.0677560000004</v>
      </c>
      <c r="E6165" s="97">
        <v>1205.2311331734538</v>
      </c>
      <c r="F6165" s="227">
        <f t="shared" si="288"/>
        <v>8347512.4900000012</v>
      </c>
      <c r="G6165" s="81">
        <v>3463.0339060000001</v>
      </c>
      <c r="H6165" s="106">
        <v>0</v>
      </c>
      <c r="I6165" s="189">
        <f t="shared" si="289"/>
        <v>0</v>
      </c>
      <c r="J6165" s="232">
        <v>2016</v>
      </c>
      <c r="K6165" s="106">
        <f t="shared" si="290"/>
        <v>8347512</v>
      </c>
    </row>
    <row r="6166" spans="2:11" s="58" customFormat="1">
      <c r="B6166" s="175" t="s">
        <v>7275</v>
      </c>
      <c r="C6166" s="174" t="s">
        <v>7276</v>
      </c>
      <c r="D6166" s="181">
        <v>5170.1499999999996</v>
      </c>
      <c r="E6166" s="97">
        <v>234.89097221550634</v>
      </c>
      <c r="F6166" s="227">
        <f t="shared" si="288"/>
        <v>1214421.56</v>
      </c>
      <c r="G6166" s="81">
        <v>2585.0750800000001</v>
      </c>
      <c r="H6166" s="106">
        <v>0</v>
      </c>
      <c r="I6166" s="189">
        <f t="shared" si="289"/>
        <v>0</v>
      </c>
      <c r="J6166" s="232">
        <v>2016</v>
      </c>
      <c r="K6166" s="106">
        <f t="shared" si="290"/>
        <v>1214422</v>
      </c>
    </row>
    <row r="6167" spans="2:11" s="58" customFormat="1">
      <c r="B6167" s="175" t="s">
        <v>7277</v>
      </c>
      <c r="C6167" s="174" t="s">
        <v>7215</v>
      </c>
      <c r="D6167" s="104">
        <v>3872.9</v>
      </c>
      <c r="E6167" s="97">
        <v>211.95169253014535</v>
      </c>
      <c r="F6167" s="227">
        <f t="shared" si="288"/>
        <v>820867.71</v>
      </c>
      <c r="G6167" s="81">
        <v>1936.449959</v>
      </c>
      <c r="H6167" s="106">
        <v>0</v>
      </c>
      <c r="I6167" s="189">
        <f t="shared" si="289"/>
        <v>0</v>
      </c>
      <c r="J6167" s="232">
        <v>2016</v>
      </c>
      <c r="K6167" s="106">
        <f t="shared" si="290"/>
        <v>820868</v>
      </c>
    </row>
    <row r="6168" spans="2:11" s="58" customFormat="1">
      <c r="B6168" s="175" t="s">
        <v>7278</v>
      </c>
      <c r="C6168" s="174" t="s">
        <v>7215</v>
      </c>
      <c r="D6168" s="181">
        <v>7269.25</v>
      </c>
      <c r="E6168" s="97">
        <v>292.81129277435775</v>
      </c>
      <c r="F6168" s="227">
        <f t="shared" si="288"/>
        <v>2128518.4900000002</v>
      </c>
      <c r="G6168" s="81">
        <v>3634.6248190000001</v>
      </c>
      <c r="H6168" s="106">
        <v>0</v>
      </c>
      <c r="I6168" s="189">
        <f t="shared" si="289"/>
        <v>0</v>
      </c>
      <c r="J6168" s="232">
        <v>2016</v>
      </c>
      <c r="K6168" s="106">
        <f t="shared" si="290"/>
        <v>2128518</v>
      </c>
    </row>
    <row r="6169" spans="2:11" s="58" customFormat="1">
      <c r="B6169" s="175" t="s">
        <v>7279</v>
      </c>
      <c r="C6169" s="174" t="s">
        <v>7215</v>
      </c>
      <c r="D6169" s="181">
        <v>2765.2</v>
      </c>
      <c r="E6169" s="97">
        <v>463.37283017503262</v>
      </c>
      <c r="F6169" s="227">
        <f t="shared" si="288"/>
        <v>1281318.55</v>
      </c>
      <c r="G6169" s="81">
        <v>1382.5999839999999</v>
      </c>
      <c r="H6169" s="106">
        <v>0</v>
      </c>
      <c r="I6169" s="189">
        <f t="shared" si="289"/>
        <v>0</v>
      </c>
      <c r="J6169" s="232">
        <v>2016</v>
      </c>
      <c r="K6169" s="106">
        <f t="shared" si="290"/>
        <v>1281319</v>
      </c>
    </row>
    <row r="6170" spans="2:11" s="58" customFormat="1">
      <c r="B6170" s="175" t="s">
        <v>7280</v>
      </c>
      <c r="C6170" s="174" t="s">
        <v>3293</v>
      </c>
      <c r="D6170" s="181">
        <v>2549.4916669999998</v>
      </c>
      <c r="E6170" s="97">
        <v>197.77436283732715</v>
      </c>
      <c r="F6170" s="227">
        <f t="shared" si="288"/>
        <v>504224.08999999997</v>
      </c>
      <c r="G6170" s="81">
        <v>1274.7457850000001</v>
      </c>
      <c r="H6170" s="106">
        <v>0</v>
      </c>
      <c r="I6170" s="189">
        <f t="shared" si="289"/>
        <v>0</v>
      </c>
      <c r="J6170" s="232">
        <v>2016</v>
      </c>
      <c r="K6170" s="106">
        <f t="shared" si="290"/>
        <v>504224</v>
      </c>
    </row>
    <row r="6171" spans="2:11" s="58" customFormat="1">
      <c r="B6171" s="175" t="s">
        <v>7281</v>
      </c>
      <c r="C6171" s="174" t="s">
        <v>3293</v>
      </c>
      <c r="D6171" s="181">
        <v>1974.333333</v>
      </c>
      <c r="E6171" s="97">
        <v>190.27006418880131</v>
      </c>
      <c r="F6171" s="227">
        <f t="shared" si="288"/>
        <v>375656.53</v>
      </c>
      <c r="G6171" s="81">
        <v>987.16669019999995</v>
      </c>
      <c r="H6171" s="106">
        <v>0</v>
      </c>
      <c r="I6171" s="189">
        <f t="shared" si="289"/>
        <v>0</v>
      </c>
      <c r="J6171" s="232">
        <v>2016</v>
      </c>
      <c r="K6171" s="106">
        <f t="shared" si="290"/>
        <v>375657</v>
      </c>
    </row>
    <row r="6172" spans="2:11" s="58" customFormat="1">
      <c r="B6172" s="175" t="s">
        <v>7282</v>
      </c>
      <c r="C6172" s="174" t="s">
        <v>7215</v>
      </c>
      <c r="D6172" s="104">
        <v>7269.25</v>
      </c>
      <c r="E6172" s="97">
        <v>292.81129277435775</v>
      </c>
      <c r="F6172" s="227">
        <f t="shared" si="288"/>
        <v>2128518.4900000002</v>
      </c>
      <c r="G6172" s="81">
        <v>3634.6248190000001</v>
      </c>
      <c r="H6172" s="106">
        <v>0</v>
      </c>
      <c r="I6172" s="189">
        <f t="shared" si="289"/>
        <v>0</v>
      </c>
      <c r="J6172" s="232">
        <v>2016</v>
      </c>
      <c r="K6172" s="106">
        <f t="shared" si="290"/>
        <v>2128518</v>
      </c>
    </row>
    <row r="6173" spans="2:11" s="58" customFormat="1">
      <c r="B6173" s="175" t="s">
        <v>7283</v>
      </c>
      <c r="C6173" s="174" t="s">
        <v>4024</v>
      </c>
      <c r="D6173" s="181">
        <v>6300.4970590000003</v>
      </c>
      <c r="E6173" s="97">
        <v>1622.3591828201502</v>
      </c>
      <c r="F6173" s="227">
        <f t="shared" si="288"/>
        <v>10221669.26</v>
      </c>
      <c r="G6173" s="81">
        <v>3150.2485200000001</v>
      </c>
      <c r="H6173" s="106">
        <v>0</v>
      </c>
      <c r="I6173" s="189">
        <f t="shared" si="289"/>
        <v>0</v>
      </c>
      <c r="J6173" s="232">
        <v>2016</v>
      </c>
      <c r="K6173" s="106">
        <f t="shared" si="290"/>
        <v>10221669</v>
      </c>
    </row>
    <row r="6174" spans="2:11" s="58" customFormat="1">
      <c r="B6174" s="175" t="s">
        <v>7284</v>
      </c>
      <c r="C6174" s="174" t="s">
        <v>7215</v>
      </c>
      <c r="D6174" s="181">
        <v>4949.6333329999998</v>
      </c>
      <c r="E6174" s="97">
        <v>948.77541305745046</v>
      </c>
      <c r="F6174" s="227">
        <f t="shared" si="288"/>
        <v>4696090.41</v>
      </c>
      <c r="G6174" s="81">
        <v>2474.8167050000002</v>
      </c>
      <c r="H6174" s="106">
        <v>0</v>
      </c>
      <c r="I6174" s="189">
        <f t="shared" si="289"/>
        <v>0</v>
      </c>
      <c r="J6174" s="232">
        <v>2016</v>
      </c>
      <c r="K6174" s="106">
        <f t="shared" si="290"/>
        <v>4696090</v>
      </c>
    </row>
    <row r="6175" spans="2:11" s="58" customFormat="1">
      <c r="B6175" s="175" t="s">
        <v>7285</v>
      </c>
      <c r="C6175" s="174" t="s">
        <v>3349</v>
      </c>
      <c r="D6175" s="181">
        <v>3926.4666670000001</v>
      </c>
      <c r="E6175" s="97">
        <v>684.27468456082022</v>
      </c>
      <c r="F6175" s="227">
        <f t="shared" si="288"/>
        <v>2686781.74</v>
      </c>
      <c r="G6175" s="81">
        <v>1963.233381</v>
      </c>
      <c r="H6175" s="106">
        <v>0</v>
      </c>
      <c r="I6175" s="189">
        <f t="shared" si="289"/>
        <v>0</v>
      </c>
      <c r="J6175" s="232">
        <v>2016</v>
      </c>
      <c r="K6175" s="106">
        <f t="shared" si="290"/>
        <v>2686782</v>
      </c>
    </row>
    <row r="6176" spans="2:11" s="58" customFormat="1">
      <c r="B6176" s="175" t="s">
        <v>7286</v>
      </c>
      <c r="C6176" s="174" t="s">
        <v>3349</v>
      </c>
      <c r="D6176" s="181">
        <v>3839</v>
      </c>
      <c r="E6176" s="97">
        <v>624.66319874967439</v>
      </c>
      <c r="F6176" s="227">
        <f t="shared" si="288"/>
        <v>2398082.02</v>
      </c>
      <c r="G6176" s="81"/>
      <c r="H6176" s="106" t="s">
        <v>11235</v>
      </c>
      <c r="I6176" s="189" t="str">
        <f t="shared" si="289"/>
        <v/>
      </c>
      <c r="J6176" s="232">
        <v>2016</v>
      </c>
      <c r="K6176" s="106">
        <f t="shared" si="290"/>
        <v>0</v>
      </c>
    </row>
    <row r="6177" spans="2:11" s="58" customFormat="1">
      <c r="B6177" s="175" t="s">
        <v>7287</v>
      </c>
      <c r="C6177" s="174" t="s">
        <v>7215</v>
      </c>
      <c r="D6177" s="104">
        <v>3531.9333329999999</v>
      </c>
      <c r="E6177" s="97">
        <v>1501.3099540857047</v>
      </c>
      <c r="F6177" s="227">
        <f t="shared" si="288"/>
        <v>5302526.67</v>
      </c>
      <c r="G6177" s="81"/>
      <c r="H6177" s="106" t="s">
        <v>11235</v>
      </c>
      <c r="I6177" s="189" t="str">
        <f t="shared" si="289"/>
        <v/>
      </c>
      <c r="J6177" s="232">
        <v>2016</v>
      </c>
      <c r="K6177" s="106">
        <f t="shared" si="290"/>
        <v>0</v>
      </c>
    </row>
    <row r="6178" spans="2:11" s="58" customFormat="1">
      <c r="B6178" s="175" t="s">
        <v>7288</v>
      </c>
      <c r="C6178" s="174" t="s">
        <v>4024</v>
      </c>
      <c r="D6178" s="181">
        <v>5472.442857</v>
      </c>
      <c r="E6178" s="97">
        <v>666.48275830502655</v>
      </c>
      <c r="F6178" s="227">
        <f t="shared" si="288"/>
        <v>3647288.81</v>
      </c>
      <c r="G6178" s="81">
        <v>2736.2213670000001</v>
      </c>
      <c r="H6178" s="106">
        <v>0</v>
      </c>
      <c r="I6178" s="189">
        <f t="shared" si="289"/>
        <v>0</v>
      </c>
      <c r="J6178" s="232">
        <v>2016</v>
      </c>
      <c r="K6178" s="106">
        <f t="shared" si="290"/>
        <v>3647289</v>
      </c>
    </row>
    <row r="6179" spans="2:11" s="58" customFormat="1">
      <c r="B6179" s="175" t="s">
        <v>7289</v>
      </c>
      <c r="C6179" s="174" t="s">
        <v>4021</v>
      </c>
      <c r="D6179" s="181">
        <v>4639.1000000000004</v>
      </c>
      <c r="E6179" s="97">
        <v>178.01287749779053</v>
      </c>
      <c r="F6179" s="227">
        <f t="shared" si="288"/>
        <v>825819.54000000015</v>
      </c>
      <c r="G6179" s="81">
        <v>2319.5500240000001</v>
      </c>
      <c r="H6179" s="106">
        <v>0</v>
      </c>
      <c r="I6179" s="189">
        <f t="shared" si="289"/>
        <v>0</v>
      </c>
      <c r="J6179" s="232">
        <v>2016</v>
      </c>
      <c r="K6179" s="106">
        <f t="shared" si="290"/>
        <v>825820</v>
      </c>
    </row>
    <row r="6180" spans="2:11" s="58" customFormat="1">
      <c r="B6180" s="175" t="s">
        <v>7290</v>
      </c>
      <c r="C6180" s="174" t="s">
        <v>4024</v>
      </c>
      <c r="D6180" s="181">
        <v>6300.4970590000003</v>
      </c>
      <c r="E6180" s="97">
        <v>1622.3591828201502</v>
      </c>
      <c r="F6180" s="227">
        <f t="shared" si="288"/>
        <v>10221669.26</v>
      </c>
      <c r="G6180" s="81">
        <v>3150.2485200000001</v>
      </c>
      <c r="H6180" s="106">
        <v>0</v>
      </c>
      <c r="I6180" s="189">
        <f t="shared" si="289"/>
        <v>0</v>
      </c>
      <c r="J6180" s="232">
        <v>2016</v>
      </c>
      <c r="K6180" s="106">
        <f t="shared" si="290"/>
        <v>10221669</v>
      </c>
    </row>
    <row r="6181" spans="2:11" s="58" customFormat="1">
      <c r="B6181" s="175" t="s">
        <v>7291</v>
      </c>
      <c r="C6181" s="174" t="s">
        <v>4021</v>
      </c>
      <c r="D6181" s="181">
        <v>4867.1000000000004</v>
      </c>
      <c r="E6181" s="97">
        <v>185.87601651907707</v>
      </c>
      <c r="F6181" s="227">
        <f t="shared" si="288"/>
        <v>904677.16</v>
      </c>
      <c r="G6181" s="81">
        <v>2433.5500120000002</v>
      </c>
      <c r="H6181" s="106">
        <v>0</v>
      </c>
      <c r="I6181" s="189">
        <f t="shared" si="289"/>
        <v>0</v>
      </c>
      <c r="J6181" s="232">
        <v>2016</v>
      </c>
      <c r="K6181" s="106">
        <f t="shared" si="290"/>
        <v>904677</v>
      </c>
    </row>
    <row r="6182" spans="2:11" s="58" customFormat="1">
      <c r="B6182" s="175" t="s">
        <v>7292</v>
      </c>
      <c r="C6182" s="174" t="s">
        <v>3293</v>
      </c>
      <c r="D6182" s="104">
        <v>5053.5285709999998</v>
      </c>
      <c r="E6182" s="97">
        <v>1266.1976537977309</v>
      </c>
      <c r="F6182" s="227">
        <f t="shared" si="288"/>
        <v>6398766.0199999996</v>
      </c>
      <c r="G6182" s="81">
        <v>2526.764232</v>
      </c>
      <c r="H6182" s="106">
        <v>0</v>
      </c>
      <c r="I6182" s="189">
        <f t="shared" si="289"/>
        <v>0</v>
      </c>
      <c r="J6182" s="232">
        <v>2016</v>
      </c>
      <c r="K6182" s="106">
        <f t="shared" si="290"/>
        <v>6398766</v>
      </c>
    </row>
    <row r="6183" spans="2:11" s="58" customFormat="1">
      <c r="B6183" s="175" t="s">
        <v>7293</v>
      </c>
      <c r="C6183" s="174" t="s">
        <v>3293</v>
      </c>
      <c r="D6183" s="181">
        <v>4351</v>
      </c>
      <c r="E6183" s="97">
        <v>369.14141346816825</v>
      </c>
      <c r="F6183" s="227">
        <f t="shared" si="288"/>
        <v>1606134.29</v>
      </c>
      <c r="G6183" s="81">
        <v>2175.4999240000002</v>
      </c>
      <c r="H6183" s="106">
        <v>0</v>
      </c>
      <c r="I6183" s="189">
        <f t="shared" si="289"/>
        <v>0</v>
      </c>
      <c r="J6183" s="232">
        <v>2016</v>
      </c>
      <c r="K6183" s="106">
        <f t="shared" si="290"/>
        <v>1606134</v>
      </c>
    </row>
    <row r="6184" spans="2:11" s="58" customFormat="1">
      <c r="B6184" s="175" t="s">
        <v>7294</v>
      </c>
      <c r="C6184" s="174" t="s">
        <v>4021</v>
      </c>
      <c r="D6184" s="181">
        <v>4867.1000000000004</v>
      </c>
      <c r="E6184" s="97">
        <v>185.87601651907707</v>
      </c>
      <c r="F6184" s="227">
        <f t="shared" si="288"/>
        <v>904677.16</v>
      </c>
      <c r="G6184" s="81">
        <v>2433.5500120000002</v>
      </c>
      <c r="H6184" s="106">
        <v>0</v>
      </c>
      <c r="I6184" s="189">
        <f t="shared" si="289"/>
        <v>0</v>
      </c>
      <c r="J6184" s="232">
        <v>2016</v>
      </c>
      <c r="K6184" s="106">
        <f t="shared" si="290"/>
        <v>904677</v>
      </c>
    </row>
    <row r="6185" spans="2:11" s="58" customFormat="1">
      <c r="B6185" s="175" t="s">
        <v>7295</v>
      </c>
      <c r="C6185" s="174" t="s">
        <v>4021</v>
      </c>
      <c r="D6185" s="181">
        <v>4853.0771430000004</v>
      </c>
      <c r="E6185" s="97">
        <v>262.94281182828496</v>
      </c>
      <c r="F6185" s="227">
        <f t="shared" si="288"/>
        <v>1276081.75</v>
      </c>
      <c r="G6185" s="81">
        <v>2426.5386910000002</v>
      </c>
      <c r="H6185" s="106">
        <v>0</v>
      </c>
      <c r="I6185" s="189">
        <f t="shared" si="289"/>
        <v>0</v>
      </c>
      <c r="J6185" s="232">
        <v>2016</v>
      </c>
      <c r="K6185" s="106">
        <f t="shared" si="290"/>
        <v>1276082</v>
      </c>
    </row>
    <row r="6186" spans="2:11" s="58" customFormat="1">
      <c r="B6186" s="175" t="s">
        <v>7296</v>
      </c>
      <c r="C6186" s="174" t="s">
        <v>4021</v>
      </c>
      <c r="D6186" s="181">
        <v>4208.9771430000001</v>
      </c>
      <c r="E6186" s="97">
        <v>165.26509799580541</v>
      </c>
      <c r="F6186" s="227">
        <f t="shared" si="288"/>
        <v>695597.02</v>
      </c>
      <c r="G6186" s="81">
        <v>2104.4886029999998</v>
      </c>
      <c r="H6186" s="106">
        <v>0</v>
      </c>
      <c r="I6186" s="189">
        <f t="shared" si="289"/>
        <v>0</v>
      </c>
      <c r="J6186" s="232">
        <v>2016</v>
      </c>
      <c r="K6186" s="106">
        <f t="shared" si="290"/>
        <v>695597</v>
      </c>
    </row>
    <row r="6187" spans="2:11" s="58" customFormat="1">
      <c r="B6187" s="175" t="s">
        <v>7297</v>
      </c>
      <c r="C6187" s="174" t="s">
        <v>3349</v>
      </c>
      <c r="D6187" s="104">
        <v>2948.4</v>
      </c>
      <c r="E6187" s="97">
        <v>459.61859652692982</v>
      </c>
      <c r="F6187" s="227">
        <f t="shared" si="288"/>
        <v>1355139.47</v>
      </c>
      <c r="G6187" s="81">
        <v>1474.1999920000001</v>
      </c>
      <c r="H6187" s="106">
        <v>0</v>
      </c>
      <c r="I6187" s="189">
        <f t="shared" si="289"/>
        <v>0</v>
      </c>
      <c r="J6187" s="232">
        <v>2016</v>
      </c>
      <c r="K6187" s="106">
        <f t="shared" si="290"/>
        <v>1355139</v>
      </c>
    </row>
    <row r="6188" spans="2:11" s="58" customFormat="1">
      <c r="B6188" s="175" t="s">
        <v>7298</v>
      </c>
      <c r="C6188" s="174" t="s">
        <v>3349</v>
      </c>
      <c r="D6188" s="181">
        <v>4065.5749999999998</v>
      </c>
      <c r="E6188" s="97">
        <v>1726.4310878535018</v>
      </c>
      <c r="F6188" s="227">
        <f t="shared" si="288"/>
        <v>7018935.0700000003</v>
      </c>
      <c r="G6188" s="81"/>
      <c r="H6188" s="106" t="s">
        <v>11235</v>
      </c>
      <c r="I6188" s="189" t="str">
        <f t="shared" si="289"/>
        <v/>
      </c>
      <c r="J6188" s="232">
        <v>2016</v>
      </c>
      <c r="K6188" s="106">
        <f t="shared" si="290"/>
        <v>0</v>
      </c>
    </row>
    <row r="6189" spans="2:11" s="58" customFormat="1">
      <c r="B6189" s="175" t="s">
        <v>7299</v>
      </c>
      <c r="C6189" s="174" t="s">
        <v>7300</v>
      </c>
      <c r="D6189" s="181">
        <v>8876.1947619999992</v>
      </c>
      <c r="E6189" s="97">
        <v>135.23037655040585</v>
      </c>
      <c r="F6189" s="227">
        <f t="shared" si="288"/>
        <v>1200331.1599999999</v>
      </c>
      <c r="G6189" s="81"/>
      <c r="H6189" s="106" t="s">
        <v>11235</v>
      </c>
      <c r="I6189" s="189" t="str">
        <f t="shared" si="289"/>
        <v/>
      </c>
      <c r="J6189" s="232">
        <v>2016</v>
      </c>
      <c r="K6189" s="106">
        <f t="shared" si="290"/>
        <v>0</v>
      </c>
    </row>
    <row r="6190" spans="2:11" s="58" customFormat="1">
      <c r="B6190" s="175" t="s">
        <v>7301</v>
      </c>
      <c r="C6190" s="174" t="s">
        <v>3356</v>
      </c>
      <c r="D6190" s="181">
        <v>6590.7428570000002</v>
      </c>
      <c r="E6190" s="97">
        <v>523.45254470606938</v>
      </c>
      <c r="F6190" s="227">
        <f t="shared" si="288"/>
        <v>3449941.12</v>
      </c>
      <c r="G6190" s="81"/>
      <c r="H6190" s="106" t="s">
        <v>11235</v>
      </c>
      <c r="I6190" s="189" t="str">
        <f t="shared" si="289"/>
        <v/>
      </c>
      <c r="J6190" s="232">
        <v>2016</v>
      </c>
      <c r="K6190" s="106">
        <f t="shared" si="290"/>
        <v>0</v>
      </c>
    </row>
    <row r="6191" spans="2:11" s="58" customFormat="1">
      <c r="B6191" s="175" t="s">
        <v>7302</v>
      </c>
      <c r="C6191" s="174" t="s">
        <v>4021</v>
      </c>
      <c r="D6191" s="181">
        <v>2689</v>
      </c>
      <c r="E6191" s="97">
        <v>167.02435849758274</v>
      </c>
      <c r="F6191" s="227">
        <f t="shared" si="288"/>
        <v>449128.5</v>
      </c>
      <c r="G6191" s="81">
        <v>1344.5000520000001</v>
      </c>
      <c r="H6191" s="106">
        <v>0</v>
      </c>
      <c r="I6191" s="189">
        <f t="shared" si="289"/>
        <v>0</v>
      </c>
      <c r="J6191" s="232">
        <v>2016</v>
      </c>
      <c r="K6191" s="106">
        <f t="shared" si="290"/>
        <v>449129</v>
      </c>
    </row>
    <row r="6192" spans="2:11" s="58" customFormat="1">
      <c r="B6192" s="175" t="s">
        <v>7303</v>
      </c>
      <c r="C6192" s="174" t="s">
        <v>3356</v>
      </c>
      <c r="D6192" s="104">
        <v>5089.8571430000002</v>
      </c>
      <c r="E6192" s="97">
        <v>833.81053746010798</v>
      </c>
      <c r="F6192" s="227">
        <f t="shared" si="288"/>
        <v>4243976.5199999996</v>
      </c>
      <c r="G6192" s="81">
        <v>2544.928555</v>
      </c>
      <c r="H6192" s="106">
        <v>0</v>
      </c>
      <c r="I6192" s="189">
        <f t="shared" si="289"/>
        <v>0</v>
      </c>
      <c r="J6192" s="232">
        <v>2016</v>
      </c>
      <c r="K6192" s="106">
        <f t="shared" si="290"/>
        <v>4243977</v>
      </c>
    </row>
    <row r="6193" spans="2:11" s="58" customFormat="1">
      <c r="B6193" s="175" t="s">
        <v>7304</v>
      </c>
      <c r="C6193" s="174" t="s">
        <v>7305</v>
      </c>
      <c r="D6193" s="181">
        <v>3305.2</v>
      </c>
      <c r="E6193" s="97">
        <v>222.66545443543507</v>
      </c>
      <c r="F6193" s="227">
        <f t="shared" si="288"/>
        <v>735953.86</v>
      </c>
      <c r="G6193" s="81">
        <v>1652.6000389999999</v>
      </c>
      <c r="H6193" s="106">
        <v>0</v>
      </c>
      <c r="I6193" s="189">
        <f t="shared" si="289"/>
        <v>0</v>
      </c>
      <c r="J6193" s="232">
        <v>2016</v>
      </c>
      <c r="K6193" s="106">
        <f t="shared" si="290"/>
        <v>735954</v>
      </c>
    </row>
    <row r="6194" spans="2:11" s="58" customFormat="1">
      <c r="B6194" s="175" t="s">
        <v>7306</v>
      </c>
      <c r="C6194" s="174" t="s">
        <v>3277</v>
      </c>
      <c r="D6194" s="181">
        <v>3766.0714290000001</v>
      </c>
      <c r="E6194" s="97">
        <v>1294.1428201467072</v>
      </c>
      <c r="F6194" s="227">
        <f t="shared" si="288"/>
        <v>4873834.3</v>
      </c>
      <c r="G6194" s="81">
        <v>1883.0357120000001</v>
      </c>
      <c r="H6194" s="106">
        <v>0</v>
      </c>
      <c r="I6194" s="189">
        <f t="shared" si="289"/>
        <v>0</v>
      </c>
      <c r="J6194" s="232">
        <v>2016</v>
      </c>
      <c r="K6194" s="106">
        <f t="shared" si="290"/>
        <v>4873834</v>
      </c>
    </row>
    <row r="6195" spans="2:11" s="58" customFormat="1">
      <c r="B6195" s="175" t="s">
        <v>7307</v>
      </c>
      <c r="C6195" s="174" t="s">
        <v>3277</v>
      </c>
      <c r="D6195" s="181">
        <v>6796.921429</v>
      </c>
      <c r="E6195" s="97">
        <v>1404.0198404064852</v>
      </c>
      <c r="F6195" s="227">
        <f t="shared" si="288"/>
        <v>9543012.5399999991</v>
      </c>
      <c r="G6195" s="81">
        <v>3398.4607369999999</v>
      </c>
      <c r="H6195" s="106">
        <v>0</v>
      </c>
      <c r="I6195" s="189">
        <f t="shared" si="289"/>
        <v>0</v>
      </c>
      <c r="J6195" s="232">
        <v>2016</v>
      </c>
      <c r="K6195" s="106">
        <f t="shared" si="290"/>
        <v>9543013</v>
      </c>
    </row>
    <row r="6196" spans="2:11" s="58" customFormat="1">
      <c r="B6196" s="175" t="s">
        <v>7308</v>
      </c>
      <c r="C6196" s="174" t="s">
        <v>3435</v>
      </c>
      <c r="D6196" s="181">
        <v>9790.9666670000006</v>
      </c>
      <c r="E6196" s="97">
        <v>100.44704301923041</v>
      </c>
      <c r="F6196" s="227">
        <f t="shared" si="288"/>
        <v>983473.65</v>
      </c>
      <c r="G6196" s="81">
        <v>4895.4831880000002</v>
      </c>
      <c r="H6196" s="106">
        <v>1300.6111461290141</v>
      </c>
      <c r="I6196" s="189">
        <f t="shared" si="289"/>
        <v>6367120</v>
      </c>
      <c r="J6196" s="232">
        <v>2016</v>
      </c>
      <c r="K6196" s="106">
        <f t="shared" si="290"/>
        <v>7350594</v>
      </c>
    </row>
    <row r="6197" spans="2:11" s="58" customFormat="1">
      <c r="B6197" s="175" t="s">
        <v>7309</v>
      </c>
      <c r="C6197" s="174" t="s">
        <v>572</v>
      </c>
      <c r="D6197" s="104">
        <v>14846.15</v>
      </c>
      <c r="E6197" s="97">
        <v>60.45305213809641</v>
      </c>
      <c r="F6197" s="227">
        <f t="shared" si="288"/>
        <v>897495.08</v>
      </c>
      <c r="G6197" s="81">
        <v>14846.15049</v>
      </c>
      <c r="H6197" s="106">
        <v>1300.6111593039632</v>
      </c>
      <c r="I6197" s="189">
        <f t="shared" si="289"/>
        <v>19309069</v>
      </c>
      <c r="J6197" s="232">
        <v>2016</v>
      </c>
      <c r="K6197" s="106">
        <f t="shared" si="290"/>
        <v>20206564</v>
      </c>
    </row>
    <row r="6198" spans="2:11" s="58" customFormat="1">
      <c r="B6198" s="175" t="s">
        <v>7310</v>
      </c>
      <c r="C6198" s="174" t="s">
        <v>3435</v>
      </c>
      <c r="D6198" s="181">
        <v>27705.23545</v>
      </c>
      <c r="E6198" s="97">
        <v>112.19815567385838</v>
      </c>
      <c r="F6198" s="227">
        <f t="shared" si="288"/>
        <v>3108476.32</v>
      </c>
      <c r="G6198" s="81">
        <v>13852.617099999999</v>
      </c>
      <c r="H6198" s="106">
        <v>1300.6111314518323</v>
      </c>
      <c r="I6198" s="189">
        <f t="shared" si="289"/>
        <v>18016868</v>
      </c>
      <c r="J6198" s="232">
        <v>2016</v>
      </c>
      <c r="K6198" s="106">
        <f t="shared" si="290"/>
        <v>21125344</v>
      </c>
    </row>
    <row r="6199" spans="2:11" s="58" customFormat="1">
      <c r="B6199" s="175" t="s">
        <v>7311</v>
      </c>
      <c r="C6199" s="174" t="s">
        <v>5235</v>
      </c>
      <c r="D6199" s="181">
        <v>4543.6357760000001</v>
      </c>
      <c r="E6199" s="97">
        <v>306.01296374685467</v>
      </c>
      <c r="F6199" s="227">
        <f t="shared" si="288"/>
        <v>1390411.45</v>
      </c>
      <c r="G6199" s="81">
        <v>4543.6358469999996</v>
      </c>
      <c r="H6199" s="106">
        <v>0</v>
      </c>
      <c r="I6199" s="189">
        <f t="shared" si="289"/>
        <v>0</v>
      </c>
      <c r="J6199" s="232">
        <v>2016</v>
      </c>
      <c r="K6199" s="106">
        <f t="shared" si="290"/>
        <v>1390411</v>
      </c>
    </row>
    <row r="6200" spans="2:11" s="58" customFormat="1">
      <c r="B6200" s="175" t="s">
        <v>7312</v>
      </c>
      <c r="C6200" s="174" t="s">
        <v>5235</v>
      </c>
      <c r="D6200" s="181">
        <v>4836.5617590000002</v>
      </c>
      <c r="E6200" s="97">
        <v>329.20958510187813</v>
      </c>
      <c r="F6200" s="227">
        <f t="shared" si="288"/>
        <v>1592242.49</v>
      </c>
      <c r="G6200" s="81">
        <v>4836.5618709999999</v>
      </c>
      <c r="H6200" s="106">
        <v>0</v>
      </c>
      <c r="I6200" s="189">
        <f t="shared" si="289"/>
        <v>0</v>
      </c>
      <c r="J6200" s="232">
        <v>2016</v>
      </c>
      <c r="K6200" s="106">
        <f t="shared" si="290"/>
        <v>1592242</v>
      </c>
    </row>
    <row r="6201" spans="2:11" s="58" customFormat="1">
      <c r="B6201" s="175" t="s">
        <v>7313</v>
      </c>
      <c r="C6201" s="174" t="s">
        <v>3384</v>
      </c>
      <c r="D6201" s="181">
        <v>3675.75</v>
      </c>
      <c r="E6201" s="97">
        <v>1262.9784860232605</v>
      </c>
      <c r="F6201" s="227">
        <f t="shared" si="288"/>
        <v>4642393.17</v>
      </c>
      <c r="G6201" s="81">
        <v>1837.875031</v>
      </c>
      <c r="H6201" s="106">
        <v>0</v>
      </c>
      <c r="I6201" s="189">
        <f t="shared" si="289"/>
        <v>0</v>
      </c>
      <c r="J6201" s="232">
        <v>2016</v>
      </c>
      <c r="K6201" s="106">
        <f t="shared" si="290"/>
        <v>4642393</v>
      </c>
    </row>
    <row r="6202" spans="2:11" s="58" customFormat="1">
      <c r="B6202" s="175" t="s">
        <v>7314</v>
      </c>
      <c r="C6202" s="174" t="s">
        <v>3384</v>
      </c>
      <c r="D6202" s="104">
        <v>5294.2833330000003</v>
      </c>
      <c r="E6202" s="97">
        <v>1041.5816028635654</v>
      </c>
      <c r="F6202" s="227">
        <f t="shared" si="288"/>
        <v>5514428.1200000001</v>
      </c>
      <c r="G6202" s="81">
        <v>2647.1417190000002</v>
      </c>
      <c r="H6202" s="106">
        <v>0</v>
      </c>
      <c r="I6202" s="189">
        <f t="shared" si="289"/>
        <v>0</v>
      </c>
      <c r="J6202" s="232">
        <v>2016</v>
      </c>
      <c r="K6202" s="106">
        <f t="shared" si="290"/>
        <v>5514428</v>
      </c>
    </row>
    <row r="6203" spans="2:11" s="58" customFormat="1">
      <c r="B6203" s="175" t="s">
        <v>7315</v>
      </c>
      <c r="C6203" s="174" t="s">
        <v>5235</v>
      </c>
      <c r="D6203" s="181">
        <v>4836.5617590000002</v>
      </c>
      <c r="E6203" s="97">
        <v>329.20958510187813</v>
      </c>
      <c r="F6203" s="227">
        <f t="shared" si="288"/>
        <v>1592242.49</v>
      </c>
      <c r="G6203" s="81">
        <v>4836.5618709999999</v>
      </c>
      <c r="H6203" s="106">
        <v>0</v>
      </c>
      <c r="I6203" s="189">
        <f t="shared" si="289"/>
        <v>0</v>
      </c>
      <c r="J6203" s="232">
        <v>2016</v>
      </c>
      <c r="K6203" s="106">
        <f t="shared" si="290"/>
        <v>1592242</v>
      </c>
    </row>
    <row r="6204" spans="2:11" s="58" customFormat="1">
      <c r="B6204" s="175" t="s">
        <v>7316</v>
      </c>
      <c r="C6204" s="174" t="s">
        <v>5235</v>
      </c>
      <c r="D6204" s="181">
        <v>6421.5699759999998</v>
      </c>
      <c r="E6204" s="97">
        <v>417.65531326820815</v>
      </c>
      <c r="F6204" s="227">
        <f t="shared" si="288"/>
        <v>2682002.8199999998</v>
      </c>
      <c r="G6204" s="81">
        <v>6421.5699889999996</v>
      </c>
      <c r="H6204" s="106">
        <v>0</v>
      </c>
      <c r="I6204" s="189">
        <f t="shared" si="289"/>
        <v>0</v>
      </c>
      <c r="J6204" s="232">
        <v>2016</v>
      </c>
      <c r="K6204" s="106">
        <f t="shared" si="290"/>
        <v>2682003</v>
      </c>
    </row>
    <row r="6205" spans="2:11" s="58" customFormat="1">
      <c r="B6205" s="175" t="s">
        <v>7317</v>
      </c>
      <c r="C6205" s="174" t="s">
        <v>3349</v>
      </c>
      <c r="D6205" s="181">
        <v>3874.1174999999998</v>
      </c>
      <c r="E6205" s="97">
        <v>301.39375999824478</v>
      </c>
      <c r="F6205" s="227">
        <f t="shared" si="288"/>
        <v>1167634.8400000001</v>
      </c>
      <c r="G6205" s="81">
        <v>1937.0587849999999</v>
      </c>
      <c r="H6205" s="106">
        <v>0</v>
      </c>
      <c r="I6205" s="189">
        <f t="shared" si="289"/>
        <v>0</v>
      </c>
      <c r="J6205" s="232">
        <v>2016</v>
      </c>
      <c r="K6205" s="106">
        <f t="shared" si="290"/>
        <v>1167635</v>
      </c>
    </row>
    <row r="6206" spans="2:11" s="58" customFormat="1">
      <c r="B6206" s="175" t="s">
        <v>7318</v>
      </c>
      <c r="C6206" s="174" t="s">
        <v>3325</v>
      </c>
      <c r="D6206" s="181">
        <v>1864.4666669999999</v>
      </c>
      <c r="E6206" s="97">
        <v>503.77285720603339</v>
      </c>
      <c r="F6206" s="227">
        <f t="shared" si="288"/>
        <v>939267.7</v>
      </c>
      <c r="G6206" s="81">
        <v>932.23333790000004</v>
      </c>
      <c r="H6206" s="106">
        <v>0</v>
      </c>
      <c r="I6206" s="189">
        <f t="shared" si="289"/>
        <v>0</v>
      </c>
      <c r="J6206" s="232">
        <v>2016</v>
      </c>
      <c r="K6206" s="106">
        <f t="shared" si="290"/>
        <v>939268</v>
      </c>
    </row>
    <row r="6207" spans="2:11" s="58" customFormat="1">
      <c r="B6207" s="175" t="s">
        <v>7319</v>
      </c>
      <c r="C6207" s="174" t="s">
        <v>5235</v>
      </c>
      <c r="D6207" s="104">
        <v>2635.6478350000002</v>
      </c>
      <c r="E6207" s="97">
        <v>304.58949763294152</v>
      </c>
      <c r="F6207" s="227">
        <f t="shared" si="288"/>
        <v>802790.65</v>
      </c>
      <c r="G6207" s="81"/>
      <c r="H6207" s="106" t="s">
        <v>11235</v>
      </c>
      <c r="I6207" s="189" t="str">
        <f t="shared" si="289"/>
        <v/>
      </c>
      <c r="J6207" s="232">
        <v>2016</v>
      </c>
      <c r="K6207" s="106">
        <f t="shared" si="290"/>
        <v>0</v>
      </c>
    </row>
    <row r="6208" spans="2:11" s="58" customFormat="1">
      <c r="B6208" s="175" t="s">
        <v>7320</v>
      </c>
      <c r="C6208" s="174" t="s">
        <v>4141</v>
      </c>
      <c r="D6208" s="181">
        <v>3760.8216779999998</v>
      </c>
      <c r="E6208" s="97">
        <v>516.12269769521367</v>
      </c>
      <c r="F6208" s="227">
        <f t="shared" si="288"/>
        <v>1941045.4300000002</v>
      </c>
      <c r="G6208" s="81"/>
      <c r="H6208" s="106" t="s">
        <v>11235</v>
      </c>
      <c r="I6208" s="189" t="str">
        <f t="shared" si="289"/>
        <v/>
      </c>
      <c r="J6208" s="232">
        <v>2016</v>
      </c>
      <c r="K6208" s="106">
        <f t="shared" si="290"/>
        <v>0</v>
      </c>
    </row>
    <row r="6209" spans="2:11" s="58" customFormat="1">
      <c r="B6209" s="175" t="s">
        <v>7321</v>
      </c>
      <c r="C6209" s="174" t="s">
        <v>3349</v>
      </c>
      <c r="D6209" s="181">
        <v>4065.5749999999998</v>
      </c>
      <c r="E6209" s="97">
        <v>1726.4310878535018</v>
      </c>
      <c r="F6209" s="227">
        <f t="shared" si="288"/>
        <v>7018935.0700000003</v>
      </c>
      <c r="G6209" s="81">
        <v>2032.787587</v>
      </c>
      <c r="H6209" s="106">
        <v>0</v>
      </c>
      <c r="I6209" s="189">
        <f t="shared" si="289"/>
        <v>0</v>
      </c>
      <c r="J6209" s="232">
        <v>2016</v>
      </c>
      <c r="K6209" s="106">
        <f t="shared" si="290"/>
        <v>7018935</v>
      </c>
    </row>
    <row r="6210" spans="2:11" s="58" customFormat="1">
      <c r="B6210" s="175" t="s">
        <v>7322</v>
      </c>
      <c r="C6210" s="174" t="s">
        <v>4141</v>
      </c>
      <c r="D6210" s="181">
        <v>2894.2467120000001</v>
      </c>
      <c r="E6210" s="97">
        <v>482.06100199242445</v>
      </c>
      <c r="F6210" s="227">
        <f t="shared" si="288"/>
        <v>1395203.47</v>
      </c>
      <c r="G6210" s="81">
        <v>1447.1233609999999</v>
      </c>
      <c r="H6210" s="106">
        <v>0</v>
      </c>
      <c r="I6210" s="189">
        <f t="shared" si="289"/>
        <v>0</v>
      </c>
      <c r="J6210" s="232">
        <v>2016</v>
      </c>
      <c r="K6210" s="106">
        <f t="shared" si="290"/>
        <v>1395203</v>
      </c>
    </row>
    <row r="6211" spans="2:11" s="58" customFormat="1">
      <c r="B6211" s="175" t="s">
        <v>7323</v>
      </c>
      <c r="C6211" s="174" t="s">
        <v>3349</v>
      </c>
      <c r="D6211" s="181">
        <v>5248.5</v>
      </c>
      <c r="E6211" s="97">
        <v>687.65036486615224</v>
      </c>
      <c r="F6211" s="227">
        <f t="shared" si="288"/>
        <v>3609132.94</v>
      </c>
      <c r="G6211" s="81"/>
      <c r="H6211" s="106" t="s">
        <v>11235</v>
      </c>
      <c r="I6211" s="189" t="str">
        <f t="shared" si="289"/>
        <v/>
      </c>
      <c r="J6211" s="232">
        <v>2016</v>
      </c>
      <c r="K6211" s="106">
        <f t="shared" si="290"/>
        <v>0</v>
      </c>
    </row>
    <row r="6212" spans="2:11" s="58" customFormat="1">
      <c r="B6212" s="175" t="s">
        <v>7324</v>
      </c>
      <c r="C6212" s="174" t="s">
        <v>3356</v>
      </c>
      <c r="D6212" s="104">
        <v>5089.8571430000002</v>
      </c>
      <c r="E6212" s="97">
        <v>833.81053746010798</v>
      </c>
      <c r="F6212" s="227">
        <f t="shared" si="288"/>
        <v>4243976.5199999996</v>
      </c>
      <c r="G6212" s="81"/>
      <c r="H6212" s="106" t="s">
        <v>11235</v>
      </c>
      <c r="I6212" s="189" t="str">
        <f t="shared" si="289"/>
        <v/>
      </c>
      <c r="J6212" s="232">
        <v>2016</v>
      </c>
      <c r="K6212" s="106">
        <f t="shared" si="290"/>
        <v>0</v>
      </c>
    </row>
    <row r="6213" spans="2:11" s="58" customFormat="1">
      <c r="B6213" s="175" t="s">
        <v>7325</v>
      </c>
      <c r="C6213" s="174" t="s">
        <v>4141</v>
      </c>
      <c r="D6213" s="181">
        <v>2894.2467120000001</v>
      </c>
      <c r="E6213" s="97">
        <v>482.06100199242445</v>
      </c>
      <c r="F6213" s="227">
        <f t="shared" si="288"/>
        <v>1395203.47</v>
      </c>
      <c r="G6213" s="81"/>
      <c r="H6213" s="106" t="s">
        <v>11235</v>
      </c>
      <c r="I6213" s="189" t="str">
        <f t="shared" si="289"/>
        <v/>
      </c>
      <c r="J6213" s="232">
        <v>2016</v>
      </c>
      <c r="K6213" s="106">
        <f t="shared" si="290"/>
        <v>0</v>
      </c>
    </row>
    <row r="6214" spans="2:11" s="58" customFormat="1">
      <c r="B6214" s="175" t="s">
        <v>7326</v>
      </c>
      <c r="C6214" s="174" t="s">
        <v>3356</v>
      </c>
      <c r="D6214" s="181">
        <v>4711.2942860000003</v>
      </c>
      <c r="E6214" s="97">
        <v>477.29719340228024</v>
      </c>
      <c r="F6214" s="227">
        <f t="shared" si="288"/>
        <v>2248687.54</v>
      </c>
      <c r="G6214" s="81">
        <v>2355.647246</v>
      </c>
      <c r="H6214" s="106">
        <v>0</v>
      </c>
      <c r="I6214" s="189">
        <f t="shared" si="289"/>
        <v>0</v>
      </c>
      <c r="J6214" s="232">
        <v>2016</v>
      </c>
      <c r="K6214" s="106">
        <f t="shared" si="290"/>
        <v>2248688</v>
      </c>
    </row>
    <row r="6215" spans="2:11" s="58" customFormat="1">
      <c r="B6215" s="175" t="s">
        <v>7327</v>
      </c>
      <c r="C6215" s="174" t="s">
        <v>7215</v>
      </c>
      <c r="D6215" s="181">
        <v>908.73333330000003</v>
      </c>
      <c r="E6215" s="97">
        <v>206.57614629178255</v>
      </c>
      <c r="F6215" s="227">
        <f t="shared" si="288"/>
        <v>187722.63</v>
      </c>
      <c r="G6215" s="81">
        <v>454.36668029999998</v>
      </c>
      <c r="H6215" s="106">
        <v>0</v>
      </c>
      <c r="I6215" s="189">
        <f t="shared" si="289"/>
        <v>0</v>
      </c>
      <c r="J6215" s="232">
        <v>2016</v>
      </c>
      <c r="K6215" s="106">
        <f t="shared" si="290"/>
        <v>187723</v>
      </c>
    </row>
    <row r="6216" spans="2:11" s="58" customFormat="1">
      <c r="B6216" s="175" t="s">
        <v>7328</v>
      </c>
      <c r="C6216" s="174" t="s">
        <v>7215</v>
      </c>
      <c r="D6216" s="181">
        <v>2333.9666670000001</v>
      </c>
      <c r="E6216" s="97">
        <v>400.57003950348189</v>
      </c>
      <c r="F6216" s="227">
        <f t="shared" si="288"/>
        <v>934917.12</v>
      </c>
      <c r="G6216" s="81">
        <v>1166.983301</v>
      </c>
      <c r="H6216" s="106">
        <v>0</v>
      </c>
      <c r="I6216" s="189">
        <f t="shared" si="289"/>
        <v>0</v>
      </c>
      <c r="J6216" s="232">
        <v>2016</v>
      </c>
      <c r="K6216" s="106">
        <f t="shared" si="290"/>
        <v>934917</v>
      </c>
    </row>
    <row r="6217" spans="2:11" s="58" customFormat="1">
      <c r="B6217" s="175" t="s">
        <v>7329</v>
      </c>
      <c r="C6217" s="174" t="s">
        <v>7305</v>
      </c>
      <c r="D6217" s="104">
        <v>1746</v>
      </c>
      <c r="E6217" s="97">
        <v>520.16639747995418</v>
      </c>
      <c r="F6217" s="227">
        <f t="shared" si="288"/>
        <v>908210.53</v>
      </c>
      <c r="G6217" s="81">
        <v>872.99998029999995</v>
      </c>
      <c r="H6217" s="106">
        <v>0</v>
      </c>
      <c r="I6217" s="189">
        <f t="shared" si="289"/>
        <v>0</v>
      </c>
      <c r="J6217" s="232">
        <v>2016</v>
      </c>
      <c r="K6217" s="106">
        <f t="shared" si="290"/>
        <v>908211</v>
      </c>
    </row>
    <row r="6218" spans="2:11" s="58" customFormat="1">
      <c r="B6218" s="175" t="s">
        <v>7330</v>
      </c>
      <c r="C6218" s="174" t="s">
        <v>7215</v>
      </c>
      <c r="D6218" s="181">
        <v>3663</v>
      </c>
      <c r="E6218" s="97">
        <v>533.28252525252526</v>
      </c>
      <c r="F6218" s="227">
        <f t="shared" si="288"/>
        <v>1953413.8900000001</v>
      </c>
      <c r="G6218" s="81">
        <v>1831.4999620000001</v>
      </c>
      <c r="H6218" s="106">
        <v>0</v>
      </c>
      <c r="I6218" s="189">
        <f t="shared" si="289"/>
        <v>0</v>
      </c>
      <c r="J6218" s="232">
        <v>2016</v>
      </c>
      <c r="K6218" s="106">
        <f t="shared" si="290"/>
        <v>1953414</v>
      </c>
    </row>
    <row r="6219" spans="2:11" s="58" customFormat="1">
      <c r="B6219" s="175" t="s">
        <v>7331</v>
      </c>
      <c r="C6219" s="174" t="s">
        <v>7215</v>
      </c>
      <c r="D6219" s="181">
        <v>2333.9666670000001</v>
      </c>
      <c r="E6219" s="97">
        <v>400.57003950348189</v>
      </c>
      <c r="F6219" s="227">
        <f t="shared" si="288"/>
        <v>934917.12</v>
      </c>
      <c r="G6219" s="81">
        <v>1166.983301</v>
      </c>
      <c r="H6219" s="106">
        <v>0</v>
      </c>
      <c r="I6219" s="189">
        <f t="shared" si="289"/>
        <v>0</v>
      </c>
      <c r="J6219" s="232">
        <v>2016</v>
      </c>
      <c r="K6219" s="106">
        <f t="shared" si="290"/>
        <v>934917</v>
      </c>
    </row>
    <row r="6220" spans="2:11" s="58" customFormat="1">
      <c r="B6220" s="175" t="s">
        <v>7332</v>
      </c>
      <c r="C6220" s="174" t="s">
        <v>7333</v>
      </c>
      <c r="D6220" s="181">
        <v>6841.0249999999996</v>
      </c>
      <c r="E6220" s="97">
        <v>1041.3243790221495</v>
      </c>
      <c r="F6220" s="227">
        <f t="shared" si="288"/>
        <v>7123726.1100000003</v>
      </c>
      <c r="G6220" s="81">
        <v>3420.5125469999998</v>
      </c>
      <c r="H6220" s="106">
        <v>0</v>
      </c>
      <c r="I6220" s="189">
        <f t="shared" si="289"/>
        <v>0</v>
      </c>
      <c r="J6220" s="232">
        <v>2016</v>
      </c>
      <c r="K6220" s="106">
        <f t="shared" si="290"/>
        <v>7123726</v>
      </c>
    </row>
    <row r="6221" spans="2:11" s="58" customFormat="1">
      <c r="B6221" s="175" t="s">
        <v>7334</v>
      </c>
      <c r="C6221" s="174" t="s">
        <v>7333</v>
      </c>
      <c r="D6221" s="181">
        <v>7093.1949999999997</v>
      </c>
      <c r="E6221" s="97">
        <v>337.094794376864</v>
      </c>
      <c r="F6221" s="227">
        <f t="shared" si="288"/>
        <v>2391079.11</v>
      </c>
      <c r="G6221" s="81">
        <v>3546.5975560000002</v>
      </c>
      <c r="H6221" s="106">
        <v>0</v>
      </c>
      <c r="I6221" s="189">
        <f t="shared" si="289"/>
        <v>0</v>
      </c>
      <c r="J6221" s="232">
        <v>2016</v>
      </c>
      <c r="K6221" s="106">
        <f t="shared" si="290"/>
        <v>2391079</v>
      </c>
    </row>
    <row r="6222" spans="2:11" s="58" customFormat="1">
      <c r="B6222" s="175" t="s">
        <v>7335</v>
      </c>
      <c r="C6222" s="174" t="s">
        <v>3325</v>
      </c>
      <c r="D6222" s="104">
        <v>7802.6750000000002</v>
      </c>
      <c r="E6222" s="97">
        <v>657.29817658687557</v>
      </c>
      <c r="F6222" s="227">
        <f t="shared" ref="F6222:F6285" si="291">IFERROR(D6222*E6222,0)</f>
        <v>5128684.05</v>
      </c>
      <c r="G6222" s="81">
        <v>3901.3375339999998</v>
      </c>
      <c r="H6222" s="106">
        <v>0</v>
      </c>
      <c r="I6222" s="189">
        <f t="shared" ref="I6222:I6285" si="292">IFERROR(G6222*H6222,"")</f>
        <v>0</v>
      </c>
      <c r="J6222" s="232">
        <v>2016</v>
      </c>
      <c r="K6222" s="106">
        <f t="shared" ref="K6222:K6285" si="293">IFERROR(ROUND((F6222+I6222),0),0)</f>
        <v>5128684</v>
      </c>
    </row>
    <row r="6223" spans="2:11" s="58" customFormat="1">
      <c r="B6223" s="175" t="s">
        <v>7336</v>
      </c>
      <c r="C6223" s="174" t="s">
        <v>7337</v>
      </c>
      <c r="D6223" s="181">
        <v>4678.171429</v>
      </c>
      <c r="E6223" s="97">
        <v>870.73016921714861</v>
      </c>
      <c r="F6223" s="227">
        <f t="shared" si="291"/>
        <v>4073425</v>
      </c>
      <c r="G6223" s="81">
        <v>2339.085771</v>
      </c>
      <c r="H6223" s="106">
        <v>0</v>
      </c>
      <c r="I6223" s="189">
        <f t="shared" si="292"/>
        <v>0</v>
      </c>
      <c r="J6223" s="232">
        <v>2016</v>
      </c>
      <c r="K6223" s="106">
        <f t="shared" si="293"/>
        <v>4073425</v>
      </c>
    </row>
    <row r="6224" spans="2:11" s="58" customFormat="1">
      <c r="B6224" s="175" t="s">
        <v>7338</v>
      </c>
      <c r="C6224" s="174" t="s">
        <v>3325</v>
      </c>
      <c r="D6224" s="181">
        <v>4851.8999999999996</v>
      </c>
      <c r="E6224" s="97">
        <v>914.1783981533008</v>
      </c>
      <c r="F6224" s="227">
        <f t="shared" si="291"/>
        <v>4435502.17</v>
      </c>
      <c r="G6224" s="81">
        <v>2425.9499289999999</v>
      </c>
      <c r="H6224" s="106">
        <v>0</v>
      </c>
      <c r="I6224" s="189">
        <f t="shared" si="292"/>
        <v>0</v>
      </c>
      <c r="J6224" s="232">
        <v>2016</v>
      </c>
      <c r="K6224" s="106">
        <f t="shared" si="293"/>
        <v>4435502</v>
      </c>
    </row>
    <row r="6225" spans="2:11" s="58" customFormat="1">
      <c r="B6225" s="175" t="s">
        <v>7339</v>
      </c>
      <c r="C6225" s="174" t="s">
        <v>7333</v>
      </c>
      <c r="D6225" s="181">
        <v>3622.885714</v>
      </c>
      <c r="E6225" s="97">
        <v>618.82090879557904</v>
      </c>
      <c r="F6225" s="227">
        <f t="shared" si="291"/>
        <v>2241917.4300000002</v>
      </c>
      <c r="G6225" s="81">
        <v>1811.442873</v>
      </c>
      <c r="H6225" s="106">
        <v>0</v>
      </c>
      <c r="I6225" s="189">
        <f t="shared" si="292"/>
        <v>0</v>
      </c>
      <c r="J6225" s="232">
        <v>2016</v>
      </c>
      <c r="K6225" s="106">
        <f t="shared" si="293"/>
        <v>2241917</v>
      </c>
    </row>
    <row r="6226" spans="2:11" s="58" customFormat="1">
      <c r="B6226" s="175" t="s">
        <v>7340</v>
      </c>
      <c r="C6226" s="174" t="s">
        <v>3322</v>
      </c>
      <c r="D6226" s="181">
        <v>4736.5666670000001</v>
      </c>
      <c r="E6226" s="97">
        <v>202.30039549024255</v>
      </c>
      <c r="F6226" s="227">
        <f t="shared" si="291"/>
        <v>958209.31</v>
      </c>
      <c r="G6226" s="81">
        <v>2368.2832509999998</v>
      </c>
      <c r="H6226" s="106">
        <v>0</v>
      </c>
      <c r="I6226" s="189">
        <f t="shared" si="292"/>
        <v>0</v>
      </c>
      <c r="J6226" s="232">
        <v>2016</v>
      </c>
      <c r="K6226" s="106">
        <f t="shared" si="293"/>
        <v>958209</v>
      </c>
    </row>
    <row r="6227" spans="2:11" s="58" customFormat="1">
      <c r="B6227" s="175" t="s">
        <v>7341</v>
      </c>
      <c r="C6227" s="174" t="s">
        <v>3325</v>
      </c>
      <c r="D6227" s="104">
        <v>3937.2</v>
      </c>
      <c r="E6227" s="97">
        <v>1071.3982017677538</v>
      </c>
      <c r="F6227" s="227">
        <f t="shared" si="291"/>
        <v>4218309</v>
      </c>
      <c r="G6227" s="81">
        <v>1968.600017</v>
      </c>
      <c r="H6227" s="106">
        <v>0</v>
      </c>
      <c r="I6227" s="189">
        <f t="shared" si="292"/>
        <v>0</v>
      </c>
      <c r="J6227" s="232">
        <v>2016</v>
      </c>
      <c r="K6227" s="106">
        <f t="shared" si="293"/>
        <v>4218309</v>
      </c>
    </row>
    <row r="6228" spans="2:11" s="58" customFormat="1">
      <c r="B6228" s="175" t="s">
        <v>7342</v>
      </c>
      <c r="C6228" s="174" t="s">
        <v>3322</v>
      </c>
      <c r="D6228" s="181">
        <v>5024.4666669999997</v>
      </c>
      <c r="E6228" s="97">
        <v>367.72104234162697</v>
      </c>
      <c r="F6228" s="227">
        <f t="shared" si="291"/>
        <v>1847602.12</v>
      </c>
      <c r="G6228" s="81">
        <v>2512.2333279999998</v>
      </c>
      <c r="H6228" s="106">
        <v>0</v>
      </c>
      <c r="I6228" s="189">
        <f t="shared" si="292"/>
        <v>0</v>
      </c>
      <c r="J6228" s="232">
        <v>2016</v>
      </c>
      <c r="K6228" s="106">
        <f t="shared" si="293"/>
        <v>1847602</v>
      </c>
    </row>
    <row r="6229" spans="2:11" s="58" customFormat="1">
      <c r="B6229" s="175" t="s">
        <v>7343</v>
      </c>
      <c r="C6229" s="174" t="s">
        <v>4133</v>
      </c>
      <c r="D6229" s="181">
        <v>6149.45</v>
      </c>
      <c r="E6229" s="97">
        <v>381.18641016676287</v>
      </c>
      <c r="F6229" s="227">
        <f t="shared" si="291"/>
        <v>2344086.77</v>
      </c>
      <c r="G6229" s="81">
        <v>3074.7250399999998</v>
      </c>
      <c r="H6229" s="106">
        <v>0</v>
      </c>
      <c r="I6229" s="189">
        <f t="shared" si="292"/>
        <v>0</v>
      </c>
      <c r="J6229" s="232">
        <v>2016</v>
      </c>
      <c r="K6229" s="106">
        <f t="shared" si="293"/>
        <v>2344087</v>
      </c>
    </row>
    <row r="6230" spans="2:11" s="58" customFormat="1">
      <c r="B6230" s="175" t="s">
        <v>7344</v>
      </c>
      <c r="C6230" s="174" t="s">
        <v>3322</v>
      </c>
      <c r="D6230" s="181">
        <v>5024.4666669999997</v>
      </c>
      <c r="E6230" s="97">
        <v>367.72104234162697</v>
      </c>
      <c r="F6230" s="227">
        <f t="shared" si="291"/>
        <v>1847602.12</v>
      </c>
      <c r="G6230" s="81">
        <v>2512.2333279999998</v>
      </c>
      <c r="H6230" s="106">
        <v>0</v>
      </c>
      <c r="I6230" s="189">
        <f t="shared" si="292"/>
        <v>0</v>
      </c>
      <c r="J6230" s="232">
        <v>2016</v>
      </c>
      <c r="K6230" s="106">
        <f t="shared" si="293"/>
        <v>1847602</v>
      </c>
    </row>
    <row r="6231" spans="2:11" s="58" customFormat="1">
      <c r="B6231" s="175" t="s">
        <v>7345</v>
      </c>
      <c r="C6231" s="174" t="s">
        <v>3322</v>
      </c>
      <c r="D6231" s="181">
        <v>8864.5</v>
      </c>
      <c r="E6231" s="97">
        <v>706.41778667719552</v>
      </c>
      <c r="F6231" s="227">
        <f t="shared" si="291"/>
        <v>6262040.4699999997</v>
      </c>
      <c r="G6231" s="81">
        <v>4432.2499260000004</v>
      </c>
      <c r="H6231" s="106">
        <v>0</v>
      </c>
      <c r="I6231" s="189">
        <f t="shared" si="292"/>
        <v>0</v>
      </c>
      <c r="J6231" s="232">
        <v>2016</v>
      </c>
      <c r="K6231" s="106">
        <f t="shared" si="293"/>
        <v>6262040</v>
      </c>
    </row>
    <row r="6232" spans="2:11" s="58" customFormat="1">
      <c r="B6232" s="175" t="s">
        <v>7346</v>
      </c>
      <c r="C6232" s="174" t="s">
        <v>3322</v>
      </c>
      <c r="D6232" s="104">
        <v>6373.385714</v>
      </c>
      <c r="E6232" s="97">
        <v>702.6385583667186</v>
      </c>
      <c r="F6232" s="227">
        <f t="shared" si="291"/>
        <v>4478186.55</v>
      </c>
      <c r="G6232" s="81">
        <v>3186.6928309999998</v>
      </c>
      <c r="H6232" s="106">
        <v>0</v>
      </c>
      <c r="I6232" s="189">
        <f t="shared" si="292"/>
        <v>0</v>
      </c>
      <c r="J6232" s="232">
        <v>2016</v>
      </c>
      <c r="K6232" s="106">
        <f t="shared" si="293"/>
        <v>4478187</v>
      </c>
    </row>
    <row r="6233" spans="2:11" s="58" customFormat="1">
      <c r="B6233" s="175" t="s">
        <v>7347</v>
      </c>
      <c r="C6233" s="174" t="s">
        <v>3325</v>
      </c>
      <c r="D6233" s="181">
        <v>4399.6000000000004</v>
      </c>
      <c r="E6233" s="97">
        <v>520.81463769433583</v>
      </c>
      <c r="F6233" s="227">
        <f t="shared" si="291"/>
        <v>2291376.08</v>
      </c>
      <c r="G6233" s="81">
        <v>2199.8000440000001</v>
      </c>
      <c r="H6233" s="106">
        <v>0</v>
      </c>
      <c r="I6233" s="189">
        <f t="shared" si="292"/>
        <v>0</v>
      </c>
      <c r="J6233" s="232">
        <v>2016</v>
      </c>
      <c r="K6233" s="106">
        <f t="shared" si="293"/>
        <v>2291376</v>
      </c>
    </row>
    <row r="6234" spans="2:11" s="58" customFormat="1">
      <c r="B6234" s="175" t="s">
        <v>7348</v>
      </c>
      <c r="C6234" s="174" t="s">
        <v>4139</v>
      </c>
      <c r="D6234" s="181">
        <v>2884.64</v>
      </c>
      <c r="E6234" s="97">
        <v>624.36226010871383</v>
      </c>
      <c r="F6234" s="227">
        <f t="shared" si="291"/>
        <v>1801060.35</v>
      </c>
      <c r="G6234" s="81">
        <v>1442.319958</v>
      </c>
      <c r="H6234" s="106">
        <v>0</v>
      </c>
      <c r="I6234" s="189">
        <f t="shared" si="292"/>
        <v>0</v>
      </c>
      <c r="J6234" s="232">
        <v>2016</v>
      </c>
      <c r="K6234" s="106">
        <f t="shared" si="293"/>
        <v>1801060</v>
      </c>
    </row>
    <row r="6235" spans="2:11" s="58" customFormat="1">
      <c r="B6235" s="175" t="s">
        <v>7349</v>
      </c>
      <c r="C6235" s="174" t="s">
        <v>3325</v>
      </c>
      <c r="D6235" s="181">
        <v>4851.8999999999996</v>
      </c>
      <c r="E6235" s="97">
        <v>914.1783981533008</v>
      </c>
      <c r="F6235" s="227">
        <f t="shared" si="291"/>
        <v>4435502.17</v>
      </c>
      <c r="G6235" s="81">
        <v>2425.9499289999999</v>
      </c>
      <c r="H6235" s="106">
        <v>0</v>
      </c>
      <c r="I6235" s="189">
        <f t="shared" si="292"/>
        <v>0</v>
      </c>
      <c r="J6235" s="232">
        <v>2016</v>
      </c>
      <c r="K6235" s="106">
        <f t="shared" si="293"/>
        <v>4435502</v>
      </c>
    </row>
    <row r="6236" spans="2:11" s="58" customFormat="1">
      <c r="B6236" s="175" t="s">
        <v>7350</v>
      </c>
      <c r="C6236" s="174" t="s">
        <v>7351</v>
      </c>
      <c r="D6236" s="181">
        <v>2863.375</v>
      </c>
      <c r="E6236" s="97">
        <v>801.89943685336357</v>
      </c>
      <c r="F6236" s="227">
        <f t="shared" si="291"/>
        <v>2296138.7999999998</v>
      </c>
      <c r="G6236" s="81">
        <v>1431.68751</v>
      </c>
      <c r="H6236" s="106">
        <v>0</v>
      </c>
      <c r="I6236" s="189">
        <f t="shared" si="292"/>
        <v>0</v>
      </c>
      <c r="J6236" s="232">
        <v>2016</v>
      </c>
      <c r="K6236" s="106">
        <f t="shared" si="293"/>
        <v>2296139</v>
      </c>
    </row>
    <row r="6237" spans="2:11" s="58" customFormat="1">
      <c r="B6237" s="175" t="s">
        <v>7352</v>
      </c>
      <c r="C6237" s="174" t="s">
        <v>7353</v>
      </c>
      <c r="D6237" s="104">
        <v>4360.9666669999997</v>
      </c>
      <c r="E6237" s="97">
        <v>528.09848500499902</v>
      </c>
      <c r="F6237" s="227">
        <f t="shared" si="291"/>
        <v>2303019.8899999997</v>
      </c>
      <c r="G6237" s="81">
        <v>2180.4833130000002</v>
      </c>
      <c r="H6237" s="106">
        <v>0</v>
      </c>
      <c r="I6237" s="189">
        <f t="shared" si="292"/>
        <v>0</v>
      </c>
      <c r="J6237" s="232">
        <v>2016</v>
      </c>
      <c r="K6237" s="106">
        <f t="shared" si="293"/>
        <v>2303020</v>
      </c>
    </row>
    <row r="6238" spans="2:11" s="58" customFormat="1">
      <c r="B6238" s="175" t="s">
        <v>7354</v>
      </c>
      <c r="C6238" s="174" t="s">
        <v>5235</v>
      </c>
      <c r="D6238" s="181">
        <v>5963.054408</v>
      </c>
      <c r="E6238" s="97">
        <v>739.40022483859912</v>
      </c>
      <c r="F6238" s="227">
        <f t="shared" si="291"/>
        <v>4409083.7699999996</v>
      </c>
      <c r="G6238" s="81"/>
      <c r="H6238" s="106" t="s">
        <v>11235</v>
      </c>
      <c r="I6238" s="189" t="str">
        <f t="shared" si="292"/>
        <v/>
      </c>
      <c r="J6238" s="232">
        <v>2016</v>
      </c>
      <c r="K6238" s="106">
        <f t="shared" si="293"/>
        <v>0</v>
      </c>
    </row>
    <row r="6239" spans="2:11" s="58" customFormat="1">
      <c r="B6239" s="175" t="s">
        <v>7355</v>
      </c>
      <c r="C6239" s="174" t="s">
        <v>5235</v>
      </c>
      <c r="D6239" s="181">
        <v>4122.4587160000001</v>
      </c>
      <c r="E6239" s="97">
        <v>958.70361894971609</v>
      </c>
      <c r="F6239" s="227">
        <f t="shared" si="291"/>
        <v>3952216.09</v>
      </c>
      <c r="G6239" s="81">
        <v>2061.2292990000001</v>
      </c>
      <c r="H6239" s="106">
        <v>0</v>
      </c>
      <c r="I6239" s="189">
        <f t="shared" si="292"/>
        <v>0</v>
      </c>
      <c r="J6239" s="232">
        <v>2016</v>
      </c>
      <c r="K6239" s="106">
        <f t="shared" si="293"/>
        <v>3952216</v>
      </c>
    </row>
    <row r="6240" spans="2:11" s="58" customFormat="1">
      <c r="B6240" s="175" t="s">
        <v>7356</v>
      </c>
      <c r="C6240" s="174" t="s">
        <v>7357</v>
      </c>
      <c r="D6240" s="181">
        <v>4723.8888889999998</v>
      </c>
      <c r="E6240" s="97">
        <v>414.85684910232021</v>
      </c>
      <c r="F6240" s="227">
        <f t="shared" si="291"/>
        <v>1959737.66</v>
      </c>
      <c r="G6240" s="81"/>
      <c r="H6240" s="106" t="s">
        <v>11235</v>
      </c>
      <c r="I6240" s="189" t="str">
        <f t="shared" si="292"/>
        <v/>
      </c>
      <c r="J6240" s="232">
        <v>2016</v>
      </c>
      <c r="K6240" s="106">
        <f t="shared" si="293"/>
        <v>0</v>
      </c>
    </row>
    <row r="6241" spans="2:11" s="58" customFormat="1">
      <c r="B6241" s="175" t="s">
        <v>7358</v>
      </c>
      <c r="C6241" s="174" t="s">
        <v>5597</v>
      </c>
      <c r="D6241" s="181">
        <v>2415.16</v>
      </c>
      <c r="E6241" s="97">
        <v>3588.8146499610793</v>
      </c>
      <c r="F6241" s="227">
        <f t="shared" si="291"/>
        <v>8667561.5899999999</v>
      </c>
      <c r="G6241" s="81">
        <v>1207.579988</v>
      </c>
      <c r="H6241" s="106">
        <v>0</v>
      </c>
      <c r="I6241" s="189">
        <f t="shared" si="292"/>
        <v>0</v>
      </c>
      <c r="J6241" s="232">
        <v>2016</v>
      </c>
      <c r="K6241" s="106">
        <f t="shared" si="293"/>
        <v>8667562</v>
      </c>
    </row>
    <row r="6242" spans="2:11" s="58" customFormat="1">
      <c r="B6242" s="175" t="s">
        <v>7359</v>
      </c>
      <c r="C6242" s="174" t="s">
        <v>7353</v>
      </c>
      <c r="D6242" s="104">
        <v>4196.3866669999998</v>
      </c>
      <c r="E6242" s="97">
        <v>1158.2436642986313</v>
      </c>
      <c r="F6242" s="227">
        <f t="shared" si="291"/>
        <v>4860438.2700000005</v>
      </c>
      <c r="G6242" s="81"/>
      <c r="H6242" s="106" t="s">
        <v>11235</v>
      </c>
      <c r="I6242" s="189" t="str">
        <f t="shared" si="292"/>
        <v/>
      </c>
      <c r="J6242" s="232">
        <v>2016</v>
      </c>
      <c r="K6242" s="106">
        <f t="shared" si="293"/>
        <v>0</v>
      </c>
    </row>
    <row r="6243" spans="2:11" s="58" customFormat="1">
      <c r="B6243" s="175" t="s">
        <v>7360</v>
      </c>
      <c r="C6243" s="174" t="s">
        <v>7353</v>
      </c>
      <c r="D6243" s="181">
        <v>2350.92</v>
      </c>
      <c r="E6243" s="97">
        <v>562.55915131097618</v>
      </c>
      <c r="F6243" s="227">
        <f t="shared" si="291"/>
        <v>1322531.56</v>
      </c>
      <c r="G6243" s="81">
        <v>1175.46</v>
      </c>
      <c r="H6243" s="106">
        <v>0</v>
      </c>
      <c r="I6243" s="189">
        <f t="shared" si="292"/>
        <v>0</v>
      </c>
      <c r="J6243" s="232">
        <v>2016</v>
      </c>
      <c r="K6243" s="106">
        <f t="shared" si="293"/>
        <v>1322532</v>
      </c>
    </row>
    <row r="6244" spans="2:11" s="58" customFormat="1">
      <c r="B6244" s="175" t="s">
        <v>7361</v>
      </c>
      <c r="C6244" s="174" t="s">
        <v>5597</v>
      </c>
      <c r="D6244" s="181">
        <v>2415.16</v>
      </c>
      <c r="E6244" s="97">
        <v>3588.8146499610793</v>
      </c>
      <c r="F6244" s="227">
        <f t="shared" si="291"/>
        <v>8667561.5899999999</v>
      </c>
      <c r="G6244" s="81"/>
      <c r="H6244" s="106" t="s">
        <v>11235</v>
      </c>
      <c r="I6244" s="189" t="str">
        <f t="shared" si="292"/>
        <v/>
      </c>
      <c r="J6244" s="232">
        <v>2016</v>
      </c>
      <c r="K6244" s="106">
        <f t="shared" si="293"/>
        <v>0</v>
      </c>
    </row>
    <row r="6245" spans="2:11" s="58" customFormat="1">
      <c r="B6245" s="175" t="s">
        <v>7362</v>
      </c>
      <c r="C6245" s="174" t="s">
        <v>7363</v>
      </c>
      <c r="D6245" s="181">
        <v>6064.4613639999998</v>
      </c>
      <c r="E6245" s="97">
        <v>3686.4430751776163</v>
      </c>
      <c r="F6245" s="227">
        <f t="shared" si="291"/>
        <v>22356291.600000001</v>
      </c>
      <c r="G6245" s="81">
        <v>6064.4612500000003</v>
      </c>
      <c r="H6245" s="106">
        <v>0</v>
      </c>
      <c r="I6245" s="189">
        <f t="shared" si="292"/>
        <v>0</v>
      </c>
      <c r="J6245" s="232">
        <v>2016</v>
      </c>
      <c r="K6245" s="106">
        <f t="shared" si="293"/>
        <v>22356292</v>
      </c>
    </row>
    <row r="6246" spans="2:11" s="58" customFormat="1">
      <c r="B6246" s="175" t="s">
        <v>7364</v>
      </c>
      <c r="C6246" s="174" t="s">
        <v>5597</v>
      </c>
      <c r="D6246" s="181">
        <v>3307.2</v>
      </c>
      <c r="E6246" s="97">
        <v>1532.1880624092889</v>
      </c>
      <c r="F6246" s="227">
        <f t="shared" si="291"/>
        <v>5067252.3600000003</v>
      </c>
      <c r="G6246" s="81"/>
      <c r="H6246" s="106" t="s">
        <v>11235</v>
      </c>
      <c r="I6246" s="189" t="str">
        <f t="shared" si="292"/>
        <v/>
      </c>
      <c r="J6246" s="232">
        <v>2016</v>
      </c>
      <c r="K6246" s="106">
        <f t="shared" si="293"/>
        <v>0</v>
      </c>
    </row>
    <row r="6247" spans="2:11" s="58" customFormat="1">
      <c r="B6247" s="175" t="s">
        <v>7365</v>
      </c>
      <c r="C6247" s="174" t="s">
        <v>7353</v>
      </c>
      <c r="D6247" s="104">
        <v>2481.9666670000001</v>
      </c>
      <c r="E6247" s="97">
        <v>268.14383079706363</v>
      </c>
      <c r="F6247" s="227">
        <f t="shared" si="291"/>
        <v>665524.05000000005</v>
      </c>
      <c r="G6247" s="81">
        <v>1240.9833329999999</v>
      </c>
      <c r="H6247" s="106">
        <v>0</v>
      </c>
      <c r="I6247" s="189">
        <f t="shared" si="292"/>
        <v>0</v>
      </c>
      <c r="J6247" s="232">
        <v>2016</v>
      </c>
      <c r="K6247" s="106">
        <f t="shared" si="293"/>
        <v>665524</v>
      </c>
    </row>
    <row r="6248" spans="2:11" s="58" customFormat="1">
      <c r="B6248" s="175" t="s">
        <v>7366</v>
      </c>
      <c r="C6248" s="174" t="s">
        <v>7353</v>
      </c>
      <c r="D6248" s="181">
        <v>4196.3866669999998</v>
      </c>
      <c r="E6248" s="97">
        <v>1158.2436642986313</v>
      </c>
      <c r="F6248" s="227">
        <f t="shared" si="291"/>
        <v>4860438.2700000005</v>
      </c>
      <c r="G6248" s="81">
        <v>2098.193409</v>
      </c>
      <c r="H6248" s="106">
        <v>0</v>
      </c>
      <c r="I6248" s="189">
        <f t="shared" si="292"/>
        <v>0</v>
      </c>
      <c r="J6248" s="232">
        <v>2016</v>
      </c>
      <c r="K6248" s="106">
        <f t="shared" si="293"/>
        <v>4860438</v>
      </c>
    </row>
    <row r="6249" spans="2:11" s="58" customFormat="1">
      <c r="B6249" s="175" t="s">
        <v>7367</v>
      </c>
      <c r="C6249" s="174" t="s">
        <v>3384</v>
      </c>
      <c r="D6249" s="181">
        <v>3143.9</v>
      </c>
      <c r="E6249" s="97">
        <v>785.57331021979076</v>
      </c>
      <c r="F6249" s="227">
        <f t="shared" si="291"/>
        <v>2469763.9300000002</v>
      </c>
      <c r="G6249" s="81">
        <v>1571.9500310000001</v>
      </c>
      <c r="H6249" s="106">
        <v>0</v>
      </c>
      <c r="I6249" s="189">
        <f t="shared" si="292"/>
        <v>0</v>
      </c>
      <c r="J6249" s="232">
        <v>2016</v>
      </c>
      <c r="K6249" s="106">
        <f t="shared" si="293"/>
        <v>2469764</v>
      </c>
    </row>
    <row r="6250" spans="2:11" s="58" customFormat="1">
      <c r="B6250" s="175" t="s">
        <v>7368</v>
      </c>
      <c r="C6250" s="174" t="s">
        <v>3384</v>
      </c>
      <c r="D6250" s="181">
        <v>7173.9833330000001</v>
      </c>
      <c r="E6250" s="97">
        <v>872.02215974258945</v>
      </c>
      <c r="F6250" s="227">
        <f t="shared" si="291"/>
        <v>6255872.4400000004</v>
      </c>
      <c r="G6250" s="81">
        <v>3586.9916790000002</v>
      </c>
      <c r="H6250" s="106">
        <v>0</v>
      </c>
      <c r="I6250" s="189">
        <f t="shared" si="292"/>
        <v>0</v>
      </c>
      <c r="J6250" s="232">
        <v>2016</v>
      </c>
      <c r="K6250" s="106">
        <f t="shared" si="293"/>
        <v>6255872</v>
      </c>
    </row>
    <row r="6251" spans="2:11" s="58" customFormat="1">
      <c r="B6251" s="175" t="s">
        <v>7369</v>
      </c>
      <c r="C6251" s="174" t="s">
        <v>7357</v>
      </c>
      <c r="D6251" s="181">
        <v>4723.8888889999998</v>
      </c>
      <c r="E6251" s="97">
        <v>414.85684910232021</v>
      </c>
      <c r="F6251" s="227">
        <f t="shared" si="291"/>
        <v>1959737.66</v>
      </c>
      <c r="G6251" s="81"/>
      <c r="H6251" s="106" t="s">
        <v>11235</v>
      </c>
      <c r="I6251" s="189" t="str">
        <f t="shared" si="292"/>
        <v/>
      </c>
      <c r="J6251" s="232">
        <v>2016</v>
      </c>
      <c r="K6251" s="106">
        <f t="shared" si="293"/>
        <v>0</v>
      </c>
    </row>
    <row r="6252" spans="2:11" s="58" customFormat="1">
      <c r="B6252" s="175" t="s">
        <v>7370</v>
      </c>
      <c r="C6252" s="174" t="s">
        <v>7357</v>
      </c>
      <c r="D6252" s="104">
        <v>3490.7888889999999</v>
      </c>
      <c r="E6252" s="97">
        <v>1267.9346877570517</v>
      </c>
      <c r="F6252" s="227">
        <f t="shared" si="291"/>
        <v>4426092.32</v>
      </c>
      <c r="G6252" s="81"/>
      <c r="H6252" s="106" t="s">
        <v>11235</v>
      </c>
      <c r="I6252" s="189" t="str">
        <f t="shared" si="292"/>
        <v/>
      </c>
      <c r="J6252" s="232">
        <v>2016</v>
      </c>
      <c r="K6252" s="106">
        <f t="shared" si="293"/>
        <v>0</v>
      </c>
    </row>
    <row r="6253" spans="2:11" s="58" customFormat="1">
      <c r="B6253" s="175" t="s">
        <v>7371</v>
      </c>
      <c r="C6253" s="174" t="s">
        <v>3384</v>
      </c>
      <c r="D6253" s="181">
        <v>5925.9821430000002</v>
      </c>
      <c r="E6253" s="97">
        <v>1929.4981749998162</v>
      </c>
      <c r="F6253" s="227">
        <f t="shared" si="291"/>
        <v>11434171.73</v>
      </c>
      <c r="G6253" s="81">
        <v>2962.9910140000002</v>
      </c>
      <c r="H6253" s="106">
        <v>0</v>
      </c>
      <c r="I6253" s="189">
        <f t="shared" si="292"/>
        <v>0</v>
      </c>
      <c r="J6253" s="232">
        <v>2016</v>
      </c>
      <c r="K6253" s="106">
        <f t="shared" si="293"/>
        <v>11434172</v>
      </c>
    </row>
    <row r="6254" spans="2:11" s="58" customFormat="1">
      <c r="B6254" s="175" t="s">
        <v>7372</v>
      </c>
      <c r="C6254" s="174" t="s">
        <v>3384</v>
      </c>
      <c r="D6254" s="181">
        <v>4124.9250000000002</v>
      </c>
      <c r="E6254" s="97">
        <v>865.72665199973324</v>
      </c>
      <c r="F6254" s="227">
        <f t="shared" si="291"/>
        <v>3571057.51</v>
      </c>
      <c r="G6254" s="81">
        <v>2062.462473</v>
      </c>
      <c r="H6254" s="106">
        <v>0</v>
      </c>
      <c r="I6254" s="189">
        <f t="shared" si="292"/>
        <v>0</v>
      </c>
      <c r="J6254" s="232">
        <v>2016</v>
      </c>
      <c r="K6254" s="106">
        <f t="shared" si="293"/>
        <v>3571058</v>
      </c>
    </row>
    <row r="6255" spans="2:11" s="58" customFormat="1">
      <c r="B6255" s="175" t="s">
        <v>7373</v>
      </c>
      <c r="C6255" s="174" t="s">
        <v>5597</v>
      </c>
      <c r="D6255" s="181">
        <v>2533.0500000000002</v>
      </c>
      <c r="E6255" s="97">
        <v>755.76878071889621</v>
      </c>
      <c r="F6255" s="227">
        <f t="shared" si="291"/>
        <v>1914400.11</v>
      </c>
      <c r="G6255" s="81"/>
      <c r="H6255" s="106" t="s">
        <v>11235</v>
      </c>
      <c r="I6255" s="189" t="str">
        <f t="shared" si="292"/>
        <v/>
      </c>
      <c r="J6255" s="232">
        <v>2016</v>
      </c>
      <c r="K6255" s="106">
        <f t="shared" si="293"/>
        <v>0</v>
      </c>
    </row>
    <row r="6256" spans="2:11" s="58" customFormat="1">
      <c r="B6256" s="175" t="s">
        <v>7374</v>
      </c>
      <c r="C6256" s="174" t="s">
        <v>5597</v>
      </c>
      <c r="D6256" s="181">
        <v>4716.6499999999996</v>
      </c>
      <c r="E6256" s="97">
        <v>1203.9455715391221</v>
      </c>
      <c r="F6256" s="227">
        <f t="shared" si="291"/>
        <v>5678589.8799999999</v>
      </c>
      <c r="G6256" s="81"/>
      <c r="H6256" s="106" t="s">
        <v>11235</v>
      </c>
      <c r="I6256" s="189" t="str">
        <f t="shared" si="292"/>
        <v/>
      </c>
      <c r="J6256" s="232">
        <v>2016</v>
      </c>
      <c r="K6256" s="106">
        <f t="shared" si="293"/>
        <v>0</v>
      </c>
    </row>
    <row r="6257" spans="2:11" s="58" customFormat="1">
      <c r="B6257" s="175" t="s">
        <v>7375</v>
      </c>
      <c r="C6257" s="174" t="s">
        <v>3384</v>
      </c>
      <c r="D6257" s="104">
        <v>5402</v>
      </c>
      <c r="E6257" s="97">
        <v>1189.2415494261384</v>
      </c>
      <c r="F6257" s="227">
        <f t="shared" si="291"/>
        <v>6424282.8499999996</v>
      </c>
      <c r="G6257" s="81">
        <v>2701.0000759999998</v>
      </c>
      <c r="H6257" s="106">
        <v>0</v>
      </c>
      <c r="I6257" s="189">
        <f t="shared" si="292"/>
        <v>0</v>
      </c>
      <c r="J6257" s="232">
        <v>2016</v>
      </c>
      <c r="K6257" s="106">
        <f t="shared" si="293"/>
        <v>6424283</v>
      </c>
    </row>
    <row r="6258" spans="2:11" s="58" customFormat="1">
      <c r="B6258" s="175" t="s">
        <v>7376</v>
      </c>
      <c r="C6258" s="174" t="s">
        <v>7377</v>
      </c>
      <c r="D6258" s="181">
        <v>2266.25</v>
      </c>
      <c r="E6258" s="97">
        <v>785.40173855488138</v>
      </c>
      <c r="F6258" s="227">
        <f t="shared" si="291"/>
        <v>1779916.69</v>
      </c>
      <c r="G6258" s="81">
        <v>1133.125031</v>
      </c>
      <c r="H6258" s="106">
        <v>0</v>
      </c>
      <c r="I6258" s="189">
        <f t="shared" si="292"/>
        <v>0</v>
      </c>
      <c r="J6258" s="232">
        <v>2016</v>
      </c>
      <c r="K6258" s="106">
        <f t="shared" si="293"/>
        <v>1779917</v>
      </c>
    </row>
    <row r="6259" spans="2:11" s="58" customFormat="1">
      <c r="B6259" s="175" t="s">
        <v>7378</v>
      </c>
      <c r="C6259" s="174" t="s">
        <v>3384</v>
      </c>
      <c r="D6259" s="181">
        <v>9879.7571430000007</v>
      </c>
      <c r="E6259" s="97">
        <v>1651.8088151147176</v>
      </c>
      <c r="F6259" s="227">
        <f t="shared" si="291"/>
        <v>16319469.939999999</v>
      </c>
      <c r="G6259" s="81">
        <v>4939.878815</v>
      </c>
      <c r="H6259" s="106">
        <v>0</v>
      </c>
      <c r="I6259" s="189">
        <f t="shared" si="292"/>
        <v>0</v>
      </c>
      <c r="J6259" s="232">
        <v>2016</v>
      </c>
      <c r="K6259" s="106">
        <f t="shared" si="293"/>
        <v>16319470</v>
      </c>
    </row>
    <row r="6260" spans="2:11" s="58" customFormat="1">
      <c r="B6260" s="175" t="s">
        <v>7379</v>
      </c>
      <c r="C6260" s="174" t="s">
        <v>7377</v>
      </c>
      <c r="D6260" s="181">
        <v>4812.3833329999998</v>
      </c>
      <c r="E6260" s="97">
        <v>1038.6266646144584</v>
      </c>
      <c r="F6260" s="227">
        <f t="shared" si="291"/>
        <v>4998269.6500000004</v>
      </c>
      <c r="G6260" s="81"/>
      <c r="H6260" s="106" t="s">
        <v>11235</v>
      </c>
      <c r="I6260" s="189" t="str">
        <f t="shared" si="292"/>
        <v/>
      </c>
      <c r="J6260" s="232">
        <v>2016</v>
      </c>
      <c r="K6260" s="106">
        <f t="shared" si="293"/>
        <v>0</v>
      </c>
    </row>
    <row r="6261" spans="2:11" s="58" customFormat="1">
      <c r="B6261" s="175" t="s">
        <v>7380</v>
      </c>
      <c r="C6261" s="174" t="s">
        <v>7377</v>
      </c>
      <c r="D6261" s="181">
        <v>4729.6499999999996</v>
      </c>
      <c r="E6261" s="97">
        <v>754.06911505079665</v>
      </c>
      <c r="F6261" s="227">
        <f t="shared" si="291"/>
        <v>3566482.99</v>
      </c>
      <c r="G6261" s="81"/>
      <c r="H6261" s="106" t="s">
        <v>11235</v>
      </c>
      <c r="I6261" s="189" t="str">
        <f t="shared" si="292"/>
        <v/>
      </c>
      <c r="J6261" s="232">
        <v>2016</v>
      </c>
      <c r="K6261" s="106">
        <f t="shared" si="293"/>
        <v>0</v>
      </c>
    </row>
    <row r="6262" spans="2:11" s="58" customFormat="1">
      <c r="B6262" s="175" t="s">
        <v>7381</v>
      </c>
      <c r="C6262" s="174" t="s">
        <v>5235</v>
      </c>
      <c r="D6262" s="104">
        <v>5478.3180400000001</v>
      </c>
      <c r="E6262" s="97">
        <v>1000.6599069228189</v>
      </c>
      <c r="F6262" s="227">
        <f t="shared" si="291"/>
        <v>5481933.2199999997</v>
      </c>
      <c r="G6262" s="81"/>
      <c r="H6262" s="106" t="s">
        <v>11235</v>
      </c>
      <c r="I6262" s="189" t="str">
        <f t="shared" si="292"/>
        <v/>
      </c>
      <c r="J6262" s="232">
        <v>2016</v>
      </c>
      <c r="K6262" s="106">
        <f t="shared" si="293"/>
        <v>0</v>
      </c>
    </row>
    <row r="6263" spans="2:11" s="58" customFormat="1">
      <c r="B6263" s="175" t="s">
        <v>7382</v>
      </c>
      <c r="C6263" s="174" t="s">
        <v>5235</v>
      </c>
      <c r="D6263" s="181">
        <v>5597.3896590000004</v>
      </c>
      <c r="E6263" s="97">
        <v>64.195668318756219</v>
      </c>
      <c r="F6263" s="227">
        <f t="shared" si="291"/>
        <v>359328.17</v>
      </c>
      <c r="G6263" s="81"/>
      <c r="H6263" s="106" t="s">
        <v>11235</v>
      </c>
      <c r="I6263" s="189" t="str">
        <f t="shared" si="292"/>
        <v/>
      </c>
      <c r="J6263" s="232">
        <v>2016</v>
      </c>
      <c r="K6263" s="106">
        <f t="shared" si="293"/>
        <v>0</v>
      </c>
    </row>
    <row r="6264" spans="2:11" s="58" customFormat="1">
      <c r="B6264" s="175" t="s">
        <v>7383</v>
      </c>
      <c r="C6264" s="174" t="s">
        <v>5235</v>
      </c>
      <c r="D6264" s="181">
        <v>8921.692857</v>
      </c>
      <c r="E6264" s="97">
        <v>1161.740374403028</v>
      </c>
      <c r="F6264" s="227">
        <f t="shared" si="291"/>
        <v>10364690.800000001</v>
      </c>
      <c r="G6264" s="81"/>
      <c r="H6264" s="106" t="s">
        <v>11235</v>
      </c>
      <c r="I6264" s="189" t="str">
        <f t="shared" si="292"/>
        <v/>
      </c>
      <c r="J6264" s="232">
        <v>2016</v>
      </c>
      <c r="K6264" s="106">
        <f t="shared" si="293"/>
        <v>0</v>
      </c>
    </row>
    <row r="6265" spans="2:11" s="58" customFormat="1">
      <c r="B6265" s="175" t="s">
        <v>7384</v>
      </c>
      <c r="C6265" s="174" t="s">
        <v>5235</v>
      </c>
      <c r="D6265" s="181">
        <v>3443.3748169999999</v>
      </c>
      <c r="E6265" s="97">
        <v>402.97800086977873</v>
      </c>
      <c r="F6265" s="227">
        <f t="shared" si="291"/>
        <v>1387604.3</v>
      </c>
      <c r="G6265" s="81"/>
      <c r="H6265" s="106" t="s">
        <v>11235</v>
      </c>
      <c r="I6265" s="189" t="str">
        <f t="shared" si="292"/>
        <v/>
      </c>
      <c r="J6265" s="232">
        <v>2016</v>
      </c>
      <c r="K6265" s="106">
        <f t="shared" si="293"/>
        <v>0</v>
      </c>
    </row>
    <row r="6266" spans="2:11" s="58" customFormat="1">
      <c r="B6266" s="175" t="s">
        <v>7385</v>
      </c>
      <c r="C6266" s="174" t="s">
        <v>5597</v>
      </c>
      <c r="D6266" s="181">
        <v>3777.95</v>
      </c>
      <c r="E6266" s="97">
        <v>478.66453499913973</v>
      </c>
      <c r="F6266" s="227">
        <f t="shared" si="291"/>
        <v>1808370.68</v>
      </c>
      <c r="G6266" s="81"/>
      <c r="H6266" s="106" t="s">
        <v>11235</v>
      </c>
      <c r="I6266" s="189" t="str">
        <f t="shared" si="292"/>
        <v/>
      </c>
      <c r="J6266" s="232">
        <v>2016</v>
      </c>
      <c r="K6266" s="106">
        <f t="shared" si="293"/>
        <v>0</v>
      </c>
    </row>
    <row r="6267" spans="2:11" s="58" customFormat="1">
      <c r="B6267" s="175" t="s">
        <v>7386</v>
      </c>
      <c r="C6267" s="174" t="s">
        <v>5597</v>
      </c>
      <c r="D6267" s="104">
        <v>3307.2</v>
      </c>
      <c r="E6267" s="97">
        <v>1532.1880624092889</v>
      </c>
      <c r="F6267" s="227">
        <f t="shared" si="291"/>
        <v>5067252.3600000003</v>
      </c>
      <c r="G6267" s="81"/>
      <c r="H6267" s="106" t="s">
        <v>11235</v>
      </c>
      <c r="I6267" s="189" t="str">
        <f t="shared" si="292"/>
        <v/>
      </c>
      <c r="J6267" s="232">
        <v>2016</v>
      </c>
      <c r="K6267" s="106">
        <f t="shared" si="293"/>
        <v>0</v>
      </c>
    </row>
    <row r="6268" spans="2:11" s="58" customFormat="1">
      <c r="B6268" s="175" t="s">
        <v>7387</v>
      </c>
      <c r="C6268" s="174" t="s">
        <v>3388</v>
      </c>
      <c r="D6268" s="181">
        <v>4026.166667</v>
      </c>
      <c r="E6268" s="97">
        <v>942.48878495322367</v>
      </c>
      <c r="F6268" s="227">
        <f t="shared" si="291"/>
        <v>3794616.93</v>
      </c>
      <c r="G6268" s="81">
        <v>2013.0833359999999</v>
      </c>
      <c r="H6268" s="106">
        <v>0</v>
      </c>
      <c r="I6268" s="189">
        <f t="shared" si="292"/>
        <v>0</v>
      </c>
      <c r="J6268" s="232">
        <v>2016</v>
      </c>
      <c r="K6268" s="106">
        <f t="shared" si="293"/>
        <v>3794617</v>
      </c>
    </row>
    <row r="6269" spans="2:11" s="58" customFormat="1">
      <c r="B6269" s="175" t="s">
        <v>7388</v>
      </c>
      <c r="C6269" s="174" t="s">
        <v>3388</v>
      </c>
      <c r="D6269" s="181">
        <v>9210.2523810000002</v>
      </c>
      <c r="E6269" s="97">
        <v>883.11665452069644</v>
      </c>
      <c r="F6269" s="227">
        <f t="shared" si="291"/>
        <v>8133727.2699999986</v>
      </c>
      <c r="G6269" s="81"/>
      <c r="H6269" s="106" t="s">
        <v>11235</v>
      </c>
      <c r="I6269" s="189" t="str">
        <f t="shared" si="292"/>
        <v/>
      </c>
      <c r="J6269" s="232">
        <v>2016</v>
      </c>
      <c r="K6269" s="106">
        <f t="shared" si="293"/>
        <v>0</v>
      </c>
    </row>
    <row r="6270" spans="2:11" s="58" customFormat="1">
      <c r="B6270" s="175" t="s">
        <v>7389</v>
      </c>
      <c r="C6270" s="174" t="s">
        <v>7357</v>
      </c>
      <c r="D6270" s="181">
        <v>3490.7888889999999</v>
      </c>
      <c r="E6270" s="97">
        <v>1267.9346877570517</v>
      </c>
      <c r="F6270" s="227">
        <f t="shared" si="291"/>
        <v>4426092.32</v>
      </c>
      <c r="G6270" s="81"/>
      <c r="H6270" s="106" t="s">
        <v>11235</v>
      </c>
      <c r="I6270" s="189" t="str">
        <f t="shared" si="292"/>
        <v/>
      </c>
      <c r="J6270" s="232">
        <v>2016</v>
      </c>
      <c r="K6270" s="106">
        <f t="shared" si="293"/>
        <v>0</v>
      </c>
    </row>
    <row r="6271" spans="2:11" s="58" customFormat="1">
      <c r="B6271" s="175" t="s">
        <v>7390</v>
      </c>
      <c r="C6271" s="174" t="s">
        <v>5556</v>
      </c>
      <c r="D6271" s="181">
        <v>4178.5888889999997</v>
      </c>
      <c r="E6271" s="97">
        <v>1068.7122874795928</v>
      </c>
      <c r="F6271" s="227">
        <f t="shared" si="291"/>
        <v>4465709.29</v>
      </c>
      <c r="G6271" s="81"/>
      <c r="H6271" s="106" t="s">
        <v>11235</v>
      </c>
      <c r="I6271" s="189" t="str">
        <f t="shared" si="292"/>
        <v/>
      </c>
      <c r="J6271" s="232">
        <v>2016</v>
      </c>
      <c r="K6271" s="106">
        <f t="shared" si="293"/>
        <v>0</v>
      </c>
    </row>
    <row r="6272" spans="2:11" s="58" customFormat="1">
      <c r="B6272" s="175" t="s">
        <v>7391</v>
      </c>
      <c r="C6272" s="174" t="s">
        <v>3388</v>
      </c>
      <c r="D6272" s="104">
        <v>5436.5625</v>
      </c>
      <c r="E6272" s="97">
        <v>1186.7167681784215</v>
      </c>
      <c r="F6272" s="227">
        <f t="shared" si="291"/>
        <v>6451659.8799999999</v>
      </c>
      <c r="G6272" s="81">
        <v>2718.2812720000002</v>
      </c>
      <c r="H6272" s="106">
        <v>0</v>
      </c>
      <c r="I6272" s="189">
        <f t="shared" si="292"/>
        <v>0</v>
      </c>
      <c r="J6272" s="232">
        <v>2016</v>
      </c>
      <c r="K6272" s="106">
        <f t="shared" si="293"/>
        <v>6451660</v>
      </c>
    </row>
    <row r="6273" spans="2:11" s="58" customFormat="1">
      <c r="B6273" s="175" t="s">
        <v>7392</v>
      </c>
      <c r="C6273" s="174" t="s">
        <v>3388</v>
      </c>
      <c r="D6273" s="181">
        <v>9797.2291669999995</v>
      </c>
      <c r="E6273" s="97">
        <v>2428.3337282887101</v>
      </c>
      <c r="F6273" s="227">
        <f t="shared" si="291"/>
        <v>23790942.030000001</v>
      </c>
      <c r="G6273" s="81"/>
      <c r="H6273" s="106" t="s">
        <v>11235</v>
      </c>
      <c r="I6273" s="189" t="str">
        <f t="shared" si="292"/>
        <v/>
      </c>
      <c r="J6273" s="232">
        <v>2016</v>
      </c>
      <c r="K6273" s="106">
        <f t="shared" si="293"/>
        <v>0</v>
      </c>
    </row>
    <row r="6274" spans="2:11" s="58" customFormat="1">
      <c r="B6274" s="175" t="s">
        <v>7393</v>
      </c>
      <c r="C6274" s="174" t="s">
        <v>5597</v>
      </c>
      <c r="D6274" s="181">
        <v>4716.6499999999996</v>
      </c>
      <c r="E6274" s="97">
        <v>1203.9455715391221</v>
      </c>
      <c r="F6274" s="227">
        <f t="shared" si="291"/>
        <v>5678589.8799999999</v>
      </c>
      <c r="G6274" s="81"/>
      <c r="H6274" s="106" t="s">
        <v>11235</v>
      </c>
      <c r="I6274" s="189" t="str">
        <f t="shared" si="292"/>
        <v/>
      </c>
      <c r="J6274" s="232">
        <v>2016</v>
      </c>
      <c r="K6274" s="106">
        <f t="shared" si="293"/>
        <v>0</v>
      </c>
    </row>
    <row r="6275" spans="2:11" s="58" customFormat="1">
      <c r="B6275" s="175" t="s">
        <v>7394</v>
      </c>
      <c r="C6275" s="174" t="s">
        <v>5597</v>
      </c>
      <c r="D6275" s="181">
        <v>3519.8</v>
      </c>
      <c r="E6275" s="97">
        <v>860.74125234388316</v>
      </c>
      <c r="F6275" s="227">
        <f t="shared" si="291"/>
        <v>3029637.06</v>
      </c>
      <c r="G6275" s="81"/>
      <c r="H6275" s="106" t="s">
        <v>11235</v>
      </c>
      <c r="I6275" s="189" t="str">
        <f t="shared" si="292"/>
        <v/>
      </c>
      <c r="J6275" s="232">
        <v>2016</v>
      </c>
      <c r="K6275" s="106">
        <f t="shared" si="293"/>
        <v>0</v>
      </c>
    </row>
    <row r="6276" spans="2:11" s="58" customFormat="1">
      <c r="B6276" s="175" t="s">
        <v>7395</v>
      </c>
      <c r="C6276" s="174" t="s">
        <v>7363</v>
      </c>
      <c r="D6276" s="181">
        <v>4385.24</v>
      </c>
      <c r="E6276" s="97">
        <v>2374.8125689814015</v>
      </c>
      <c r="F6276" s="227">
        <f t="shared" si="291"/>
        <v>10414123.07</v>
      </c>
      <c r="G6276" s="81"/>
      <c r="H6276" s="106" t="s">
        <v>11235</v>
      </c>
      <c r="I6276" s="189" t="str">
        <f t="shared" si="292"/>
        <v/>
      </c>
      <c r="J6276" s="232">
        <v>2016</v>
      </c>
      <c r="K6276" s="106">
        <f t="shared" si="293"/>
        <v>0</v>
      </c>
    </row>
    <row r="6277" spans="2:11" s="58" customFormat="1">
      <c r="B6277" s="175" t="s">
        <v>7396</v>
      </c>
      <c r="C6277" s="174" t="s">
        <v>7377</v>
      </c>
      <c r="D6277" s="104">
        <v>4929.58</v>
      </c>
      <c r="E6277" s="97">
        <v>1003.9299656360178</v>
      </c>
      <c r="F6277" s="227">
        <f t="shared" si="291"/>
        <v>4948953.08</v>
      </c>
      <c r="G6277" s="81">
        <v>2464.7900549999999</v>
      </c>
      <c r="H6277" s="106">
        <v>0</v>
      </c>
      <c r="I6277" s="189">
        <f t="shared" si="292"/>
        <v>0</v>
      </c>
      <c r="J6277" s="232">
        <v>2016</v>
      </c>
      <c r="K6277" s="106">
        <f t="shared" si="293"/>
        <v>4948953</v>
      </c>
    </row>
    <row r="6278" spans="2:11" s="58" customFormat="1">
      <c r="B6278" s="175" t="s">
        <v>7397</v>
      </c>
      <c r="C6278" s="174" t="s">
        <v>7363</v>
      </c>
      <c r="D6278" s="181">
        <v>8844.8763639999997</v>
      </c>
      <c r="E6278" s="97">
        <v>2259.7417428411663</v>
      </c>
      <c r="F6278" s="227">
        <f t="shared" si="291"/>
        <v>19987136.329999998</v>
      </c>
      <c r="G6278" s="81">
        <v>4422.4381590000003</v>
      </c>
      <c r="H6278" s="106">
        <v>0</v>
      </c>
      <c r="I6278" s="189">
        <f t="shared" si="292"/>
        <v>0</v>
      </c>
      <c r="J6278" s="232">
        <v>2016</v>
      </c>
      <c r="K6278" s="106">
        <f t="shared" si="293"/>
        <v>19987136</v>
      </c>
    </row>
    <row r="6279" spans="2:11" s="58" customFormat="1">
      <c r="B6279" s="175" t="s">
        <v>7398</v>
      </c>
      <c r="C6279" s="174" t="s">
        <v>7377</v>
      </c>
      <c r="D6279" s="181">
        <v>3624.4</v>
      </c>
      <c r="E6279" s="97">
        <v>1020.8722409226355</v>
      </c>
      <c r="F6279" s="227">
        <f t="shared" si="291"/>
        <v>3700049.35</v>
      </c>
      <c r="G6279" s="81"/>
      <c r="H6279" s="106" t="s">
        <v>11235</v>
      </c>
      <c r="I6279" s="189" t="str">
        <f t="shared" si="292"/>
        <v/>
      </c>
      <c r="J6279" s="232">
        <v>2016</v>
      </c>
      <c r="K6279" s="106">
        <f t="shared" si="293"/>
        <v>0</v>
      </c>
    </row>
    <row r="6280" spans="2:11" s="58" customFormat="1">
      <c r="B6280" s="175" t="s">
        <v>7399</v>
      </c>
      <c r="C6280" s="174" t="s">
        <v>3388</v>
      </c>
      <c r="D6280" s="181">
        <v>3936.4</v>
      </c>
      <c r="E6280" s="97">
        <v>360.13253226298139</v>
      </c>
      <c r="F6280" s="227">
        <f t="shared" si="291"/>
        <v>1417625.7</v>
      </c>
      <c r="G6280" s="81">
        <v>1968.199973</v>
      </c>
      <c r="H6280" s="106">
        <v>0</v>
      </c>
      <c r="I6280" s="189">
        <f t="shared" si="292"/>
        <v>0</v>
      </c>
      <c r="J6280" s="232">
        <v>2016</v>
      </c>
      <c r="K6280" s="106">
        <f t="shared" si="293"/>
        <v>1417626</v>
      </c>
    </row>
    <row r="6281" spans="2:11" s="58" customFormat="1">
      <c r="B6281" s="175" t="s">
        <v>7400</v>
      </c>
      <c r="C6281" s="174" t="s">
        <v>3388</v>
      </c>
      <c r="D6281" s="181">
        <v>7714.4624999999996</v>
      </c>
      <c r="E6281" s="97">
        <v>666.04794954930435</v>
      </c>
      <c r="F6281" s="227">
        <f t="shared" si="291"/>
        <v>5138201.93</v>
      </c>
      <c r="G6281" s="81"/>
      <c r="H6281" s="106" t="s">
        <v>11235</v>
      </c>
      <c r="I6281" s="189" t="str">
        <f t="shared" si="292"/>
        <v/>
      </c>
      <c r="J6281" s="232">
        <v>2016</v>
      </c>
      <c r="K6281" s="106">
        <f t="shared" si="293"/>
        <v>0</v>
      </c>
    </row>
    <row r="6282" spans="2:11" s="58" customFormat="1">
      <c r="B6282" s="175" t="s">
        <v>7401</v>
      </c>
      <c r="C6282" s="174" t="s">
        <v>7377</v>
      </c>
      <c r="D6282" s="104">
        <v>4812.3833329999998</v>
      </c>
      <c r="E6282" s="97">
        <v>1038.6266646144584</v>
      </c>
      <c r="F6282" s="227">
        <f t="shared" si="291"/>
        <v>4998269.6500000004</v>
      </c>
      <c r="G6282" s="81">
        <v>2406.1915840000001</v>
      </c>
      <c r="H6282" s="106">
        <v>0</v>
      </c>
      <c r="I6282" s="189">
        <f t="shared" si="292"/>
        <v>0</v>
      </c>
      <c r="J6282" s="232">
        <v>2016</v>
      </c>
      <c r="K6282" s="106">
        <f t="shared" si="293"/>
        <v>4998270</v>
      </c>
    </row>
    <row r="6283" spans="2:11" s="58" customFormat="1">
      <c r="B6283" s="175" t="s">
        <v>7402</v>
      </c>
      <c r="C6283" s="174" t="s">
        <v>7377</v>
      </c>
      <c r="D6283" s="181">
        <v>4809.7777779999997</v>
      </c>
      <c r="E6283" s="97">
        <v>1403.6857400940823</v>
      </c>
      <c r="F6283" s="227">
        <f t="shared" si="291"/>
        <v>6751416.4800000004</v>
      </c>
      <c r="G6283" s="81"/>
      <c r="H6283" s="106" t="s">
        <v>11235</v>
      </c>
      <c r="I6283" s="189" t="str">
        <f t="shared" si="292"/>
        <v/>
      </c>
      <c r="J6283" s="232">
        <v>2016</v>
      </c>
      <c r="K6283" s="106">
        <f t="shared" si="293"/>
        <v>0</v>
      </c>
    </row>
    <row r="6284" spans="2:11" s="58" customFormat="1">
      <c r="B6284" s="175" t="s">
        <v>7403</v>
      </c>
      <c r="C6284" s="174" t="s">
        <v>4928</v>
      </c>
      <c r="D6284" s="181">
        <v>5277</v>
      </c>
      <c r="E6284" s="97">
        <v>762.45502558271744</v>
      </c>
      <c r="F6284" s="227">
        <f t="shared" si="291"/>
        <v>4023475.17</v>
      </c>
      <c r="G6284" s="81"/>
      <c r="H6284" s="106" t="s">
        <v>11235</v>
      </c>
      <c r="I6284" s="189" t="str">
        <f t="shared" si="292"/>
        <v/>
      </c>
      <c r="J6284" s="232">
        <v>2016</v>
      </c>
      <c r="K6284" s="106">
        <f t="shared" si="293"/>
        <v>0</v>
      </c>
    </row>
    <row r="6285" spans="2:11" s="58" customFormat="1">
      <c r="B6285" s="175" t="s">
        <v>7404</v>
      </c>
      <c r="C6285" s="174" t="s">
        <v>7377</v>
      </c>
      <c r="D6285" s="181">
        <v>4517.3333329999996</v>
      </c>
      <c r="E6285" s="97">
        <v>719.64271182996185</v>
      </c>
      <c r="F6285" s="227">
        <f t="shared" si="291"/>
        <v>3250866.01</v>
      </c>
      <c r="G6285" s="81">
        <v>2258.6667320000001</v>
      </c>
      <c r="H6285" s="106">
        <v>0</v>
      </c>
      <c r="I6285" s="189">
        <f t="shared" si="292"/>
        <v>0</v>
      </c>
      <c r="J6285" s="232">
        <v>2016</v>
      </c>
      <c r="K6285" s="106">
        <f t="shared" si="293"/>
        <v>3250866</v>
      </c>
    </row>
    <row r="6286" spans="2:11" s="58" customFormat="1">
      <c r="B6286" s="175" t="s">
        <v>7405</v>
      </c>
      <c r="C6286" s="174" t="s">
        <v>4928</v>
      </c>
      <c r="D6286" s="181">
        <v>6422.7166669999997</v>
      </c>
      <c r="E6286" s="97">
        <v>241.77804198940856</v>
      </c>
      <c r="F6286" s="227">
        <f t="shared" ref="F6286:F6349" si="294">IFERROR(D6286*E6286,0)</f>
        <v>1552871.86</v>
      </c>
      <c r="G6286" s="81">
        <v>3211.358303</v>
      </c>
      <c r="H6286" s="106">
        <v>0</v>
      </c>
      <c r="I6286" s="189">
        <f t="shared" ref="I6286:I6349" si="295">IFERROR(G6286*H6286,"")</f>
        <v>0</v>
      </c>
      <c r="J6286" s="232">
        <v>2016</v>
      </c>
      <c r="K6286" s="106">
        <f t="shared" ref="K6286:K6349" si="296">IFERROR(ROUND((F6286+I6286),0),0)</f>
        <v>1552872</v>
      </c>
    </row>
    <row r="6287" spans="2:11" s="58" customFormat="1">
      <c r="B6287" s="175" t="s">
        <v>7406</v>
      </c>
      <c r="C6287" s="174" t="s">
        <v>7377</v>
      </c>
      <c r="D6287" s="104">
        <v>2253.688889</v>
      </c>
      <c r="E6287" s="97">
        <v>1217.6094328696847</v>
      </c>
      <c r="F6287" s="227">
        <f t="shared" si="294"/>
        <v>2744112.85</v>
      </c>
      <c r="G6287" s="81">
        <v>1126.844452</v>
      </c>
      <c r="H6287" s="106">
        <v>0</v>
      </c>
      <c r="I6287" s="189">
        <f t="shared" si="295"/>
        <v>0</v>
      </c>
      <c r="J6287" s="232">
        <v>2016</v>
      </c>
      <c r="K6287" s="106">
        <f t="shared" si="296"/>
        <v>2744113</v>
      </c>
    </row>
    <row r="6288" spans="2:11" s="58" customFormat="1">
      <c r="B6288" s="175" t="s">
        <v>7407</v>
      </c>
      <c r="C6288" s="174" t="s">
        <v>7408</v>
      </c>
      <c r="D6288" s="181">
        <v>2992.6833329999999</v>
      </c>
      <c r="E6288" s="97">
        <v>625.37407795962088</v>
      </c>
      <c r="F6288" s="227">
        <f t="shared" si="294"/>
        <v>1871546.58</v>
      </c>
      <c r="G6288" s="81">
        <v>1496.3416729999999</v>
      </c>
      <c r="H6288" s="106">
        <v>0</v>
      </c>
      <c r="I6288" s="189">
        <f t="shared" si="295"/>
        <v>0</v>
      </c>
      <c r="J6288" s="232">
        <v>2016</v>
      </c>
      <c r="K6288" s="106">
        <f t="shared" si="296"/>
        <v>1871547</v>
      </c>
    </row>
    <row r="6289" spans="2:11" s="58" customFormat="1">
      <c r="B6289" s="175" t="s">
        <v>7409</v>
      </c>
      <c r="C6289" s="174" t="s">
        <v>5227</v>
      </c>
      <c r="D6289" s="181">
        <v>7497.58925</v>
      </c>
      <c r="E6289" s="97">
        <v>1151.6660225151704</v>
      </c>
      <c r="F6289" s="227">
        <f t="shared" si="294"/>
        <v>8634718.7899999991</v>
      </c>
      <c r="G6289" s="81">
        <v>3748.7947009999998</v>
      </c>
      <c r="H6289" s="106">
        <v>0</v>
      </c>
      <c r="I6289" s="189">
        <f t="shared" si="295"/>
        <v>0</v>
      </c>
      <c r="J6289" s="232">
        <v>2016</v>
      </c>
      <c r="K6289" s="106">
        <f t="shared" si="296"/>
        <v>8634719</v>
      </c>
    </row>
    <row r="6290" spans="2:11" s="58" customFormat="1">
      <c r="B6290" s="175" t="s">
        <v>7410</v>
      </c>
      <c r="C6290" s="174" t="s">
        <v>4928</v>
      </c>
      <c r="D6290" s="181">
        <v>3772.5</v>
      </c>
      <c r="E6290" s="97">
        <v>457.03314777998673</v>
      </c>
      <c r="F6290" s="227">
        <f t="shared" si="294"/>
        <v>1724157.55</v>
      </c>
      <c r="G6290" s="81">
        <v>1886.250043</v>
      </c>
      <c r="H6290" s="106">
        <v>0</v>
      </c>
      <c r="I6290" s="189">
        <f t="shared" si="295"/>
        <v>0</v>
      </c>
      <c r="J6290" s="232">
        <v>2016</v>
      </c>
      <c r="K6290" s="106">
        <f t="shared" si="296"/>
        <v>1724158</v>
      </c>
    </row>
    <row r="6291" spans="2:11" s="58" customFormat="1">
      <c r="B6291" s="175" t="s">
        <v>7411</v>
      </c>
      <c r="C6291" s="174" t="s">
        <v>4928</v>
      </c>
      <c r="D6291" s="181">
        <v>2638.9</v>
      </c>
      <c r="E6291" s="97">
        <v>611.73476069574451</v>
      </c>
      <c r="F6291" s="227">
        <f t="shared" si="294"/>
        <v>1614306.8600000003</v>
      </c>
      <c r="G6291" s="81"/>
      <c r="H6291" s="106" t="s">
        <v>11235</v>
      </c>
      <c r="I6291" s="189" t="str">
        <f t="shared" si="295"/>
        <v/>
      </c>
      <c r="J6291" s="232">
        <v>2016</v>
      </c>
      <c r="K6291" s="106">
        <f t="shared" si="296"/>
        <v>0</v>
      </c>
    </row>
    <row r="6292" spans="2:11" s="58" customFormat="1">
      <c r="B6292" s="175" t="s">
        <v>7412</v>
      </c>
      <c r="C6292" s="174" t="s">
        <v>3388</v>
      </c>
      <c r="D6292" s="104">
        <v>6641.6333329999998</v>
      </c>
      <c r="E6292" s="97">
        <v>373.16076719949217</v>
      </c>
      <c r="F6292" s="227">
        <f t="shared" si="294"/>
        <v>2478396.9900000002</v>
      </c>
      <c r="G6292" s="81"/>
      <c r="H6292" s="106" t="s">
        <v>11235</v>
      </c>
      <c r="I6292" s="189" t="str">
        <f t="shared" si="295"/>
        <v/>
      </c>
      <c r="J6292" s="232">
        <v>2016</v>
      </c>
      <c r="K6292" s="106">
        <f t="shared" si="296"/>
        <v>0</v>
      </c>
    </row>
    <row r="6293" spans="2:11" s="58" customFormat="1">
      <c r="B6293" s="175" t="s">
        <v>7413</v>
      </c>
      <c r="C6293" s="174" t="s">
        <v>3388</v>
      </c>
      <c r="D6293" s="181">
        <v>4184.8333329999996</v>
      </c>
      <c r="E6293" s="97">
        <v>299.99404757656572</v>
      </c>
      <c r="F6293" s="227">
        <f t="shared" si="294"/>
        <v>1255425.0900000001</v>
      </c>
      <c r="G6293" s="81"/>
      <c r="H6293" s="106" t="s">
        <v>11235</v>
      </c>
      <c r="I6293" s="189" t="str">
        <f t="shared" si="295"/>
        <v/>
      </c>
      <c r="J6293" s="232">
        <v>2016</v>
      </c>
      <c r="K6293" s="106">
        <f t="shared" si="296"/>
        <v>0</v>
      </c>
    </row>
    <row r="6294" spans="2:11" s="58" customFormat="1">
      <c r="B6294" s="175" t="s">
        <v>7414</v>
      </c>
      <c r="C6294" s="174" t="s">
        <v>5227</v>
      </c>
      <c r="D6294" s="181">
        <v>1900.9274339999999</v>
      </c>
      <c r="E6294" s="97">
        <v>1078.8592943206479</v>
      </c>
      <c r="F6294" s="227">
        <f t="shared" si="294"/>
        <v>2050833.23</v>
      </c>
      <c r="G6294" s="81"/>
      <c r="H6294" s="106" t="s">
        <v>11235</v>
      </c>
      <c r="I6294" s="189" t="str">
        <f t="shared" si="295"/>
        <v/>
      </c>
      <c r="J6294" s="232">
        <v>2016</v>
      </c>
      <c r="K6294" s="106">
        <f t="shared" si="296"/>
        <v>0</v>
      </c>
    </row>
    <row r="6295" spans="2:11" s="58" customFormat="1">
      <c r="B6295" s="175" t="s">
        <v>7415</v>
      </c>
      <c r="C6295" s="174" t="s">
        <v>4975</v>
      </c>
      <c r="D6295" s="181">
        <v>3351.1</v>
      </c>
      <c r="E6295" s="97">
        <v>354.36910268270123</v>
      </c>
      <c r="F6295" s="227">
        <f t="shared" si="294"/>
        <v>1187526.3</v>
      </c>
      <c r="G6295" s="81">
        <v>1675.549972</v>
      </c>
      <c r="H6295" s="106">
        <v>0</v>
      </c>
      <c r="I6295" s="189">
        <f t="shared" si="295"/>
        <v>0</v>
      </c>
      <c r="J6295" s="232">
        <v>2016</v>
      </c>
      <c r="K6295" s="106">
        <f t="shared" si="296"/>
        <v>1187526</v>
      </c>
    </row>
    <row r="6296" spans="2:11" s="58" customFormat="1">
      <c r="B6296" s="175" t="s">
        <v>7416</v>
      </c>
      <c r="C6296" s="174" t="s">
        <v>5227</v>
      </c>
      <c r="D6296" s="181">
        <v>1251.143282</v>
      </c>
      <c r="E6296" s="97">
        <v>45.126502145898904</v>
      </c>
      <c r="F6296" s="227">
        <f t="shared" si="294"/>
        <v>56459.719999999994</v>
      </c>
      <c r="G6296" s="81"/>
      <c r="H6296" s="106" t="s">
        <v>11235</v>
      </c>
      <c r="I6296" s="189" t="str">
        <f t="shared" si="295"/>
        <v/>
      </c>
      <c r="J6296" s="232">
        <v>2016</v>
      </c>
      <c r="K6296" s="106">
        <f t="shared" si="296"/>
        <v>0</v>
      </c>
    </row>
    <row r="6297" spans="2:11" s="58" customFormat="1">
      <c r="B6297" s="175" t="s">
        <v>7417</v>
      </c>
      <c r="C6297" s="174" t="s">
        <v>5227</v>
      </c>
      <c r="D6297" s="104">
        <v>5618.0703299999996</v>
      </c>
      <c r="E6297" s="97">
        <v>1961.0673634980999</v>
      </c>
      <c r="F6297" s="227">
        <f t="shared" si="294"/>
        <v>11017414.369999999</v>
      </c>
      <c r="G6297" s="81">
        <v>2809.0352400000002</v>
      </c>
      <c r="H6297" s="106">
        <v>0</v>
      </c>
      <c r="I6297" s="189">
        <f t="shared" si="295"/>
        <v>0</v>
      </c>
      <c r="J6297" s="232">
        <v>2016</v>
      </c>
      <c r="K6297" s="106">
        <f t="shared" si="296"/>
        <v>11017414</v>
      </c>
    </row>
    <row r="6298" spans="2:11" s="58" customFormat="1">
      <c r="B6298" s="175" t="s">
        <v>7418</v>
      </c>
      <c r="C6298" s="174" t="s">
        <v>4975</v>
      </c>
      <c r="D6298" s="181">
        <v>3387.4</v>
      </c>
      <c r="E6298" s="97">
        <v>463.89181968471388</v>
      </c>
      <c r="F6298" s="227">
        <f t="shared" si="294"/>
        <v>1571387.15</v>
      </c>
      <c r="G6298" s="81">
        <v>1693.700032</v>
      </c>
      <c r="H6298" s="106">
        <v>0</v>
      </c>
      <c r="I6298" s="189">
        <f t="shared" si="295"/>
        <v>0</v>
      </c>
      <c r="J6298" s="232">
        <v>2016</v>
      </c>
      <c r="K6298" s="106">
        <f t="shared" si="296"/>
        <v>1571387</v>
      </c>
    </row>
    <row r="6299" spans="2:11" s="58" customFormat="1">
      <c r="B6299" s="175" t="s">
        <v>7419</v>
      </c>
      <c r="C6299" s="174" t="s">
        <v>4928</v>
      </c>
      <c r="D6299" s="181">
        <v>1765.8</v>
      </c>
      <c r="E6299" s="97">
        <v>583.94780269566206</v>
      </c>
      <c r="F6299" s="227">
        <f t="shared" si="294"/>
        <v>1031135.03</v>
      </c>
      <c r="G6299" s="81"/>
      <c r="H6299" s="106" t="s">
        <v>11235</v>
      </c>
      <c r="I6299" s="189" t="str">
        <f t="shared" si="295"/>
        <v/>
      </c>
      <c r="J6299" s="232">
        <v>2016</v>
      </c>
      <c r="K6299" s="106">
        <f t="shared" si="296"/>
        <v>0</v>
      </c>
    </row>
    <row r="6300" spans="2:11" s="58" customFormat="1">
      <c r="B6300" s="175" t="s">
        <v>7420</v>
      </c>
      <c r="C6300" s="174" t="s">
        <v>4975</v>
      </c>
      <c r="D6300" s="181">
        <v>3351.1</v>
      </c>
      <c r="E6300" s="97">
        <v>354.36910268270123</v>
      </c>
      <c r="F6300" s="227">
        <f t="shared" si="294"/>
        <v>1187526.3</v>
      </c>
      <c r="G6300" s="81">
        <v>1675.549972</v>
      </c>
      <c r="H6300" s="106">
        <v>0</v>
      </c>
      <c r="I6300" s="189">
        <f t="shared" si="295"/>
        <v>0</v>
      </c>
      <c r="J6300" s="232">
        <v>2016</v>
      </c>
      <c r="K6300" s="106">
        <f t="shared" si="296"/>
        <v>1187526</v>
      </c>
    </row>
    <row r="6301" spans="2:11" s="58" customFormat="1">
      <c r="B6301" s="175" t="s">
        <v>7421</v>
      </c>
      <c r="C6301" s="174" t="s">
        <v>7353</v>
      </c>
      <c r="D6301" s="181">
        <v>2350.92</v>
      </c>
      <c r="E6301" s="97">
        <v>562.55915131097618</v>
      </c>
      <c r="F6301" s="227">
        <f t="shared" si="294"/>
        <v>1322531.56</v>
      </c>
      <c r="G6301" s="81">
        <v>1175.46</v>
      </c>
      <c r="H6301" s="106">
        <v>0</v>
      </c>
      <c r="I6301" s="189">
        <f t="shared" si="295"/>
        <v>0</v>
      </c>
      <c r="J6301" s="232">
        <v>2016</v>
      </c>
      <c r="K6301" s="106">
        <f t="shared" si="296"/>
        <v>1322532</v>
      </c>
    </row>
    <row r="6302" spans="2:11" s="58" customFormat="1">
      <c r="B6302" s="175" t="s">
        <v>7422</v>
      </c>
      <c r="C6302" s="174" t="s">
        <v>7353</v>
      </c>
      <c r="D6302" s="104">
        <v>5348.17</v>
      </c>
      <c r="E6302" s="97">
        <v>483.58034991408272</v>
      </c>
      <c r="F6302" s="227">
        <f t="shared" si="294"/>
        <v>2586269.92</v>
      </c>
      <c r="G6302" s="81">
        <v>2674.0849199999998</v>
      </c>
      <c r="H6302" s="106">
        <v>0</v>
      </c>
      <c r="I6302" s="189">
        <f t="shared" si="295"/>
        <v>0</v>
      </c>
      <c r="J6302" s="232">
        <v>2016</v>
      </c>
      <c r="K6302" s="106">
        <f t="shared" si="296"/>
        <v>2586270</v>
      </c>
    </row>
    <row r="6303" spans="2:11" s="58" customFormat="1">
      <c r="B6303" s="175" t="s">
        <v>7423</v>
      </c>
      <c r="C6303" s="174" t="s">
        <v>7353</v>
      </c>
      <c r="D6303" s="181">
        <v>5348.17</v>
      </c>
      <c r="E6303" s="97">
        <v>483.58034991408272</v>
      </c>
      <c r="F6303" s="227">
        <f t="shared" si="294"/>
        <v>2586269.92</v>
      </c>
      <c r="G6303" s="81">
        <v>2674.0849199999998</v>
      </c>
      <c r="H6303" s="106">
        <v>0</v>
      </c>
      <c r="I6303" s="189">
        <f t="shared" si="295"/>
        <v>0</v>
      </c>
      <c r="J6303" s="232">
        <v>2016</v>
      </c>
      <c r="K6303" s="106">
        <f t="shared" si="296"/>
        <v>2586270</v>
      </c>
    </row>
    <row r="6304" spans="2:11" s="58" customFormat="1">
      <c r="B6304" s="175" t="s">
        <v>7424</v>
      </c>
      <c r="C6304" s="174" t="s">
        <v>7425</v>
      </c>
      <c r="D6304" s="181">
        <v>3033.7258820000002</v>
      </c>
      <c r="E6304" s="97">
        <v>722.05230966876115</v>
      </c>
      <c r="F6304" s="227">
        <f t="shared" si="294"/>
        <v>2190508.7799999998</v>
      </c>
      <c r="G6304" s="81">
        <v>3033.7258879999999</v>
      </c>
      <c r="H6304" s="106">
        <v>0</v>
      </c>
      <c r="I6304" s="189">
        <f t="shared" si="295"/>
        <v>0</v>
      </c>
      <c r="J6304" s="232">
        <v>2016</v>
      </c>
      <c r="K6304" s="106">
        <f t="shared" si="296"/>
        <v>2190509</v>
      </c>
    </row>
    <row r="6305" spans="2:11" s="58" customFormat="1">
      <c r="B6305" s="175" t="s">
        <v>7426</v>
      </c>
      <c r="C6305" s="174" t="s">
        <v>7425</v>
      </c>
      <c r="D6305" s="181">
        <v>3033.7258820000002</v>
      </c>
      <c r="E6305" s="97">
        <v>722.05230966876115</v>
      </c>
      <c r="F6305" s="227">
        <f t="shared" si="294"/>
        <v>2190508.7799999998</v>
      </c>
      <c r="G6305" s="81">
        <v>3033.7258879999999</v>
      </c>
      <c r="H6305" s="106">
        <v>0</v>
      </c>
      <c r="I6305" s="189">
        <f t="shared" si="295"/>
        <v>0</v>
      </c>
      <c r="J6305" s="232">
        <v>2016</v>
      </c>
      <c r="K6305" s="106">
        <f t="shared" si="296"/>
        <v>2190509</v>
      </c>
    </row>
    <row r="6306" spans="2:11" s="58" customFormat="1">
      <c r="B6306" s="175" t="s">
        <v>7427</v>
      </c>
      <c r="C6306" s="174" t="s">
        <v>7425</v>
      </c>
      <c r="D6306" s="181">
        <v>6379.3788240000003</v>
      </c>
      <c r="E6306" s="97">
        <v>2297.0236843235316</v>
      </c>
      <c r="F6306" s="227">
        <f t="shared" si="294"/>
        <v>14653584.249999998</v>
      </c>
      <c r="G6306" s="81">
        <v>6379.3788430000004</v>
      </c>
      <c r="H6306" s="106">
        <v>0</v>
      </c>
      <c r="I6306" s="189">
        <f t="shared" si="295"/>
        <v>0</v>
      </c>
      <c r="J6306" s="232">
        <v>2016</v>
      </c>
      <c r="K6306" s="106">
        <f t="shared" si="296"/>
        <v>14653584</v>
      </c>
    </row>
    <row r="6307" spans="2:11" s="58" customFormat="1">
      <c r="B6307" s="175" t="s">
        <v>7428</v>
      </c>
      <c r="C6307" s="174" t="s">
        <v>7429</v>
      </c>
      <c r="D6307" s="104">
        <v>4239.4909090000001</v>
      </c>
      <c r="E6307" s="97">
        <v>1117.611418847838</v>
      </c>
      <c r="F6307" s="227">
        <f t="shared" si="294"/>
        <v>4738103.45</v>
      </c>
      <c r="G6307" s="81"/>
      <c r="H6307" s="106" t="s">
        <v>11235</v>
      </c>
      <c r="I6307" s="189" t="str">
        <f t="shared" si="295"/>
        <v/>
      </c>
      <c r="J6307" s="232">
        <v>2016</v>
      </c>
      <c r="K6307" s="106">
        <f t="shared" si="296"/>
        <v>0</v>
      </c>
    </row>
    <row r="6308" spans="2:11" s="58" customFormat="1">
      <c r="B6308" s="175" t="s">
        <v>7430</v>
      </c>
      <c r="C6308" s="174" t="s">
        <v>7431</v>
      </c>
      <c r="D6308" s="181">
        <v>2584.625</v>
      </c>
      <c r="E6308" s="97">
        <v>1023.6953252406054</v>
      </c>
      <c r="F6308" s="227">
        <f t="shared" si="294"/>
        <v>2645868.5299999998</v>
      </c>
      <c r="G6308" s="81">
        <v>2584.6249939999998</v>
      </c>
      <c r="H6308" s="106">
        <v>0</v>
      </c>
      <c r="I6308" s="189">
        <f t="shared" si="295"/>
        <v>0</v>
      </c>
      <c r="J6308" s="232">
        <v>2016</v>
      </c>
      <c r="K6308" s="106">
        <f t="shared" si="296"/>
        <v>2645869</v>
      </c>
    </row>
    <row r="6309" spans="2:11" s="58" customFormat="1">
      <c r="B6309" s="175" t="s">
        <v>7432</v>
      </c>
      <c r="C6309" s="174" t="s">
        <v>7377</v>
      </c>
      <c r="D6309" s="181">
        <v>5250</v>
      </c>
      <c r="E6309" s="97">
        <v>452.91823047619044</v>
      </c>
      <c r="F6309" s="227">
        <f t="shared" si="294"/>
        <v>2377820.71</v>
      </c>
      <c r="G6309" s="81"/>
      <c r="H6309" s="106" t="s">
        <v>11235</v>
      </c>
      <c r="I6309" s="189" t="str">
        <f t="shared" si="295"/>
        <v/>
      </c>
      <c r="J6309" s="232">
        <v>2016</v>
      </c>
      <c r="K6309" s="106">
        <f t="shared" si="296"/>
        <v>0</v>
      </c>
    </row>
    <row r="6310" spans="2:11" s="58" customFormat="1">
      <c r="B6310" s="175" t="s">
        <v>7433</v>
      </c>
      <c r="C6310" s="174" t="s">
        <v>7377</v>
      </c>
      <c r="D6310" s="181">
        <v>4366.1400000000003</v>
      </c>
      <c r="E6310" s="97">
        <v>572.87850366685439</v>
      </c>
      <c r="F6310" s="227">
        <f t="shared" si="294"/>
        <v>2501267.75</v>
      </c>
      <c r="G6310" s="81"/>
      <c r="H6310" s="106" t="s">
        <v>11235</v>
      </c>
      <c r="I6310" s="189" t="str">
        <f t="shared" si="295"/>
        <v/>
      </c>
      <c r="J6310" s="232">
        <v>2016</v>
      </c>
      <c r="K6310" s="106">
        <f t="shared" si="296"/>
        <v>0</v>
      </c>
    </row>
    <row r="6311" spans="2:11" s="58" customFormat="1">
      <c r="B6311" s="175" t="s">
        <v>7434</v>
      </c>
      <c r="C6311" s="174" t="s">
        <v>7425</v>
      </c>
      <c r="D6311" s="181">
        <v>4739.5105880000001</v>
      </c>
      <c r="E6311" s="97">
        <v>2119.7151421998256</v>
      </c>
      <c r="F6311" s="227">
        <f t="shared" si="294"/>
        <v>10046412.359999999</v>
      </c>
      <c r="G6311" s="81"/>
      <c r="H6311" s="106" t="s">
        <v>11235</v>
      </c>
      <c r="I6311" s="189" t="str">
        <f t="shared" si="295"/>
        <v/>
      </c>
      <c r="J6311" s="232">
        <v>2016</v>
      </c>
      <c r="K6311" s="106">
        <f t="shared" si="296"/>
        <v>0</v>
      </c>
    </row>
    <row r="6312" spans="2:11" s="58" customFormat="1">
      <c r="B6312" s="175" t="s">
        <v>7435</v>
      </c>
      <c r="C6312" s="174" t="s">
        <v>7425</v>
      </c>
      <c r="D6312" s="104">
        <v>6379.3788240000003</v>
      </c>
      <c r="E6312" s="97">
        <v>2297.0236843235316</v>
      </c>
      <c r="F6312" s="227">
        <f t="shared" si="294"/>
        <v>14653584.249999998</v>
      </c>
      <c r="G6312" s="81">
        <v>6379.3788430000004</v>
      </c>
      <c r="H6312" s="106">
        <v>0</v>
      </c>
      <c r="I6312" s="189">
        <f t="shared" si="295"/>
        <v>0</v>
      </c>
      <c r="J6312" s="232">
        <v>2016</v>
      </c>
      <c r="K6312" s="106">
        <f t="shared" si="296"/>
        <v>14653584</v>
      </c>
    </row>
    <row r="6313" spans="2:11" s="58" customFormat="1">
      <c r="B6313" s="175" t="s">
        <v>7436</v>
      </c>
      <c r="C6313" s="174" t="s">
        <v>7377</v>
      </c>
      <c r="D6313" s="181">
        <v>5250</v>
      </c>
      <c r="E6313" s="97">
        <v>452.91823047619044</v>
      </c>
      <c r="F6313" s="227">
        <f t="shared" si="294"/>
        <v>2377820.71</v>
      </c>
      <c r="G6313" s="81">
        <v>2625.0000220000002</v>
      </c>
      <c r="H6313" s="106">
        <v>0</v>
      </c>
      <c r="I6313" s="189">
        <f t="shared" si="295"/>
        <v>0</v>
      </c>
      <c r="J6313" s="232">
        <v>2016</v>
      </c>
      <c r="K6313" s="106">
        <f t="shared" si="296"/>
        <v>2377821</v>
      </c>
    </row>
    <row r="6314" spans="2:11" s="58" customFormat="1">
      <c r="B6314" s="175" t="s">
        <v>7437</v>
      </c>
      <c r="C6314" s="174" t="s">
        <v>7438</v>
      </c>
      <c r="D6314" s="181">
        <v>6953.3625000000002</v>
      </c>
      <c r="E6314" s="97">
        <v>1867.5968410966636</v>
      </c>
      <c r="F6314" s="227">
        <f t="shared" si="294"/>
        <v>12986077.84</v>
      </c>
      <c r="G6314" s="81">
        <v>3476.6811510000002</v>
      </c>
      <c r="H6314" s="106">
        <v>0</v>
      </c>
      <c r="I6314" s="189">
        <f t="shared" si="295"/>
        <v>0</v>
      </c>
      <c r="J6314" s="232">
        <v>2016</v>
      </c>
      <c r="K6314" s="106">
        <f t="shared" si="296"/>
        <v>12986078</v>
      </c>
    </row>
    <row r="6315" spans="2:11" s="58" customFormat="1">
      <c r="B6315" s="175" t="s">
        <v>7439</v>
      </c>
      <c r="C6315" s="174" t="s">
        <v>7377</v>
      </c>
      <c r="D6315" s="181">
        <v>3514.3</v>
      </c>
      <c r="E6315" s="97">
        <v>508.45504652420112</v>
      </c>
      <c r="F6315" s="227">
        <f t="shared" si="294"/>
        <v>1786863.57</v>
      </c>
      <c r="G6315" s="81"/>
      <c r="H6315" s="106" t="s">
        <v>11235</v>
      </c>
      <c r="I6315" s="189" t="str">
        <f t="shared" si="295"/>
        <v/>
      </c>
      <c r="J6315" s="232">
        <v>2016</v>
      </c>
      <c r="K6315" s="106">
        <f t="shared" si="296"/>
        <v>0</v>
      </c>
    </row>
    <row r="6316" spans="2:11" s="58" customFormat="1">
      <c r="B6316" s="175" t="s">
        <v>7440</v>
      </c>
      <c r="C6316" s="174" t="s">
        <v>7438</v>
      </c>
      <c r="D6316" s="181">
        <v>9344.3261359999997</v>
      </c>
      <c r="E6316" s="97">
        <v>1447.0426409783006</v>
      </c>
      <c r="F6316" s="227">
        <f t="shared" si="294"/>
        <v>13521638.369999999</v>
      </c>
      <c r="G6316" s="81">
        <v>4672.1629640000001</v>
      </c>
      <c r="H6316" s="106">
        <v>0</v>
      </c>
      <c r="I6316" s="189">
        <f t="shared" si="295"/>
        <v>0</v>
      </c>
      <c r="J6316" s="232">
        <v>2016</v>
      </c>
      <c r="K6316" s="106">
        <f t="shared" si="296"/>
        <v>13521638</v>
      </c>
    </row>
    <row r="6317" spans="2:11" s="58" customFormat="1">
      <c r="B6317" s="175" t="s">
        <v>7441</v>
      </c>
      <c r="C6317" s="174" t="s">
        <v>7438</v>
      </c>
      <c r="D6317" s="104">
        <v>5016.9624999999996</v>
      </c>
      <c r="E6317" s="97">
        <v>1589.6666877617683</v>
      </c>
      <c r="F6317" s="227">
        <f t="shared" si="294"/>
        <v>7975298.1600000001</v>
      </c>
      <c r="G6317" s="81"/>
      <c r="H6317" s="106" t="s">
        <v>11235</v>
      </c>
      <c r="I6317" s="189" t="str">
        <f t="shared" si="295"/>
        <v/>
      </c>
      <c r="J6317" s="232">
        <v>2016</v>
      </c>
      <c r="K6317" s="106">
        <f t="shared" si="296"/>
        <v>0</v>
      </c>
    </row>
    <row r="6318" spans="2:11" s="58" customFormat="1">
      <c r="B6318" s="175" t="s">
        <v>7442</v>
      </c>
      <c r="C6318" s="174" t="s">
        <v>7429</v>
      </c>
      <c r="D6318" s="181">
        <v>5488.7909090000003</v>
      </c>
      <c r="E6318" s="97">
        <v>688.62606221752139</v>
      </c>
      <c r="F6318" s="227">
        <f t="shared" si="294"/>
        <v>3779724.47</v>
      </c>
      <c r="G6318" s="81">
        <v>2744.3955550000001</v>
      </c>
      <c r="H6318" s="106">
        <v>0</v>
      </c>
      <c r="I6318" s="189">
        <f t="shared" si="295"/>
        <v>0</v>
      </c>
      <c r="J6318" s="232">
        <v>2016</v>
      </c>
      <c r="K6318" s="106">
        <f t="shared" si="296"/>
        <v>3779724</v>
      </c>
    </row>
    <row r="6319" spans="2:11" s="58" customFormat="1">
      <c r="B6319" s="175" t="s">
        <v>7443</v>
      </c>
      <c r="C6319" s="174" t="s">
        <v>5227</v>
      </c>
      <c r="D6319" s="181">
        <v>366.84687500000001</v>
      </c>
      <c r="E6319" s="97">
        <v>1698.0202162005605</v>
      </c>
      <c r="F6319" s="227">
        <f t="shared" si="294"/>
        <v>622913.41</v>
      </c>
      <c r="G6319" s="81"/>
      <c r="H6319" s="106" t="s">
        <v>11235</v>
      </c>
      <c r="I6319" s="189" t="str">
        <f t="shared" si="295"/>
        <v/>
      </c>
      <c r="J6319" s="232">
        <v>2016</v>
      </c>
      <c r="K6319" s="106">
        <f t="shared" si="296"/>
        <v>0</v>
      </c>
    </row>
    <row r="6320" spans="2:11" s="58" customFormat="1">
      <c r="B6320" s="175" t="s">
        <v>7444</v>
      </c>
      <c r="C6320" s="174" t="s">
        <v>7363</v>
      </c>
      <c r="D6320" s="181">
        <v>4435.32</v>
      </c>
      <c r="E6320" s="97">
        <v>1507.8204503846398</v>
      </c>
      <c r="F6320" s="227">
        <f t="shared" si="294"/>
        <v>6687666.2000000002</v>
      </c>
      <c r="G6320" s="81"/>
      <c r="H6320" s="106" t="s">
        <v>11235</v>
      </c>
      <c r="I6320" s="189" t="str">
        <f t="shared" si="295"/>
        <v/>
      </c>
      <c r="J6320" s="232">
        <v>2016</v>
      </c>
      <c r="K6320" s="106">
        <f t="shared" si="296"/>
        <v>0</v>
      </c>
    </row>
    <row r="6321" spans="2:11" s="58" customFormat="1">
      <c r="B6321" s="175" t="s">
        <v>7445</v>
      </c>
      <c r="C6321" s="174" t="s">
        <v>7363</v>
      </c>
      <c r="D6321" s="181">
        <v>6730.76</v>
      </c>
      <c r="E6321" s="97">
        <v>3132.8451497304909</v>
      </c>
      <c r="F6321" s="227">
        <f t="shared" si="294"/>
        <v>21086428.82</v>
      </c>
      <c r="G6321" s="81">
        <v>6730.7601519999998</v>
      </c>
      <c r="H6321" s="106">
        <v>0</v>
      </c>
      <c r="I6321" s="189">
        <f t="shared" si="295"/>
        <v>0</v>
      </c>
      <c r="J6321" s="232">
        <v>2016</v>
      </c>
      <c r="K6321" s="106">
        <f t="shared" si="296"/>
        <v>21086429</v>
      </c>
    </row>
    <row r="6322" spans="2:11" s="58" customFormat="1">
      <c r="B6322" s="175" t="s">
        <v>7446</v>
      </c>
      <c r="C6322" s="174" t="s">
        <v>5227</v>
      </c>
      <c r="D6322" s="104">
        <v>326.80580359999999</v>
      </c>
      <c r="E6322" s="97">
        <v>175.61352756833355</v>
      </c>
      <c r="F6322" s="227">
        <f t="shared" si="294"/>
        <v>57391.519999999997</v>
      </c>
      <c r="G6322" s="81"/>
      <c r="H6322" s="106" t="s">
        <v>11235</v>
      </c>
      <c r="I6322" s="189" t="str">
        <f t="shared" si="295"/>
        <v/>
      </c>
      <c r="J6322" s="232">
        <v>2016</v>
      </c>
      <c r="K6322" s="106">
        <f t="shared" si="296"/>
        <v>0</v>
      </c>
    </row>
    <row r="6323" spans="2:11" s="58" customFormat="1">
      <c r="B6323" s="175" t="s">
        <v>7447</v>
      </c>
      <c r="C6323" s="174" t="s">
        <v>7363</v>
      </c>
      <c r="D6323" s="181">
        <v>4134.6000000000004</v>
      </c>
      <c r="E6323" s="97">
        <v>946.92955545881091</v>
      </c>
      <c r="F6323" s="227">
        <f t="shared" si="294"/>
        <v>3915174.94</v>
      </c>
      <c r="G6323" s="81">
        <v>2067.3000019999999</v>
      </c>
      <c r="H6323" s="106">
        <v>0</v>
      </c>
      <c r="I6323" s="189">
        <f t="shared" si="295"/>
        <v>0</v>
      </c>
      <c r="J6323" s="232">
        <v>2016</v>
      </c>
      <c r="K6323" s="106">
        <f t="shared" si="296"/>
        <v>3915175</v>
      </c>
    </row>
    <row r="6324" spans="2:11" s="58" customFormat="1">
      <c r="B6324" s="175" t="s">
        <v>7448</v>
      </c>
      <c r="C6324" s="174" t="s">
        <v>3400</v>
      </c>
      <c r="D6324" s="181">
        <v>4854.8457049999997</v>
      </c>
      <c r="E6324" s="97">
        <v>1447.1801838653903</v>
      </c>
      <c r="F6324" s="227">
        <f t="shared" si="294"/>
        <v>7025836.5</v>
      </c>
      <c r="G6324" s="81">
        <v>2427.4229359999999</v>
      </c>
      <c r="H6324" s="106">
        <v>0</v>
      </c>
      <c r="I6324" s="189">
        <f t="shared" si="295"/>
        <v>0</v>
      </c>
      <c r="J6324" s="232">
        <v>2016</v>
      </c>
      <c r="K6324" s="106">
        <f t="shared" si="296"/>
        <v>7025837</v>
      </c>
    </row>
    <row r="6325" spans="2:11" s="58" customFormat="1">
      <c r="B6325" s="175" t="s">
        <v>7449</v>
      </c>
      <c r="C6325" s="174" t="s">
        <v>7363</v>
      </c>
      <c r="D6325" s="181">
        <v>2044.8</v>
      </c>
      <c r="E6325" s="97">
        <v>481.01551741001566</v>
      </c>
      <c r="F6325" s="227">
        <f t="shared" si="294"/>
        <v>983580.53</v>
      </c>
      <c r="G6325" s="81"/>
      <c r="H6325" s="106" t="s">
        <v>11235</v>
      </c>
      <c r="I6325" s="189" t="str">
        <f t="shared" si="295"/>
        <v/>
      </c>
      <c r="J6325" s="232">
        <v>2016</v>
      </c>
      <c r="K6325" s="106">
        <f t="shared" si="296"/>
        <v>0</v>
      </c>
    </row>
    <row r="6326" spans="2:11" s="58" customFormat="1">
      <c r="B6326" s="175" t="s">
        <v>7450</v>
      </c>
      <c r="C6326" s="174" t="s">
        <v>3400</v>
      </c>
      <c r="D6326" s="181">
        <v>2815.636285</v>
      </c>
      <c r="E6326" s="97">
        <v>1486.1987829511154</v>
      </c>
      <c r="F6326" s="227">
        <f t="shared" si="294"/>
        <v>4184595.2199999997</v>
      </c>
      <c r="G6326" s="81"/>
      <c r="H6326" s="106" t="s">
        <v>11235</v>
      </c>
      <c r="I6326" s="189" t="str">
        <f t="shared" si="295"/>
        <v/>
      </c>
      <c r="J6326" s="232">
        <v>2016</v>
      </c>
      <c r="K6326" s="106">
        <f t="shared" si="296"/>
        <v>0</v>
      </c>
    </row>
    <row r="6327" spans="2:11" s="58" customFormat="1">
      <c r="B6327" s="175" t="s">
        <v>7451</v>
      </c>
      <c r="C6327" s="174" t="s">
        <v>3388</v>
      </c>
      <c r="D6327" s="104">
        <v>3093.2666669999999</v>
      </c>
      <c r="E6327" s="97">
        <v>422.66020707098642</v>
      </c>
      <c r="F6327" s="227">
        <f t="shared" si="294"/>
        <v>1307400.73</v>
      </c>
      <c r="G6327" s="81"/>
      <c r="H6327" s="106" t="s">
        <v>11235</v>
      </c>
      <c r="I6327" s="189" t="str">
        <f t="shared" si="295"/>
        <v/>
      </c>
      <c r="J6327" s="232">
        <v>2016</v>
      </c>
      <c r="K6327" s="106">
        <f t="shared" si="296"/>
        <v>0</v>
      </c>
    </row>
    <row r="6328" spans="2:11" s="58" customFormat="1">
      <c r="B6328" s="175" t="s">
        <v>7452</v>
      </c>
      <c r="C6328" s="174" t="s">
        <v>3388</v>
      </c>
      <c r="D6328" s="181">
        <v>6281.5</v>
      </c>
      <c r="E6328" s="97">
        <v>420.83603916262041</v>
      </c>
      <c r="F6328" s="227">
        <f t="shared" si="294"/>
        <v>2643481.58</v>
      </c>
      <c r="G6328" s="81"/>
      <c r="H6328" s="106" t="s">
        <v>11235</v>
      </c>
      <c r="I6328" s="189" t="str">
        <f t="shared" si="295"/>
        <v/>
      </c>
      <c r="J6328" s="232">
        <v>2016</v>
      </c>
      <c r="K6328" s="106">
        <f t="shared" si="296"/>
        <v>0</v>
      </c>
    </row>
    <row r="6329" spans="2:11" s="58" customFormat="1">
      <c r="B6329" s="175" t="s">
        <v>7453</v>
      </c>
      <c r="C6329" s="174" t="s">
        <v>3400</v>
      </c>
      <c r="D6329" s="181">
        <v>5466.9950660000004</v>
      </c>
      <c r="E6329" s="97">
        <v>1445.5352555827603</v>
      </c>
      <c r="F6329" s="227">
        <f t="shared" si="294"/>
        <v>7902734.1100000003</v>
      </c>
      <c r="G6329" s="81">
        <v>2733.497574</v>
      </c>
      <c r="H6329" s="106">
        <v>0</v>
      </c>
      <c r="I6329" s="189">
        <f t="shared" si="295"/>
        <v>0</v>
      </c>
      <c r="J6329" s="232">
        <v>2016</v>
      </c>
      <c r="K6329" s="106">
        <f t="shared" si="296"/>
        <v>7902734</v>
      </c>
    </row>
    <row r="6330" spans="2:11" s="58" customFormat="1">
      <c r="B6330" s="175" t="s">
        <v>7454</v>
      </c>
      <c r="C6330" s="174" t="s">
        <v>3400</v>
      </c>
      <c r="D6330" s="181">
        <v>4145.7820439999996</v>
      </c>
      <c r="E6330" s="97">
        <v>1629.7046584439306</v>
      </c>
      <c r="F6330" s="227">
        <f t="shared" si="294"/>
        <v>6756400.3099999996</v>
      </c>
      <c r="G6330" s="81"/>
      <c r="H6330" s="106" t="s">
        <v>11235</v>
      </c>
      <c r="I6330" s="189" t="str">
        <f t="shared" si="295"/>
        <v/>
      </c>
      <c r="J6330" s="232">
        <v>2016</v>
      </c>
      <c r="K6330" s="106">
        <f t="shared" si="296"/>
        <v>0</v>
      </c>
    </row>
    <row r="6331" spans="2:11" s="58" customFormat="1">
      <c r="B6331" s="175" t="s">
        <v>7455</v>
      </c>
      <c r="C6331" s="174" t="s">
        <v>3400</v>
      </c>
      <c r="D6331" s="181">
        <v>5689.4074799999999</v>
      </c>
      <c r="E6331" s="97">
        <v>1232.6928814035307</v>
      </c>
      <c r="F6331" s="227">
        <f t="shared" si="294"/>
        <v>7013292.1000000006</v>
      </c>
      <c r="G6331" s="81">
        <v>2844.7037869999999</v>
      </c>
      <c r="H6331" s="106">
        <v>0</v>
      </c>
      <c r="I6331" s="189">
        <f t="shared" si="295"/>
        <v>0</v>
      </c>
      <c r="J6331" s="232">
        <v>2016</v>
      </c>
      <c r="K6331" s="106">
        <f t="shared" si="296"/>
        <v>7013292</v>
      </c>
    </row>
    <row r="6332" spans="2:11" s="58" customFormat="1">
      <c r="B6332" s="175" t="s">
        <v>7456</v>
      </c>
      <c r="C6332" s="174" t="s">
        <v>4928</v>
      </c>
      <c r="D6332" s="104">
        <v>4121.1750000000002</v>
      </c>
      <c r="E6332" s="97">
        <v>2002.9116210789398</v>
      </c>
      <c r="F6332" s="227">
        <f t="shared" si="294"/>
        <v>8254349.2999999998</v>
      </c>
      <c r="G6332" s="81"/>
      <c r="H6332" s="106" t="s">
        <v>11235</v>
      </c>
      <c r="I6332" s="189" t="str">
        <f t="shared" si="295"/>
        <v/>
      </c>
      <c r="J6332" s="232">
        <v>2016</v>
      </c>
      <c r="K6332" s="106">
        <f t="shared" si="296"/>
        <v>0</v>
      </c>
    </row>
    <row r="6333" spans="2:11" s="58" customFormat="1">
      <c r="B6333" s="175" t="s">
        <v>7457</v>
      </c>
      <c r="C6333" s="174" t="s">
        <v>4928</v>
      </c>
      <c r="D6333" s="181">
        <v>1712.6</v>
      </c>
      <c r="E6333" s="97">
        <v>1557.4316769823663</v>
      </c>
      <c r="F6333" s="227">
        <f t="shared" si="294"/>
        <v>2667257.4900000002</v>
      </c>
      <c r="G6333" s="81">
        <v>856.30001830000003</v>
      </c>
      <c r="H6333" s="106">
        <v>0</v>
      </c>
      <c r="I6333" s="189">
        <f t="shared" si="295"/>
        <v>0</v>
      </c>
      <c r="J6333" s="232">
        <v>2016</v>
      </c>
      <c r="K6333" s="106">
        <f t="shared" si="296"/>
        <v>2667257</v>
      </c>
    </row>
    <row r="6334" spans="2:11" s="58" customFormat="1">
      <c r="B6334" s="175" t="s">
        <v>7458</v>
      </c>
      <c r="C6334" s="174" t="s">
        <v>3400</v>
      </c>
      <c r="D6334" s="181">
        <v>5466.9950660000004</v>
      </c>
      <c r="E6334" s="97">
        <v>1445.5352555827603</v>
      </c>
      <c r="F6334" s="227">
        <f t="shared" si="294"/>
        <v>7902734.1100000003</v>
      </c>
      <c r="G6334" s="81"/>
      <c r="H6334" s="106" t="s">
        <v>11235</v>
      </c>
      <c r="I6334" s="189" t="str">
        <f t="shared" si="295"/>
        <v/>
      </c>
      <c r="J6334" s="232">
        <v>2016</v>
      </c>
      <c r="K6334" s="106">
        <f t="shared" si="296"/>
        <v>0</v>
      </c>
    </row>
    <row r="6335" spans="2:11" s="58" customFormat="1">
      <c r="B6335" s="175" t="s">
        <v>7459</v>
      </c>
      <c r="C6335" s="174" t="s">
        <v>3384</v>
      </c>
      <c r="D6335" s="181">
        <v>8726.5428570000004</v>
      </c>
      <c r="E6335" s="97">
        <v>299.63220634418525</v>
      </c>
      <c r="F6335" s="227">
        <f t="shared" si="294"/>
        <v>2614753.29</v>
      </c>
      <c r="G6335" s="81">
        <v>4363.2715129999997</v>
      </c>
      <c r="H6335" s="106">
        <v>0</v>
      </c>
      <c r="I6335" s="189">
        <f t="shared" si="295"/>
        <v>0</v>
      </c>
      <c r="J6335" s="232">
        <v>2016</v>
      </c>
      <c r="K6335" s="106">
        <f t="shared" si="296"/>
        <v>2614753</v>
      </c>
    </row>
    <row r="6336" spans="2:11" s="58" customFormat="1">
      <c r="B6336" s="175" t="s">
        <v>7460</v>
      </c>
      <c r="C6336" s="174" t="s">
        <v>3384</v>
      </c>
      <c r="D6336" s="181">
        <v>5587.7428570000002</v>
      </c>
      <c r="E6336" s="97">
        <v>730.80948506503546</v>
      </c>
      <c r="F6336" s="227">
        <f t="shared" si="294"/>
        <v>4083575.48</v>
      </c>
      <c r="G6336" s="81">
        <v>2793.8714439999999</v>
      </c>
      <c r="H6336" s="106">
        <v>0</v>
      </c>
      <c r="I6336" s="189">
        <f t="shared" si="295"/>
        <v>0</v>
      </c>
      <c r="J6336" s="232">
        <v>2016</v>
      </c>
      <c r="K6336" s="106">
        <f t="shared" si="296"/>
        <v>4083575</v>
      </c>
    </row>
    <row r="6337" spans="2:11" s="58" customFormat="1">
      <c r="B6337" s="175" t="s">
        <v>7461</v>
      </c>
      <c r="C6337" s="174" t="s">
        <v>3400</v>
      </c>
      <c r="D6337" s="104">
        <v>2585.2918840000002</v>
      </c>
      <c r="E6337" s="97">
        <v>1140.8371365157623</v>
      </c>
      <c r="F6337" s="227">
        <f t="shared" si="294"/>
        <v>2949396.9900000007</v>
      </c>
      <c r="G6337" s="81"/>
      <c r="H6337" s="106" t="s">
        <v>11235</v>
      </c>
      <c r="I6337" s="189" t="str">
        <f t="shared" si="295"/>
        <v/>
      </c>
      <c r="J6337" s="232">
        <v>2016</v>
      </c>
      <c r="K6337" s="106">
        <f t="shared" si="296"/>
        <v>0</v>
      </c>
    </row>
    <row r="6338" spans="2:11" s="58" customFormat="1">
      <c r="B6338" s="175" t="s">
        <v>7462</v>
      </c>
      <c r="C6338" s="174" t="s">
        <v>3400</v>
      </c>
      <c r="D6338" s="181">
        <v>4145.7820439999996</v>
      </c>
      <c r="E6338" s="97">
        <v>1629.7046584439306</v>
      </c>
      <c r="F6338" s="227">
        <f t="shared" si="294"/>
        <v>6756400.3099999996</v>
      </c>
      <c r="G6338" s="81">
        <v>2072.8910540000002</v>
      </c>
      <c r="H6338" s="106">
        <v>0</v>
      </c>
      <c r="I6338" s="189">
        <f t="shared" si="295"/>
        <v>0</v>
      </c>
      <c r="J6338" s="232">
        <v>2016</v>
      </c>
      <c r="K6338" s="106">
        <f t="shared" si="296"/>
        <v>6756400</v>
      </c>
    </row>
    <row r="6339" spans="2:11" s="58" customFormat="1">
      <c r="B6339" s="175" t="s">
        <v>7463</v>
      </c>
      <c r="C6339" s="174" t="s">
        <v>3400</v>
      </c>
      <c r="D6339" s="181">
        <v>1857.8583679999999</v>
      </c>
      <c r="E6339" s="97">
        <v>1304.0203019393994</v>
      </c>
      <c r="F6339" s="227">
        <f t="shared" si="294"/>
        <v>2422685.0299999998</v>
      </c>
      <c r="G6339" s="81">
        <v>1857.8583920000001</v>
      </c>
      <c r="H6339" s="106">
        <v>0</v>
      </c>
      <c r="I6339" s="189">
        <f t="shared" si="295"/>
        <v>0</v>
      </c>
      <c r="J6339" s="232">
        <v>2016</v>
      </c>
      <c r="K6339" s="106">
        <f t="shared" si="296"/>
        <v>2422685</v>
      </c>
    </row>
    <row r="6340" spans="2:11" s="58" customFormat="1">
      <c r="B6340" s="175" t="s">
        <v>7464</v>
      </c>
      <c r="C6340" s="174" t="s">
        <v>3400</v>
      </c>
      <c r="D6340" s="181">
        <v>2731.3527330000002</v>
      </c>
      <c r="E6340" s="97">
        <v>945.7736815862221</v>
      </c>
      <c r="F6340" s="227">
        <f t="shared" si="294"/>
        <v>2583241.5299999998</v>
      </c>
      <c r="G6340" s="81"/>
      <c r="H6340" s="106" t="s">
        <v>11235</v>
      </c>
      <c r="I6340" s="189" t="str">
        <f t="shared" si="295"/>
        <v/>
      </c>
      <c r="J6340" s="232">
        <v>2016</v>
      </c>
      <c r="K6340" s="106">
        <f t="shared" si="296"/>
        <v>0</v>
      </c>
    </row>
    <row r="6341" spans="2:11" s="58" customFormat="1">
      <c r="B6341" s="175" t="s">
        <v>7465</v>
      </c>
      <c r="C6341" s="174" t="s">
        <v>4928</v>
      </c>
      <c r="D6341" s="181">
        <v>2961.9749999999999</v>
      </c>
      <c r="E6341" s="97">
        <v>1937.5982275339934</v>
      </c>
      <c r="F6341" s="227">
        <f t="shared" si="294"/>
        <v>5739117.5099999998</v>
      </c>
      <c r="G6341" s="81">
        <v>1480.987521</v>
      </c>
      <c r="H6341" s="106">
        <v>0</v>
      </c>
      <c r="I6341" s="189">
        <f t="shared" si="295"/>
        <v>0</v>
      </c>
      <c r="J6341" s="232">
        <v>2016</v>
      </c>
      <c r="K6341" s="106">
        <f t="shared" si="296"/>
        <v>5739118</v>
      </c>
    </row>
    <row r="6342" spans="2:11" s="58" customFormat="1">
      <c r="B6342" s="175" t="s">
        <v>7466</v>
      </c>
      <c r="C6342" s="174" t="s">
        <v>5115</v>
      </c>
      <c r="D6342" s="104">
        <v>4068.8166670000001</v>
      </c>
      <c r="E6342" s="97">
        <v>749.55790088440472</v>
      </c>
      <c r="F6342" s="227">
        <f t="shared" si="294"/>
        <v>3049813.68</v>
      </c>
      <c r="G6342" s="81"/>
      <c r="H6342" s="106" t="s">
        <v>11235</v>
      </c>
      <c r="I6342" s="189" t="str">
        <f t="shared" si="295"/>
        <v/>
      </c>
      <c r="J6342" s="232">
        <v>2016</v>
      </c>
      <c r="K6342" s="106">
        <f t="shared" si="296"/>
        <v>0</v>
      </c>
    </row>
    <row r="6343" spans="2:11" s="58" customFormat="1">
      <c r="B6343" s="175" t="s">
        <v>7467</v>
      </c>
      <c r="C6343" s="174" t="s">
        <v>7337</v>
      </c>
      <c r="D6343" s="181">
        <v>4678.171429</v>
      </c>
      <c r="E6343" s="97">
        <v>473.27821000208161</v>
      </c>
      <c r="F6343" s="227">
        <f t="shared" si="294"/>
        <v>2214076.6</v>
      </c>
      <c r="G6343" s="81">
        <v>2339.0857590000001</v>
      </c>
      <c r="H6343" s="106">
        <v>0</v>
      </c>
      <c r="I6343" s="189">
        <f t="shared" si="295"/>
        <v>0</v>
      </c>
      <c r="J6343" s="232">
        <v>2016</v>
      </c>
      <c r="K6343" s="106">
        <f t="shared" si="296"/>
        <v>2214077</v>
      </c>
    </row>
    <row r="6344" spans="2:11" s="58" customFormat="1">
      <c r="B6344" s="175" t="s">
        <v>7468</v>
      </c>
      <c r="C6344" s="174" t="s">
        <v>7351</v>
      </c>
      <c r="D6344" s="181">
        <v>5334.2</v>
      </c>
      <c r="E6344" s="97">
        <v>828.82087660755133</v>
      </c>
      <c r="F6344" s="227">
        <f t="shared" si="294"/>
        <v>4421096.32</v>
      </c>
      <c r="G6344" s="81">
        <v>2667.1001110000002</v>
      </c>
      <c r="H6344" s="106">
        <v>0</v>
      </c>
      <c r="I6344" s="189">
        <f t="shared" si="295"/>
        <v>0</v>
      </c>
      <c r="J6344" s="232">
        <v>2016</v>
      </c>
      <c r="K6344" s="106">
        <f t="shared" si="296"/>
        <v>4421096</v>
      </c>
    </row>
    <row r="6345" spans="2:11" s="58" customFormat="1">
      <c r="B6345" s="175" t="s">
        <v>7469</v>
      </c>
      <c r="C6345" s="174" t="s">
        <v>7408</v>
      </c>
      <c r="D6345" s="181">
        <v>4538.0833329999996</v>
      </c>
      <c r="E6345" s="97">
        <v>1111.648059284327</v>
      </c>
      <c r="F6345" s="227">
        <f t="shared" si="294"/>
        <v>5044751.53</v>
      </c>
      <c r="G6345" s="81">
        <v>2269.0417769999999</v>
      </c>
      <c r="H6345" s="106">
        <v>0</v>
      </c>
      <c r="I6345" s="189">
        <f t="shared" si="295"/>
        <v>0</v>
      </c>
      <c r="J6345" s="232">
        <v>2016</v>
      </c>
      <c r="K6345" s="106">
        <f t="shared" si="296"/>
        <v>5044752</v>
      </c>
    </row>
    <row r="6346" spans="2:11" s="58" customFormat="1">
      <c r="B6346" s="175" t="s">
        <v>7470</v>
      </c>
      <c r="C6346" s="174" t="s">
        <v>7351</v>
      </c>
      <c r="D6346" s="181">
        <v>6687.18</v>
      </c>
      <c r="E6346" s="97">
        <v>739.77942869789661</v>
      </c>
      <c r="F6346" s="227">
        <f t="shared" si="294"/>
        <v>4947038.2</v>
      </c>
      <c r="G6346" s="81">
        <v>3343.5899180000001</v>
      </c>
      <c r="H6346" s="106">
        <v>0</v>
      </c>
      <c r="I6346" s="189">
        <f t="shared" si="295"/>
        <v>0</v>
      </c>
      <c r="J6346" s="232">
        <v>2016</v>
      </c>
      <c r="K6346" s="106">
        <f t="shared" si="296"/>
        <v>4947038</v>
      </c>
    </row>
    <row r="6347" spans="2:11" s="58" customFormat="1">
      <c r="B6347" s="175" t="s">
        <v>7471</v>
      </c>
      <c r="C6347" s="174" t="s">
        <v>5556</v>
      </c>
      <c r="D6347" s="104">
        <v>2062.7777780000001</v>
      </c>
      <c r="E6347" s="97">
        <v>867.84926572929169</v>
      </c>
      <c r="F6347" s="227">
        <f t="shared" si="294"/>
        <v>1790180.18</v>
      </c>
      <c r="G6347" s="81"/>
      <c r="H6347" s="106" t="s">
        <v>11235</v>
      </c>
      <c r="I6347" s="189" t="str">
        <f t="shared" si="295"/>
        <v/>
      </c>
      <c r="J6347" s="232">
        <v>2016</v>
      </c>
      <c r="K6347" s="106">
        <f t="shared" si="296"/>
        <v>0</v>
      </c>
    </row>
    <row r="6348" spans="2:11" s="58" customFormat="1">
      <c r="B6348" s="175" t="s">
        <v>7472</v>
      </c>
      <c r="C6348" s="174" t="s">
        <v>7351</v>
      </c>
      <c r="D6348" s="181">
        <v>2863.375</v>
      </c>
      <c r="E6348" s="97">
        <v>801.89943685336357</v>
      </c>
      <c r="F6348" s="227">
        <f t="shared" si="294"/>
        <v>2296138.7999999998</v>
      </c>
      <c r="G6348" s="81">
        <v>1431.68751</v>
      </c>
      <c r="H6348" s="106">
        <v>0</v>
      </c>
      <c r="I6348" s="189">
        <f t="shared" si="295"/>
        <v>0</v>
      </c>
      <c r="J6348" s="232">
        <v>2016</v>
      </c>
      <c r="K6348" s="106">
        <f t="shared" si="296"/>
        <v>2296139</v>
      </c>
    </row>
    <row r="6349" spans="2:11" s="58" customFormat="1">
      <c r="B6349" s="175" t="s">
        <v>7473</v>
      </c>
      <c r="C6349" s="174" t="s">
        <v>7351</v>
      </c>
      <c r="D6349" s="181">
        <v>1414.5</v>
      </c>
      <c r="E6349" s="97">
        <v>713.00488511841638</v>
      </c>
      <c r="F6349" s="227">
        <f t="shared" si="294"/>
        <v>1008545.4099999999</v>
      </c>
      <c r="G6349" s="81">
        <v>707.25000699999998</v>
      </c>
      <c r="H6349" s="106">
        <v>0</v>
      </c>
      <c r="I6349" s="189">
        <f t="shared" si="295"/>
        <v>0</v>
      </c>
      <c r="J6349" s="232">
        <v>2016</v>
      </c>
      <c r="K6349" s="106">
        <f t="shared" si="296"/>
        <v>1008545</v>
      </c>
    </row>
    <row r="6350" spans="2:11" s="58" customFormat="1">
      <c r="B6350" s="175" t="s">
        <v>7474</v>
      </c>
      <c r="C6350" s="174" t="s">
        <v>7351</v>
      </c>
      <c r="D6350" s="181">
        <v>6687.18</v>
      </c>
      <c r="E6350" s="97">
        <v>739.77942869789661</v>
      </c>
      <c r="F6350" s="227">
        <f t="shared" ref="F6350:F6413" si="297">IFERROR(D6350*E6350,0)</f>
        <v>4947038.2</v>
      </c>
      <c r="G6350" s="81">
        <v>3343.5899180000001</v>
      </c>
      <c r="H6350" s="106">
        <v>0</v>
      </c>
      <c r="I6350" s="189">
        <f t="shared" ref="I6350:I6413" si="298">IFERROR(G6350*H6350,"")</f>
        <v>0</v>
      </c>
      <c r="J6350" s="232">
        <v>2016</v>
      </c>
      <c r="K6350" s="106">
        <f t="shared" ref="K6350:K6413" si="299">IFERROR(ROUND((F6350+I6350),0),0)</f>
        <v>4947038</v>
      </c>
    </row>
    <row r="6351" spans="2:11" s="58" customFormat="1">
      <c r="B6351" s="175" t="s">
        <v>7475</v>
      </c>
      <c r="C6351" s="174" t="s">
        <v>7351</v>
      </c>
      <c r="D6351" s="181">
        <v>1414.5</v>
      </c>
      <c r="E6351" s="97">
        <v>713.00488511841638</v>
      </c>
      <c r="F6351" s="227">
        <f t="shared" si="297"/>
        <v>1008545.4099999999</v>
      </c>
      <c r="G6351" s="81">
        <v>707.25000699999998</v>
      </c>
      <c r="H6351" s="106">
        <v>0</v>
      </c>
      <c r="I6351" s="189">
        <f t="shared" si="298"/>
        <v>0</v>
      </c>
      <c r="J6351" s="232">
        <v>2016</v>
      </c>
      <c r="K6351" s="106">
        <f t="shared" si="299"/>
        <v>1008545</v>
      </c>
    </row>
    <row r="6352" spans="2:11" s="58" customFormat="1">
      <c r="B6352" s="175" t="s">
        <v>7476</v>
      </c>
      <c r="C6352" s="174" t="s">
        <v>7333</v>
      </c>
      <c r="D6352" s="104">
        <v>9468.5357139999996</v>
      </c>
      <c r="E6352" s="97">
        <v>1340.2382906193893</v>
      </c>
      <c r="F6352" s="227">
        <f t="shared" si="297"/>
        <v>12690094.119999999</v>
      </c>
      <c r="G6352" s="81">
        <v>4734.2676719999999</v>
      </c>
      <c r="H6352" s="106">
        <v>0</v>
      </c>
      <c r="I6352" s="189">
        <f t="shared" si="298"/>
        <v>0</v>
      </c>
      <c r="J6352" s="232">
        <v>2016</v>
      </c>
      <c r="K6352" s="106">
        <f t="shared" si="299"/>
        <v>12690094</v>
      </c>
    </row>
    <row r="6353" spans="2:11" s="58" customFormat="1">
      <c r="B6353" s="175" t="s">
        <v>7477</v>
      </c>
      <c r="C6353" s="174" t="s">
        <v>7333</v>
      </c>
      <c r="D6353" s="181">
        <v>3622.885714</v>
      </c>
      <c r="E6353" s="97">
        <v>618.82090879557904</v>
      </c>
      <c r="F6353" s="227">
        <f t="shared" si="297"/>
        <v>2241917.4300000002</v>
      </c>
      <c r="G6353" s="81">
        <v>1811.442873</v>
      </c>
      <c r="H6353" s="106">
        <v>0</v>
      </c>
      <c r="I6353" s="189">
        <f t="shared" si="298"/>
        <v>0</v>
      </c>
      <c r="J6353" s="232">
        <v>2016</v>
      </c>
      <c r="K6353" s="106">
        <f t="shared" si="299"/>
        <v>2241917</v>
      </c>
    </row>
    <row r="6354" spans="2:11" s="58" customFormat="1">
      <c r="B6354" s="175" t="s">
        <v>7478</v>
      </c>
      <c r="C6354" s="174" t="s">
        <v>7351</v>
      </c>
      <c r="D6354" s="181">
        <v>5511.9</v>
      </c>
      <c r="E6354" s="97">
        <v>729.8452185271866</v>
      </c>
      <c r="F6354" s="227">
        <f t="shared" si="297"/>
        <v>4022833.8599999994</v>
      </c>
      <c r="G6354" s="81">
        <v>2755.9499409999999</v>
      </c>
      <c r="H6354" s="106">
        <v>0</v>
      </c>
      <c r="I6354" s="189">
        <f t="shared" si="298"/>
        <v>0</v>
      </c>
      <c r="J6354" s="232">
        <v>2016</v>
      </c>
      <c r="K6354" s="106">
        <f t="shared" si="299"/>
        <v>4022834</v>
      </c>
    </row>
    <row r="6355" spans="2:11" s="58" customFormat="1">
      <c r="B6355" s="175" t="s">
        <v>7479</v>
      </c>
      <c r="C6355" s="174" t="s">
        <v>3442</v>
      </c>
      <c r="D6355" s="181">
        <v>4411.5200000000004</v>
      </c>
      <c r="E6355" s="97">
        <v>377.76184172348752</v>
      </c>
      <c r="F6355" s="227">
        <f t="shared" si="297"/>
        <v>1666503.92</v>
      </c>
      <c r="G6355" s="81">
        <v>2205.7600649999999</v>
      </c>
      <c r="H6355" s="106">
        <v>0</v>
      </c>
      <c r="I6355" s="189">
        <f t="shared" si="298"/>
        <v>0</v>
      </c>
      <c r="J6355" s="232">
        <v>2016</v>
      </c>
      <c r="K6355" s="106">
        <f t="shared" si="299"/>
        <v>1666504</v>
      </c>
    </row>
    <row r="6356" spans="2:11" s="58" customFormat="1">
      <c r="B6356" s="175" t="s">
        <v>7480</v>
      </c>
      <c r="C6356" s="174" t="s">
        <v>4975</v>
      </c>
      <c r="D6356" s="181">
        <v>3511.7249999999999</v>
      </c>
      <c r="E6356" s="97">
        <v>144.72843687931146</v>
      </c>
      <c r="F6356" s="227">
        <f t="shared" si="297"/>
        <v>508246.47000000003</v>
      </c>
      <c r="G6356" s="81">
        <v>1755.862558</v>
      </c>
      <c r="H6356" s="106">
        <v>0</v>
      </c>
      <c r="I6356" s="189">
        <f t="shared" si="298"/>
        <v>0</v>
      </c>
      <c r="J6356" s="232">
        <v>2016</v>
      </c>
      <c r="K6356" s="106">
        <f t="shared" si="299"/>
        <v>508246</v>
      </c>
    </row>
    <row r="6357" spans="2:11" s="58" customFormat="1">
      <c r="B6357" s="175" t="s">
        <v>7481</v>
      </c>
      <c r="C6357" s="174" t="s">
        <v>7482</v>
      </c>
      <c r="D6357" s="104">
        <v>3903.2</v>
      </c>
      <c r="E6357" s="97">
        <v>342.28350327936056</v>
      </c>
      <c r="F6357" s="227">
        <f t="shared" si="297"/>
        <v>1336000.97</v>
      </c>
      <c r="G6357" s="81">
        <v>1951.600009</v>
      </c>
      <c r="H6357" s="106">
        <v>0</v>
      </c>
      <c r="I6357" s="189">
        <f t="shared" si="298"/>
        <v>0</v>
      </c>
      <c r="J6357" s="232">
        <v>2016</v>
      </c>
      <c r="K6357" s="106">
        <f t="shared" si="299"/>
        <v>1336001</v>
      </c>
    </row>
    <row r="6358" spans="2:11" s="58" customFormat="1">
      <c r="B6358" s="175" t="s">
        <v>7483</v>
      </c>
      <c r="C6358" s="174" t="s">
        <v>5360</v>
      </c>
      <c r="D6358" s="181">
        <v>6186.9368420000001</v>
      </c>
      <c r="E6358" s="97">
        <v>1245.3998669734603</v>
      </c>
      <c r="F6358" s="227">
        <f t="shared" si="297"/>
        <v>7705210.3200000012</v>
      </c>
      <c r="G6358" s="81"/>
      <c r="H6358" s="106" t="s">
        <v>11235</v>
      </c>
      <c r="I6358" s="189" t="str">
        <f t="shared" si="298"/>
        <v/>
      </c>
      <c r="J6358" s="232">
        <v>2016</v>
      </c>
      <c r="K6358" s="106">
        <f t="shared" si="299"/>
        <v>0</v>
      </c>
    </row>
    <row r="6359" spans="2:11" s="58" customFormat="1">
      <c r="B6359" s="175" t="s">
        <v>7484</v>
      </c>
      <c r="C6359" s="174" t="s">
        <v>5360</v>
      </c>
      <c r="D6359" s="181">
        <v>13399.806839999999</v>
      </c>
      <c r="E6359" s="97">
        <v>2820.3475991300184</v>
      </c>
      <c r="F6359" s="227">
        <f t="shared" si="297"/>
        <v>37792113.049999997</v>
      </c>
      <c r="G6359" s="81">
        <v>13399.80738</v>
      </c>
      <c r="H6359" s="106">
        <v>0</v>
      </c>
      <c r="I6359" s="189">
        <f t="shared" si="298"/>
        <v>0</v>
      </c>
      <c r="J6359" s="232">
        <v>2016</v>
      </c>
      <c r="K6359" s="106">
        <f t="shared" si="299"/>
        <v>37792113</v>
      </c>
    </row>
    <row r="6360" spans="2:11" s="58" customFormat="1">
      <c r="B6360" s="175" t="s">
        <v>7485</v>
      </c>
      <c r="C6360" s="174" t="s">
        <v>3394</v>
      </c>
      <c r="D6360" s="181">
        <v>2898.7</v>
      </c>
      <c r="E6360" s="97">
        <v>353.16635043295275</v>
      </c>
      <c r="F6360" s="227">
        <f t="shared" si="297"/>
        <v>1023723.3</v>
      </c>
      <c r="G6360" s="81">
        <v>1449.350048</v>
      </c>
      <c r="H6360" s="106">
        <v>0</v>
      </c>
      <c r="I6360" s="189">
        <f t="shared" si="298"/>
        <v>0</v>
      </c>
      <c r="J6360" s="232">
        <v>2016</v>
      </c>
      <c r="K6360" s="106">
        <f t="shared" si="299"/>
        <v>1023723</v>
      </c>
    </row>
    <row r="6361" spans="2:11" s="58" customFormat="1">
      <c r="B6361" s="175" t="s">
        <v>7486</v>
      </c>
      <c r="C6361" s="174" t="s">
        <v>7487</v>
      </c>
      <c r="D6361" s="181">
        <v>2645.166667</v>
      </c>
      <c r="E6361" s="97">
        <v>755.59740523525966</v>
      </c>
      <c r="F6361" s="227">
        <f t="shared" si="297"/>
        <v>1998681.07</v>
      </c>
      <c r="G6361" s="81">
        <v>2645.166714</v>
      </c>
      <c r="H6361" s="106">
        <v>0</v>
      </c>
      <c r="I6361" s="189">
        <f t="shared" si="298"/>
        <v>0</v>
      </c>
      <c r="J6361" s="232">
        <v>2016</v>
      </c>
      <c r="K6361" s="106">
        <f t="shared" si="299"/>
        <v>1998681</v>
      </c>
    </row>
    <row r="6362" spans="2:11" s="58" customFormat="1">
      <c r="B6362" s="175" t="s">
        <v>7488</v>
      </c>
      <c r="C6362" s="174" t="s">
        <v>3394</v>
      </c>
      <c r="D6362" s="104">
        <v>1751.8</v>
      </c>
      <c r="E6362" s="97">
        <v>276.59894965178671</v>
      </c>
      <c r="F6362" s="227">
        <f t="shared" si="297"/>
        <v>484546.03999999992</v>
      </c>
      <c r="G6362" s="81"/>
      <c r="H6362" s="106" t="s">
        <v>11235</v>
      </c>
      <c r="I6362" s="189" t="str">
        <f t="shared" si="298"/>
        <v/>
      </c>
      <c r="J6362" s="232">
        <v>2016</v>
      </c>
      <c r="K6362" s="106">
        <f t="shared" si="299"/>
        <v>0</v>
      </c>
    </row>
    <row r="6363" spans="2:11" s="58" customFormat="1">
      <c r="B6363" s="175" t="s">
        <v>7489</v>
      </c>
      <c r="C6363" s="174" t="s">
        <v>3256</v>
      </c>
      <c r="D6363" s="181">
        <v>1088</v>
      </c>
      <c r="E6363" s="97">
        <v>559.8835294117647</v>
      </c>
      <c r="F6363" s="227">
        <f t="shared" si="297"/>
        <v>609153.28000000003</v>
      </c>
      <c r="G6363" s="81">
        <v>544.00000699999998</v>
      </c>
      <c r="H6363" s="106">
        <v>0</v>
      </c>
      <c r="I6363" s="189">
        <f t="shared" si="298"/>
        <v>0</v>
      </c>
      <c r="J6363" s="232">
        <v>2016</v>
      </c>
      <c r="K6363" s="106">
        <f t="shared" si="299"/>
        <v>609153</v>
      </c>
    </row>
    <row r="6364" spans="2:11" s="58" customFormat="1">
      <c r="B6364" s="175" t="s">
        <v>7490</v>
      </c>
      <c r="C6364" s="174" t="s">
        <v>2858</v>
      </c>
      <c r="D6364" s="181">
        <v>5630.6333329999998</v>
      </c>
      <c r="E6364" s="97">
        <v>537.97422791621875</v>
      </c>
      <c r="F6364" s="227">
        <f t="shared" si="297"/>
        <v>3029135.62</v>
      </c>
      <c r="G6364" s="81">
        <v>5630.6334530000004</v>
      </c>
      <c r="H6364" s="106">
        <v>0</v>
      </c>
      <c r="I6364" s="189">
        <f t="shared" si="298"/>
        <v>0</v>
      </c>
      <c r="J6364" s="232">
        <v>2016</v>
      </c>
      <c r="K6364" s="106">
        <f t="shared" si="299"/>
        <v>3029136</v>
      </c>
    </row>
    <row r="6365" spans="2:11" s="58" customFormat="1">
      <c r="B6365" s="175" t="s">
        <v>7491</v>
      </c>
      <c r="C6365" s="174" t="s">
        <v>3256</v>
      </c>
      <c r="D6365" s="181">
        <v>1880</v>
      </c>
      <c r="E6365" s="97">
        <v>1378.0718351063829</v>
      </c>
      <c r="F6365" s="227">
        <f t="shared" si="297"/>
        <v>2590775.0499999998</v>
      </c>
      <c r="G6365" s="81">
        <v>940.00004879999995</v>
      </c>
      <c r="H6365" s="106">
        <v>0</v>
      </c>
      <c r="I6365" s="189">
        <f t="shared" si="298"/>
        <v>0</v>
      </c>
      <c r="J6365" s="232">
        <v>2016</v>
      </c>
      <c r="K6365" s="106">
        <f t="shared" si="299"/>
        <v>2590775</v>
      </c>
    </row>
    <row r="6366" spans="2:11" s="58" customFormat="1">
      <c r="B6366" s="175" t="s">
        <v>7492</v>
      </c>
      <c r="C6366" s="174" t="s">
        <v>3444</v>
      </c>
      <c r="D6366" s="181">
        <v>2183.6799999999998</v>
      </c>
      <c r="E6366" s="97">
        <v>213.13289492966004</v>
      </c>
      <c r="F6366" s="227">
        <f t="shared" si="297"/>
        <v>465414.04</v>
      </c>
      <c r="G6366" s="81">
        <v>1091.8400260000001</v>
      </c>
      <c r="H6366" s="106">
        <v>0</v>
      </c>
      <c r="I6366" s="189">
        <f t="shared" si="298"/>
        <v>0</v>
      </c>
      <c r="J6366" s="232">
        <v>2016</v>
      </c>
      <c r="K6366" s="106">
        <f t="shared" si="299"/>
        <v>465414</v>
      </c>
    </row>
    <row r="6367" spans="2:11" s="58" customFormat="1">
      <c r="B6367" s="175" t="s">
        <v>7493</v>
      </c>
      <c r="C6367" s="174" t="s">
        <v>3444</v>
      </c>
      <c r="D6367" s="104">
        <v>2221.6799999999998</v>
      </c>
      <c r="E6367" s="97">
        <v>51.941175146735809</v>
      </c>
      <c r="F6367" s="227">
        <f t="shared" si="297"/>
        <v>115396.67</v>
      </c>
      <c r="G6367" s="81">
        <v>1110.8400119999999</v>
      </c>
      <c r="H6367" s="106">
        <v>0</v>
      </c>
      <c r="I6367" s="189">
        <f t="shared" si="298"/>
        <v>0</v>
      </c>
      <c r="J6367" s="232">
        <v>2016</v>
      </c>
      <c r="K6367" s="106">
        <f t="shared" si="299"/>
        <v>115397</v>
      </c>
    </row>
    <row r="6368" spans="2:11" s="58" customFormat="1">
      <c r="B6368" s="175" t="s">
        <v>7494</v>
      </c>
      <c r="C6368" s="174" t="s">
        <v>7482</v>
      </c>
      <c r="D6368" s="181">
        <v>3903.2</v>
      </c>
      <c r="E6368" s="97">
        <v>342.28350327936056</v>
      </c>
      <c r="F6368" s="227">
        <f t="shared" si="297"/>
        <v>1336000.97</v>
      </c>
      <c r="G6368" s="81"/>
      <c r="H6368" s="106" t="s">
        <v>11235</v>
      </c>
      <c r="I6368" s="189" t="str">
        <f t="shared" si="298"/>
        <v/>
      </c>
      <c r="J6368" s="232">
        <v>2016</v>
      </c>
      <c r="K6368" s="106">
        <f t="shared" si="299"/>
        <v>0</v>
      </c>
    </row>
    <row r="6369" spans="2:11" s="58" customFormat="1">
      <c r="B6369" s="175" t="s">
        <v>7495</v>
      </c>
      <c r="C6369" s="174" t="s">
        <v>5115</v>
      </c>
      <c r="D6369" s="181">
        <v>15055.934289999999</v>
      </c>
      <c r="E6369" s="97">
        <v>961.72811338697738</v>
      </c>
      <c r="F6369" s="227">
        <f t="shared" si="297"/>
        <v>14479715.279999999</v>
      </c>
      <c r="G6369" s="81">
        <v>15055.934069999999</v>
      </c>
      <c r="H6369" s="106">
        <v>0</v>
      </c>
      <c r="I6369" s="189">
        <f t="shared" si="298"/>
        <v>0</v>
      </c>
      <c r="J6369" s="232">
        <v>2016</v>
      </c>
      <c r="K6369" s="106">
        <f t="shared" si="299"/>
        <v>14479715</v>
      </c>
    </row>
    <row r="6370" spans="2:11" s="58" customFormat="1">
      <c r="B6370" s="175" t="s">
        <v>7496</v>
      </c>
      <c r="C6370" s="174" t="s">
        <v>3444</v>
      </c>
      <c r="D6370" s="181">
        <v>162</v>
      </c>
      <c r="E6370" s="97">
        <v>452.85382716049389</v>
      </c>
      <c r="F6370" s="227">
        <f t="shared" si="297"/>
        <v>73362.320000000007</v>
      </c>
      <c r="G6370" s="81"/>
      <c r="H6370" s="106" t="s">
        <v>11235</v>
      </c>
      <c r="I6370" s="189" t="str">
        <f t="shared" si="298"/>
        <v/>
      </c>
      <c r="J6370" s="232">
        <v>2016</v>
      </c>
      <c r="K6370" s="106">
        <f t="shared" si="299"/>
        <v>0</v>
      </c>
    </row>
    <row r="6371" spans="2:11" s="58" customFormat="1">
      <c r="B6371" s="175" t="s">
        <v>7497</v>
      </c>
      <c r="C6371" s="174" t="s">
        <v>3442</v>
      </c>
      <c r="D6371" s="181">
        <v>5315.1</v>
      </c>
      <c r="E6371" s="97">
        <v>604.33713758913279</v>
      </c>
      <c r="F6371" s="227">
        <f t="shared" si="297"/>
        <v>3212112.32</v>
      </c>
      <c r="G6371" s="81">
        <v>2657.5499399999999</v>
      </c>
      <c r="H6371" s="106">
        <v>0</v>
      </c>
      <c r="I6371" s="189">
        <f t="shared" si="298"/>
        <v>0</v>
      </c>
      <c r="J6371" s="232">
        <v>2016</v>
      </c>
      <c r="K6371" s="106">
        <f t="shared" si="299"/>
        <v>3212112</v>
      </c>
    </row>
    <row r="6372" spans="2:11" s="58" customFormat="1">
      <c r="B6372" s="175" t="s">
        <v>7498</v>
      </c>
      <c r="C6372" s="174" t="s">
        <v>7499</v>
      </c>
      <c r="D6372" s="104">
        <v>2095.9714290000002</v>
      </c>
      <c r="E6372" s="97">
        <v>1135.1274149453111</v>
      </c>
      <c r="F6372" s="227">
        <f t="shared" si="297"/>
        <v>2379194.63</v>
      </c>
      <c r="G6372" s="81"/>
      <c r="H6372" s="106" t="s">
        <v>11235</v>
      </c>
      <c r="I6372" s="189" t="str">
        <f t="shared" si="298"/>
        <v/>
      </c>
      <c r="J6372" s="232">
        <v>2016</v>
      </c>
      <c r="K6372" s="106">
        <f t="shared" si="299"/>
        <v>0</v>
      </c>
    </row>
    <row r="6373" spans="2:11" s="58" customFormat="1">
      <c r="B6373" s="175" t="s">
        <v>7500</v>
      </c>
      <c r="C6373" s="174" t="s">
        <v>5115</v>
      </c>
      <c r="D6373" s="181">
        <v>2401.5533329999998</v>
      </c>
      <c r="E6373" s="97">
        <v>307.40934205186778</v>
      </c>
      <c r="F6373" s="227">
        <f t="shared" si="297"/>
        <v>738259.93</v>
      </c>
      <c r="G6373" s="81">
        <v>1200.7767080000001</v>
      </c>
      <c r="H6373" s="106">
        <v>0</v>
      </c>
      <c r="I6373" s="189">
        <f t="shared" si="298"/>
        <v>0</v>
      </c>
      <c r="J6373" s="232">
        <v>2016</v>
      </c>
      <c r="K6373" s="106">
        <f t="shared" si="299"/>
        <v>738260</v>
      </c>
    </row>
    <row r="6374" spans="2:11" s="58" customFormat="1">
      <c r="B6374" s="175" t="s">
        <v>7501</v>
      </c>
      <c r="C6374" s="174" t="s">
        <v>5115</v>
      </c>
      <c r="D6374" s="181">
        <v>3287.0142860000001</v>
      </c>
      <c r="E6374" s="97">
        <v>2961.9312095682199</v>
      </c>
      <c r="F6374" s="227">
        <f t="shared" si="297"/>
        <v>9735910.1999999993</v>
      </c>
      <c r="G6374" s="81"/>
      <c r="H6374" s="106" t="s">
        <v>11235</v>
      </c>
      <c r="I6374" s="189" t="str">
        <f t="shared" si="298"/>
        <v/>
      </c>
      <c r="J6374" s="232">
        <v>2016</v>
      </c>
      <c r="K6374" s="106">
        <f t="shared" si="299"/>
        <v>0</v>
      </c>
    </row>
    <row r="6375" spans="2:11" s="58" customFormat="1">
      <c r="B6375" s="175" t="s">
        <v>7502</v>
      </c>
      <c r="C6375" s="174" t="s">
        <v>2858</v>
      </c>
      <c r="D6375" s="181">
        <v>8047.442857</v>
      </c>
      <c r="E6375" s="97">
        <v>259.42842181028982</v>
      </c>
      <c r="F6375" s="227">
        <f t="shared" si="297"/>
        <v>2087735.4</v>
      </c>
      <c r="G6375" s="81">
        <v>8047.4430389999998</v>
      </c>
      <c r="H6375" s="106">
        <v>0</v>
      </c>
      <c r="I6375" s="189">
        <f t="shared" si="298"/>
        <v>0</v>
      </c>
      <c r="J6375" s="232">
        <v>2016</v>
      </c>
      <c r="K6375" s="106">
        <f t="shared" si="299"/>
        <v>2087735</v>
      </c>
    </row>
    <row r="6376" spans="2:11" s="58" customFormat="1">
      <c r="B6376" s="175" t="s">
        <v>7503</v>
      </c>
      <c r="C6376" s="174" t="s">
        <v>2858</v>
      </c>
      <c r="D6376" s="181">
        <v>10155.041670000001</v>
      </c>
      <c r="E6376" s="97">
        <v>223.16080363262554</v>
      </c>
      <c r="F6376" s="227">
        <f t="shared" si="297"/>
        <v>2266207.2599999998</v>
      </c>
      <c r="G6376" s="81">
        <v>10155.0414</v>
      </c>
      <c r="H6376" s="106">
        <v>0</v>
      </c>
      <c r="I6376" s="189">
        <f t="shared" si="298"/>
        <v>0</v>
      </c>
      <c r="J6376" s="232">
        <v>2016</v>
      </c>
      <c r="K6376" s="106">
        <f t="shared" si="299"/>
        <v>2266207</v>
      </c>
    </row>
    <row r="6377" spans="2:11" s="58" customFormat="1">
      <c r="B6377" s="175" t="s">
        <v>7504</v>
      </c>
      <c r="C6377" s="174" t="s">
        <v>2858</v>
      </c>
      <c r="D6377" s="104">
        <v>10155.041670000001</v>
      </c>
      <c r="E6377" s="97">
        <v>223.65874152045697</v>
      </c>
      <c r="F6377" s="227">
        <f t="shared" si="297"/>
        <v>2271263.84</v>
      </c>
      <c r="G6377" s="81"/>
      <c r="H6377" s="106" t="s">
        <v>11235</v>
      </c>
      <c r="I6377" s="189" t="str">
        <f t="shared" si="298"/>
        <v/>
      </c>
      <c r="J6377" s="232">
        <v>2016</v>
      </c>
      <c r="K6377" s="106">
        <f t="shared" si="299"/>
        <v>0</v>
      </c>
    </row>
    <row r="6378" spans="2:11" s="58" customFormat="1">
      <c r="B6378" s="175" t="s">
        <v>7505</v>
      </c>
      <c r="C6378" s="174" t="s">
        <v>3256</v>
      </c>
      <c r="D6378" s="181">
        <v>4915.1666670000004</v>
      </c>
      <c r="E6378" s="97">
        <v>341.5070177110639</v>
      </c>
      <c r="F6378" s="227">
        <f t="shared" si="297"/>
        <v>1678563.9100000001</v>
      </c>
      <c r="G6378" s="81">
        <v>2457.5833680000001</v>
      </c>
      <c r="H6378" s="106">
        <v>0</v>
      </c>
      <c r="I6378" s="189">
        <f t="shared" si="298"/>
        <v>0</v>
      </c>
      <c r="J6378" s="232">
        <v>2016</v>
      </c>
      <c r="K6378" s="106">
        <f t="shared" si="299"/>
        <v>1678564</v>
      </c>
    </row>
    <row r="6379" spans="2:11" s="58" customFormat="1">
      <c r="B6379" s="175" t="s">
        <v>7506</v>
      </c>
      <c r="C6379" s="174" t="s">
        <v>3256</v>
      </c>
      <c r="D6379" s="181">
        <v>2549.6999999999998</v>
      </c>
      <c r="E6379" s="97">
        <v>149.73969094403265</v>
      </c>
      <c r="F6379" s="227">
        <f t="shared" si="297"/>
        <v>381791.29000000004</v>
      </c>
      <c r="G6379" s="81">
        <v>1274.850044</v>
      </c>
      <c r="H6379" s="106">
        <v>0</v>
      </c>
      <c r="I6379" s="189">
        <f t="shared" si="298"/>
        <v>0</v>
      </c>
      <c r="J6379" s="232">
        <v>2016</v>
      </c>
      <c r="K6379" s="106">
        <f t="shared" si="299"/>
        <v>381791</v>
      </c>
    </row>
    <row r="6380" spans="2:11" s="58" customFormat="1">
      <c r="B6380" s="175" t="s">
        <v>7507</v>
      </c>
      <c r="C6380" s="174" t="s">
        <v>3256</v>
      </c>
      <c r="D6380" s="181">
        <v>7409.6166670000002</v>
      </c>
      <c r="E6380" s="97">
        <v>450.96505530196276</v>
      </c>
      <c r="F6380" s="227">
        <f t="shared" si="297"/>
        <v>3341478.19</v>
      </c>
      <c r="G6380" s="81">
        <v>3704.8084779999999</v>
      </c>
      <c r="H6380" s="106">
        <v>0</v>
      </c>
      <c r="I6380" s="189">
        <f t="shared" si="298"/>
        <v>0</v>
      </c>
      <c r="J6380" s="232">
        <v>2016</v>
      </c>
      <c r="K6380" s="106">
        <f t="shared" si="299"/>
        <v>3341478</v>
      </c>
    </row>
    <row r="6381" spans="2:11" s="58" customFormat="1">
      <c r="B6381" s="175" t="s">
        <v>7508</v>
      </c>
      <c r="C6381" s="174" t="s">
        <v>3256</v>
      </c>
      <c r="D6381" s="181">
        <v>5406.35</v>
      </c>
      <c r="E6381" s="97">
        <v>741.7002709776466</v>
      </c>
      <c r="F6381" s="227">
        <f t="shared" si="297"/>
        <v>4009891.26</v>
      </c>
      <c r="G6381" s="81">
        <v>2703.175013</v>
      </c>
      <c r="H6381" s="106">
        <v>0</v>
      </c>
      <c r="I6381" s="189">
        <f t="shared" si="298"/>
        <v>0</v>
      </c>
      <c r="J6381" s="232">
        <v>2016</v>
      </c>
      <c r="K6381" s="106">
        <f t="shared" si="299"/>
        <v>4009891</v>
      </c>
    </row>
    <row r="6382" spans="2:11" s="58" customFormat="1">
      <c r="B6382" s="175" t="s">
        <v>7509</v>
      </c>
      <c r="C6382" s="174" t="s">
        <v>3394</v>
      </c>
      <c r="D6382" s="104">
        <v>3320.8</v>
      </c>
      <c r="E6382" s="97">
        <v>560.051219585642</v>
      </c>
      <c r="F6382" s="227">
        <f t="shared" si="297"/>
        <v>1859818.09</v>
      </c>
      <c r="G6382" s="81"/>
      <c r="H6382" s="106" t="s">
        <v>11235</v>
      </c>
      <c r="I6382" s="189" t="str">
        <f t="shared" si="298"/>
        <v/>
      </c>
      <c r="J6382" s="232">
        <v>2016</v>
      </c>
      <c r="K6382" s="106">
        <f t="shared" si="299"/>
        <v>0</v>
      </c>
    </row>
    <row r="6383" spans="2:11" s="58" customFormat="1">
      <c r="B6383" s="175" t="s">
        <v>7510</v>
      </c>
      <c r="C6383" s="174" t="s">
        <v>3394</v>
      </c>
      <c r="D6383" s="181">
        <v>6554.0666670000001</v>
      </c>
      <c r="E6383" s="97">
        <v>2286.7180410998403</v>
      </c>
      <c r="F6383" s="227">
        <f t="shared" si="297"/>
        <v>14987302.49</v>
      </c>
      <c r="G6383" s="81">
        <v>6554.066538</v>
      </c>
      <c r="H6383" s="106">
        <v>0</v>
      </c>
      <c r="I6383" s="189">
        <f t="shared" si="298"/>
        <v>0</v>
      </c>
      <c r="J6383" s="232">
        <v>2016</v>
      </c>
      <c r="K6383" s="106">
        <f t="shared" si="299"/>
        <v>14987302</v>
      </c>
    </row>
    <row r="6384" spans="2:11" s="58" customFormat="1">
      <c r="B6384" s="175" t="s">
        <v>7511</v>
      </c>
      <c r="C6384" s="174" t="s">
        <v>7512</v>
      </c>
      <c r="D6384" s="181">
        <v>5368.0533329999998</v>
      </c>
      <c r="E6384" s="97">
        <v>1055.8703720688238</v>
      </c>
      <c r="F6384" s="227">
        <f t="shared" si="297"/>
        <v>5667968.4699999997</v>
      </c>
      <c r="G6384" s="81">
        <v>2684.0266470000001</v>
      </c>
      <c r="H6384" s="106">
        <v>0</v>
      </c>
      <c r="I6384" s="189">
        <f t="shared" si="298"/>
        <v>0</v>
      </c>
      <c r="J6384" s="232">
        <v>2016</v>
      </c>
      <c r="K6384" s="106">
        <f t="shared" si="299"/>
        <v>5667968</v>
      </c>
    </row>
    <row r="6385" spans="2:11" s="58" customFormat="1">
      <c r="B6385" s="175" t="s">
        <v>7513</v>
      </c>
      <c r="C6385" s="174" t="s">
        <v>3394</v>
      </c>
      <c r="D6385" s="181">
        <v>1617.2</v>
      </c>
      <c r="E6385" s="97">
        <v>109.97443111550828</v>
      </c>
      <c r="F6385" s="227">
        <f t="shared" si="297"/>
        <v>177850.65</v>
      </c>
      <c r="G6385" s="81">
        <v>808.60001820000002</v>
      </c>
      <c r="H6385" s="106">
        <v>0</v>
      </c>
      <c r="I6385" s="189">
        <f t="shared" si="298"/>
        <v>0</v>
      </c>
      <c r="J6385" s="232">
        <v>2016</v>
      </c>
      <c r="K6385" s="106">
        <f t="shared" si="299"/>
        <v>177851</v>
      </c>
    </row>
    <row r="6386" spans="2:11" s="58" customFormat="1">
      <c r="B6386" s="175" t="s">
        <v>7514</v>
      </c>
      <c r="C6386" s="174" t="s">
        <v>5500</v>
      </c>
      <c r="D6386" s="181">
        <v>6152.9666669999997</v>
      </c>
      <c r="E6386" s="97">
        <v>289.82507081733883</v>
      </c>
      <c r="F6386" s="227">
        <f t="shared" si="297"/>
        <v>1783284.0000000002</v>
      </c>
      <c r="G6386" s="81">
        <v>3076.4833520000002</v>
      </c>
      <c r="H6386" s="106">
        <v>0</v>
      </c>
      <c r="I6386" s="189">
        <f t="shared" si="298"/>
        <v>0</v>
      </c>
      <c r="J6386" s="232">
        <v>2016</v>
      </c>
      <c r="K6386" s="106">
        <f t="shared" si="299"/>
        <v>1783284</v>
      </c>
    </row>
    <row r="6387" spans="2:11" s="58" customFormat="1">
      <c r="B6387" s="175" t="s">
        <v>7515</v>
      </c>
      <c r="C6387" s="174" t="s">
        <v>3442</v>
      </c>
      <c r="D6387" s="104">
        <v>5315.1</v>
      </c>
      <c r="E6387" s="97">
        <v>604.33713758913279</v>
      </c>
      <c r="F6387" s="227">
        <f t="shared" si="297"/>
        <v>3212112.32</v>
      </c>
      <c r="G6387" s="81"/>
      <c r="H6387" s="106" t="s">
        <v>11235</v>
      </c>
      <c r="I6387" s="189" t="str">
        <f t="shared" si="298"/>
        <v/>
      </c>
      <c r="J6387" s="232">
        <v>2016</v>
      </c>
      <c r="K6387" s="106">
        <f t="shared" si="299"/>
        <v>0</v>
      </c>
    </row>
    <row r="6388" spans="2:11" s="58" customFormat="1">
      <c r="B6388" s="175" t="s">
        <v>7516</v>
      </c>
      <c r="C6388" s="174" t="s">
        <v>1583</v>
      </c>
      <c r="D6388" s="181">
        <v>2627.8</v>
      </c>
      <c r="E6388" s="97">
        <v>79.228107161884452</v>
      </c>
      <c r="F6388" s="227">
        <f t="shared" si="297"/>
        <v>208195.61999999997</v>
      </c>
      <c r="G6388" s="81">
        <v>2627.8001060000001</v>
      </c>
      <c r="H6388" s="106">
        <v>0</v>
      </c>
      <c r="I6388" s="189">
        <f t="shared" si="298"/>
        <v>0</v>
      </c>
      <c r="J6388" s="232">
        <v>2016</v>
      </c>
      <c r="K6388" s="106">
        <f t="shared" si="299"/>
        <v>208196</v>
      </c>
    </row>
    <row r="6389" spans="2:11" s="58" customFormat="1">
      <c r="B6389" s="175" t="s">
        <v>7517</v>
      </c>
      <c r="C6389" s="174" t="s">
        <v>3041</v>
      </c>
      <c r="D6389" s="181">
        <v>5357.8357139999998</v>
      </c>
      <c r="E6389" s="97">
        <v>432.94536335609638</v>
      </c>
      <c r="F6389" s="227">
        <f t="shared" si="297"/>
        <v>2319650.13</v>
      </c>
      <c r="G6389" s="81">
        <v>2678.917848</v>
      </c>
      <c r="H6389" s="106">
        <v>0</v>
      </c>
      <c r="I6389" s="189">
        <f t="shared" si="298"/>
        <v>0</v>
      </c>
      <c r="J6389" s="232">
        <v>2016</v>
      </c>
      <c r="K6389" s="106">
        <f t="shared" si="299"/>
        <v>2319650</v>
      </c>
    </row>
    <row r="6390" spans="2:11" s="58" customFormat="1">
      <c r="B6390" s="175" t="s">
        <v>7518</v>
      </c>
      <c r="C6390" s="174" t="s">
        <v>3041</v>
      </c>
      <c r="D6390" s="181">
        <v>4440.2</v>
      </c>
      <c r="E6390" s="97">
        <v>517.61268861762983</v>
      </c>
      <c r="F6390" s="227">
        <f t="shared" si="297"/>
        <v>2298303.86</v>
      </c>
      <c r="G6390" s="81">
        <v>2220.1000049999998</v>
      </c>
      <c r="H6390" s="106">
        <v>0</v>
      </c>
      <c r="I6390" s="189">
        <f t="shared" si="298"/>
        <v>0</v>
      </c>
      <c r="J6390" s="232">
        <v>2016</v>
      </c>
      <c r="K6390" s="106">
        <f t="shared" si="299"/>
        <v>2298304</v>
      </c>
    </row>
    <row r="6391" spans="2:11" s="58" customFormat="1">
      <c r="B6391" s="175" t="s">
        <v>7519</v>
      </c>
      <c r="C6391" s="174" t="s">
        <v>4952</v>
      </c>
      <c r="D6391" s="181">
        <v>4374.1333329999998</v>
      </c>
      <c r="E6391" s="97">
        <v>631.6321656580833</v>
      </c>
      <c r="F6391" s="227">
        <f t="shared" si="297"/>
        <v>2762843.31</v>
      </c>
      <c r="G6391" s="81">
        <v>2187.0665490000001</v>
      </c>
      <c r="H6391" s="106">
        <v>0</v>
      </c>
      <c r="I6391" s="189">
        <f t="shared" si="298"/>
        <v>0</v>
      </c>
      <c r="J6391" s="232">
        <v>2016</v>
      </c>
      <c r="K6391" s="106">
        <f t="shared" si="299"/>
        <v>2762843</v>
      </c>
    </row>
    <row r="6392" spans="2:11" s="58" customFormat="1">
      <c r="B6392" s="175" t="s">
        <v>7520</v>
      </c>
      <c r="C6392" s="174" t="s">
        <v>2996</v>
      </c>
      <c r="D6392" s="104">
        <v>5395.6</v>
      </c>
      <c r="E6392" s="97">
        <v>168.59305730595298</v>
      </c>
      <c r="F6392" s="227">
        <f t="shared" si="297"/>
        <v>909660.7</v>
      </c>
      <c r="G6392" s="81">
        <v>2697.8000820000002</v>
      </c>
      <c r="H6392" s="106">
        <v>0</v>
      </c>
      <c r="I6392" s="189">
        <f t="shared" si="298"/>
        <v>0</v>
      </c>
      <c r="J6392" s="232">
        <v>2016</v>
      </c>
      <c r="K6392" s="106">
        <f t="shared" si="299"/>
        <v>909661</v>
      </c>
    </row>
    <row r="6393" spans="2:11" s="58" customFormat="1">
      <c r="B6393" s="175" t="s">
        <v>7521</v>
      </c>
      <c r="C6393" s="174" t="s">
        <v>3008</v>
      </c>
      <c r="D6393" s="181">
        <v>6110.9425000000001</v>
      </c>
      <c r="E6393" s="97">
        <v>455.64721153897295</v>
      </c>
      <c r="F6393" s="227">
        <f t="shared" si="297"/>
        <v>2784433.91</v>
      </c>
      <c r="G6393" s="81">
        <v>3055.4712119999999</v>
      </c>
      <c r="H6393" s="106">
        <v>0</v>
      </c>
      <c r="I6393" s="189">
        <f t="shared" si="298"/>
        <v>0</v>
      </c>
      <c r="J6393" s="232">
        <v>2016</v>
      </c>
      <c r="K6393" s="106">
        <f t="shared" si="299"/>
        <v>2784434</v>
      </c>
    </row>
    <row r="6394" spans="2:11" s="58" customFormat="1">
      <c r="B6394" s="175" t="s">
        <v>7522</v>
      </c>
      <c r="C6394" s="174" t="s">
        <v>572</v>
      </c>
      <c r="D6394" s="181">
        <v>14846.15</v>
      </c>
      <c r="E6394" s="97">
        <v>60.45305213809641</v>
      </c>
      <c r="F6394" s="227">
        <f t="shared" si="297"/>
        <v>897495.08</v>
      </c>
      <c r="G6394" s="81">
        <v>7423.0746909999998</v>
      </c>
      <c r="H6394" s="106">
        <v>783.99561398135472</v>
      </c>
      <c r="I6394" s="189">
        <f t="shared" si="298"/>
        <v>5819658</v>
      </c>
      <c r="J6394" s="232">
        <v>2016</v>
      </c>
      <c r="K6394" s="106">
        <f t="shared" si="299"/>
        <v>6717153</v>
      </c>
    </row>
    <row r="6395" spans="2:11" s="58" customFormat="1">
      <c r="B6395" s="175" t="s">
        <v>7523</v>
      </c>
      <c r="C6395" s="174" t="s">
        <v>572</v>
      </c>
      <c r="D6395" s="181">
        <v>14846.15</v>
      </c>
      <c r="E6395" s="97">
        <v>60.45305213809641</v>
      </c>
      <c r="F6395" s="227">
        <f t="shared" si="297"/>
        <v>897495.08</v>
      </c>
      <c r="G6395" s="81">
        <v>14846.15049</v>
      </c>
      <c r="H6395" s="106">
        <v>1300.6111593039632</v>
      </c>
      <c r="I6395" s="189">
        <f t="shared" si="298"/>
        <v>19309069</v>
      </c>
      <c r="J6395" s="232">
        <v>2016</v>
      </c>
      <c r="K6395" s="106">
        <f t="shared" si="299"/>
        <v>20206564</v>
      </c>
    </row>
    <row r="6396" spans="2:11" s="58" customFormat="1">
      <c r="B6396" s="175" t="s">
        <v>7524</v>
      </c>
      <c r="C6396" s="174" t="s">
        <v>5115</v>
      </c>
      <c r="D6396" s="181">
        <v>6143.7119050000001</v>
      </c>
      <c r="E6396" s="97">
        <v>4477.0029202728383</v>
      </c>
      <c r="F6396" s="227">
        <f t="shared" si="297"/>
        <v>27505416.140000004</v>
      </c>
      <c r="G6396" s="81"/>
      <c r="H6396" s="106" t="s">
        <v>11235</v>
      </c>
      <c r="I6396" s="189" t="str">
        <f t="shared" si="298"/>
        <v/>
      </c>
      <c r="J6396" s="232">
        <v>2016</v>
      </c>
      <c r="K6396" s="106">
        <f t="shared" si="299"/>
        <v>0</v>
      </c>
    </row>
    <row r="6397" spans="2:11" s="58" customFormat="1">
      <c r="B6397" s="175" t="s">
        <v>7525</v>
      </c>
      <c r="C6397" s="174" t="s">
        <v>3256</v>
      </c>
      <c r="D6397" s="104">
        <v>2549.6999999999998</v>
      </c>
      <c r="E6397" s="97">
        <v>149.73969094403265</v>
      </c>
      <c r="F6397" s="227">
        <f t="shared" si="297"/>
        <v>381791.29000000004</v>
      </c>
      <c r="G6397" s="81">
        <v>1274.850044</v>
      </c>
      <c r="H6397" s="106">
        <v>0</v>
      </c>
      <c r="I6397" s="189">
        <f t="shared" si="298"/>
        <v>0</v>
      </c>
      <c r="J6397" s="232">
        <v>2016</v>
      </c>
      <c r="K6397" s="106">
        <f t="shared" si="299"/>
        <v>381791</v>
      </c>
    </row>
    <row r="6398" spans="2:11" s="58" customFormat="1">
      <c r="B6398" s="175" t="s">
        <v>7526</v>
      </c>
      <c r="C6398" s="174" t="s">
        <v>7527</v>
      </c>
      <c r="D6398" s="181">
        <v>4217.5</v>
      </c>
      <c r="E6398" s="97">
        <v>160.67705749851808</v>
      </c>
      <c r="F6398" s="227">
        <f t="shared" si="297"/>
        <v>677655.49</v>
      </c>
      <c r="G6398" s="81">
        <v>2108.750117</v>
      </c>
      <c r="H6398" s="106">
        <v>0</v>
      </c>
      <c r="I6398" s="189">
        <f t="shared" si="298"/>
        <v>0</v>
      </c>
      <c r="J6398" s="232">
        <v>2016</v>
      </c>
      <c r="K6398" s="106">
        <f t="shared" si="299"/>
        <v>677655</v>
      </c>
    </row>
    <row r="6399" spans="2:11" s="58" customFormat="1">
      <c r="B6399" s="175" t="s">
        <v>7528</v>
      </c>
      <c r="C6399" s="174" t="s">
        <v>3256</v>
      </c>
      <c r="D6399" s="181">
        <v>4859.7</v>
      </c>
      <c r="E6399" s="97">
        <v>211.61894149844639</v>
      </c>
      <c r="F6399" s="227">
        <f t="shared" si="297"/>
        <v>1028404.5699999998</v>
      </c>
      <c r="G6399" s="81">
        <v>2429.8500100000001</v>
      </c>
      <c r="H6399" s="106">
        <v>0</v>
      </c>
      <c r="I6399" s="189">
        <f t="shared" si="298"/>
        <v>0</v>
      </c>
      <c r="J6399" s="232">
        <v>2016</v>
      </c>
      <c r="K6399" s="106">
        <f t="shared" si="299"/>
        <v>1028405</v>
      </c>
    </row>
    <row r="6400" spans="2:11" s="58" customFormat="1">
      <c r="B6400" s="175" t="s">
        <v>7529</v>
      </c>
      <c r="C6400" s="174" t="s">
        <v>3248</v>
      </c>
      <c r="D6400" s="181">
        <v>6346.6666670000004</v>
      </c>
      <c r="E6400" s="97">
        <v>494.51836131856521</v>
      </c>
      <c r="F6400" s="227">
        <f t="shared" si="297"/>
        <v>3138543.2</v>
      </c>
      <c r="G6400" s="81">
        <v>3173.3332650000002</v>
      </c>
      <c r="H6400" s="106">
        <v>0</v>
      </c>
      <c r="I6400" s="189">
        <f t="shared" si="298"/>
        <v>0</v>
      </c>
      <c r="J6400" s="232">
        <v>2016</v>
      </c>
      <c r="K6400" s="106">
        <f t="shared" si="299"/>
        <v>3138543</v>
      </c>
    </row>
    <row r="6401" spans="2:11" s="58" customFormat="1">
      <c r="B6401" s="175" t="s">
        <v>7530</v>
      </c>
      <c r="C6401" s="174" t="s">
        <v>7527</v>
      </c>
      <c r="D6401" s="181">
        <v>4217.5</v>
      </c>
      <c r="E6401" s="97">
        <v>160.67705749851808</v>
      </c>
      <c r="F6401" s="227">
        <f t="shared" si="297"/>
        <v>677655.49</v>
      </c>
      <c r="G6401" s="81">
        <v>2108.750117</v>
      </c>
      <c r="H6401" s="106">
        <v>0</v>
      </c>
      <c r="I6401" s="189">
        <f t="shared" si="298"/>
        <v>0</v>
      </c>
      <c r="J6401" s="232">
        <v>2016</v>
      </c>
      <c r="K6401" s="106">
        <f t="shared" si="299"/>
        <v>677655</v>
      </c>
    </row>
    <row r="6402" spans="2:11" s="58" customFormat="1">
      <c r="B6402" s="175" t="s">
        <v>7531</v>
      </c>
      <c r="C6402" s="174" t="s">
        <v>3256</v>
      </c>
      <c r="D6402" s="104">
        <v>5032.2857139999996</v>
      </c>
      <c r="E6402" s="97">
        <v>628.44360192065199</v>
      </c>
      <c r="F6402" s="227">
        <f t="shared" si="297"/>
        <v>3162507.76</v>
      </c>
      <c r="G6402" s="81">
        <v>2516.1429410000001</v>
      </c>
      <c r="H6402" s="106">
        <v>0</v>
      </c>
      <c r="I6402" s="189">
        <f t="shared" si="298"/>
        <v>0</v>
      </c>
      <c r="J6402" s="232">
        <v>2016</v>
      </c>
      <c r="K6402" s="106">
        <f t="shared" si="299"/>
        <v>3162508</v>
      </c>
    </row>
    <row r="6403" spans="2:11" s="58" customFormat="1">
      <c r="B6403" s="175" t="s">
        <v>7532</v>
      </c>
      <c r="C6403" s="174" t="s">
        <v>3256</v>
      </c>
      <c r="D6403" s="181">
        <v>8563.385714</v>
      </c>
      <c r="E6403" s="97">
        <v>714.20440982836237</v>
      </c>
      <c r="F6403" s="227">
        <f t="shared" si="297"/>
        <v>6116007.8399999999</v>
      </c>
      <c r="G6403" s="81">
        <v>4281.6927070000002</v>
      </c>
      <c r="H6403" s="106">
        <v>1064.6548717864353</v>
      </c>
      <c r="I6403" s="189">
        <f t="shared" si="298"/>
        <v>4558525</v>
      </c>
      <c r="J6403" s="232">
        <v>2016</v>
      </c>
      <c r="K6403" s="106">
        <f t="shared" si="299"/>
        <v>10674533</v>
      </c>
    </row>
    <row r="6404" spans="2:11" s="58" customFormat="1">
      <c r="B6404" s="175" t="s">
        <v>7533</v>
      </c>
      <c r="C6404" s="174" t="s">
        <v>3256</v>
      </c>
      <c r="D6404" s="181">
        <v>8496.5357139999996</v>
      </c>
      <c r="E6404" s="97">
        <v>159.20829565526145</v>
      </c>
      <c r="F6404" s="227">
        <f t="shared" si="297"/>
        <v>1352718.97</v>
      </c>
      <c r="G6404" s="81">
        <v>4248.2677229999999</v>
      </c>
      <c r="H6404" s="106">
        <v>0</v>
      </c>
      <c r="I6404" s="189">
        <f t="shared" si="298"/>
        <v>0</v>
      </c>
      <c r="J6404" s="232">
        <v>2016</v>
      </c>
      <c r="K6404" s="106">
        <f t="shared" si="299"/>
        <v>1352719</v>
      </c>
    </row>
    <row r="6405" spans="2:11" s="58" customFormat="1">
      <c r="B6405" s="175" t="s">
        <v>7534</v>
      </c>
      <c r="C6405" s="174" t="s">
        <v>2866</v>
      </c>
      <c r="D6405" s="181">
        <v>3618.2857140000001</v>
      </c>
      <c r="E6405" s="97">
        <v>144.41803696655228</v>
      </c>
      <c r="F6405" s="227">
        <f t="shared" si="297"/>
        <v>522545.72000000003</v>
      </c>
      <c r="G6405" s="81">
        <v>1809.1428100000001</v>
      </c>
      <c r="H6405" s="106">
        <v>0</v>
      </c>
      <c r="I6405" s="189">
        <f t="shared" si="298"/>
        <v>0</v>
      </c>
      <c r="J6405" s="232">
        <v>2016</v>
      </c>
      <c r="K6405" s="106">
        <f t="shared" si="299"/>
        <v>522546</v>
      </c>
    </row>
    <row r="6406" spans="2:11" s="58" customFormat="1">
      <c r="B6406" s="175" t="s">
        <v>7535</v>
      </c>
      <c r="C6406" s="174" t="s">
        <v>3256</v>
      </c>
      <c r="D6406" s="181">
        <v>4859.7</v>
      </c>
      <c r="E6406" s="97">
        <v>211.61894149844639</v>
      </c>
      <c r="F6406" s="227">
        <f t="shared" si="297"/>
        <v>1028404.5699999998</v>
      </c>
      <c r="G6406" s="81">
        <v>2429.8500100000001</v>
      </c>
      <c r="H6406" s="106">
        <v>0</v>
      </c>
      <c r="I6406" s="189">
        <f t="shared" si="298"/>
        <v>0</v>
      </c>
      <c r="J6406" s="232">
        <v>2016</v>
      </c>
      <c r="K6406" s="106">
        <f t="shared" si="299"/>
        <v>1028405</v>
      </c>
    </row>
    <row r="6407" spans="2:11" s="58" customFormat="1">
      <c r="B6407" s="175" t="s">
        <v>7536</v>
      </c>
      <c r="C6407" s="174" t="s">
        <v>5972</v>
      </c>
      <c r="D6407" s="104">
        <v>3803.7333330000001</v>
      </c>
      <c r="E6407" s="97">
        <v>241.15385325304558</v>
      </c>
      <c r="F6407" s="227">
        <f t="shared" si="297"/>
        <v>917284.95</v>
      </c>
      <c r="G6407" s="81"/>
      <c r="H6407" s="106" t="s">
        <v>11235</v>
      </c>
      <c r="I6407" s="189" t="str">
        <f t="shared" si="298"/>
        <v/>
      </c>
      <c r="J6407" s="232">
        <v>2016</v>
      </c>
      <c r="K6407" s="106">
        <f t="shared" si="299"/>
        <v>0</v>
      </c>
    </row>
    <row r="6408" spans="2:11" s="58" customFormat="1">
      <c r="B6408" s="175" t="s">
        <v>7537</v>
      </c>
      <c r="C6408" s="174" t="s">
        <v>5972</v>
      </c>
      <c r="D6408" s="181">
        <v>2526.9333329999999</v>
      </c>
      <c r="E6408" s="97">
        <v>113.78950376131668</v>
      </c>
      <c r="F6408" s="227">
        <f t="shared" si="297"/>
        <v>287538.49</v>
      </c>
      <c r="G6408" s="81"/>
      <c r="H6408" s="106" t="s">
        <v>11235</v>
      </c>
      <c r="I6408" s="189" t="str">
        <f t="shared" si="298"/>
        <v/>
      </c>
      <c r="J6408" s="232">
        <v>2016</v>
      </c>
      <c r="K6408" s="106">
        <f t="shared" si="299"/>
        <v>0</v>
      </c>
    </row>
    <row r="6409" spans="2:11" s="58" customFormat="1">
      <c r="B6409" s="175" t="s">
        <v>7538</v>
      </c>
      <c r="C6409" s="174" t="s">
        <v>2990</v>
      </c>
      <c r="D6409" s="181">
        <v>2659.4857139999999</v>
      </c>
      <c r="E6409" s="97">
        <v>187.71671431508958</v>
      </c>
      <c r="F6409" s="227">
        <f t="shared" si="297"/>
        <v>499229.92</v>
      </c>
      <c r="G6409" s="81">
        <v>1329.7429079999999</v>
      </c>
      <c r="H6409" s="106">
        <v>1217.8391704571513</v>
      </c>
      <c r="I6409" s="189">
        <f t="shared" si="298"/>
        <v>1619413</v>
      </c>
      <c r="J6409" s="232">
        <v>2016</v>
      </c>
      <c r="K6409" s="106">
        <f t="shared" si="299"/>
        <v>2118643</v>
      </c>
    </row>
    <row r="6410" spans="2:11" s="58" customFormat="1">
      <c r="B6410" s="175" t="s">
        <v>7539</v>
      </c>
      <c r="C6410" s="174" t="s">
        <v>2990</v>
      </c>
      <c r="D6410" s="181">
        <v>3322.0857139999998</v>
      </c>
      <c r="E6410" s="97">
        <v>601.20719088706812</v>
      </c>
      <c r="F6410" s="227">
        <f t="shared" si="297"/>
        <v>1997261.8199999998</v>
      </c>
      <c r="G6410" s="81">
        <v>1661.042852</v>
      </c>
      <c r="H6410" s="106">
        <v>1217.8391409735889</v>
      </c>
      <c r="I6410" s="189">
        <f t="shared" si="298"/>
        <v>2022883.0000000002</v>
      </c>
      <c r="J6410" s="232">
        <v>2016</v>
      </c>
      <c r="K6410" s="106">
        <f t="shared" si="299"/>
        <v>4020145</v>
      </c>
    </row>
    <row r="6411" spans="2:11" s="58" customFormat="1">
      <c r="B6411" s="175" t="s">
        <v>7540</v>
      </c>
      <c r="C6411" s="174" t="s">
        <v>2996</v>
      </c>
      <c r="D6411" s="181">
        <v>3546.6</v>
      </c>
      <c r="E6411" s="97">
        <v>429.99521231602097</v>
      </c>
      <c r="F6411" s="227">
        <f t="shared" si="297"/>
        <v>1525021.02</v>
      </c>
      <c r="G6411" s="81">
        <v>1773.3000059999999</v>
      </c>
      <c r="H6411" s="106">
        <v>1217.8390530045485</v>
      </c>
      <c r="I6411" s="189">
        <f t="shared" si="298"/>
        <v>2159594</v>
      </c>
      <c r="J6411" s="232">
        <v>2016</v>
      </c>
      <c r="K6411" s="106">
        <f t="shared" si="299"/>
        <v>3684615</v>
      </c>
    </row>
    <row r="6412" spans="2:11" s="58" customFormat="1">
      <c r="B6412" s="175" t="s">
        <v>7541</v>
      </c>
      <c r="C6412" s="174" t="s">
        <v>2996</v>
      </c>
      <c r="D6412" s="104">
        <v>5320.75</v>
      </c>
      <c r="E6412" s="97">
        <v>401.57521402057978</v>
      </c>
      <c r="F6412" s="227">
        <f t="shared" si="297"/>
        <v>2136681.3199999998</v>
      </c>
      <c r="G6412" s="81">
        <v>2660.3749670000002</v>
      </c>
      <c r="H6412" s="106">
        <v>244.07612011634146</v>
      </c>
      <c r="I6412" s="189">
        <f t="shared" si="298"/>
        <v>649334</v>
      </c>
      <c r="J6412" s="232">
        <v>2016</v>
      </c>
      <c r="K6412" s="106">
        <f t="shared" si="299"/>
        <v>2786015</v>
      </c>
    </row>
    <row r="6413" spans="2:11" s="58" customFormat="1">
      <c r="B6413" s="175" t="s">
        <v>7542</v>
      </c>
      <c r="C6413" s="174" t="s">
        <v>2990</v>
      </c>
      <c r="D6413" s="181">
        <v>2659.4857139999999</v>
      </c>
      <c r="E6413" s="97">
        <v>187.71671431508958</v>
      </c>
      <c r="F6413" s="227">
        <f t="shared" si="297"/>
        <v>499229.92</v>
      </c>
      <c r="G6413" s="81">
        <v>1329.7429079999999</v>
      </c>
      <c r="H6413" s="106">
        <v>1217.8391704571513</v>
      </c>
      <c r="I6413" s="189">
        <f t="shared" si="298"/>
        <v>1619413</v>
      </c>
      <c r="J6413" s="232">
        <v>2016</v>
      </c>
      <c r="K6413" s="106">
        <f t="shared" si="299"/>
        <v>2118643</v>
      </c>
    </row>
    <row r="6414" spans="2:11" s="58" customFormat="1">
      <c r="B6414" s="175" t="s">
        <v>7543</v>
      </c>
      <c r="C6414" s="174" t="s">
        <v>3008</v>
      </c>
      <c r="D6414" s="181">
        <v>6004.567532</v>
      </c>
      <c r="E6414" s="97">
        <v>554.43403413453359</v>
      </c>
      <c r="F6414" s="227">
        <f t="shared" ref="F6414:F6477" si="300">IFERROR(D6414*E6414,0)</f>
        <v>3329136.6</v>
      </c>
      <c r="G6414" s="81">
        <v>3002.2837359999999</v>
      </c>
      <c r="H6414" s="106">
        <v>533.57448557953353</v>
      </c>
      <c r="I6414" s="189">
        <f t="shared" ref="I6414:I6477" si="301">IFERROR(G6414*H6414,"")</f>
        <v>1601942</v>
      </c>
      <c r="J6414" s="232">
        <v>2016</v>
      </c>
      <c r="K6414" s="106">
        <f t="shared" ref="K6414:K6477" si="302">IFERROR(ROUND((F6414+I6414),0),0)</f>
        <v>4931079</v>
      </c>
    </row>
    <row r="6415" spans="2:11" s="58" customFormat="1">
      <c r="B6415" s="175" t="s">
        <v>7544</v>
      </c>
      <c r="C6415" s="174" t="s">
        <v>3015</v>
      </c>
      <c r="D6415" s="181">
        <v>5859.8714289999998</v>
      </c>
      <c r="E6415" s="97">
        <v>590.82975658236069</v>
      </c>
      <c r="F6415" s="227">
        <f t="shared" si="300"/>
        <v>3462186.41</v>
      </c>
      <c r="G6415" s="81">
        <v>2929.9357770000001</v>
      </c>
      <c r="H6415" s="106">
        <v>1217.838980639199</v>
      </c>
      <c r="I6415" s="189">
        <f t="shared" si="301"/>
        <v>3568189.9999999995</v>
      </c>
      <c r="J6415" s="232">
        <v>2016</v>
      </c>
      <c r="K6415" s="106">
        <f t="shared" si="302"/>
        <v>7030376</v>
      </c>
    </row>
    <row r="6416" spans="2:11" s="58" customFormat="1">
      <c r="B6416" s="175" t="s">
        <v>7545</v>
      </c>
      <c r="C6416" s="174" t="s">
        <v>3063</v>
      </c>
      <c r="D6416" s="181">
        <v>3596.05</v>
      </c>
      <c r="E6416" s="97">
        <v>227.44867563020537</v>
      </c>
      <c r="F6416" s="227">
        <f t="shared" si="300"/>
        <v>817916.81</v>
      </c>
      <c r="G6416" s="81">
        <v>1798.0249899999999</v>
      </c>
      <c r="H6416" s="106">
        <v>377.53590955373767</v>
      </c>
      <c r="I6416" s="189">
        <f t="shared" si="301"/>
        <v>678819</v>
      </c>
      <c r="J6416" s="232">
        <v>2016</v>
      </c>
      <c r="K6416" s="106">
        <f t="shared" si="302"/>
        <v>1496736</v>
      </c>
    </row>
    <row r="6417" spans="2:11" s="58" customFormat="1">
      <c r="B6417" s="175" t="s">
        <v>7546</v>
      </c>
      <c r="C6417" s="174" t="s">
        <v>3003</v>
      </c>
      <c r="D6417" s="104">
        <v>4256.385714</v>
      </c>
      <c r="E6417" s="97">
        <v>448.4731385413159</v>
      </c>
      <c r="F6417" s="227">
        <f t="shared" si="300"/>
        <v>1908874.66</v>
      </c>
      <c r="G6417" s="81">
        <v>2128.1929409999998</v>
      </c>
      <c r="H6417" s="106">
        <v>1217.8388293977525</v>
      </c>
      <c r="I6417" s="189">
        <f t="shared" si="301"/>
        <v>2591796</v>
      </c>
      <c r="J6417" s="232">
        <v>2016</v>
      </c>
      <c r="K6417" s="106">
        <f t="shared" si="302"/>
        <v>4500671</v>
      </c>
    </row>
    <row r="6418" spans="2:11" s="58" customFormat="1">
      <c r="B6418" s="175" t="s">
        <v>7547</v>
      </c>
      <c r="C6418" s="174" t="s">
        <v>3003</v>
      </c>
      <c r="D6418" s="181">
        <v>4256.385714</v>
      </c>
      <c r="E6418" s="97">
        <v>448.4731385413159</v>
      </c>
      <c r="F6418" s="227">
        <f t="shared" si="300"/>
        <v>1908874.66</v>
      </c>
      <c r="G6418" s="81">
        <v>2128.1929409999998</v>
      </c>
      <c r="H6418" s="106">
        <v>1217.8388293977525</v>
      </c>
      <c r="I6418" s="189">
        <f t="shared" si="301"/>
        <v>2591796</v>
      </c>
      <c r="J6418" s="232">
        <v>2016</v>
      </c>
      <c r="K6418" s="106">
        <f t="shared" si="302"/>
        <v>4500671</v>
      </c>
    </row>
    <row r="6419" spans="2:11" s="58" customFormat="1">
      <c r="B6419" s="175" t="s">
        <v>7548</v>
      </c>
      <c r="C6419" s="174" t="s">
        <v>3003</v>
      </c>
      <c r="D6419" s="181">
        <v>4300.1000000000004</v>
      </c>
      <c r="E6419" s="97">
        <v>725.724315713588</v>
      </c>
      <c r="F6419" s="227">
        <f t="shared" si="300"/>
        <v>3120687.13</v>
      </c>
      <c r="G6419" s="81">
        <v>2150.0500659999998</v>
      </c>
      <c r="H6419" s="106">
        <v>1217.8390826365064</v>
      </c>
      <c r="I6419" s="189">
        <f t="shared" si="301"/>
        <v>2618415</v>
      </c>
      <c r="J6419" s="232">
        <v>2016</v>
      </c>
      <c r="K6419" s="106">
        <f t="shared" si="302"/>
        <v>5739102</v>
      </c>
    </row>
    <row r="6420" spans="2:11" s="58" customFormat="1">
      <c r="B6420" s="175" t="s">
        <v>7549</v>
      </c>
      <c r="C6420" s="174" t="s">
        <v>2996</v>
      </c>
      <c r="D6420" s="181">
        <v>7339.9</v>
      </c>
      <c r="E6420" s="97">
        <v>251.14341476041909</v>
      </c>
      <c r="F6420" s="227">
        <f t="shared" si="300"/>
        <v>1843367.55</v>
      </c>
      <c r="G6420" s="81">
        <v>3669.9499540000002</v>
      </c>
      <c r="H6420" s="106">
        <v>0</v>
      </c>
      <c r="I6420" s="189">
        <f t="shared" si="301"/>
        <v>0</v>
      </c>
      <c r="J6420" s="232">
        <v>2016</v>
      </c>
      <c r="K6420" s="106">
        <f t="shared" si="302"/>
        <v>1843368</v>
      </c>
    </row>
    <row r="6421" spans="2:11" s="58" customFormat="1">
      <c r="B6421" s="175" t="s">
        <v>7550</v>
      </c>
      <c r="C6421" s="174" t="s">
        <v>2996</v>
      </c>
      <c r="D6421" s="181">
        <v>5395.6</v>
      </c>
      <c r="E6421" s="97">
        <v>168.59305730595298</v>
      </c>
      <c r="F6421" s="227">
        <f t="shared" si="300"/>
        <v>909660.7</v>
      </c>
      <c r="G6421" s="81">
        <v>2697.8000820000002</v>
      </c>
      <c r="H6421" s="106">
        <v>0</v>
      </c>
      <c r="I6421" s="189">
        <f t="shared" si="301"/>
        <v>0</v>
      </c>
      <c r="J6421" s="232">
        <v>2016</v>
      </c>
      <c r="K6421" s="106">
        <f t="shared" si="302"/>
        <v>909661</v>
      </c>
    </row>
    <row r="6422" spans="2:11" s="58" customFormat="1">
      <c r="B6422" s="175" t="s">
        <v>7551</v>
      </c>
      <c r="C6422" s="174" t="s">
        <v>2996</v>
      </c>
      <c r="D6422" s="104">
        <v>8447.4</v>
      </c>
      <c r="E6422" s="97">
        <v>445.21264294339085</v>
      </c>
      <c r="F6422" s="227">
        <f t="shared" si="300"/>
        <v>3760889.28</v>
      </c>
      <c r="G6422" s="81">
        <v>4223.699979</v>
      </c>
      <c r="H6422" s="106">
        <v>1217.8388677166031</v>
      </c>
      <c r="I6422" s="189">
        <f t="shared" si="301"/>
        <v>5143786</v>
      </c>
      <c r="J6422" s="232">
        <v>2016</v>
      </c>
      <c r="K6422" s="106">
        <f t="shared" si="302"/>
        <v>8904675</v>
      </c>
    </row>
    <row r="6423" spans="2:11" s="58" customFormat="1">
      <c r="B6423" s="175" t="s">
        <v>7552</v>
      </c>
      <c r="C6423" s="174" t="s">
        <v>3003</v>
      </c>
      <c r="D6423" s="181">
        <v>9180.1571430000004</v>
      </c>
      <c r="E6423" s="97">
        <v>303.90357120709257</v>
      </c>
      <c r="F6423" s="227">
        <f t="shared" si="300"/>
        <v>2789882.54</v>
      </c>
      <c r="G6423" s="81">
        <v>4590.0785180000003</v>
      </c>
      <c r="H6423" s="106">
        <v>1217.8388622501554</v>
      </c>
      <c r="I6423" s="189">
        <f t="shared" si="301"/>
        <v>5589976</v>
      </c>
      <c r="J6423" s="232">
        <v>2016</v>
      </c>
      <c r="K6423" s="106">
        <f t="shared" si="302"/>
        <v>8379859</v>
      </c>
    </row>
    <row r="6424" spans="2:11" s="58" customFormat="1">
      <c r="B6424" s="175" t="s">
        <v>7553</v>
      </c>
      <c r="C6424" s="174" t="s">
        <v>3003</v>
      </c>
      <c r="D6424" s="181">
        <v>4300.1000000000004</v>
      </c>
      <c r="E6424" s="97">
        <v>725.724315713588</v>
      </c>
      <c r="F6424" s="227">
        <f t="shared" si="300"/>
        <v>3120687.13</v>
      </c>
      <c r="G6424" s="81">
        <v>2150.0500659999998</v>
      </c>
      <c r="H6424" s="106">
        <v>1217.8390826365064</v>
      </c>
      <c r="I6424" s="189">
        <f t="shared" si="301"/>
        <v>2618415</v>
      </c>
      <c r="J6424" s="232">
        <v>2016</v>
      </c>
      <c r="K6424" s="106">
        <f t="shared" si="302"/>
        <v>5739102</v>
      </c>
    </row>
    <row r="6425" spans="2:11" s="58" customFormat="1">
      <c r="B6425" s="175" t="s">
        <v>7554</v>
      </c>
      <c r="C6425" s="174" t="s">
        <v>2990</v>
      </c>
      <c r="D6425" s="181">
        <v>3322.0857139999998</v>
      </c>
      <c r="E6425" s="97">
        <v>601.20719088706812</v>
      </c>
      <c r="F6425" s="227">
        <f t="shared" si="300"/>
        <v>1997261.8199999998</v>
      </c>
      <c r="G6425" s="81">
        <v>1661.042852</v>
      </c>
      <c r="H6425" s="106">
        <v>1217.8391409735889</v>
      </c>
      <c r="I6425" s="189">
        <f t="shared" si="301"/>
        <v>2022883.0000000002</v>
      </c>
      <c r="J6425" s="232">
        <v>2016</v>
      </c>
      <c r="K6425" s="106">
        <f t="shared" si="302"/>
        <v>4020145</v>
      </c>
    </row>
    <row r="6426" spans="2:11" s="58" customFormat="1">
      <c r="B6426" s="175" t="s">
        <v>7555</v>
      </c>
      <c r="C6426" s="174" t="s">
        <v>2990</v>
      </c>
      <c r="D6426" s="181">
        <v>3790.6</v>
      </c>
      <c r="E6426" s="97">
        <v>761.11239645438718</v>
      </c>
      <c r="F6426" s="227">
        <f t="shared" si="300"/>
        <v>2885072.65</v>
      </c>
      <c r="G6426" s="81">
        <v>1895.29991</v>
      </c>
      <c r="H6426" s="106">
        <v>1217.8389223898607</v>
      </c>
      <c r="I6426" s="189">
        <f t="shared" si="301"/>
        <v>2308170</v>
      </c>
      <c r="J6426" s="232">
        <v>2016</v>
      </c>
      <c r="K6426" s="106">
        <f t="shared" si="302"/>
        <v>5193243</v>
      </c>
    </row>
    <row r="6427" spans="2:11" s="58" customFormat="1">
      <c r="B6427" s="175" t="s">
        <v>7556</v>
      </c>
      <c r="C6427" s="174" t="s">
        <v>2990</v>
      </c>
      <c r="D6427" s="104">
        <v>3790.6</v>
      </c>
      <c r="E6427" s="97">
        <v>761.11239645438718</v>
      </c>
      <c r="F6427" s="227">
        <f t="shared" si="300"/>
        <v>2885072.65</v>
      </c>
      <c r="G6427" s="81">
        <v>1895.29991</v>
      </c>
      <c r="H6427" s="106">
        <v>1217.8389223898607</v>
      </c>
      <c r="I6427" s="189">
        <f t="shared" si="301"/>
        <v>2308170</v>
      </c>
      <c r="J6427" s="232">
        <v>2016</v>
      </c>
      <c r="K6427" s="106">
        <f t="shared" si="302"/>
        <v>5193243</v>
      </c>
    </row>
    <row r="6428" spans="2:11" s="58" customFormat="1">
      <c r="B6428" s="175" t="s">
        <v>7557</v>
      </c>
      <c r="C6428" s="174" t="s">
        <v>7558</v>
      </c>
      <c r="D6428" s="181">
        <v>3592.26</v>
      </c>
      <c r="E6428" s="97">
        <v>380.21976415960978</v>
      </c>
      <c r="F6428" s="227">
        <f t="shared" si="300"/>
        <v>1365848.25</v>
      </c>
      <c r="G6428" s="81">
        <v>1796.130062</v>
      </c>
      <c r="H6428" s="106">
        <v>1217.8388671721925</v>
      </c>
      <c r="I6428" s="189">
        <f t="shared" si="301"/>
        <v>2187397</v>
      </c>
      <c r="J6428" s="232">
        <v>2016</v>
      </c>
      <c r="K6428" s="106">
        <f t="shared" si="302"/>
        <v>3553245</v>
      </c>
    </row>
    <row r="6429" spans="2:11" s="58" customFormat="1">
      <c r="B6429" s="175" t="s">
        <v>7559</v>
      </c>
      <c r="C6429" s="174" t="s">
        <v>2990</v>
      </c>
      <c r="D6429" s="181">
        <v>4180.2428570000002</v>
      </c>
      <c r="E6429" s="97">
        <v>608.3198888174071</v>
      </c>
      <c r="F6429" s="227">
        <f t="shared" si="300"/>
        <v>2542924.87</v>
      </c>
      <c r="G6429" s="81">
        <v>2090.1213929999999</v>
      </c>
      <c r="H6429" s="106">
        <v>1217.838833918868</v>
      </c>
      <c r="I6429" s="189">
        <f t="shared" si="301"/>
        <v>2545431</v>
      </c>
      <c r="J6429" s="232">
        <v>2016</v>
      </c>
      <c r="K6429" s="106">
        <f t="shared" si="302"/>
        <v>5088356</v>
      </c>
    </row>
    <row r="6430" spans="2:11" s="58" customFormat="1">
      <c r="B6430" s="175" t="s">
        <v>7560</v>
      </c>
      <c r="C6430" s="174" t="s">
        <v>7558</v>
      </c>
      <c r="D6430" s="181">
        <v>3592.26</v>
      </c>
      <c r="E6430" s="97">
        <v>380.21976415960978</v>
      </c>
      <c r="F6430" s="227">
        <f t="shared" si="300"/>
        <v>1365848.25</v>
      </c>
      <c r="G6430" s="81">
        <v>1796.130062</v>
      </c>
      <c r="H6430" s="106">
        <v>1217.8388671721925</v>
      </c>
      <c r="I6430" s="189">
        <f t="shared" si="301"/>
        <v>2187397</v>
      </c>
      <c r="J6430" s="232">
        <v>2016</v>
      </c>
      <c r="K6430" s="106">
        <f t="shared" si="302"/>
        <v>3553245</v>
      </c>
    </row>
    <row r="6431" spans="2:11" s="58" customFormat="1">
      <c r="B6431" s="175" t="s">
        <v>7561</v>
      </c>
      <c r="C6431" s="174" t="s">
        <v>7558</v>
      </c>
      <c r="D6431" s="181">
        <v>6701.3418179999999</v>
      </c>
      <c r="E6431" s="97">
        <v>304.13355942023372</v>
      </c>
      <c r="F6431" s="227">
        <f t="shared" si="300"/>
        <v>2038102.94</v>
      </c>
      <c r="G6431" s="81">
        <v>3350.670897</v>
      </c>
      <c r="H6431" s="106">
        <v>1217.8387927186511</v>
      </c>
      <c r="I6431" s="189">
        <f t="shared" si="301"/>
        <v>4080577</v>
      </c>
      <c r="J6431" s="232">
        <v>2016</v>
      </c>
      <c r="K6431" s="106">
        <f t="shared" si="302"/>
        <v>6118680</v>
      </c>
    </row>
    <row r="6432" spans="2:11" s="58" customFormat="1">
      <c r="B6432" s="175" t="s">
        <v>7562</v>
      </c>
      <c r="C6432" s="174" t="s">
        <v>2875</v>
      </c>
      <c r="D6432" s="104">
        <v>4580.5333330000003</v>
      </c>
      <c r="E6432" s="97">
        <v>626.51817187420079</v>
      </c>
      <c r="F6432" s="227">
        <f t="shared" si="300"/>
        <v>2869787.37</v>
      </c>
      <c r="G6432" s="81">
        <v>2290.266588</v>
      </c>
      <c r="H6432" s="106">
        <v>1217.8390125473027</v>
      </c>
      <c r="I6432" s="189">
        <f t="shared" si="301"/>
        <v>2789176</v>
      </c>
      <c r="J6432" s="232">
        <v>2016</v>
      </c>
      <c r="K6432" s="106">
        <f t="shared" si="302"/>
        <v>5658963</v>
      </c>
    </row>
    <row r="6433" spans="2:11" s="58" customFormat="1">
      <c r="B6433" s="175" t="s">
        <v>7563</v>
      </c>
      <c r="C6433" s="174" t="s">
        <v>7558</v>
      </c>
      <c r="D6433" s="181">
        <v>6701.3418179999999</v>
      </c>
      <c r="E6433" s="97">
        <v>304.13355942023372</v>
      </c>
      <c r="F6433" s="227">
        <f t="shared" si="300"/>
        <v>2038102.94</v>
      </c>
      <c r="G6433" s="81">
        <v>3350.670897</v>
      </c>
      <c r="H6433" s="106">
        <v>1217.8387927186511</v>
      </c>
      <c r="I6433" s="189">
        <f t="shared" si="301"/>
        <v>4080577</v>
      </c>
      <c r="J6433" s="232">
        <v>2016</v>
      </c>
      <c r="K6433" s="106">
        <f t="shared" si="302"/>
        <v>6118680</v>
      </c>
    </row>
    <row r="6434" spans="2:11" s="58" customFormat="1">
      <c r="B6434" s="175" t="s">
        <v>7564</v>
      </c>
      <c r="C6434" s="174" t="s">
        <v>2875</v>
      </c>
      <c r="D6434" s="181">
        <v>6104.9878790000002</v>
      </c>
      <c r="E6434" s="97">
        <v>349.56978986657214</v>
      </c>
      <c r="F6434" s="227">
        <f t="shared" si="300"/>
        <v>2134119.33</v>
      </c>
      <c r="G6434" s="81">
        <v>3052.4938539999998</v>
      </c>
      <c r="H6434" s="106">
        <v>1217.8389794720288</v>
      </c>
      <c r="I6434" s="189">
        <f t="shared" si="301"/>
        <v>3717446</v>
      </c>
      <c r="J6434" s="232">
        <v>2016</v>
      </c>
      <c r="K6434" s="106">
        <f t="shared" si="302"/>
        <v>5851565</v>
      </c>
    </row>
    <row r="6435" spans="2:11" s="58" customFormat="1">
      <c r="B6435" s="175" t="s">
        <v>7565</v>
      </c>
      <c r="C6435" s="174" t="s">
        <v>2863</v>
      </c>
      <c r="D6435" s="181">
        <v>4381.5333330000003</v>
      </c>
      <c r="E6435" s="97">
        <v>178.62123154592922</v>
      </c>
      <c r="F6435" s="227">
        <f t="shared" si="300"/>
        <v>782634.88</v>
      </c>
      <c r="G6435" s="81">
        <v>2190.7666319999998</v>
      </c>
      <c r="H6435" s="106">
        <v>1217.8389797567449</v>
      </c>
      <c r="I6435" s="189">
        <f t="shared" si="301"/>
        <v>2668001</v>
      </c>
      <c r="J6435" s="232">
        <v>2016</v>
      </c>
      <c r="K6435" s="106">
        <f t="shared" si="302"/>
        <v>3450636</v>
      </c>
    </row>
    <row r="6436" spans="2:11" s="58" customFormat="1">
      <c r="B6436" s="175" t="s">
        <v>7566</v>
      </c>
      <c r="C6436" s="174" t="s">
        <v>3256</v>
      </c>
      <c r="D6436" s="181">
        <v>8563.385714</v>
      </c>
      <c r="E6436" s="97">
        <v>714.20440982836237</v>
      </c>
      <c r="F6436" s="227">
        <f t="shared" si="300"/>
        <v>6116007.8399999999</v>
      </c>
      <c r="G6436" s="81">
        <v>4281.6927070000002</v>
      </c>
      <c r="H6436" s="106">
        <v>1064.6548717864353</v>
      </c>
      <c r="I6436" s="189">
        <f t="shared" si="301"/>
        <v>4558525</v>
      </c>
      <c r="J6436" s="232">
        <v>2016</v>
      </c>
      <c r="K6436" s="106">
        <f t="shared" si="302"/>
        <v>10674533</v>
      </c>
    </row>
    <row r="6437" spans="2:11" s="58" customFormat="1">
      <c r="B6437" s="175" t="s">
        <v>7567</v>
      </c>
      <c r="C6437" s="174" t="s">
        <v>2990</v>
      </c>
      <c r="D6437" s="104">
        <v>2931.62</v>
      </c>
      <c r="E6437" s="97">
        <v>590.1157482893417</v>
      </c>
      <c r="F6437" s="227">
        <f t="shared" si="300"/>
        <v>1729995.13</v>
      </c>
      <c r="G6437" s="81">
        <v>1465.8099580000001</v>
      </c>
      <c r="H6437" s="106">
        <v>1217.8386360778154</v>
      </c>
      <c r="I6437" s="189">
        <f t="shared" si="301"/>
        <v>1785120</v>
      </c>
      <c r="J6437" s="232">
        <v>2016</v>
      </c>
      <c r="K6437" s="106">
        <f t="shared" si="302"/>
        <v>3515115</v>
      </c>
    </row>
    <row r="6438" spans="2:11" s="58" customFormat="1">
      <c r="B6438" s="175" t="s">
        <v>7568</v>
      </c>
      <c r="C6438" s="174" t="s">
        <v>2990</v>
      </c>
      <c r="D6438" s="181">
        <v>4180.2428570000002</v>
      </c>
      <c r="E6438" s="97">
        <v>608.3198888174071</v>
      </c>
      <c r="F6438" s="227">
        <f t="shared" si="300"/>
        <v>2542924.87</v>
      </c>
      <c r="G6438" s="81">
        <v>2090.1213929999999</v>
      </c>
      <c r="H6438" s="106">
        <v>1217.838833918868</v>
      </c>
      <c r="I6438" s="189">
        <f t="shared" si="301"/>
        <v>2545431</v>
      </c>
      <c r="J6438" s="232">
        <v>2016</v>
      </c>
      <c r="K6438" s="106">
        <f t="shared" si="302"/>
        <v>5088356</v>
      </c>
    </row>
    <row r="6439" spans="2:11" s="58" customFormat="1">
      <c r="B6439" s="175" t="s">
        <v>7569</v>
      </c>
      <c r="C6439" s="174" t="s">
        <v>2990</v>
      </c>
      <c r="D6439" s="181">
        <v>5340.9166670000004</v>
      </c>
      <c r="E6439" s="97">
        <v>798.3720072522899</v>
      </c>
      <c r="F6439" s="227">
        <f t="shared" si="300"/>
        <v>4264038.3600000003</v>
      </c>
      <c r="G6439" s="81">
        <v>2670.4584009999999</v>
      </c>
      <c r="H6439" s="106">
        <v>1217.8388544761308</v>
      </c>
      <c r="I6439" s="189">
        <f t="shared" si="301"/>
        <v>3252187.9999999995</v>
      </c>
      <c r="J6439" s="232">
        <v>2016</v>
      </c>
      <c r="K6439" s="106">
        <f t="shared" si="302"/>
        <v>7516226</v>
      </c>
    </row>
    <row r="6440" spans="2:11" s="58" customFormat="1">
      <c r="B6440" s="175" t="s">
        <v>7570</v>
      </c>
      <c r="C6440" s="174" t="s">
        <v>2990</v>
      </c>
      <c r="D6440" s="181">
        <v>14025.72697</v>
      </c>
      <c r="E6440" s="97">
        <v>513.01750813990077</v>
      </c>
      <c r="F6440" s="227">
        <f t="shared" si="300"/>
        <v>7195443.5000000009</v>
      </c>
      <c r="G6440" s="81">
        <v>7012.8635679999998</v>
      </c>
      <c r="H6440" s="106">
        <v>1217.8388923707064</v>
      </c>
      <c r="I6440" s="189">
        <f t="shared" si="301"/>
        <v>8540538</v>
      </c>
      <c r="J6440" s="232">
        <v>2016</v>
      </c>
      <c r="K6440" s="106">
        <f t="shared" si="302"/>
        <v>15735982</v>
      </c>
    </row>
    <row r="6441" spans="2:11" s="58" customFormat="1">
      <c r="B6441" s="175" t="s">
        <v>7571</v>
      </c>
      <c r="C6441" s="174" t="s">
        <v>3003</v>
      </c>
      <c r="D6441" s="181">
        <v>10060.45275</v>
      </c>
      <c r="E6441" s="97">
        <v>457.96254149695199</v>
      </c>
      <c r="F6441" s="227">
        <f t="shared" si="300"/>
        <v>4607310.51</v>
      </c>
      <c r="G6441" s="81">
        <v>5030.2261719999997</v>
      </c>
      <c r="H6441" s="106">
        <v>1217.8388785179261</v>
      </c>
      <c r="I6441" s="189">
        <f t="shared" si="301"/>
        <v>6126005</v>
      </c>
      <c r="J6441" s="232">
        <v>2016</v>
      </c>
      <c r="K6441" s="106">
        <f t="shared" si="302"/>
        <v>10733316</v>
      </c>
    </row>
    <row r="6442" spans="2:11" s="58" customFormat="1">
      <c r="B6442" s="175" t="s">
        <v>7572</v>
      </c>
      <c r="C6442" s="174" t="s">
        <v>3003</v>
      </c>
      <c r="D6442" s="104">
        <v>8968.9904760000009</v>
      </c>
      <c r="E6442" s="97">
        <v>297.59298408691944</v>
      </c>
      <c r="F6442" s="227">
        <f t="shared" si="300"/>
        <v>2669108.64</v>
      </c>
      <c r="G6442" s="81">
        <v>4484.4952009999997</v>
      </c>
      <c r="H6442" s="106">
        <v>1217.8389663082171</v>
      </c>
      <c r="I6442" s="189">
        <f t="shared" si="301"/>
        <v>5461393</v>
      </c>
      <c r="J6442" s="232">
        <v>2016</v>
      </c>
      <c r="K6442" s="106">
        <f t="shared" si="302"/>
        <v>8130502</v>
      </c>
    </row>
    <row r="6443" spans="2:11" s="58" customFormat="1">
      <c r="B6443" s="175" t="s">
        <v>7573</v>
      </c>
      <c r="C6443" s="174" t="s">
        <v>7574</v>
      </c>
      <c r="D6443" s="181">
        <v>3127.2669850000002</v>
      </c>
      <c r="E6443" s="97">
        <v>87.453722791116277</v>
      </c>
      <c r="F6443" s="227">
        <f t="shared" si="300"/>
        <v>273491.14</v>
      </c>
      <c r="G6443" s="81">
        <v>1563.633521</v>
      </c>
      <c r="H6443" s="106">
        <v>1217.8390744540709</v>
      </c>
      <c r="I6443" s="189">
        <f t="shared" si="301"/>
        <v>1904254</v>
      </c>
      <c r="J6443" s="232">
        <v>2016</v>
      </c>
      <c r="K6443" s="106">
        <f t="shared" si="302"/>
        <v>2177745</v>
      </c>
    </row>
    <row r="6444" spans="2:11" s="58" customFormat="1">
      <c r="B6444" s="175" t="s">
        <v>7575</v>
      </c>
      <c r="C6444" s="174" t="s">
        <v>7574</v>
      </c>
      <c r="D6444" s="181">
        <v>3127.2669850000002</v>
      </c>
      <c r="E6444" s="97">
        <v>87.453722791116277</v>
      </c>
      <c r="F6444" s="227">
        <f t="shared" si="300"/>
        <v>273491.14</v>
      </c>
      <c r="G6444" s="81">
        <v>1563.633521</v>
      </c>
      <c r="H6444" s="106">
        <v>1217.8390744540709</v>
      </c>
      <c r="I6444" s="189">
        <f t="shared" si="301"/>
        <v>1904254</v>
      </c>
      <c r="J6444" s="232">
        <v>2016</v>
      </c>
      <c r="K6444" s="106">
        <f t="shared" si="302"/>
        <v>2177745</v>
      </c>
    </row>
    <row r="6445" spans="2:11" s="58" customFormat="1">
      <c r="B6445" s="175" t="s">
        <v>7576</v>
      </c>
      <c r="C6445" s="174" t="s">
        <v>3006</v>
      </c>
      <c r="D6445" s="181">
        <v>4656.8454549999997</v>
      </c>
      <c r="E6445" s="97">
        <v>147.80935649495373</v>
      </c>
      <c r="F6445" s="227">
        <f t="shared" si="300"/>
        <v>688325.33</v>
      </c>
      <c r="G6445" s="81">
        <v>2328.422705</v>
      </c>
      <c r="H6445" s="106">
        <v>1217.8390091759563</v>
      </c>
      <c r="I6445" s="189">
        <f t="shared" si="301"/>
        <v>2835644</v>
      </c>
      <c r="J6445" s="232">
        <v>2016</v>
      </c>
      <c r="K6445" s="106">
        <f t="shared" si="302"/>
        <v>3523969</v>
      </c>
    </row>
    <row r="6446" spans="2:11" s="58" customFormat="1">
      <c r="B6446" s="175" t="s">
        <v>7577</v>
      </c>
      <c r="C6446" s="174" t="s">
        <v>3006</v>
      </c>
      <c r="D6446" s="181">
        <v>4656.8454549999997</v>
      </c>
      <c r="E6446" s="97">
        <v>128.84490494649668</v>
      </c>
      <c r="F6446" s="227">
        <f t="shared" si="300"/>
        <v>600010.81000000006</v>
      </c>
      <c r="G6446" s="81">
        <v>2328.4227380000002</v>
      </c>
      <c r="H6446" s="106">
        <v>1217.8389919159085</v>
      </c>
      <c r="I6446" s="189">
        <f t="shared" si="301"/>
        <v>2835644</v>
      </c>
      <c r="J6446" s="232">
        <v>2016</v>
      </c>
      <c r="K6446" s="106">
        <f t="shared" si="302"/>
        <v>3435655</v>
      </c>
    </row>
    <row r="6447" spans="2:11" s="58" customFormat="1">
      <c r="B6447" s="175" t="s">
        <v>7578</v>
      </c>
      <c r="C6447" s="174" t="s">
        <v>3006</v>
      </c>
      <c r="D6447" s="104">
        <v>4656.8454549999997</v>
      </c>
      <c r="E6447" s="97">
        <v>147.80935649495373</v>
      </c>
      <c r="F6447" s="227">
        <f t="shared" si="300"/>
        <v>688325.33</v>
      </c>
      <c r="G6447" s="81">
        <v>2328.422705</v>
      </c>
      <c r="H6447" s="106">
        <v>1217.8390091759563</v>
      </c>
      <c r="I6447" s="189">
        <f t="shared" si="301"/>
        <v>2835644</v>
      </c>
      <c r="J6447" s="232">
        <v>2016</v>
      </c>
      <c r="K6447" s="106">
        <f t="shared" si="302"/>
        <v>3523969</v>
      </c>
    </row>
    <row r="6448" spans="2:11" s="58" customFormat="1">
      <c r="B6448" s="175" t="s">
        <v>7579</v>
      </c>
      <c r="C6448" s="174" t="s">
        <v>7574</v>
      </c>
      <c r="D6448" s="181">
        <v>9524.3643929999998</v>
      </c>
      <c r="E6448" s="97">
        <v>147.11061779931208</v>
      </c>
      <c r="F6448" s="227">
        <f t="shared" si="300"/>
        <v>1401135.13</v>
      </c>
      <c r="G6448" s="81">
        <v>4762.1821749999999</v>
      </c>
      <c r="H6448" s="106">
        <v>1217.8389626600122</v>
      </c>
      <c r="I6448" s="189">
        <f t="shared" si="301"/>
        <v>5799571</v>
      </c>
      <c r="J6448" s="232">
        <v>2016</v>
      </c>
      <c r="K6448" s="106">
        <f t="shared" si="302"/>
        <v>7200706</v>
      </c>
    </row>
    <row r="6449" spans="2:11" s="58" customFormat="1">
      <c r="B6449" s="175" t="s">
        <v>7580</v>
      </c>
      <c r="C6449" s="174" t="s">
        <v>3017</v>
      </c>
      <c r="D6449" s="181">
        <v>5226.6000000000004</v>
      </c>
      <c r="E6449" s="97">
        <v>123.4992059847702</v>
      </c>
      <c r="F6449" s="227">
        <f t="shared" si="300"/>
        <v>645480.94999999995</v>
      </c>
      <c r="G6449" s="81">
        <v>2613.3000870000001</v>
      </c>
      <c r="H6449" s="106">
        <v>1217.839090057781</v>
      </c>
      <c r="I6449" s="189">
        <f t="shared" si="301"/>
        <v>3182579</v>
      </c>
      <c r="J6449" s="232">
        <v>2016</v>
      </c>
      <c r="K6449" s="106">
        <f t="shared" si="302"/>
        <v>3828060</v>
      </c>
    </row>
    <row r="6450" spans="2:11" s="58" customFormat="1">
      <c r="B6450" s="175" t="s">
        <v>7581</v>
      </c>
      <c r="C6450" s="174" t="s">
        <v>7574</v>
      </c>
      <c r="D6450" s="181">
        <v>9524.3643929999998</v>
      </c>
      <c r="E6450" s="97">
        <v>147.11061779931208</v>
      </c>
      <c r="F6450" s="227">
        <f t="shared" si="300"/>
        <v>1401135.13</v>
      </c>
      <c r="G6450" s="81">
        <v>4762.1821749999999</v>
      </c>
      <c r="H6450" s="106">
        <v>1217.8389626600122</v>
      </c>
      <c r="I6450" s="189">
        <f t="shared" si="301"/>
        <v>5799571</v>
      </c>
      <c r="J6450" s="232">
        <v>2016</v>
      </c>
      <c r="K6450" s="106">
        <f t="shared" si="302"/>
        <v>7200706</v>
      </c>
    </row>
    <row r="6451" spans="2:11" s="58" customFormat="1">
      <c r="B6451" s="175" t="s">
        <v>7582</v>
      </c>
      <c r="C6451" s="174" t="s">
        <v>2975</v>
      </c>
      <c r="D6451" s="181">
        <v>4717.3999999999996</v>
      </c>
      <c r="E6451" s="97">
        <v>144.10828634417265</v>
      </c>
      <c r="F6451" s="227">
        <f t="shared" si="300"/>
        <v>679816.43</v>
      </c>
      <c r="G6451" s="81">
        <v>2358.7000469999998</v>
      </c>
      <c r="H6451" s="106">
        <v>1217.839039624185</v>
      </c>
      <c r="I6451" s="189">
        <f t="shared" si="301"/>
        <v>2872517</v>
      </c>
      <c r="J6451" s="232">
        <v>2016</v>
      </c>
      <c r="K6451" s="106">
        <f t="shared" si="302"/>
        <v>3552333</v>
      </c>
    </row>
    <row r="6452" spans="2:11" s="58" customFormat="1">
      <c r="B6452" s="175" t="s">
        <v>7583</v>
      </c>
      <c r="C6452" s="174" t="s">
        <v>2873</v>
      </c>
      <c r="D6452" s="104">
        <v>5945.1952380000002</v>
      </c>
      <c r="E6452" s="97">
        <v>459.10037614142351</v>
      </c>
      <c r="F6452" s="227">
        <f t="shared" si="300"/>
        <v>2729441.37</v>
      </c>
      <c r="G6452" s="81">
        <v>2972.5977339999999</v>
      </c>
      <c r="H6452" s="106">
        <v>1217.8388480195215</v>
      </c>
      <c r="I6452" s="189">
        <f t="shared" si="301"/>
        <v>3620145</v>
      </c>
      <c r="J6452" s="232">
        <v>2016</v>
      </c>
      <c r="K6452" s="106">
        <f t="shared" si="302"/>
        <v>6349586</v>
      </c>
    </row>
    <row r="6453" spans="2:11" s="58" customFormat="1">
      <c r="B6453" s="175" t="s">
        <v>7584</v>
      </c>
      <c r="C6453" s="174" t="s">
        <v>2873</v>
      </c>
      <c r="D6453" s="181">
        <v>1190.9333329999999</v>
      </c>
      <c r="E6453" s="97">
        <v>183.01052960787354</v>
      </c>
      <c r="F6453" s="227">
        <f t="shared" si="300"/>
        <v>217953.34</v>
      </c>
      <c r="G6453" s="81">
        <v>595.46664620000001</v>
      </c>
      <c r="H6453" s="106">
        <v>1217.8381520237699</v>
      </c>
      <c r="I6453" s="189">
        <f t="shared" si="301"/>
        <v>725182</v>
      </c>
      <c r="J6453" s="232">
        <v>2016</v>
      </c>
      <c r="K6453" s="106">
        <f t="shared" si="302"/>
        <v>943135</v>
      </c>
    </row>
    <row r="6454" spans="2:11" s="58" customFormat="1">
      <c r="B6454" s="175" t="s">
        <v>7585</v>
      </c>
      <c r="C6454" s="174" t="s">
        <v>2993</v>
      </c>
      <c r="D6454" s="181">
        <v>4114.8500000000004</v>
      </c>
      <c r="E6454" s="97">
        <v>475.89009562924525</v>
      </c>
      <c r="F6454" s="227">
        <f t="shared" si="300"/>
        <v>1958216.36</v>
      </c>
      <c r="G6454" s="81">
        <v>2057.4250280000001</v>
      </c>
      <c r="H6454" s="106">
        <v>1217.8387867847011</v>
      </c>
      <c r="I6454" s="189">
        <f t="shared" si="301"/>
        <v>2505612</v>
      </c>
      <c r="J6454" s="232">
        <v>2016</v>
      </c>
      <c r="K6454" s="106">
        <f t="shared" si="302"/>
        <v>4463828</v>
      </c>
    </row>
    <row r="6455" spans="2:11" s="58" customFormat="1">
      <c r="B6455" s="175" t="s">
        <v>7586</v>
      </c>
      <c r="C6455" s="174" t="s">
        <v>2858</v>
      </c>
      <c r="D6455" s="181">
        <v>6526.0469700000003</v>
      </c>
      <c r="E6455" s="97">
        <v>107.88612206387475</v>
      </c>
      <c r="F6455" s="227">
        <f t="shared" si="300"/>
        <v>704069.9</v>
      </c>
      <c r="G6455" s="81">
        <v>3263.0236150000001</v>
      </c>
      <c r="H6455" s="106">
        <v>0</v>
      </c>
      <c r="I6455" s="189">
        <f t="shared" si="301"/>
        <v>0</v>
      </c>
      <c r="J6455" s="232">
        <v>2016</v>
      </c>
      <c r="K6455" s="106">
        <f t="shared" si="302"/>
        <v>704070</v>
      </c>
    </row>
    <row r="6456" spans="2:11" s="58" customFormat="1">
      <c r="B6456" s="175" t="s">
        <v>7587</v>
      </c>
      <c r="C6456" s="174" t="s">
        <v>2858</v>
      </c>
      <c r="D6456" s="181">
        <v>5016.75</v>
      </c>
      <c r="E6456" s="97">
        <v>147.80696666168336</v>
      </c>
      <c r="F6456" s="227">
        <f t="shared" si="300"/>
        <v>741510.6</v>
      </c>
      <c r="G6456" s="81">
        <v>2508.3750599999998</v>
      </c>
      <c r="H6456" s="106">
        <v>0</v>
      </c>
      <c r="I6456" s="189">
        <f t="shared" si="301"/>
        <v>0</v>
      </c>
      <c r="J6456" s="232">
        <v>2016</v>
      </c>
      <c r="K6456" s="106">
        <f t="shared" si="302"/>
        <v>741511</v>
      </c>
    </row>
    <row r="6457" spans="2:11" s="58" customFormat="1">
      <c r="B6457" s="175" t="s">
        <v>7588</v>
      </c>
      <c r="C6457" s="174" t="s">
        <v>5972</v>
      </c>
      <c r="D6457" s="104">
        <v>4944.6000000000004</v>
      </c>
      <c r="E6457" s="97">
        <v>283.57464304493789</v>
      </c>
      <c r="F6457" s="227">
        <f t="shared" si="300"/>
        <v>1402163.18</v>
      </c>
      <c r="G6457" s="81"/>
      <c r="H6457" s="106" t="s">
        <v>11235</v>
      </c>
      <c r="I6457" s="189" t="str">
        <f t="shared" si="301"/>
        <v/>
      </c>
      <c r="J6457" s="232">
        <v>2016</v>
      </c>
      <c r="K6457" s="106">
        <f t="shared" si="302"/>
        <v>0</v>
      </c>
    </row>
    <row r="6458" spans="2:11" s="58" customFormat="1">
      <c r="B6458" s="175" t="s">
        <v>7589</v>
      </c>
      <c r="C6458" s="174" t="s">
        <v>2863</v>
      </c>
      <c r="D6458" s="181">
        <v>5510.05</v>
      </c>
      <c r="E6458" s="97">
        <v>540.47642398889298</v>
      </c>
      <c r="F6458" s="227">
        <f t="shared" si="300"/>
        <v>2978052.1199999996</v>
      </c>
      <c r="G6458" s="81">
        <v>2755.0250139999998</v>
      </c>
      <c r="H6458" s="106">
        <v>1217.8390333845441</v>
      </c>
      <c r="I6458" s="189">
        <f t="shared" si="301"/>
        <v>3355177</v>
      </c>
      <c r="J6458" s="232">
        <v>2016</v>
      </c>
      <c r="K6458" s="106">
        <f t="shared" si="302"/>
        <v>6333229</v>
      </c>
    </row>
    <row r="6459" spans="2:11" s="58" customFormat="1">
      <c r="B6459" s="175" t="s">
        <v>7590</v>
      </c>
      <c r="C6459" s="174" t="s">
        <v>2863</v>
      </c>
      <c r="D6459" s="181">
        <v>9891.5833330000005</v>
      </c>
      <c r="E6459" s="97">
        <v>176.93455547820736</v>
      </c>
      <c r="F6459" s="227">
        <f t="shared" si="300"/>
        <v>1750162.9</v>
      </c>
      <c r="G6459" s="81">
        <v>4945.7915039999998</v>
      </c>
      <c r="H6459" s="106">
        <v>1217.838842403414</v>
      </c>
      <c r="I6459" s="189">
        <f t="shared" si="301"/>
        <v>6023177</v>
      </c>
      <c r="J6459" s="232">
        <v>2016</v>
      </c>
      <c r="K6459" s="106">
        <f t="shared" si="302"/>
        <v>7773340</v>
      </c>
    </row>
    <row r="6460" spans="2:11" s="58" customFormat="1">
      <c r="B6460" s="175" t="s">
        <v>7591</v>
      </c>
      <c r="C6460" s="174" t="s">
        <v>3003</v>
      </c>
      <c r="D6460" s="181">
        <v>8968.9904760000009</v>
      </c>
      <c r="E6460" s="97">
        <v>297.59298408691944</v>
      </c>
      <c r="F6460" s="227">
        <f t="shared" si="300"/>
        <v>2669108.64</v>
      </c>
      <c r="G6460" s="81">
        <v>4484.4952009999997</v>
      </c>
      <c r="H6460" s="106">
        <v>1217.8389663082171</v>
      </c>
      <c r="I6460" s="189">
        <f t="shared" si="301"/>
        <v>5461393</v>
      </c>
      <c r="J6460" s="232">
        <v>2016</v>
      </c>
      <c r="K6460" s="106">
        <f t="shared" si="302"/>
        <v>8130502</v>
      </c>
    </row>
    <row r="6461" spans="2:11" s="58" customFormat="1">
      <c r="B6461" s="175" t="s">
        <v>7592</v>
      </c>
      <c r="C6461" s="174" t="s">
        <v>3003</v>
      </c>
      <c r="D6461" s="181">
        <v>6525.3</v>
      </c>
      <c r="E6461" s="97">
        <v>596.53816836007536</v>
      </c>
      <c r="F6461" s="227">
        <f t="shared" si="300"/>
        <v>3892590.51</v>
      </c>
      <c r="G6461" s="81">
        <v>3262.6498510000001</v>
      </c>
      <c r="H6461" s="106">
        <v>1217.8389289252602</v>
      </c>
      <c r="I6461" s="189">
        <f t="shared" si="301"/>
        <v>3973382</v>
      </c>
      <c r="J6461" s="232">
        <v>2016</v>
      </c>
      <c r="K6461" s="106">
        <f t="shared" si="302"/>
        <v>7865973</v>
      </c>
    </row>
    <row r="6462" spans="2:11" s="58" customFormat="1">
      <c r="B6462" s="175" t="s">
        <v>7593</v>
      </c>
      <c r="C6462" s="174" t="s">
        <v>3003</v>
      </c>
      <c r="D6462" s="104">
        <v>6525.3</v>
      </c>
      <c r="E6462" s="97">
        <v>596.53816836007536</v>
      </c>
      <c r="F6462" s="227">
        <f t="shared" si="300"/>
        <v>3892590.51</v>
      </c>
      <c r="G6462" s="81">
        <v>3262.6498510000001</v>
      </c>
      <c r="H6462" s="106">
        <v>1217.8389289252602</v>
      </c>
      <c r="I6462" s="189">
        <f t="shared" si="301"/>
        <v>3973382</v>
      </c>
      <c r="J6462" s="232">
        <v>2016</v>
      </c>
      <c r="K6462" s="106">
        <f t="shared" si="302"/>
        <v>7865973</v>
      </c>
    </row>
    <row r="6463" spans="2:11" s="58" customFormat="1">
      <c r="B6463" s="175" t="s">
        <v>7594</v>
      </c>
      <c r="C6463" s="174" t="s">
        <v>2952</v>
      </c>
      <c r="D6463" s="181">
        <v>9233.1071429999993</v>
      </c>
      <c r="E6463" s="97">
        <v>91.57035945813675</v>
      </c>
      <c r="F6463" s="227">
        <f t="shared" si="300"/>
        <v>845478.94</v>
      </c>
      <c r="G6463" s="81"/>
      <c r="H6463" s="106" t="s">
        <v>11235</v>
      </c>
      <c r="I6463" s="189" t="str">
        <f t="shared" si="301"/>
        <v/>
      </c>
      <c r="J6463" s="232">
        <v>2016</v>
      </c>
      <c r="K6463" s="106">
        <f t="shared" si="302"/>
        <v>0</v>
      </c>
    </row>
    <row r="6464" spans="2:11" s="58" customFormat="1">
      <c r="B6464" s="175" t="s">
        <v>7595</v>
      </c>
      <c r="C6464" s="174" t="s">
        <v>2990</v>
      </c>
      <c r="D6464" s="181">
        <v>6337.69697</v>
      </c>
      <c r="E6464" s="97">
        <v>967.85523022568873</v>
      </c>
      <c r="F6464" s="227">
        <f t="shared" si="300"/>
        <v>6133973.1600000001</v>
      </c>
      <c r="G6464" s="81">
        <v>3168.848407</v>
      </c>
      <c r="H6464" s="106">
        <v>1217.8389447330858</v>
      </c>
      <c r="I6464" s="189">
        <f t="shared" si="301"/>
        <v>3859147</v>
      </c>
      <c r="J6464" s="232">
        <v>2016</v>
      </c>
      <c r="K6464" s="106">
        <f t="shared" si="302"/>
        <v>9993120</v>
      </c>
    </row>
    <row r="6465" spans="2:11" s="58" customFormat="1">
      <c r="B6465" s="175" t="s">
        <v>7596</v>
      </c>
      <c r="C6465" s="174" t="s">
        <v>2990</v>
      </c>
      <c r="D6465" s="181">
        <v>14025.72697</v>
      </c>
      <c r="E6465" s="97">
        <v>513.01750813990077</v>
      </c>
      <c r="F6465" s="227">
        <f t="shared" si="300"/>
        <v>7195443.5000000009</v>
      </c>
      <c r="G6465" s="81">
        <v>7012.8635679999998</v>
      </c>
      <c r="H6465" s="106">
        <v>1217.8388923707064</v>
      </c>
      <c r="I6465" s="189">
        <f t="shared" si="301"/>
        <v>8540538</v>
      </c>
      <c r="J6465" s="232">
        <v>2016</v>
      </c>
      <c r="K6465" s="106">
        <f t="shared" si="302"/>
        <v>15735982</v>
      </c>
    </row>
    <row r="6466" spans="2:11" s="58" customFormat="1">
      <c r="B6466" s="175" t="s">
        <v>7597</v>
      </c>
      <c r="C6466" s="174" t="s">
        <v>2990</v>
      </c>
      <c r="D6466" s="181">
        <v>6337.69697</v>
      </c>
      <c r="E6466" s="97">
        <v>967.85523022568873</v>
      </c>
      <c r="F6466" s="227">
        <f t="shared" si="300"/>
        <v>6133973.1600000001</v>
      </c>
      <c r="G6466" s="81">
        <v>3168.848407</v>
      </c>
      <c r="H6466" s="106">
        <v>1217.8389447330858</v>
      </c>
      <c r="I6466" s="189">
        <f t="shared" si="301"/>
        <v>3859147</v>
      </c>
      <c r="J6466" s="232">
        <v>2016</v>
      </c>
      <c r="K6466" s="106">
        <f t="shared" si="302"/>
        <v>9993120</v>
      </c>
    </row>
    <row r="6467" spans="2:11" s="58" customFormat="1">
      <c r="B6467" s="175" t="s">
        <v>7598</v>
      </c>
      <c r="C6467" s="174" t="s">
        <v>2949</v>
      </c>
      <c r="D6467" s="104">
        <v>7085.4259249999996</v>
      </c>
      <c r="E6467" s="97">
        <v>503.45838313170992</v>
      </c>
      <c r="F6467" s="227">
        <f t="shared" si="300"/>
        <v>3567217.08</v>
      </c>
      <c r="G6467" s="81">
        <v>3542.713033</v>
      </c>
      <c r="H6467" s="106">
        <v>1291.7741170033967</v>
      </c>
      <c r="I6467" s="189">
        <f t="shared" si="301"/>
        <v>4576385</v>
      </c>
      <c r="J6467" s="232">
        <v>2016</v>
      </c>
      <c r="K6467" s="106">
        <f t="shared" si="302"/>
        <v>8143602</v>
      </c>
    </row>
    <row r="6468" spans="2:11" s="58" customFormat="1">
      <c r="B6468" s="175" t="s">
        <v>7599</v>
      </c>
      <c r="C6468" s="174" t="s">
        <v>2949</v>
      </c>
      <c r="D6468" s="181">
        <v>7418.4923150000004</v>
      </c>
      <c r="E6468" s="97">
        <v>223.68121169914565</v>
      </c>
      <c r="F6468" s="227">
        <f t="shared" si="300"/>
        <v>1659377.35</v>
      </c>
      <c r="G6468" s="81">
        <v>3709.2461039999998</v>
      </c>
      <c r="H6468" s="106">
        <v>1300.611192877592</v>
      </c>
      <c r="I6468" s="189">
        <f t="shared" si="301"/>
        <v>4824287</v>
      </c>
      <c r="J6468" s="232">
        <v>2016</v>
      </c>
      <c r="K6468" s="106">
        <f t="shared" si="302"/>
        <v>6483664</v>
      </c>
    </row>
    <row r="6469" spans="2:11" s="58" customFormat="1">
      <c r="B6469" s="175" t="s">
        <v>7600</v>
      </c>
      <c r="C6469" s="174" t="s">
        <v>2949</v>
      </c>
      <c r="D6469" s="181">
        <v>1764.6107730000001</v>
      </c>
      <c r="E6469" s="97">
        <v>357.27196594645289</v>
      </c>
      <c r="F6469" s="227">
        <f t="shared" si="300"/>
        <v>630445.96</v>
      </c>
      <c r="G6469" s="81">
        <v>882.30535550000002</v>
      </c>
      <c r="H6469" s="106">
        <v>1300.6109425117277</v>
      </c>
      <c r="I6469" s="189">
        <f t="shared" si="301"/>
        <v>1147536</v>
      </c>
      <c r="J6469" s="232">
        <v>2016</v>
      </c>
      <c r="K6469" s="106">
        <f t="shared" si="302"/>
        <v>1777982</v>
      </c>
    </row>
    <row r="6470" spans="2:11" s="58" customFormat="1">
      <c r="B6470" s="175" t="s">
        <v>7601</v>
      </c>
      <c r="C6470" s="174" t="s">
        <v>2952</v>
      </c>
      <c r="D6470" s="181">
        <v>9233.1071429999993</v>
      </c>
      <c r="E6470" s="97">
        <v>91.57035945813675</v>
      </c>
      <c r="F6470" s="227">
        <f t="shared" si="300"/>
        <v>845478.94</v>
      </c>
      <c r="G6470" s="81"/>
      <c r="H6470" s="106" t="s">
        <v>11235</v>
      </c>
      <c r="I6470" s="189" t="str">
        <f t="shared" si="301"/>
        <v/>
      </c>
      <c r="J6470" s="232">
        <v>2016</v>
      </c>
      <c r="K6470" s="106">
        <f t="shared" si="302"/>
        <v>0</v>
      </c>
    </row>
    <row r="6471" spans="2:11" s="58" customFormat="1">
      <c r="B6471" s="175" t="s">
        <v>7602</v>
      </c>
      <c r="C6471" s="174" t="s">
        <v>2952</v>
      </c>
      <c r="D6471" s="181">
        <v>14901.523810000001</v>
      </c>
      <c r="E6471" s="97">
        <v>61.71723454099557</v>
      </c>
      <c r="F6471" s="227">
        <f t="shared" si="300"/>
        <v>919680.84</v>
      </c>
      <c r="G6471" s="81"/>
      <c r="H6471" s="106" t="s">
        <v>11235</v>
      </c>
      <c r="I6471" s="189" t="str">
        <f t="shared" si="301"/>
        <v/>
      </c>
      <c r="J6471" s="232">
        <v>2016</v>
      </c>
      <c r="K6471" s="106">
        <f t="shared" si="302"/>
        <v>0</v>
      </c>
    </row>
    <row r="6472" spans="2:11" s="58" customFormat="1">
      <c r="B6472" s="175" t="s">
        <v>7603</v>
      </c>
      <c r="C6472" s="174" t="s">
        <v>2952</v>
      </c>
      <c r="D6472" s="104">
        <v>6316.5714289999996</v>
      </c>
      <c r="E6472" s="97">
        <v>346.49113282432893</v>
      </c>
      <c r="F6472" s="227">
        <f t="shared" si="300"/>
        <v>2188635.9900000002</v>
      </c>
      <c r="G6472" s="81">
        <v>3158.285633</v>
      </c>
      <c r="H6472" s="106">
        <v>1217.8388679640998</v>
      </c>
      <c r="I6472" s="189">
        <f t="shared" si="301"/>
        <v>3846283.0000000005</v>
      </c>
      <c r="J6472" s="232">
        <v>2016</v>
      </c>
      <c r="K6472" s="106">
        <f t="shared" si="302"/>
        <v>6034919</v>
      </c>
    </row>
    <row r="6473" spans="2:11" s="58" customFormat="1">
      <c r="B6473" s="175" t="s">
        <v>7604</v>
      </c>
      <c r="C6473" s="174" t="s">
        <v>2952</v>
      </c>
      <c r="D6473" s="181">
        <v>14901.523810000001</v>
      </c>
      <c r="E6473" s="97">
        <v>61.71723454099557</v>
      </c>
      <c r="F6473" s="227">
        <f t="shared" si="300"/>
        <v>919680.84</v>
      </c>
      <c r="G6473" s="81"/>
      <c r="H6473" s="106" t="s">
        <v>11235</v>
      </c>
      <c r="I6473" s="189" t="str">
        <f t="shared" si="301"/>
        <v/>
      </c>
      <c r="J6473" s="232">
        <v>2016</v>
      </c>
      <c r="K6473" s="106">
        <f t="shared" si="302"/>
        <v>0</v>
      </c>
    </row>
    <row r="6474" spans="2:11" s="58" customFormat="1">
      <c r="B6474" s="175" t="s">
        <v>7605</v>
      </c>
      <c r="C6474" s="174" t="s">
        <v>2952</v>
      </c>
      <c r="D6474" s="181">
        <v>3275.2</v>
      </c>
      <c r="E6474" s="97">
        <v>188.72947911577921</v>
      </c>
      <c r="F6474" s="227">
        <f t="shared" si="300"/>
        <v>618126.79</v>
      </c>
      <c r="G6474" s="81">
        <v>1637.6000079999999</v>
      </c>
      <c r="H6474" s="106">
        <v>1300.6112540273023</v>
      </c>
      <c r="I6474" s="189">
        <f t="shared" si="301"/>
        <v>2129881</v>
      </c>
      <c r="J6474" s="232">
        <v>2016</v>
      </c>
      <c r="K6474" s="106">
        <f t="shared" si="302"/>
        <v>2748008</v>
      </c>
    </row>
    <row r="6475" spans="2:11" s="58" customFormat="1">
      <c r="B6475" s="175" t="s">
        <v>7606</v>
      </c>
      <c r="C6475" s="174" t="s">
        <v>2952</v>
      </c>
      <c r="D6475" s="181">
        <v>3576</v>
      </c>
      <c r="E6475" s="97">
        <v>224.66249999999999</v>
      </c>
      <c r="F6475" s="227">
        <f t="shared" si="300"/>
        <v>803393.1</v>
      </c>
      <c r="G6475" s="81">
        <v>1788.000027</v>
      </c>
      <c r="H6475" s="106">
        <v>1300.6112778990466</v>
      </c>
      <c r="I6475" s="189">
        <f t="shared" si="301"/>
        <v>2325493</v>
      </c>
      <c r="J6475" s="232">
        <v>2016</v>
      </c>
      <c r="K6475" s="106">
        <f t="shared" si="302"/>
        <v>3128886</v>
      </c>
    </row>
    <row r="6476" spans="2:11" s="58" customFormat="1">
      <c r="B6476" s="175" t="s">
        <v>7607</v>
      </c>
      <c r="C6476" s="174" t="s">
        <v>2955</v>
      </c>
      <c r="D6476" s="181">
        <v>1408</v>
      </c>
      <c r="E6476" s="97">
        <v>564.28036221590912</v>
      </c>
      <c r="F6476" s="227">
        <f t="shared" si="300"/>
        <v>794506.75</v>
      </c>
      <c r="G6476" s="81">
        <v>704.00001769999994</v>
      </c>
      <c r="H6476" s="106">
        <v>1300.6107627545307</v>
      </c>
      <c r="I6476" s="189">
        <f t="shared" si="301"/>
        <v>915630</v>
      </c>
      <c r="J6476" s="232">
        <v>2016</v>
      </c>
      <c r="K6476" s="106">
        <f t="shared" si="302"/>
        <v>1710137</v>
      </c>
    </row>
    <row r="6477" spans="2:11" s="58" customFormat="1">
      <c r="B6477" s="175" t="s">
        <v>7608</v>
      </c>
      <c r="C6477" s="174" t="s">
        <v>2952</v>
      </c>
      <c r="D6477" s="104">
        <v>3576</v>
      </c>
      <c r="E6477" s="97">
        <v>224.66249999999999</v>
      </c>
      <c r="F6477" s="227">
        <f t="shared" si="300"/>
        <v>803393.1</v>
      </c>
      <c r="G6477" s="81">
        <v>1788.000027</v>
      </c>
      <c r="H6477" s="106">
        <v>1300.6112778990466</v>
      </c>
      <c r="I6477" s="189">
        <f t="shared" si="301"/>
        <v>2325493</v>
      </c>
      <c r="J6477" s="232">
        <v>2016</v>
      </c>
      <c r="K6477" s="106">
        <f t="shared" si="302"/>
        <v>3128886</v>
      </c>
    </row>
    <row r="6478" spans="2:11" s="58" customFormat="1">
      <c r="B6478" s="175" t="s">
        <v>7609</v>
      </c>
      <c r="C6478" s="174" t="s">
        <v>2952</v>
      </c>
      <c r="D6478" s="181">
        <v>2133.4</v>
      </c>
      <c r="E6478" s="97">
        <v>201.88065529202211</v>
      </c>
      <c r="F6478" s="227">
        <f t="shared" ref="F6478:F6541" si="303">IFERROR(D6478*E6478,0)</f>
        <v>430692.19</v>
      </c>
      <c r="G6478" s="81">
        <v>1066.7000190000001</v>
      </c>
      <c r="H6478" s="106">
        <v>1300.6112077326211</v>
      </c>
      <c r="I6478" s="189">
        <f t="shared" ref="I6478:I6541" si="304">IFERROR(G6478*H6478,"")</f>
        <v>1387362</v>
      </c>
      <c r="J6478" s="232">
        <v>2016</v>
      </c>
      <c r="K6478" s="106">
        <f t="shared" ref="K6478:K6541" si="305">IFERROR(ROUND((F6478+I6478),0),0)</f>
        <v>1818054</v>
      </c>
    </row>
    <row r="6479" spans="2:11" s="58" customFormat="1">
      <c r="B6479" s="175" t="s">
        <v>7610</v>
      </c>
      <c r="C6479" s="174" t="s">
        <v>2949</v>
      </c>
      <c r="D6479" s="181">
        <v>4532.6414100000002</v>
      </c>
      <c r="E6479" s="97">
        <v>477.25925885674684</v>
      </c>
      <c r="F6479" s="227">
        <f t="shared" si="303"/>
        <v>2163245.08</v>
      </c>
      <c r="G6479" s="81">
        <v>2266.320714</v>
      </c>
      <c r="H6479" s="106">
        <v>1300.6111543663894</v>
      </c>
      <c r="I6479" s="189">
        <f t="shared" si="304"/>
        <v>2947602</v>
      </c>
      <c r="J6479" s="232">
        <v>2016</v>
      </c>
      <c r="K6479" s="106">
        <f t="shared" si="305"/>
        <v>5110847</v>
      </c>
    </row>
    <row r="6480" spans="2:11" s="58" customFormat="1">
      <c r="B6480" s="175" t="s">
        <v>7611</v>
      </c>
      <c r="C6480" s="174" t="s">
        <v>2949</v>
      </c>
      <c r="D6480" s="181">
        <v>5994.7408230000001</v>
      </c>
      <c r="E6480" s="97">
        <v>351.08746852324094</v>
      </c>
      <c r="F6480" s="227">
        <f t="shared" si="303"/>
        <v>2104678.38</v>
      </c>
      <c r="G6480" s="81"/>
      <c r="H6480" s="106" t="s">
        <v>11235</v>
      </c>
      <c r="I6480" s="189" t="str">
        <f t="shared" si="304"/>
        <v/>
      </c>
      <c r="J6480" s="232">
        <v>2016</v>
      </c>
      <c r="K6480" s="106">
        <f t="shared" si="305"/>
        <v>0</v>
      </c>
    </row>
    <row r="6481" spans="2:11" s="58" customFormat="1">
      <c r="B6481" s="175" t="s">
        <v>7612</v>
      </c>
      <c r="C6481" s="174" t="s">
        <v>2952</v>
      </c>
      <c r="D6481" s="181">
        <v>2133.4</v>
      </c>
      <c r="E6481" s="97">
        <v>201.88065529202211</v>
      </c>
      <c r="F6481" s="227">
        <f t="shared" si="303"/>
        <v>430692.19</v>
      </c>
      <c r="G6481" s="81">
        <v>1066.7000190000001</v>
      </c>
      <c r="H6481" s="106">
        <v>1300.6112077326211</v>
      </c>
      <c r="I6481" s="189">
        <f t="shared" si="304"/>
        <v>1387362</v>
      </c>
      <c r="J6481" s="232">
        <v>2016</v>
      </c>
      <c r="K6481" s="106">
        <f t="shared" si="305"/>
        <v>1818054</v>
      </c>
    </row>
    <row r="6482" spans="2:11" s="58" customFormat="1">
      <c r="B6482" s="175" t="s">
        <v>7613</v>
      </c>
      <c r="C6482" s="174" t="s">
        <v>2965</v>
      </c>
      <c r="D6482" s="104">
        <v>2269.85</v>
      </c>
      <c r="E6482" s="97">
        <v>250.16816529726634</v>
      </c>
      <c r="F6482" s="227">
        <f t="shared" si="303"/>
        <v>567844.21</v>
      </c>
      <c r="G6482" s="81">
        <v>1134.9249689999999</v>
      </c>
      <c r="H6482" s="106">
        <v>1300.6110891194958</v>
      </c>
      <c r="I6482" s="189">
        <f t="shared" si="304"/>
        <v>1476095.9999999998</v>
      </c>
      <c r="J6482" s="232">
        <v>2016</v>
      </c>
      <c r="K6482" s="106">
        <f t="shared" si="305"/>
        <v>2043940</v>
      </c>
    </row>
    <row r="6483" spans="2:11" s="58" customFormat="1">
      <c r="B6483" s="175" t="s">
        <v>7614</v>
      </c>
      <c r="C6483" s="174" t="s">
        <v>2949</v>
      </c>
      <c r="D6483" s="181">
        <v>2499.6128589999998</v>
      </c>
      <c r="E6483" s="97">
        <v>127.28177439736879</v>
      </c>
      <c r="F6483" s="227">
        <f t="shared" si="303"/>
        <v>318155.15999999997</v>
      </c>
      <c r="G6483" s="81">
        <v>1249.8064099999999</v>
      </c>
      <c r="H6483" s="106">
        <v>1300.6110282311643</v>
      </c>
      <c r="I6483" s="189">
        <f t="shared" si="304"/>
        <v>1625512</v>
      </c>
      <c r="J6483" s="232">
        <v>2016</v>
      </c>
      <c r="K6483" s="106">
        <f t="shared" si="305"/>
        <v>1943667</v>
      </c>
    </row>
    <row r="6484" spans="2:11" s="58" customFormat="1">
      <c r="B6484" s="175" t="s">
        <v>7615</v>
      </c>
      <c r="C6484" s="174" t="s">
        <v>2949</v>
      </c>
      <c r="D6484" s="181">
        <v>4982.3976149999999</v>
      </c>
      <c r="E6484" s="97">
        <v>487.18345615216418</v>
      </c>
      <c r="F6484" s="227">
        <f t="shared" si="303"/>
        <v>2427341.69</v>
      </c>
      <c r="G6484" s="81"/>
      <c r="H6484" s="106" t="s">
        <v>11235</v>
      </c>
      <c r="I6484" s="189" t="str">
        <f t="shared" si="304"/>
        <v/>
      </c>
      <c r="J6484" s="232">
        <v>2016</v>
      </c>
      <c r="K6484" s="106">
        <f t="shared" si="305"/>
        <v>0</v>
      </c>
    </row>
    <row r="6485" spans="2:11" s="58" customFormat="1">
      <c r="B6485" s="175" t="s">
        <v>7616</v>
      </c>
      <c r="C6485" s="174" t="s">
        <v>2949</v>
      </c>
      <c r="D6485" s="181">
        <v>7101.8872609999999</v>
      </c>
      <c r="E6485" s="97">
        <v>435.28116772227088</v>
      </c>
      <c r="F6485" s="227">
        <f t="shared" si="303"/>
        <v>3091317.78</v>
      </c>
      <c r="G6485" s="81">
        <v>3550.9437119999998</v>
      </c>
      <c r="H6485" s="106">
        <v>1300.6111542665874</v>
      </c>
      <c r="I6485" s="189">
        <f t="shared" si="304"/>
        <v>4618397</v>
      </c>
      <c r="J6485" s="232">
        <v>2016</v>
      </c>
      <c r="K6485" s="106">
        <f t="shared" si="305"/>
        <v>7709715</v>
      </c>
    </row>
    <row r="6486" spans="2:11" s="58" customFormat="1">
      <c r="B6486" s="175" t="s">
        <v>7617</v>
      </c>
      <c r="C6486" s="174" t="s">
        <v>2949</v>
      </c>
      <c r="D6486" s="181">
        <v>19956.083470000001</v>
      </c>
      <c r="E6486" s="97">
        <v>432.84795300568067</v>
      </c>
      <c r="F6486" s="227">
        <f t="shared" si="303"/>
        <v>8637949.8800000008</v>
      </c>
      <c r="G6486" s="81">
        <v>9978.0421679999999</v>
      </c>
      <c r="H6486" s="106">
        <v>1300.6111601351572</v>
      </c>
      <c r="I6486" s="189">
        <f t="shared" si="304"/>
        <v>12977553</v>
      </c>
      <c r="J6486" s="232">
        <v>2016</v>
      </c>
      <c r="K6486" s="106">
        <f t="shared" si="305"/>
        <v>21615503</v>
      </c>
    </row>
    <row r="6487" spans="2:11" s="58" customFormat="1">
      <c r="B6487" s="175" t="s">
        <v>7618</v>
      </c>
      <c r="C6487" s="174" t="s">
        <v>2949</v>
      </c>
      <c r="D6487" s="104">
        <v>19956.083470000001</v>
      </c>
      <c r="E6487" s="97">
        <v>432.84795300568067</v>
      </c>
      <c r="F6487" s="227">
        <f t="shared" si="303"/>
        <v>8637949.8800000008</v>
      </c>
      <c r="G6487" s="81">
        <v>9978.0421679999999</v>
      </c>
      <c r="H6487" s="106">
        <v>1300.6111601351572</v>
      </c>
      <c r="I6487" s="189">
        <f t="shared" si="304"/>
        <v>12977553</v>
      </c>
      <c r="J6487" s="232">
        <v>2016</v>
      </c>
      <c r="K6487" s="106">
        <f t="shared" si="305"/>
        <v>21615503</v>
      </c>
    </row>
    <row r="6488" spans="2:11" s="58" customFormat="1">
      <c r="B6488" s="175" t="s">
        <v>7619</v>
      </c>
      <c r="C6488" s="174" t="s">
        <v>7620</v>
      </c>
      <c r="D6488" s="181">
        <v>110611.685</v>
      </c>
      <c r="E6488" s="97">
        <v>41.934956871871179</v>
      </c>
      <c r="F6488" s="227">
        <f t="shared" si="303"/>
        <v>4638496.24</v>
      </c>
      <c r="G6488" s="81">
        <v>55305.84132</v>
      </c>
      <c r="H6488" s="106">
        <v>668.40775074931992</v>
      </c>
      <c r="I6488" s="189">
        <f t="shared" si="304"/>
        <v>36966853</v>
      </c>
      <c r="J6488" s="232">
        <v>2016</v>
      </c>
      <c r="K6488" s="106">
        <f t="shared" si="305"/>
        <v>41605349</v>
      </c>
    </row>
    <row r="6489" spans="2:11" s="58" customFormat="1">
      <c r="B6489" s="175" t="s">
        <v>7621</v>
      </c>
      <c r="C6489" s="174" t="s">
        <v>7622</v>
      </c>
      <c r="D6489" s="181">
        <v>15073.42</v>
      </c>
      <c r="E6489" s="97">
        <v>25.403008076468382</v>
      </c>
      <c r="F6489" s="227">
        <f t="shared" si="303"/>
        <v>382910.21</v>
      </c>
      <c r="G6489" s="81">
        <v>7536.7100270000001</v>
      </c>
      <c r="H6489" s="106">
        <v>1300.6111373375782</v>
      </c>
      <c r="I6489" s="189">
        <f t="shared" si="304"/>
        <v>9802329</v>
      </c>
      <c r="J6489" s="232">
        <v>2016</v>
      </c>
      <c r="K6489" s="106">
        <f t="shared" si="305"/>
        <v>10185239</v>
      </c>
    </row>
    <row r="6490" spans="2:11" s="58" customFormat="1">
      <c r="B6490" s="175" t="s">
        <v>7623</v>
      </c>
      <c r="C6490" s="174" t="s">
        <v>3095</v>
      </c>
      <c r="D6490" s="181">
        <v>7334.8</v>
      </c>
      <c r="E6490" s="97">
        <v>66.476289742051591</v>
      </c>
      <c r="F6490" s="227">
        <f t="shared" si="303"/>
        <v>487590.29000000004</v>
      </c>
      <c r="G6490" s="81">
        <v>3667.3999840000001</v>
      </c>
      <c r="H6490" s="106">
        <v>1300.6110652805194</v>
      </c>
      <c r="I6490" s="189">
        <f t="shared" si="304"/>
        <v>4769861</v>
      </c>
      <c r="J6490" s="232">
        <v>2016</v>
      </c>
      <c r="K6490" s="106">
        <f t="shared" si="305"/>
        <v>5257451</v>
      </c>
    </row>
    <row r="6491" spans="2:11" s="58" customFormat="1">
      <c r="B6491" s="175" t="s">
        <v>7624</v>
      </c>
      <c r="C6491" s="174" t="s">
        <v>7620</v>
      </c>
      <c r="D6491" s="181">
        <v>22639.746429999999</v>
      </c>
      <c r="E6491" s="97">
        <v>53.35248801194281</v>
      </c>
      <c r="F6491" s="227">
        <f t="shared" si="303"/>
        <v>1207886.8</v>
      </c>
      <c r="G6491" s="81">
        <v>11319.87291</v>
      </c>
      <c r="H6491" s="106">
        <v>1232.7560663399709</v>
      </c>
      <c r="I6491" s="189">
        <f t="shared" si="304"/>
        <v>13954641.999999998</v>
      </c>
      <c r="J6491" s="232">
        <v>2016</v>
      </c>
      <c r="K6491" s="106">
        <f t="shared" si="305"/>
        <v>15162529</v>
      </c>
    </row>
    <row r="6492" spans="2:11" s="58" customFormat="1">
      <c r="B6492" s="175" t="s">
        <v>7625</v>
      </c>
      <c r="C6492" s="174" t="s">
        <v>7622</v>
      </c>
      <c r="D6492" s="104">
        <v>15073.42</v>
      </c>
      <c r="E6492" s="97">
        <v>25.403008076468382</v>
      </c>
      <c r="F6492" s="227">
        <f t="shared" si="303"/>
        <v>382910.21</v>
      </c>
      <c r="G6492" s="81">
        <v>7536.7101009999997</v>
      </c>
      <c r="H6492" s="106">
        <v>1300.6111245673878</v>
      </c>
      <c r="I6492" s="189">
        <f t="shared" si="304"/>
        <v>9802329</v>
      </c>
      <c r="J6492" s="232">
        <v>2016</v>
      </c>
      <c r="K6492" s="106">
        <f t="shared" si="305"/>
        <v>10185239</v>
      </c>
    </row>
    <row r="6493" spans="2:11" s="58" customFormat="1">
      <c r="B6493" s="175" t="s">
        <v>7626</v>
      </c>
      <c r="C6493" s="174" t="s">
        <v>3095</v>
      </c>
      <c r="D6493" s="181">
        <v>12812.1</v>
      </c>
      <c r="E6493" s="97">
        <v>44.354622583339186</v>
      </c>
      <c r="F6493" s="227">
        <f t="shared" si="303"/>
        <v>568275.86</v>
      </c>
      <c r="G6493" s="81">
        <v>6406.0501350000004</v>
      </c>
      <c r="H6493" s="106">
        <v>1300.6111136218885</v>
      </c>
      <c r="I6493" s="189">
        <f t="shared" si="304"/>
        <v>8331780</v>
      </c>
      <c r="J6493" s="232">
        <v>2016</v>
      </c>
      <c r="K6493" s="106">
        <f t="shared" si="305"/>
        <v>8900056</v>
      </c>
    </row>
    <row r="6494" spans="2:11" s="58" customFormat="1">
      <c r="B6494" s="175" t="s">
        <v>7627</v>
      </c>
      <c r="C6494" s="174" t="s">
        <v>3125</v>
      </c>
      <c r="D6494" s="181">
        <v>3590.33</v>
      </c>
      <c r="E6494" s="97">
        <v>338.41849356465843</v>
      </c>
      <c r="F6494" s="227">
        <f t="shared" si="303"/>
        <v>1215034.07</v>
      </c>
      <c r="G6494" s="81"/>
      <c r="H6494" s="106" t="s">
        <v>11235</v>
      </c>
      <c r="I6494" s="189" t="str">
        <f t="shared" si="304"/>
        <v/>
      </c>
      <c r="J6494" s="232">
        <v>2016</v>
      </c>
      <c r="K6494" s="106">
        <f t="shared" si="305"/>
        <v>0</v>
      </c>
    </row>
    <row r="6495" spans="2:11" s="58" customFormat="1">
      <c r="B6495" s="175" t="s">
        <v>7628</v>
      </c>
      <c r="C6495" s="174" t="s">
        <v>3095</v>
      </c>
      <c r="D6495" s="181">
        <v>20871.707139999999</v>
      </c>
      <c r="E6495" s="97">
        <v>162.96925772215488</v>
      </c>
      <c r="F6495" s="227">
        <f t="shared" si="303"/>
        <v>3401446.62</v>
      </c>
      <c r="G6495" s="81"/>
      <c r="H6495" s="106" t="s">
        <v>11235</v>
      </c>
      <c r="I6495" s="189" t="str">
        <f t="shared" si="304"/>
        <v/>
      </c>
      <c r="J6495" s="232">
        <v>2016</v>
      </c>
      <c r="K6495" s="106">
        <f t="shared" si="305"/>
        <v>0</v>
      </c>
    </row>
    <row r="6496" spans="2:11" s="58" customFormat="1">
      <c r="B6496" s="175" t="s">
        <v>7629</v>
      </c>
      <c r="C6496" s="174" t="s">
        <v>3095</v>
      </c>
      <c r="D6496" s="181">
        <v>6776.614286</v>
      </c>
      <c r="E6496" s="97">
        <v>147.74826155717253</v>
      </c>
      <c r="F6496" s="227">
        <f t="shared" si="303"/>
        <v>1001232.98</v>
      </c>
      <c r="G6496" s="81"/>
      <c r="H6496" s="106" t="s">
        <v>11235</v>
      </c>
      <c r="I6496" s="189" t="str">
        <f t="shared" si="304"/>
        <v/>
      </c>
      <c r="J6496" s="232">
        <v>2016</v>
      </c>
      <c r="K6496" s="106">
        <f t="shared" si="305"/>
        <v>0</v>
      </c>
    </row>
    <row r="6497" spans="2:11" s="58" customFormat="1">
      <c r="B6497" s="175" t="s">
        <v>7630</v>
      </c>
      <c r="C6497" s="174" t="s">
        <v>3020</v>
      </c>
      <c r="D6497" s="104">
        <v>1654.82</v>
      </c>
      <c r="E6497" s="97">
        <v>315.22798854256052</v>
      </c>
      <c r="F6497" s="227">
        <f t="shared" si="303"/>
        <v>521645.57999999996</v>
      </c>
      <c r="G6497" s="81">
        <v>827.41002200000003</v>
      </c>
      <c r="H6497" s="106">
        <v>1217.8387657963369</v>
      </c>
      <c r="I6497" s="189">
        <f t="shared" si="304"/>
        <v>1007652</v>
      </c>
      <c r="J6497" s="232">
        <v>2016</v>
      </c>
      <c r="K6497" s="106">
        <f t="shared" si="305"/>
        <v>1529298</v>
      </c>
    </row>
    <row r="6498" spans="2:11" s="58" customFormat="1">
      <c r="B6498" s="175" t="s">
        <v>7631</v>
      </c>
      <c r="C6498" s="174" t="s">
        <v>2958</v>
      </c>
      <c r="D6498" s="181">
        <v>9369.3441070000008</v>
      </c>
      <c r="E6498" s="97">
        <v>79.35212556069267</v>
      </c>
      <c r="F6498" s="227">
        <f t="shared" si="303"/>
        <v>743477.37</v>
      </c>
      <c r="G6498" s="81">
        <v>9369.3438700000006</v>
      </c>
      <c r="H6498" s="106">
        <v>1296.6138470910876</v>
      </c>
      <c r="I6498" s="189">
        <f t="shared" si="304"/>
        <v>12148421</v>
      </c>
      <c r="J6498" s="232">
        <v>2016</v>
      </c>
      <c r="K6498" s="106">
        <f t="shared" si="305"/>
        <v>12891898</v>
      </c>
    </row>
    <row r="6499" spans="2:11" s="58" customFormat="1">
      <c r="B6499" s="175" t="s">
        <v>7632</v>
      </c>
      <c r="C6499" s="174" t="s">
        <v>3017</v>
      </c>
      <c r="D6499" s="181">
        <v>8020.7250000000004</v>
      </c>
      <c r="E6499" s="97">
        <v>204.9903244407457</v>
      </c>
      <c r="F6499" s="227">
        <f t="shared" si="303"/>
        <v>1644171.02</v>
      </c>
      <c r="G6499" s="81">
        <v>4010.3625029999998</v>
      </c>
      <c r="H6499" s="106">
        <v>1217.8387854829791</v>
      </c>
      <c r="I6499" s="189">
        <f t="shared" si="304"/>
        <v>4883975</v>
      </c>
      <c r="J6499" s="232">
        <v>2016</v>
      </c>
      <c r="K6499" s="106">
        <f t="shared" si="305"/>
        <v>6528146</v>
      </c>
    </row>
    <row r="6500" spans="2:11" s="58" customFormat="1">
      <c r="B6500" s="175" t="s">
        <v>7633</v>
      </c>
      <c r="C6500" s="174" t="s">
        <v>3020</v>
      </c>
      <c r="D6500" s="181">
        <v>4078.62</v>
      </c>
      <c r="E6500" s="97">
        <v>83.035313414831492</v>
      </c>
      <c r="F6500" s="227">
        <f t="shared" si="303"/>
        <v>338669.49</v>
      </c>
      <c r="G6500" s="81">
        <v>2039.310039</v>
      </c>
      <c r="H6500" s="106">
        <v>1217.8388535849306</v>
      </c>
      <c r="I6500" s="189">
        <f t="shared" si="304"/>
        <v>2483551</v>
      </c>
      <c r="J6500" s="232">
        <v>2016</v>
      </c>
      <c r="K6500" s="106">
        <f t="shared" si="305"/>
        <v>2822220</v>
      </c>
    </row>
    <row r="6501" spans="2:11" s="58" customFormat="1">
      <c r="B6501" s="175" t="s">
        <v>7634</v>
      </c>
      <c r="C6501" s="174" t="s">
        <v>3020</v>
      </c>
      <c r="D6501" s="181">
        <v>975.2</v>
      </c>
      <c r="E6501" s="97">
        <v>47.661546349466775</v>
      </c>
      <c r="F6501" s="227">
        <f t="shared" si="303"/>
        <v>46479.54</v>
      </c>
      <c r="G6501" s="81">
        <v>487.60000589999999</v>
      </c>
      <c r="H6501" s="106">
        <v>1217.8383773887481</v>
      </c>
      <c r="I6501" s="189">
        <f t="shared" si="304"/>
        <v>593818</v>
      </c>
      <c r="J6501" s="232">
        <v>2016</v>
      </c>
      <c r="K6501" s="106">
        <f t="shared" si="305"/>
        <v>640298</v>
      </c>
    </row>
    <row r="6502" spans="2:11" s="58" customFormat="1">
      <c r="B6502" s="175" t="s">
        <v>7635</v>
      </c>
      <c r="C6502" s="174" t="s">
        <v>3023</v>
      </c>
      <c r="D6502" s="104">
        <v>5271.1333329999998</v>
      </c>
      <c r="E6502" s="97">
        <v>637.34832677585769</v>
      </c>
      <c r="F6502" s="227">
        <f t="shared" si="303"/>
        <v>3359548.01</v>
      </c>
      <c r="G6502" s="81">
        <v>2635.5667079999998</v>
      </c>
      <c r="H6502" s="106">
        <v>1217.8390287968382</v>
      </c>
      <c r="I6502" s="189">
        <f t="shared" si="304"/>
        <v>3209696</v>
      </c>
      <c r="J6502" s="232">
        <v>2016</v>
      </c>
      <c r="K6502" s="106">
        <f t="shared" si="305"/>
        <v>6569244</v>
      </c>
    </row>
    <row r="6503" spans="2:11" s="58" customFormat="1">
      <c r="B6503" s="175" t="s">
        <v>7636</v>
      </c>
      <c r="C6503" s="174" t="s">
        <v>3023</v>
      </c>
      <c r="D6503" s="181">
        <v>4333.8333329999996</v>
      </c>
      <c r="E6503" s="97">
        <v>278.38058995334239</v>
      </c>
      <c r="F6503" s="227">
        <f t="shared" si="303"/>
        <v>1206455.08</v>
      </c>
      <c r="G6503" s="81">
        <v>2166.9167379999999</v>
      </c>
      <c r="H6503" s="106">
        <v>1217.8391323127987</v>
      </c>
      <c r="I6503" s="189">
        <f t="shared" si="304"/>
        <v>2638956</v>
      </c>
      <c r="J6503" s="232">
        <v>2016</v>
      </c>
      <c r="K6503" s="106">
        <f t="shared" si="305"/>
        <v>3845411</v>
      </c>
    </row>
    <row r="6504" spans="2:11" s="58" customFormat="1">
      <c r="B6504" s="175" t="s">
        <v>7637</v>
      </c>
      <c r="C6504" s="174" t="s">
        <v>3037</v>
      </c>
      <c r="D6504" s="181">
        <v>4171.1000000000004</v>
      </c>
      <c r="E6504" s="97">
        <v>155.17315815971804</v>
      </c>
      <c r="F6504" s="227">
        <f t="shared" si="303"/>
        <v>647242.76</v>
      </c>
      <c r="G6504" s="81">
        <v>2085.5499500000001</v>
      </c>
      <c r="H6504" s="106">
        <v>1217.8389685655814</v>
      </c>
      <c r="I6504" s="189">
        <f t="shared" si="304"/>
        <v>2539864</v>
      </c>
      <c r="J6504" s="232">
        <v>2016</v>
      </c>
      <c r="K6504" s="106">
        <f t="shared" si="305"/>
        <v>3187107</v>
      </c>
    </row>
    <row r="6505" spans="2:11" s="58" customFormat="1">
      <c r="B6505" s="175" t="s">
        <v>7638</v>
      </c>
      <c r="C6505" s="174" t="s">
        <v>3037</v>
      </c>
      <c r="D6505" s="181">
        <v>5280.5749999999998</v>
      </c>
      <c r="E6505" s="97">
        <v>139.05755907263887</v>
      </c>
      <c r="F6505" s="227">
        <f t="shared" si="303"/>
        <v>734303.87</v>
      </c>
      <c r="G6505" s="81">
        <v>2640.2875210000002</v>
      </c>
      <c r="H6505" s="106">
        <v>1217.8389567141387</v>
      </c>
      <c r="I6505" s="189">
        <f t="shared" si="304"/>
        <v>3215445</v>
      </c>
      <c r="J6505" s="232">
        <v>2016</v>
      </c>
      <c r="K6505" s="106">
        <f t="shared" si="305"/>
        <v>3949749</v>
      </c>
    </row>
    <row r="6506" spans="2:11" s="58" customFormat="1">
      <c r="B6506" s="175" t="s">
        <v>7639</v>
      </c>
      <c r="C6506" s="174" t="s">
        <v>3104</v>
      </c>
      <c r="D6506" s="181">
        <v>6880.3261899999998</v>
      </c>
      <c r="E6506" s="97">
        <v>514.24140837136679</v>
      </c>
      <c r="F6506" s="227">
        <f t="shared" si="303"/>
        <v>3538148.63</v>
      </c>
      <c r="G6506" s="81">
        <v>3440.162969</v>
      </c>
      <c r="H6506" s="106">
        <v>1217.8388168679808</v>
      </c>
      <c r="I6506" s="189">
        <f t="shared" si="304"/>
        <v>4189564</v>
      </c>
      <c r="J6506" s="232">
        <v>2016</v>
      </c>
      <c r="K6506" s="106">
        <f t="shared" si="305"/>
        <v>7727713</v>
      </c>
    </row>
    <row r="6507" spans="2:11" s="58" customFormat="1">
      <c r="B6507" s="175" t="s">
        <v>7640</v>
      </c>
      <c r="C6507" s="174" t="s">
        <v>3101</v>
      </c>
      <c r="D6507" s="104">
        <v>3018.1166669999998</v>
      </c>
      <c r="E6507" s="97">
        <v>222.82416294677981</v>
      </c>
      <c r="F6507" s="227">
        <f t="shared" si="303"/>
        <v>672509.32</v>
      </c>
      <c r="G6507" s="81">
        <v>1509.0583690000001</v>
      </c>
      <c r="H6507" s="106">
        <v>1217.8389105106908</v>
      </c>
      <c r="I6507" s="189">
        <f t="shared" si="304"/>
        <v>1837790</v>
      </c>
      <c r="J6507" s="232">
        <v>2016</v>
      </c>
      <c r="K6507" s="106">
        <f t="shared" si="305"/>
        <v>2510299</v>
      </c>
    </row>
    <row r="6508" spans="2:11" s="58" customFormat="1">
      <c r="B6508" s="175" t="s">
        <v>7641</v>
      </c>
      <c r="C6508" s="174" t="s">
        <v>3104</v>
      </c>
      <c r="D6508" s="181">
        <v>9721.6568630000002</v>
      </c>
      <c r="E6508" s="97">
        <v>918.65035619494677</v>
      </c>
      <c r="F6508" s="227">
        <f t="shared" si="303"/>
        <v>8930803.5399999991</v>
      </c>
      <c r="G6508" s="81">
        <v>4860.828665</v>
      </c>
      <c r="H6508" s="106">
        <v>1217.8388517629432</v>
      </c>
      <c r="I6508" s="189">
        <f t="shared" si="304"/>
        <v>5919706</v>
      </c>
      <c r="J6508" s="232">
        <v>2016</v>
      </c>
      <c r="K6508" s="106">
        <f t="shared" si="305"/>
        <v>14850510</v>
      </c>
    </row>
    <row r="6509" spans="2:11" s="58" customFormat="1">
      <c r="B6509" s="175" t="s">
        <v>7642</v>
      </c>
      <c r="C6509" s="174" t="s">
        <v>3104</v>
      </c>
      <c r="D6509" s="181">
        <v>6508.4161899999999</v>
      </c>
      <c r="E6509" s="97">
        <v>427.58279568473631</v>
      </c>
      <c r="F6509" s="227">
        <f t="shared" si="303"/>
        <v>2782886.79</v>
      </c>
      <c r="G6509" s="81">
        <v>3254.2081739999999</v>
      </c>
      <c r="H6509" s="106">
        <v>1217.8388068912766</v>
      </c>
      <c r="I6509" s="189">
        <f t="shared" si="304"/>
        <v>3963100.9999999995</v>
      </c>
      <c r="J6509" s="232">
        <v>2016</v>
      </c>
      <c r="K6509" s="106">
        <f t="shared" si="305"/>
        <v>6745988</v>
      </c>
    </row>
    <row r="6510" spans="2:11" s="58" customFormat="1">
      <c r="B6510" s="175" t="s">
        <v>7643</v>
      </c>
      <c r="C6510" s="174" t="s">
        <v>3104</v>
      </c>
      <c r="D6510" s="181">
        <v>7114.6952380000002</v>
      </c>
      <c r="E6510" s="97">
        <v>443.71448873014958</v>
      </c>
      <c r="F6510" s="227">
        <f t="shared" si="303"/>
        <v>3156893.36</v>
      </c>
      <c r="G6510" s="81">
        <v>3557.3474219999998</v>
      </c>
      <c r="H6510" s="106">
        <v>1217.8388799495783</v>
      </c>
      <c r="I6510" s="189">
        <f t="shared" si="304"/>
        <v>4332276</v>
      </c>
      <c r="J6510" s="232">
        <v>2016</v>
      </c>
      <c r="K6510" s="106">
        <f t="shared" si="305"/>
        <v>7489169</v>
      </c>
    </row>
    <row r="6511" spans="2:11" s="58" customFormat="1">
      <c r="B6511" s="175" t="s">
        <v>7644</v>
      </c>
      <c r="C6511" s="174" t="s">
        <v>3032</v>
      </c>
      <c r="D6511" s="181">
        <v>7752.3333329999996</v>
      </c>
      <c r="E6511" s="97">
        <v>152.01528357707423</v>
      </c>
      <c r="F6511" s="227">
        <f t="shared" si="303"/>
        <v>1178473.1499999999</v>
      </c>
      <c r="G6511" s="81">
        <v>3876.1666919999998</v>
      </c>
      <c r="H6511" s="106">
        <v>1217.8390082507835</v>
      </c>
      <c r="I6511" s="189">
        <f t="shared" si="304"/>
        <v>4720547</v>
      </c>
      <c r="J6511" s="232">
        <v>2016</v>
      </c>
      <c r="K6511" s="106">
        <f t="shared" si="305"/>
        <v>5899020</v>
      </c>
    </row>
    <row r="6512" spans="2:11" s="58" customFormat="1">
      <c r="B6512" s="175" t="s">
        <v>7645</v>
      </c>
      <c r="C6512" s="174" t="s">
        <v>3032</v>
      </c>
      <c r="D6512" s="104">
        <v>2092</v>
      </c>
      <c r="E6512" s="97">
        <v>430.32514818355639</v>
      </c>
      <c r="F6512" s="227">
        <f t="shared" si="303"/>
        <v>900240.21</v>
      </c>
      <c r="G6512" s="81">
        <v>1046.0000150000001</v>
      </c>
      <c r="H6512" s="106">
        <v>1217.8393706810796</v>
      </c>
      <c r="I6512" s="189">
        <f t="shared" si="304"/>
        <v>1273860</v>
      </c>
      <c r="J6512" s="232">
        <v>2016</v>
      </c>
      <c r="K6512" s="106">
        <f t="shared" si="305"/>
        <v>2174100</v>
      </c>
    </row>
    <row r="6513" spans="2:11" s="58" customFormat="1">
      <c r="B6513" s="175" t="s">
        <v>7646</v>
      </c>
      <c r="C6513" s="174" t="s">
        <v>3020</v>
      </c>
      <c r="D6513" s="181">
        <v>7489.2</v>
      </c>
      <c r="E6513" s="97">
        <v>556.66376782566897</v>
      </c>
      <c r="F6513" s="227">
        <f t="shared" si="303"/>
        <v>4168966.29</v>
      </c>
      <c r="G6513" s="81">
        <v>3744.5999059999999</v>
      </c>
      <c r="H6513" s="106">
        <v>1217.8387850442894</v>
      </c>
      <c r="I6513" s="189">
        <f t="shared" si="304"/>
        <v>4560319</v>
      </c>
      <c r="J6513" s="232">
        <v>2016</v>
      </c>
      <c r="K6513" s="106">
        <f t="shared" si="305"/>
        <v>8729285</v>
      </c>
    </row>
    <row r="6514" spans="2:11" s="58" customFormat="1">
      <c r="B6514" s="175" t="s">
        <v>7647</v>
      </c>
      <c r="C6514" s="174" t="s">
        <v>3020</v>
      </c>
      <c r="D6514" s="181">
        <v>3872.2666669999999</v>
      </c>
      <c r="E6514" s="97">
        <v>129.51437830301683</v>
      </c>
      <c r="F6514" s="227">
        <f t="shared" si="303"/>
        <v>501514.21000000008</v>
      </c>
      <c r="G6514" s="81">
        <v>1936.133392</v>
      </c>
      <c r="H6514" s="106">
        <v>1217.8391270677491</v>
      </c>
      <c r="I6514" s="189">
        <f t="shared" si="304"/>
        <v>2357899</v>
      </c>
      <c r="J6514" s="232">
        <v>2016</v>
      </c>
      <c r="K6514" s="106">
        <f t="shared" si="305"/>
        <v>2859413</v>
      </c>
    </row>
    <row r="6515" spans="2:11" s="58" customFormat="1">
      <c r="B6515" s="175" t="s">
        <v>7648</v>
      </c>
      <c r="C6515" s="174" t="s">
        <v>3020</v>
      </c>
      <c r="D6515" s="181">
        <v>4445.6000000000004</v>
      </c>
      <c r="E6515" s="97">
        <v>269.87483804210905</v>
      </c>
      <c r="F6515" s="227">
        <f t="shared" si="303"/>
        <v>1199755.58</v>
      </c>
      <c r="G6515" s="81">
        <v>2222.799998</v>
      </c>
      <c r="H6515" s="106">
        <v>1217.8387630176703</v>
      </c>
      <c r="I6515" s="189">
        <f t="shared" si="304"/>
        <v>2707012</v>
      </c>
      <c r="J6515" s="232">
        <v>2016</v>
      </c>
      <c r="K6515" s="106">
        <f t="shared" si="305"/>
        <v>3906768</v>
      </c>
    </row>
    <row r="6516" spans="2:11" s="58" customFormat="1">
      <c r="B6516" s="175" t="s">
        <v>7649</v>
      </c>
      <c r="C6516" s="174" t="s">
        <v>3020</v>
      </c>
      <c r="D6516" s="181">
        <v>7489.2</v>
      </c>
      <c r="E6516" s="97">
        <v>556.66376782566897</v>
      </c>
      <c r="F6516" s="227">
        <f t="shared" si="303"/>
        <v>4168966.29</v>
      </c>
      <c r="G6516" s="81">
        <v>3744.5999059999999</v>
      </c>
      <c r="H6516" s="106">
        <v>1217.8387850442894</v>
      </c>
      <c r="I6516" s="189">
        <f t="shared" si="304"/>
        <v>4560319</v>
      </c>
      <c r="J6516" s="232">
        <v>2016</v>
      </c>
      <c r="K6516" s="106">
        <f t="shared" si="305"/>
        <v>8729285</v>
      </c>
    </row>
    <row r="6517" spans="2:11" s="58" customFormat="1">
      <c r="B6517" s="175" t="s">
        <v>7650</v>
      </c>
      <c r="C6517" s="174" t="s">
        <v>7620</v>
      </c>
      <c r="D6517" s="104">
        <v>110611.685</v>
      </c>
      <c r="E6517" s="97">
        <v>41.934956871871179</v>
      </c>
      <c r="F6517" s="227">
        <f t="shared" si="303"/>
        <v>4638496.24</v>
      </c>
      <c r="G6517" s="81">
        <v>55305.84132</v>
      </c>
      <c r="H6517" s="106">
        <v>668.40775074931992</v>
      </c>
      <c r="I6517" s="189">
        <f t="shared" si="304"/>
        <v>36966853</v>
      </c>
      <c r="J6517" s="232">
        <v>2016</v>
      </c>
      <c r="K6517" s="106">
        <f t="shared" si="305"/>
        <v>41605349</v>
      </c>
    </row>
    <row r="6518" spans="2:11" s="58" customFormat="1">
      <c r="B6518" s="175" t="s">
        <v>7651</v>
      </c>
      <c r="C6518" s="174" t="s">
        <v>7620</v>
      </c>
      <c r="D6518" s="181">
        <v>22639.746429999999</v>
      </c>
      <c r="E6518" s="97">
        <v>53.35248801194281</v>
      </c>
      <c r="F6518" s="227">
        <f t="shared" si="303"/>
        <v>1207886.8</v>
      </c>
      <c r="G6518" s="81">
        <v>11319.87291</v>
      </c>
      <c r="H6518" s="106">
        <v>1232.7560663399709</v>
      </c>
      <c r="I6518" s="189">
        <f t="shared" si="304"/>
        <v>13954641.999999998</v>
      </c>
      <c r="J6518" s="232">
        <v>2016</v>
      </c>
      <c r="K6518" s="106">
        <f t="shared" si="305"/>
        <v>15162529</v>
      </c>
    </row>
    <row r="6519" spans="2:11" s="58" customFormat="1">
      <c r="B6519" s="175" t="s">
        <v>7652</v>
      </c>
      <c r="C6519" s="174" t="s">
        <v>3098</v>
      </c>
      <c r="D6519" s="181">
        <v>1047.8</v>
      </c>
      <c r="E6519" s="97">
        <v>27.208770757778201</v>
      </c>
      <c r="F6519" s="227">
        <f t="shared" si="303"/>
        <v>28509.35</v>
      </c>
      <c r="G6519" s="81">
        <v>523.89999599999999</v>
      </c>
      <c r="H6519" s="106">
        <v>1300.610813518693</v>
      </c>
      <c r="I6519" s="189">
        <f t="shared" si="304"/>
        <v>681390</v>
      </c>
      <c r="J6519" s="232">
        <v>2016</v>
      </c>
      <c r="K6519" s="106">
        <f t="shared" si="305"/>
        <v>709899</v>
      </c>
    </row>
    <row r="6520" spans="2:11" s="58" customFormat="1">
      <c r="B6520" s="175" t="s">
        <v>7653</v>
      </c>
      <c r="C6520" s="174" t="s">
        <v>3114</v>
      </c>
      <c r="D6520" s="181">
        <v>20987.904170000002</v>
      </c>
      <c r="E6520" s="97">
        <v>263.48787926641273</v>
      </c>
      <c r="F6520" s="227">
        <f t="shared" si="303"/>
        <v>5530058.3600000003</v>
      </c>
      <c r="G6520" s="81"/>
      <c r="H6520" s="106" t="s">
        <v>11235</v>
      </c>
      <c r="I6520" s="189" t="str">
        <f t="shared" si="304"/>
        <v/>
      </c>
      <c r="J6520" s="232">
        <v>2016</v>
      </c>
      <c r="K6520" s="106">
        <f t="shared" si="305"/>
        <v>0</v>
      </c>
    </row>
    <row r="6521" spans="2:11" s="58" customFormat="1">
      <c r="B6521" s="175" t="s">
        <v>7654</v>
      </c>
      <c r="C6521" s="174" t="s">
        <v>3114</v>
      </c>
      <c r="D6521" s="181">
        <v>5984.9333329999999</v>
      </c>
      <c r="E6521" s="97">
        <v>163.4118553346967</v>
      </c>
      <c r="F6521" s="227">
        <f t="shared" si="303"/>
        <v>978009.06000000017</v>
      </c>
      <c r="G6521" s="81">
        <v>2992.4667610000001</v>
      </c>
      <c r="H6521" s="106">
        <v>1300.6112718523191</v>
      </c>
      <c r="I6521" s="189">
        <f t="shared" si="304"/>
        <v>3892036</v>
      </c>
      <c r="J6521" s="232">
        <v>2016</v>
      </c>
      <c r="K6521" s="106">
        <f t="shared" si="305"/>
        <v>4870045</v>
      </c>
    </row>
    <row r="6522" spans="2:11" s="58" customFormat="1">
      <c r="B6522" s="175" t="s">
        <v>7655</v>
      </c>
      <c r="C6522" s="174" t="s">
        <v>3109</v>
      </c>
      <c r="D6522" s="104">
        <v>2255.1178970000001</v>
      </c>
      <c r="E6522" s="97">
        <v>129.65251191033406</v>
      </c>
      <c r="F6522" s="227">
        <f t="shared" si="303"/>
        <v>292381.7</v>
      </c>
      <c r="G6522" s="81">
        <v>2255.1179480000001</v>
      </c>
      <c r="H6522" s="106">
        <v>1300.6109071151784</v>
      </c>
      <c r="I6522" s="189">
        <f t="shared" si="304"/>
        <v>2933031</v>
      </c>
      <c r="J6522" s="232">
        <v>2016</v>
      </c>
      <c r="K6522" s="106">
        <f t="shared" si="305"/>
        <v>3225413</v>
      </c>
    </row>
    <row r="6523" spans="2:11" s="58" customFormat="1">
      <c r="B6523" s="175" t="s">
        <v>7656</v>
      </c>
      <c r="C6523" s="174" t="s">
        <v>3114</v>
      </c>
      <c r="D6523" s="181">
        <v>7280.3416669999997</v>
      </c>
      <c r="E6523" s="97">
        <v>229.22548505716995</v>
      </c>
      <c r="F6523" s="227">
        <f t="shared" si="303"/>
        <v>1668839.85</v>
      </c>
      <c r="G6523" s="81">
        <v>3640.1709420000002</v>
      </c>
      <c r="H6523" s="106">
        <v>1300.6111733309913</v>
      </c>
      <c r="I6523" s="189">
        <f t="shared" si="304"/>
        <v>4734447</v>
      </c>
      <c r="J6523" s="232">
        <v>2016</v>
      </c>
      <c r="K6523" s="106">
        <f t="shared" si="305"/>
        <v>6403287</v>
      </c>
    </row>
    <row r="6524" spans="2:11" s="58" customFormat="1">
      <c r="B6524" s="175" t="s">
        <v>7657</v>
      </c>
      <c r="C6524" s="174" t="s">
        <v>3114</v>
      </c>
      <c r="D6524" s="181">
        <v>5984.9333329999999</v>
      </c>
      <c r="E6524" s="97">
        <v>163.4118553346967</v>
      </c>
      <c r="F6524" s="227">
        <f t="shared" si="303"/>
        <v>978009.06000000017</v>
      </c>
      <c r="G6524" s="81">
        <v>2992.4667610000001</v>
      </c>
      <c r="H6524" s="106">
        <v>1300.6112718523191</v>
      </c>
      <c r="I6524" s="189">
        <f t="shared" si="304"/>
        <v>3892036</v>
      </c>
      <c r="J6524" s="232">
        <v>2016</v>
      </c>
      <c r="K6524" s="106">
        <f t="shared" si="305"/>
        <v>4870045</v>
      </c>
    </row>
    <row r="6525" spans="2:11" s="58" customFormat="1">
      <c r="B6525" s="175" t="s">
        <v>7658</v>
      </c>
      <c r="C6525" s="174" t="s">
        <v>3098</v>
      </c>
      <c r="D6525" s="181">
        <v>2027.4</v>
      </c>
      <c r="E6525" s="97">
        <v>303.41772220578076</v>
      </c>
      <c r="F6525" s="227">
        <f t="shared" si="303"/>
        <v>615149.09</v>
      </c>
      <c r="G6525" s="81"/>
      <c r="H6525" s="106" t="s">
        <v>11235</v>
      </c>
      <c r="I6525" s="189" t="str">
        <f t="shared" si="304"/>
        <v/>
      </c>
      <c r="J6525" s="232">
        <v>2016</v>
      </c>
      <c r="K6525" s="106">
        <f t="shared" si="305"/>
        <v>0</v>
      </c>
    </row>
    <row r="6526" spans="2:11" s="58" customFormat="1">
      <c r="B6526" s="175" t="s">
        <v>7659</v>
      </c>
      <c r="C6526" s="174" t="s">
        <v>4227</v>
      </c>
      <c r="D6526" s="181">
        <v>3408.8249999999998</v>
      </c>
      <c r="E6526" s="97">
        <v>290.77552235741058</v>
      </c>
      <c r="F6526" s="227">
        <f t="shared" si="303"/>
        <v>991202.87000000011</v>
      </c>
      <c r="G6526" s="81">
        <v>1704.412546</v>
      </c>
      <c r="H6526" s="106">
        <v>1300.6111725723003</v>
      </c>
      <c r="I6526" s="189">
        <f t="shared" si="304"/>
        <v>2216778</v>
      </c>
      <c r="J6526" s="232">
        <v>2016</v>
      </c>
      <c r="K6526" s="106">
        <f t="shared" si="305"/>
        <v>3207981</v>
      </c>
    </row>
    <row r="6527" spans="2:11" s="58" customFormat="1">
      <c r="B6527" s="175" t="s">
        <v>7660</v>
      </c>
      <c r="C6527" s="174" t="s">
        <v>4227</v>
      </c>
      <c r="D6527" s="104">
        <v>2349</v>
      </c>
      <c r="E6527" s="97">
        <v>269.63877820349086</v>
      </c>
      <c r="F6527" s="227">
        <f t="shared" si="303"/>
        <v>633381.49</v>
      </c>
      <c r="G6527" s="81">
        <v>1174.4999479999999</v>
      </c>
      <c r="H6527" s="106">
        <v>1300.6113815511212</v>
      </c>
      <c r="I6527" s="189">
        <f t="shared" si="304"/>
        <v>1527568</v>
      </c>
      <c r="J6527" s="232">
        <v>2016</v>
      </c>
      <c r="K6527" s="106">
        <f t="shared" si="305"/>
        <v>2160949</v>
      </c>
    </row>
    <row r="6528" spans="2:11" s="58" customFormat="1">
      <c r="B6528" s="175" t="s">
        <v>7661</v>
      </c>
      <c r="C6528" s="174" t="s">
        <v>568</v>
      </c>
      <c r="D6528" s="181">
        <v>35199.928569999996</v>
      </c>
      <c r="E6528" s="97">
        <v>79.535384977629249</v>
      </c>
      <c r="F6528" s="227">
        <f t="shared" si="303"/>
        <v>2799639.87</v>
      </c>
      <c r="G6528" s="81"/>
      <c r="H6528" s="106" t="s">
        <v>11235</v>
      </c>
      <c r="I6528" s="189" t="str">
        <f t="shared" si="304"/>
        <v/>
      </c>
      <c r="J6528" s="232">
        <v>2016</v>
      </c>
      <c r="K6528" s="106">
        <f t="shared" si="305"/>
        <v>0</v>
      </c>
    </row>
    <row r="6529" spans="2:11" s="58" customFormat="1">
      <c r="B6529" s="175" t="s">
        <v>7662</v>
      </c>
      <c r="C6529" s="174" t="s">
        <v>568</v>
      </c>
      <c r="D6529" s="181">
        <v>3339.166667</v>
      </c>
      <c r="E6529" s="97">
        <v>195.41882004537871</v>
      </c>
      <c r="F6529" s="227">
        <f t="shared" si="303"/>
        <v>652536.01</v>
      </c>
      <c r="G6529" s="81"/>
      <c r="H6529" s="106" t="s">
        <v>11235</v>
      </c>
      <c r="I6529" s="189" t="str">
        <f t="shared" si="304"/>
        <v/>
      </c>
      <c r="J6529" s="232">
        <v>2016</v>
      </c>
      <c r="K6529" s="106">
        <f t="shared" si="305"/>
        <v>0</v>
      </c>
    </row>
    <row r="6530" spans="2:11" s="58" customFormat="1">
      <c r="B6530" s="175" t="s">
        <v>7663</v>
      </c>
      <c r="C6530" s="174" t="s">
        <v>3101</v>
      </c>
      <c r="D6530" s="181">
        <v>5092.0411109999995</v>
      </c>
      <c r="E6530" s="97">
        <v>605.3540756654744</v>
      </c>
      <c r="F6530" s="227">
        <f t="shared" si="303"/>
        <v>3082487.84</v>
      </c>
      <c r="G6530" s="81">
        <v>2546.0206389999998</v>
      </c>
      <c r="H6530" s="106">
        <v>1217.8389100639181</v>
      </c>
      <c r="I6530" s="189">
        <f t="shared" si="304"/>
        <v>3100643</v>
      </c>
      <c r="J6530" s="232">
        <v>2016</v>
      </c>
      <c r="K6530" s="106">
        <f t="shared" si="305"/>
        <v>6183131</v>
      </c>
    </row>
    <row r="6531" spans="2:11" s="58" customFormat="1">
      <c r="B6531" s="175" t="s">
        <v>7664</v>
      </c>
      <c r="C6531" s="174" t="s">
        <v>3114</v>
      </c>
      <c r="D6531" s="181">
        <v>5423.3666670000002</v>
      </c>
      <c r="E6531" s="97">
        <v>93.564547845829793</v>
      </c>
      <c r="F6531" s="227">
        <f t="shared" si="303"/>
        <v>507434.85</v>
      </c>
      <c r="G6531" s="81">
        <v>2711.683387</v>
      </c>
      <c r="H6531" s="106">
        <v>1240.0160786175145</v>
      </c>
      <c r="I6531" s="189">
        <f t="shared" si="304"/>
        <v>3362531</v>
      </c>
      <c r="J6531" s="232">
        <v>2016</v>
      </c>
      <c r="K6531" s="106">
        <f t="shared" si="305"/>
        <v>3869966</v>
      </c>
    </row>
    <row r="6532" spans="2:11" s="58" customFormat="1">
      <c r="B6532" s="175" t="s">
        <v>7665</v>
      </c>
      <c r="C6532" s="174" t="s">
        <v>3101</v>
      </c>
      <c r="D6532" s="104">
        <v>5486.8357139999998</v>
      </c>
      <c r="E6532" s="97">
        <v>408.14816712771727</v>
      </c>
      <c r="F6532" s="227">
        <f t="shared" si="303"/>
        <v>2239441.94</v>
      </c>
      <c r="G6532" s="81">
        <v>2743.4177650000001</v>
      </c>
      <c r="H6532" s="106">
        <v>1263.4539457391024</v>
      </c>
      <c r="I6532" s="189">
        <f t="shared" si="304"/>
        <v>3466182</v>
      </c>
      <c r="J6532" s="232">
        <v>2016</v>
      </c>
      <c r="K6532" s="106">
        <f t="shared" si="305"/>
        <v>5705624</v>
      </c>
    </row>
    <row r="6533" spans="2:11" s="58" customFormat="1">
      <c r="B6533" s="175" t="s">
        <v>7666</v>
      </c>
      <c r="C6533" s="174" t="s">
        <v>3114</v>
      </c>
      <c r="D6533" s="181">
        <v>6549.7291670000004</v>
      </c>
      <c r="E6533" s="97">
        <v>416.83007959403761</v>
      </c>
      <c r="F6533" s="227">
        <f t="shared" si="303"/>
        <v>2730124.13</v>
      </c>
      <c r="G6533" s="81">
        <v>3274.8646349999999</v>
      </c>
      <c r="H6533" s="106">
        <v>1217.8390390172569</v>
      </c>
      <c r="I6533" s="189">
        <f t="shared" si="304"/>
        <v>3988258</v>
      </c>
      <c r="J6533" s="232">
        <v>2016</v>
      </c>
      <c r="K6533" s="106">
        <f t="shared" si="305"/>
        <v>6718382</v>
      </c>
    </row>
    <row r="6534" spans="2:11" s="58" customFormat="1">
      <c r="B6534" s="175" t="s">
        <v>7667</v>
      </c>
      <c r="C6534" s="174" t="s">
        <v>3140</v>
      </c>
      <c r="D6534" s="181">
        <v>4370.9833330000001</v>
      </c>
      <c r="E6534" s="97">
        <v>326.54152195551279</v>
      </c>
      <c r="F6534" s="227">
        <f t="shared" si="303"/>
        <v>1427307.55</v>
      </c>
      <c r="G6534" s="81">
        <v>2185.4916269999999</v>
      </c>
      <c r="H6534" s="106">
        <v>1217.8390285821031</v>
      </c>
      <c r="I6534" s="189">
        <f t="shared" si="304"/>
        <v>2661577</v>
      </c>
      <c r="J6534" s="232">
        <v>2016</v>
      </c>
      <c r="K6534" s="106">
        <f t="shared" si="305"/>
        <v>4088885</v>
      </c>
    </row>
    <row r="6535" spans="2:11" s="58" customFormat="1">
      <c r="B6535" s="175" t="s">
        <v>7668</v>
      </c>
      <c r="C6535" s="174" t="s">
        <v>3140</v>
      </c>
      <c r="D6535" s="181">
        <v>8491.7333330000001</v>
      </c>
      <c r="E6535" s="97">
        <v>340.63055875285102</v>
      </c>
      <c r="F6535" s="227">
        <f t="shared" si="303"/>
        <v>2892543.87</v>
      </c>
      <c r="G6535" s="81">
        <v>4245.866583</v>
      </c>
      <c r="H6535" s="106">
        <v>1217.839020355294</v>
      </c>
      <c r="I6535" s="189">
        <f t="shared" si="304"/>
        <v>5170782</v>
      </c>
      <c r="J6535" s="232">
        <v>2016</v>
      </c>
      <c r="K6535" s="106">
        <f t="shared" si="305"/>
        <v>8063326</v>
      </c>
    </row>
    <row r="6536" spans="2:11" s="58" customFormat="1">
      <c r="B6536" s="175" t="s">
        <v>7669</v>
      </c>
      <c r="C6536" s="174" t="s">
        <v>3138</v>
      </c>
      <c r="D6536" s="181">
        <v>3081.5333329999999</v>
      </c>
      <c r="E6536" s="97">
        <v>230.37040112393942</v>
      </c>
      <c r="F6536" s="227">
        <f t="shared" si="303"/>
        <v>709894.07</v>
      </c>
      <c r="G6536" s="81">
        <v>1540.7667220000001</v>
      </c>
      <c r="H6536" s="106">
        <v>1217.8391272394056</v>
      </c>
      <c r="I6536" s="189">
        <f t="shared" si="304"/>
        <v>1876406</v>
      </c>
      <c r="J6536" s="232">
        <v>2016</v>
      </c>
      <c r="K6536" s="106">
        <f t="shared" si="305"/>
        <v>2586300</v>
      </c>
    </row>
    <row r="6537" spans="2:11" s="58" customFormat="1">
      <c r="B6537" s="175" t="s">
        <v>7670</v>
      </c>
      <c r="C6537" s="174" t="s">
        <v>3138</v>
      </c>
      <c r="D6537" s="104">
        <v>4488.1333329999998</v>
      </c>
      <c r="E6537" s="97">
        <v>150.71953300189534</v>
      </c>
      <c r="F6537" s="227">
        <f t="shared" si="303"/>
        <v>676449.36</v>
      </c>
      <c r="G6537" s="81">
        <v>2244.0667079999998</v>
      </c>
      <c r="H6537" s="106">
        <v>1217.8390197837205</v>
      </c>
      <c r="I6537" s="189">
        <f t="shared" si="304"/>
        <v>2732912.0000000005</v>
      </c>
      <c r="J6537" s="232">
        <v>2016</v>
      </c>
      <c r="K6537" s="106">
        <f t="shared" si="305"/>
        <v>3409361</v>
      </c>
    </row>
    <row r="6538" spans="2:11" s="58" customFormat="1">
      <c r="B6538" s="175" t="s">
        <v>7671</v>
      </c>
      <c r="C6538" s="174" t="s">
        <v>3138</v>
      </c>
      <c r="D6538" s="181">
        <v>4488.1333329999998</v>
      </c>
      <c r="E6538" s="97">
        <v>150.71953300189534</v>
      </c>
      <c r="F6538" s="227">
        <f t="shared" si="303"/>
        <v>676449.36</v>
      </c>
      <c r="G6538" s="81">
        <v>2244.0667079999998</v>
      </c>
      <c r="H6538" s="106">
        <v>1217.8390197837205</v>
      </c>
      <c r="I6538" s="189">
        <f t="shared" si="304"/>
        <v>2732912.0000000005</v>
      </c>
      <c r="J6538" s="232">
        <v>2016</v>
      </c>
      <c r="K6538" s="106">
        <f t="shared" si="305"/>
        <v>3409361</v>
      </c>
    </row>
    <row r="6539" spans="2:11" s="58" customFormat="1">
      <c r="B6539" s="175" t="s">
        <v>7672</v>
      </c>
      <c r="C6539" s="174" t="s">
        <v>4322</v>
      </c>
      <c r="D6539" s="181">
        <v>4712.1983330000003</v>
      </c>
      <c r="E6539" s="97">
        <v>148.76950426526116</v>
      </c>
      <c r="F6539" s="227">
        <f t="shared" si="303"/>
        <v>701031.41</v>
      </c>
      <c r="G6539" s="81">
        <v>2356.0991859999999</v>
      </c>
      <c r="H6539" s="106">
        <v>1217.8387977253858</v>
      </c>
      <c r="I6539" s="189">
        <f t="shared" si="304"/>
        <v>2869349</v>
      </c>
      <c r="J6539" s="232">
        <v>2016</v>
      </c>
      <c r="K6539" s="106">
        <f t="shared" si="305"/>
        <v>3570380</v>
      </c>
    </row>
    <row r="6540" spans="2:11" s="58" customFormat="1">
      <c r="B6540" s="175" t="s">
        <v>7673</v>
      </c>
      <c r="C6540" s="174" t="s">
        <v>4322</v>
      </c>
      <c r="D6540" s="181">
        <v>5006.1899999999996</v>
      </c>
      <c r="E6540" s="97">
        <v>213.79760456554786</v>
      </c>
      <c r="F6540" s="227">
        <f t="shared" si="303"/>
        <v>1070311.43</v>
      </c>
      <c r="G6540" s="81">
        <v>2503.094932</v>
      </c>
      <c r="H6540" s="106">
        <v>1267.4812926352088</v>
      </c>
      <c r="I6540" s="189">
        <f t="shared" si="304"/>
        <v>3172626</v>
      </c>
      <c r="J6540" s="232">
        <v>2016</v>
      </c>
      <c r="K6540" s="106">
        <f t="shared" si="305"/>
        <v>4242937</v>
      </c>
    </row>
    <row r="6541" spans="2:11" s="58" customFormat="1">
      <c r="B6541" s="175" t="s">
        <v>7674</v>
      </c>
      <c r="C6541" s="174" t="s">
        <v>4322</v>
      </c>
      <c r="D6541" s="181">
        <v>4712.1983330000003</v>
      </c>
      <c r="E6541" s="97">
        <v>148.76950426526116</v>
      </c>
      <c r="F6541" s="227">
        <f t="shared" si="303"/>
        <v>701031.41</v>
      </c>
      <c r="G6541" s="81">
        <v>2356.0991859999999</v>
      </c>
      <c r="H6541" s="106">
        <v>1217.8387977253858</v>
      </c>
      <c r="I6541" s="189">
        <f t="shared" si="304"/>
        <v>2869349</v>
      </c>
      <c r="J6541" s="232">
        <v>2016</v>
      </c>
      <c r="K6541" s="106">
        <f t="shared" si="305"/>
        <v>3570380</v>
      </c>
    </row>
    <row r="6542" spans="2:11" s="58" customFormat="1">
      <c r="B6542" s="175" t="s">
        <v>7675</v>
      </c>
      <c r="C6542" s="174" t="s">
        <v>3098</v>
      </c>
      <c r="D6542" s="104">
        <v>4971.05</v>
      </c>
      <c r="E6542" s="97">
        <v>366.83568260226713</v>
      </c>
      <c r="F6542" s="227">
        <f t="shared" ref="F6542:F6605" si="306">IFERROR(D6542*E6542,0)</f>
        <v>1823558.52</v>
      </c>
      <c r="G6542" s="81">
        <v>2485.5250139999998</v>
      </c>
      <c r="H6542" s="106">
        <v>1300.6109300012863</v>
      </c>
      <c r="I6542" s="189">
        <f t="shared" ref="I6542:I6605" si="307">IFERROR(G6542*H6542,"")</f>
        <v>3232701</v>
      </c>
      <c r="J6542" s="232">
        <v>2016</v>
      </c>
      <c r="K6542" s="106">
        <f t="shared" ref="K6542:K6605" si="308">IFERROR(ROUND((F6542+I6542),0),0)</f>
        <v>5056260</v>
      </c>
    </row>
    <row r="6543" spans="2:11" s="58" customFormat="1">
      <c r="B6543" s="175" t="s">
        <v>7676</v>
      </c>
      <c r="C6543" s="174" t="s">
        <v>3109</v>
      </c>
      <c r="D6543" s="181">
        <v>5279.3248519999997</v>
      </c>
      <c r="E6543" s="97">
        <v>140.91874640337059</v>
      </c>
      <c r="F6543" s="227">
        <f t="shared" si="306"/>
        <v>743955.84</v>
      </c>
      <c r="G6543" s="81">
        <v>2639.6623399999999</v>
      </c>
      <c r="H6543" s="106">
        <v>1300.6110470932431</v>
      </c>
      <c r="I6543" s="189">
        <f t="shared" si="307"/>
        <v>3433174</v>
      </c>
      <c r="J6543" s="232">
        <v>2016</v>
      </c>
      <c r="K6543" s="106">
        <f t="shared" si="308"/>
        <v>4177130</v>
      </c>
    </row>
    <row r="6544" spans="2:11" s="58" customFormat="1">
      <c r="B6544" s="175" t="s">
        <v>7677</v>
      </c>
      <c r="C6544" s="174" t="s">
        <v>3109</v>
      </c>
      <c r="D6544" s="181">
        <v>2740.9635280000002</v>
      </c>
      <c r="E6544" s="97">
        <v>220.36514671931084</v>
      </c>
      <c r="F6544" s="227">
        <f t="shared" si="306"/>
        <v>604012.82999999996</v>
      </c>
      <c r="G6544" s="81"/>
      <c r="H6544" s="106" t="s">
        <v>11235</v>
      </c>
      <c r="I6544" s="189" t="str">
        <f t="shared" si="307"/>
        <v/>
      </c>
      <c r="J6544" s="232">
        <v>2016</v>
      </c>
      <c r="K6544" s="106">
        <f t="shared" si="308"/>
        <v>0</v>
      </c>
    </row>
    <row r="6545" spans="2:11" s="58" customFormat="1">
      <c r="B6545" s="175" t="s">
        <v>7678</v>
      </c>
      <c r="C6545" s="174" t="s">
        <v>3098</v>
      </c>
      <c r="D6545" s="181">
        <v>10630.67455</v>
      </c>
      <c r="E6545" s="97">
        <v>526.34466173174303</v>
      </c>
      <c r="F6545" s="227">
        <f t="shared" si="306"/>
        <v>5595398.7999999998</v>
      </c>
      <c r="G6545" s="81">
        <v>5315.3370969999996</v>
      </c>
      <c r="H6545" s="106">
        <v>1300.611207500242</v>
      </c>
      <c r="I6545" s="189">
        <f t="shared" si="307"/>
        <v>6913187.0000000009</v>
      </c>
      <c r="J6545" s="232">
        <v>2016</v>
      </c>
      <c r="K6545" s="106">
        <f t="shared" si="308"/>
        <v>12508586</v>
      </c>
    </row>
    <row r="6546" spans="2:11" s="58" customFormat="1">
      <c r="B6546" s="175" t="s">
        <v>7679</v>
      </c>
      <c r="C6546" s="174" t="s">
        <v>4225</v>
      </c>
      <c r="D6546" s="181">
        <v>1303.2</v>
      </c>
      <c r="E6546" s="97">
        <v>81.469352363413137</v>
      </c>
      <c r="F6546" s="227">
        <f t="shared" si="306"/>
        <v>106170.86</v>
      </c>
      <c r="G6546" s="81">
        <v>651.5999951</v>
      </c>
      <c r="H6546" s="106">
        <v>1300.6108139548696</v>
      </c>
      <c r="I6546" s="189">
        <f t="shared" si="307"/>
        <v>847478.00000000012</v>
      </c>
      <c r="J6546" s="232">
        <v>2016</v>
      </c>
      <c r="K6546" s="106">
        <f t="shared" si="308"/>
        <v>953649</v>
      </c>
    </row>
    <row r="6547" spans="2:11" s="58" customFormat="1">
      <c r="B6547" s="175" t="s">
        <v>7680</v>
      </c>
      <c r="C6547" s="174" t="s">
        <v>3098</v>
      </c>
      <c r="D6547" s="104">
        <v>2027.4</v>
      </c>
      <c r="E6547" s="97">
        <v>303.41772220578076</v>
      </c>
      <c r="F6547" s="227">
        <f t="shared" si="306"/>
        <v>615149.09</v>
      </c>
      <c r="G6547" s="81"/>
      <c r="H6547" s="106" t="s">
        <v>11235</v>
      </c>
      <c r="I6547" s="189" t="str">
        <f t="shared" si="307"/>
        <v/>
      </c>
      <c r="J6547" s="232">
        <v>2016</v>
      </c>
      <c r="K6547" s="106">
        <f t="shared" si="308"/>
        <v>0</v>
      </c>
    </row>
    <row r="6548" spans="2:11" s="58" customFormat="1">
      <c r="B6548" s="175" t="s">
        <v>7681</v>
      </c>
      <c r="C6548" s="174" t="s">
        <v>3122</v>
      </c>
      <c r="D6548" s="181">
        <v>4321.7194520000003</v>
      </c>
      <c r="E6548" s="97">
        <v>445.10999183664728</v>
      </c>
      <c r="F6548" s="227">
        <f t="shared" si="306"/>
        <v>1923640.5099999998</v>
      </c>
      <c r="G6548" s="81">
        <v>2160.8598470000002</v>
      </c>
      <c r="H6548" s="106">
        <v>1300.6109599851341</v>
      </c>
      <c r="I6548" s="189">
        <f t="shared" si="307"/>
        <v>2810438</v>
      </c>
      <c r="J6548" s="232">
        <v>2016</v>
      </c>
      <c r="K6548" s="106">
        <f t="shared" si="308"/>
        <v>4734079</v>
      </c>
    </row>
    <row r="6549" spans="2:11" s="58" customFormat="1">
      <c r="B6549" s="175" t="s">
        <v>7682</v>
      </c>
      <c r="C6549" s="174" t="s">
        <v>3122</v>
      </c>
      <c r="D6549" s="181">
        <v>3762.00263</v>
      </c>
      <c r="E6549" s="97">
        <v>256.33216263859975</v>
      </c>
      <c r="F6549" s="227">
        <f t="shared" si="306"/>
        <v>964322.27</v>
      </c>
      <c r="G6549" s="81">
        <v>1881.0013469999999</v>
      </c>
      <c r="H6549" s="106">
        <v>1300.6109771807623</v>
      </c>
      <c r="I6549" s="189">
        <f t="shared" si="307"/>
        <v>2446451</v>
      </c>
      <c r="J6549" s="232">
        <v>2016</v>
      </c>
      <c r="K6549" s="106">
        <f t="shared" si="308"/>
        <v>3410773</v>
      </c>
    </row>
    <row r="6550" spans="2:11" s="58" customFormat="1">
      <c r="B6550" s="175" t="s">
        <v>7683</v>
      </c>
      <c r="C6550" s="174" t="s">
        <v>3177</v>
      </c>
      <c r="D6550" s="181">
        <v>3361.25</v>
      </c>
      <c r="E6550" s="97">
        <v>132.83757233172182</v>
      </c>
      <c r="F6550" s="227">
        <f t="shared" si="306"/>
        <v>446500.29</v>
      </c>
      <c r="G6550" s="81">
        <v>1680.625047</v>
      </c>
      <c r="H6550" s="106">
        <v>1300.6113433224348</v>
      </c>
      <c r="I6550" s="189">
        <f t="shared" si="307"/>
        <v>2185840</v>
      </c>
      <c r="J6550" s="232">
        <v>2016</v>
      </c>
      <c r="K6550" s="106">
        <f t="shared" si="308"/>
        <v>2632340</v>
      </c>
    </row>
    <row r="6551" spans="2:11" s="58" customFormat="1">
      <c r="B6551" s="175" t="s">
        <v>7684</v>
      </c>
      <c r="C6551" s="174" t="s">
        <v>3122</v>
      </c>
      <c r="D6551" s="181">
        <v>5339.1435979999997</v>
      </c>
      <c r="E6551" s="97">
        <v>429.14654156488564</v>
      </c>
      <c r="F6551" s="227">
        <f t="shared" si="306"/>
        <v>2291275.0099999998</v>
      </c>
      <c r="G6551" s="81">
        <v>2669.5717330000002</v>
      </c>
      <c r="H6551" s="106">
        <v>1300.6112392785062</v>
      </c>
      <c r="I6551" s="189">
        <f t="shared" si="307"/>
        <v>3472075</v>
      </c>
      <c r="J6551" s="232">
        <v>2016</v>
      </c>
      <c r="K6551" s="106">
        <f t="shared" si="308"/>
        <v>5763350</v>
      </c>
    </row>
    <row r="6552" spans="2:11" s="58" customFormat="1">
      <c r="B6552" s="175" t="s">
        <v>7685</v>
      </c>
      <c r="C6552" s="174" t="s">
        <v>3122</v>
      </c>
      <c r="D6552" s="104">
        <v>5094.1989409999996</v>
      </c>
      <c r="E6552" s="97">
        <v>303.70798390851456</v>
      </c>
      <c r="F6552" s="227">
        <f t="shared" si="306"/>
        <v>1547148.89</v>
      </c>
      <c r="G6552" s="81">
        <v>2547.0995419999999</v>
      </c>
      <c r="H6552" s="106">
        <v>1300.6111246829316</v>
      </c>
      <c r="I6552" s="189">
        <f t="shared" si="307"/>
        <v>3312786</v>
      </c>
      <c r="J6552" s="232">
        <v>2016</v>
      </c>
      <c r="K6552" s="106">
        <f t="shared" si="308"/>
        <v>4859935</v>
      </c>
    </row>
    <row r="6553" spans="2:11" s="58" customFormat="1">
      <c r="B6553" s="175" t="s">
        <v>7686</v>
      </c>
      <c r="C6553" s="174" t="s">
        <v>3104</v>
      </c>
      <c r="D6553" s="181">
        <v>3186.8235289999998</v>
      </c>
      <c r="E6553" s="97">
        <v>666.83166503004691</v>
      </c>
      <c r="F6553" s="227">
        <f t="shared" si="306"/>
        <v>2125074.84</v>
      </c>
      <c r="G6553" s="81">
        <v>1593.4117530000001</v>
      </c>
      <c r="H6553" s="106">
        <v>1217.8390151487729</v>
      </c>
      <c r="I6553" s="189">
        <f t="shared" si="307"/>
        <v>1940518.9999999998</v>
      </c>
      <c r="J6553" s="232">
        <v>2016</v>
      </c>
      <c r="K6553" s="106">
        <f t="shared" si="308"/>
        <v>4065594</v>
      </c>
    </row>
    <row r="6554" spans="2:11" s="58" customFormat="1">
      <c r="B6554" s="175" t="s">
        <v>7687</v>
      </c>
      <c r="C6554" s="174" t="s">
        <v>7688</v>
      </c>
      <c r="D6554" s="181">
        <v>7132.9285710000004</v>
      </c>
      <c r="E6554" s="97">
        <v>337.10698713234035</v>
      </c>
      <c r="F6554" s="227">
        <f t="shared" si="306"/>
        <v>2404560.06</v>
      </c>
      <c r="G6554" s="81">
        <v>3566.4642509999999</v>
      </c>
      <c r="H6554" s="106">
        <v>1217.838927947241</v>
      </c>
      <c r="I6554" s="189">
        <f t="shared" si="307"/>
        <v>4343379</v>
      </c>
      <c r="J6554" s="232">
        <v>2016</v>
      </c>
      <c r="K6554" s="106">
        <f t="shared" si="308"/>
        <v>6747939</v>
      </c>
    </row>
    <row r="6555" spans="2:11" s="58" customFormat="1">
      <c r="B6555" s="175" t="s">
        <v>7689</v>
      </c>
      <c r="C6555" s="174" t="s">
        <v>3104</v>
      </c>
      <c r="D6555" s="181">
        <v>5662.2835290000003</v>
      </c>
      <c r="E6555" s="97">
        <v>226.14938892439201</v>
      </c>
      <c r="F6555" s="227">
        <f t="shared" si="306"/>
        <v>1280521.96</v>
      </c>
      <c r="G6555" s="81">
        <v>2831.1417780000002</v>
      </c>
      <c r="H6555" s="106">
        <v>1217.8390452899459</v>
      </c>
      <c r="I6555" s="189">
        <f t="shared" si="307"/>
        <v>3447875.0000000005</v>
      </c>
      <c r="J6555" s="232">
        <v>2016</v>
      </c>
      <c r="K6555" s="106">
        <f t="shared" si="308"/>
        <v>4728397</v>
      </c>
    </row>
    <row r="6556" spans="2:11" s="58" customFormat="1">
      <c r="B6556" s="175" t="s">
        <v>7690</v>
      </c>
      <c r="C6556" s="174" t="s">
        <v>3056</v>
      </c>
      <c r="D6556" s="181">
        <v>3851.6</v>
      </c>
      <c r="E6556" s="97">
        <v>300.70065427354865</v>
      </c>
      <c r="F6556" s="227">
        <f t="shared" si="306"/>
        <v>1158178.6399999999</v>
      </c>
      <c r="G6556" s="81"/>
      <c r="H6556" s="106" t="s">
        <v>11235</v>
      </c>
      <c r="I6556" s="189" t="str">
        <f t="shared" si="307"/>
        <v/>
      </c>
      <c r="J6556" s="232">
        <v>2016</v>
      </c>
      <c r="K6556" s="106">
        <f t="shared" si="308"/>
        <v>0</v>
      </c>
    </row>
    <row r="6557" spans="2:11" s="58" customFormat="1">
      <c r="B6557" s="175" t="s">
        <v>7691</v>
      </c>
      <c r="C6557" s="174" t="s">
        <v>7688</v>
      </c>
      <c r="D6557" s="104">
        <v>7132.9285710000004</v>
      </c>
      <c r="E6557" s="97">
        <v>337.10698713234035</v>
      </c>
      <c r="F6557" s="227">
        <f t="shared" si="306"/>
        <v>2404560.06</v>
      </c>
      <c r="G6557" s="81">
        <v>3566.4642509999999</v>
      </c>
      <c r="H6557" s="106">
        <v>1217.838927947241</v>
      </c>
      <c r="I6557" s="189">
        <f t="shared" si="307"/>
        <v>4343379</v>
      </c>
      <c r="J6557" s="232">
        <v>2016</v>
      </c>
      <c r="K6557" s="106">
        <f t="shared" si="308"/>
        <v>6747939</v>
      </c>
    </row>
    <row r="6558" spans="2:11" s="58" customFormat="1">
      <c r="B6558" s="175" t="s">
        <v>7692</v>
      </c>
      <c r="C6558" s="174" t="s">
        <v>7693</v>
      </c>
      <c r="D6558" s="181">
        <v>6703.0333330000003</v>
      </c>
      <c r="E6558" s="97">
        <v>84.90905709777708</v>
      </c>
      <c r="F6558" s="227">
        <f t="shared" si="306"/>
        <v>569148.24</v>
      </c>
      <c r="G6558" s="81">
        <v>3351.5167510000001</v>
      </c>
      <c r="H6558" s="106">
        <v>1217.8387587596455</v>
      </c>
      <c r="I6558" s="189">
        <f t="shared" si="307"/>
        <v>4081607</v>
      </c>
      <c r="J6558" s="232">
        <v>2016</v>
      </c>
      <c r="K6558" s="106">
        <f t="shared" si="308"/>
        <v>4650755</v>
      </c>
    </row>
    <row r="6559" spans="2:11" s="58" customFormat="1">
      <c r="B6559" s="175" t="s">
        <v>7694</v>
      </c>
      <c r="C6559" s="174" t="s">
        <v>4127</v>
      </c>
      <c r="D6559" s="181">
        <v>11455.7</v>
      </c>
      <c r="E6559" s="97">
        <v>583.89651701772914</v>
      </c>
      <c r="F6559" s="227">
        <f t="shared" si="306"/>
        <v>6688943.3300000001</v>
      </c>
      <c r="G6559" s="81">
        <v>5727.849878</v>
      </c>
      <c r="H6559" s="106">
        <v>1217.8388310755934</v>
      </c>
      <c r="I6559" s="189">
        <f t="shared" si="307"/>
        <v>6975598</v>
      </c>
      <c r="J6559" s="232">
        <v>2016</v>
      </c>
      <c r="K6559" s="106">
        <f t="shared" si="308"/>
        <v>13664541</v>
      </c>
    </row>
    <row r="6560" spans="2:11" s="58" customFormat="1">
      <c r="B6560" s="175" t="s">
        <v>7695</v>
      </c>
      <c r="C6560" s="174" t="s">
        <v>4127</v>
      </c>
      <c r="D6560" s="181">
        <v>7368.35</v>
      </c>
      <c r="E6560" s="97">
        <v>366.02634511118504</v>
      </c>
      <c r="F6560" s="227">
        <f t="shared" si="306"/>
        <v>2697010.22</v>
      </c>
      <c r="G6560" s="81">
        <v>3684.1750740000002</v>
      </c>
      <c r="H6560" s="106">
        <v>1217.8389761289611</v>
      </c>
      <c r="I6560" s="189">
        <f t="shared" si="307"/>
        <v>4486732</v>
      </c>
      <c r="J6560" s="232">
        <v>2016</v>
      </c>
      <c r="K6560" s="106">
        <f t="shared" si="308"/>
        <v>7183742</v>
      </c>
    </row>
    <row r="6561" spans="2:11" s="58" customFormat="1">
      <c r="B6561" s="175" t="s">
        <v>7696</v>
      </c>
      <c r="C6561" s="174" t="s">
        <v>3104</v>
      </c>
      <c r="D6561" s="181">
        <v>5662.2835290000003</v>
      </c>
      <c r="E6561" s="97">
        <v>226.14938892439201</v>
      </c>
      <c r="F6561" s="227">
        <f t="shared" si="306"/>
        <v>1280521.96</v>
      </c>
      <c r="G6561" s="81">
        <v>2831.1417780000002</v>
      </c>
      <c r="H6561" s="106">
        <v>1217.8390452899459</v>
      </c>
      <c r="I6561" s="189">
        <f t="shared" si="307"/>
        <v>3447875.0000000005</v>
      </c>
      <c r="J6561" s="232">
        <v>2016</v>
      </c>
      <c r="K6561" s="106">
        <f t="shared" si="308"/>
        <v>4728397</v>
      </c>
    </row>
    <row r="6562" spans="2:11" s="58" customFormat="1">
      <c r="B6562" s="175" t="s">
        <v>7697</v>
      </c>
      <c r="C6562" s="174" t="s">
        <v>3063</v>
      </c>
      <c r="D6562" s="104">
        <v>7798.9653850000004</v>
      </c>
      <c r="E6562" s="97">
        <v>675.46681770533337</v>
      </c>
      <c r="F6562" s="227">
        <f t="shared" si="306"/>
        <v>5267942.33</v>
      </c>
      <c r="G6562" s="81">
        <v>3899.4827749999999</v>
      </c>
      <c r="H6562" s="106">
        <v>0</v>
      </c>
      <c r="I6562" s="189">
        <f t="shared" si="307"/>
        <v>0</v>
      </c>
      <c r="J6562" s="232">
        <v>2016</v>
      </c>
      <c r="K6562" s="106">
        <f t="shared" si="308"/>
        <v>5267942</v>
      </c>
    </row>
    <row r="6563" spans="2:11" s="58" customFormat="1">
      <c r="B6563" s="175" t="s">
        <v>7698</v>
      </c>
      <c r="C6563" s="174" t="s">
        <v>3041</v>
      </c>
      <c r="D6563" s="181">
        <v>7485.44</v>
      </c>
      <c r="E6563" s="97">
        <v>996.29606810020528</v>
      </c>
      <c r="F6563" s="227">
        <f t="shared" si="306"/>
        <v>7457714.4400000004</v>
      </c>
      <c r="G6563" s="81">
        <v>3742.7201359999999</v>
      </c>
      <c r="H6563" s="106">
        <v>0</v>
      </c>
      <c r="I6563" s="189">
        <f t="shared" si="307"/>
        <v>0</v>
      </c>
      <c r="J6563" s="232">
        <v>2016</v>
      </c>
      <c r="K6563" s="106">
        <f t="shared" si="308"/>
        <v>7457714</v>
      </c>
    </row>
    <row r="6564" spans="2:11" s="58" customFormat="1">
      <c r="B6564" s="175" t="s">
        <v>7699</v>
      </c>
      <c r="C6564" s="174" t="s">
        <v>3041</v>
      </c>
      <c r="D6564" s="181">
        <v>8674.2828570000001</v>
      </c>
      <c r="E6564" s="97">
        <v>723.2989923699464</v>
      </c>
      <c r="F6564" s="227">
        <f t="shared" si="306"/>
        <v>6274100.0499999998</v>
      </c>
      <c r="G6564" s="81">
        <v>4337.1414539999996</v>
      </c>
      <c r="H6564" s="106">
        <v>0</v>
      </c>
      <c r="I6564" s="189">
        <f t="shared" si="307"/>
        <v>0</v>
      </c>
      <c r="J6564" s="232">
        <v>2016</v>
      </c>
      <c r="K6564" s="106">
        <f t="shared" si="308"/>
        <v>6274100</v>
      </c>
    </row>
    <row r="6565" spans="2:11" s="58" customFormat="1">
      <c r="B6565" s="175" t="s">
        <v>7700</v>
      </c>
      <c r="C6565" s="174" t="s">
        <v>3068</v>
      </c>
      <c r="D6565" s="181">
        <v>3188.2357139999999</v>
      </c>
      <c r="E6565" s="97">
        <v>340.59645440631937</v>
      </c>
      <c r="F6565" s="227">
        <f t="shared" si="306"/>
        <v>1085901.78</v>
      </c>
      <c r="G6565" s="81">
        <v>1594.1178729999999</v>
      </c>
      <c r="H6565" s="106">
        <v>0</v>
      </c>
      <c r="I6565" s="189">
        <f t="shared" si="307"/>
        <v>0</v>
      </c>
      <c r="J6565" s="232">
        <v>2016</v>
      </c>
      <c r="K6565" s="106">
        <f t="shared" si="308"/>
        <v>1085902</v>
      </c>
    </row>
    <row r="6566" spans="2:11" s="58" customFormat="1">
      <c r="B6566" s="175" t="s">
        <v>7701</v>
      </c>
      <c r="C6566" s="174" t="s">
        <v>3068</v>
      </c>
      <c r="D6566" s="181">
        <v>5553.85</v>
      </c>
      <c r="E6566" s="97">
        <v>386.17782619264113</v>
      </c>
      <c r="F6566" s="227">
        <f t="shared" si="306"/>
        <v>2144773.7200000002</v>
      </c>
      <c r="G6566" s="81">
        <v>2776.9250099999999</v>
      </c>
      <c r="H6566" s="106">
        <v>0</v>
      </c>
      <c r="I6566" s="189">
        <f t="shared" si="307"/>
        <v>0</v>
      </c>
      <c r="J6566" s="232">
        <v>2016</v>
      </c>
      <c r="K6566" s="106">
        <f t="shared" si="308"/>
        <v>2144774</v>
      </c>
    </row>
    <row r="6567" spans="2:11" s="58" customFormat="1">
      <c r="B6567" s="175" t="s">
        <v>7702</v>
      </c>
      <c r="C6567" s="174" t="s">
        <v>1363</v>
      </c>
      <c r="D6567" s="104">
        <v>16155.338100000001</v>
      </c>
      <c r="E6567" s="97">
        <v>573.08576352233683</v>
      </c>
      <c r="F6567" s="227">
        <f t="shared" si="306"/>
        <v>9258394.2699999996</v>
      </c>
      <c r="G6567" s="81">
        <v>8077.6688039999999</v>
      </c>
      <c r="H6567" s="106">
        <v>111.75736736729915</v>
      </c>
      <c r="I6567" s="189">
        <f t="shared" si="307"/>
        <v>902739</v>
      </c>
      <c r="J6567" s="232">
        <v>2016</v>
      </c>
      <c r="K6567" s="106">
        <f t="shared" si="308"/>
        <v>10161133</v>
      </c>
    </row>
    <row r="6568" spans="2:11" s="58" customFormat="1">
      <c r="B6568" s="175" t="s">
        <v>7703</v>
      </c>
      <c r="C6568" s="174" t="s">
        <v>1363</v>
      </c>
      <c r="D6568" s="181">
        <v>12642.25143</v>
      </c>
      <c r="E6568" s="97">
        <v>779.04527089444218</v>
      </c>
      <c r="F6568" s="227">
        <f t="shared" si="306"/>
        <v>9848886.1899999995</v>
      </c>
      <c r="G6568" s="81">
        <v>6321.1254740000004</v>
      </c>
      <c r="H6568" s="106">
        <v>0</v>
      </c>
      <c r="I6568" s="189">
        <f t="shared" si="307"/>
        <v>0</v>
      </c>
      <c r="J6568" s="232">
        <v>2016</v>
      </c>
      <c r="K6568" s="106">
        <f t="shared" si="308"/>
        <v>9848886</v>
      </c>
    </row>
    <row r="6569" spans="2:11" s="58" customFormat="1">
      <c r="B6569" s="175" t="s">
        <v>7704</v>
      </c>
      <c r="C6569" s="174" t="s">
        <v>3159</v>
      </c>
      <c r="D6569" s="181">
        <v>4107.05</v>
      </c>
      <c r="E6569" s="97">
        <v>106.49749576946957</v>
      </c>
      <c r="F6569" s="227">
        <f t="shared" si="306"/>
        <v>437390.54</v>
      </c>
      <c r="G6569" s="81">
        <v>2053.5250190000002</v>
      </c>
      <c r="H6569" s="106">
        <v>1300.610888734441</v>
      </c>
      <c r="I6569" s="189">
        <f t="shared" si="307"/>
        <v>2670837</v>
      </c>
      <c r="J6569" s="232">
        <v>2016</v>
      </c>
      <c r="K6569" s="106">
        <f t="shared" si="308"/>
        <v>3108228</v>
      </c>
    </row>
    <row r="6570" spans="2:11" s="58" customFormat="1">
      <c r="B6570" s="175" t="s">
        <v>7705</v>
      </c>
      <c r="C6570" s="174" t="s">
        <v>3159</v>
      </c>
      <c r="D6570" s="181">
        <v>6035.8</v>
      </c>
      <c r="E6570" s="97">
        <v>293.02206169853207</v>
      </c>
      <c r="F6570" s="227">
        <f t="shared" si="306"/>
        <v>1768622.5599999998</v>
      </c>
      <c r="G6570" s="81">
        <v>3017.900091</v>
      </c>
      <c r="H6570" s="106">
        <v>1300.6109816907124</v>
      </c>
      <c r="I6570" s="189">
        <f t="shared" si="307"/>
        <v>3925114</v>
      </c>
      <c r="J6570" s="232">
        <v>2016</v>
      </c>
      <c r="K6570" s="106">
        <f t="shared" si="308"/>
        <v>5693737</v>
      </c>
    </row>
    <row r="6571" spans="2:11" s="58" customFormat="1">
      <c r="B6571" s="175" t="s">
        <v>7706</v>
      </c>
      <c r="C6571" s="174" t="s">
        <v>3209</v>
      </c>
      <c r="D6571" s="181">
        <v>2796.3249999999998</v>
      </c>
      <c r="E6571" s="97">
        <v>606.31855381616947</v>
      </c>
      <c r="F6571" s="227">
        <f t="shared" si="306"/>
        <v>1695463.73</v>
      </c>
      <c r="G6571" s="81">
        <v>1398.162456</v>
      </c>
      <c r="H6571" s="106">
        <v>1300.6113790256145</v>
      </c>
      <c r="I6571" s="189">
        <f t="shared" si="307"/>
        <v>1818466</v>
      </c>
      <c r="J6571" s="232">
        <v>2016</v>
      </c>
      <c r="K6571" s="106">
        <f t="shared" si="308"/>
        <v>3513930</v>
      </c>
    </row>
    <row r="6572" spans="2:11" s="58" customFormat="1">
      <c r="B6572" s="175" t="s">
        <v>7707</v>
      </c>
      <c r="C6572" s="174" t="s">
        <v>3212</v>
      </c>
      <c r="D6572" s="104">
        <v>2572.7320180000002</v>
      </c>
      <c r="E6572" s="97">
        <v>99.579547425681383</v>
      </c>
      <c r="F6572" s="227">
        <f t="shared" si="306"/>
        <v>256191.49</v>
      </c>
      <c r="G6572" s="81">
        <v>1286.365988</v>
      </c>
      <c r="H6572" s="106">
        <v>1300.6111912218873</v>
      </c>
      <c r="I6572" s="189">
        <f t="shared" si="307"/>
        <v>1673062</v>
      </c>
      <c r="J6572" s="232">
        <v>2016</v>
      </c>
      <c r="K6572" s="106">
        <f t="shared" si="308"/>
        <v>1929253</v>
      </c>
    </row>
    <row r="6573" spans="2:11" s="58" customFormat="1">
      <c r="B6573" s="175" t="s">
        <v>7708</v>
      </c>
      <c r="C6573" s="174" t="s">
        <v>3209</v>
      </c>
      <c r="D6573" s="181">
        <v>5493.9250000000002</v>
      </c>
      <c r="E6573" s="97">
        <v>738.76992314237998</v>
      </c>
      <c r="F6573" s="227">
        <f t="shared" si="306"/>
        <v>4058746.5500000003</v>
      </c>
      <c r="G6573" s="81">
        <v>2746.9625040000001</v>
      </c>
      <c r="H6573" s="106">
        <v>1300.6111276719487</v>
      </c>
      <c r="I6573" s="189">
        <f t="shared" si="307"/>
        <v>3572730</v>
      </c>
      <c r="J6573" s="232">
        <v>2016</v>
      </c>
      <c r="K6573" s="106">
        <f t="shared" si="308"/>
        <v>7631477</v>
      </c>
    </row>
    <row r="6574" spans="2:11" s="58" customFormat="1">
      <c r="B6574" s="175" t="s">
        <v>7709</v>
      </c>
      <c r="C6574" s="174" t="s">
        <v>3209</v>
      </c>
      <c r="D6574" s="181">
        <v>6466.7666669999999</v>
      </c>
      <c r="E6574" s="97">
        <v>910.8011968417602</v>
      </c>
      <c r="F6574" s="227">
        <f t="shared" si="306"/>
        <v>5889938.8200000003</v>
      </c>
      <c r="G6574" s="81">
        <v>3233.3833650000001</v>
      </c>
      <c r="H6574" s="106">
        <v>1300.6110087413033</v>
      </c>
      <c r="I6574" s="189">
        <f t="shared" si="307"/>
        <v>4205374</v>
      </c>
      <c r="J6574" s="232">
        <v>2016</v>
      </c>
      <c r="K6574" s="106">
        <f t="shared" si="308"/>
        <v>10095313</v>
      </c>
    </row>
    <row r="6575" spans="2:11" s="58" customFormat="1">
      <c r="B6575" s="175" t="s">
        <v>7710</v>
      </c>
      <c r="C6575" s="174" t="s">
        <v>3212</v>
      </c>
      <c r="D6575" s="181">
        <v>4926.9216230000002</v>
      </c>
      <c r="E6575" s="97">
        <v>200.1926974838747</v>
      </c>
      <c r="F6575" s="227">
        <f t="shared" si="306"/>
        <v>986333.73</v>
      </c>
      <c r="G6575" s="81">
        <v>4926.9217589999998</v>
      </c>
      <c r="H6575" s="106">
        <v>1300.6110739011638</v>
      </c>
      <c r="I6575" s="189">
        <f t="shared" si="307"/>
        <v>6408009.0000000009</v>
      </c>
      <c r="J6575" s="232">
        <v>2016</v>
      </c>
      <c r="K6575" s="106">
        <f t="shared" si="308"/>
        <v>7394343</v>
      </c>
    </row>
    <row r="6576" spans="2:11" s="58" customFormat="1">
      <c r="B6576" s="175" t="s">
        <v>7711</v>
      </c>
      <c r="C6576" s="174" t="s">
        <v>3203</v>
      </c>
      <c r="D6576" s="181">
        <v>5770.34</v>
      </c>
      <c r="E6576" s="97">
        <v>166.31511314757881</v>
      </c>
      <c r="F6576" s="227">
        <f t="shared" si="306"/>
        <v>959694.75</v>
      </c>
      <c r="G6576" s="81">
        <v>2885.1699610000001</v>
      </c>
      <c r="H6576" s="106">
        <v>1300.6110734285439</v>
      </c>
      <c r="I6576" s="189">
        <f t="shared" si="307"/>
        <v>3752484.0000000005</v>
      </c>
      <c r="J6576" s="232">
        <v>2016</v>
      </c>
      <c r="K6576" s="106">
        <f t="shared" si="308"/>
        <v>4712179</v>
      </c>
    </row>
    <row r="6577" spans="2:11" s="58" customFormat="1">
      <c r="B6577" s="175" t="s">
        <v>7712</v>
      </c>
      <c r="C6577" s="174" t="s">
        <v>3203</v>
      </c>
      <c r="D6577" s="104">
        <v>7454.5333330000003</v>
      </c>
      <c r="E6577" s="97">
        <v>201.71200702041315</v>
      </c>
      <c r="F6577" s="227">
        <f t="shared" si="306"/>
        <v>1503668.88</v>
      </c>
      <c r="G6577" s="81">
        <v>3727.2666389999999</v>
      </c>
      <c r="H6577" s="106">
        <v>1300.6110025175476</v>
      </c>
      <c r="I6577" s="189">
        <f t="shared" si="307"/>
        <v>4847724</v>
      </c>
      <c r="J6577" s="232">
        <v>2016</v>
      </c>
      <c r="K6577" s="106">
        <f t="shared" si="308"/>
        <v>6351393</v>
      </c>
    </row>
    <row r="6578" spans="2:11" s="58" customFormat="1">
      <c r="B6578" s="175" t="s">
        <v>7713</v>
      </c>
      <c r="C6578" s="174" t="s">
        <v>3203</v>
      </c>
      <c r="D6578" s="181">
        <v>7454.5333330000003</v>
      </c>
      <c r="E6578" s="97">
        <v>201.71200702041315</v>
      </c>
      <c r="F6578" s="227">
        <f t="shared" si="306"/>
        <v>1503668.88</v>
      </c>
      <c r="G6578" s="81">
        <v>3727.2666389999999</v>
      </c>
      <c r="H6578" s="106">
        <v>1300.6110025175476</v>
      </c>
      <c r="I6578" s="189">
        <f t="shared" si="307"/>
        <v>4847724</v>
      </c>
      <c r="J6578" s="232">
        <v>2016</v>
      </c>
      <c r="K6578" s="106">
        <f t="shared" si="308"/>
        <v>6351393</v>
      </c>
    </row>
    <row r="6579" spans="2:11" s="58" customFormat="1">
      <c r="B6579" s="175" t="s">
        <v>7714</v>
      </c>
      <c r="C6579" s="174" t="s">
        <v>3203</v>
      </c>
      <c r="D6579" s="181">
        <v>6546.35</v>
      </c>
      <c r="E6579" s="97">
        <v>332.84145668960565</v>
      </c>
      <c r="F6579" s="227">
        <f t="shared" si="306"/>
        <v>2178896.67</v>
      </c>
      <c r="G6579" s="81">
        <v>3273.1750050000001</v>
      </c>
      <c r="H6579" s="106">
        <v>1300.6111782892585</v>
      </c>
      <c r="I6579" s="189">
        <f t="shared" si="307"/>
        <v>4257128</v>
      </c>
      <c r="J6579" s="232">
        <v>2016</v>
      </c>
      <c r="K6579" s="106">
        <f t="shared" si="308"/>
        <v>6436025</v>
      </c>
    </row>
    <row r="6580" spans="2:11" s="58" customFormat="1">
      <c r="B6580" s="175" t="s">
        <v>7715</v>
      </c>
      <c r="C6580" s="174" t="s">
        <v>3219</v>
      </c>
      <c r="D6580" s="181">
        <v>7797.6777780000002</v>
      </c>
      <c r="E6580" s="97">
        <v>284.02587193953678</v>
      </c>
      <c r="F6580" s="227">
        <f t="shared" si="306"/>
        <v>2214742.23</v>
      </c>
      <c r="G6580" s="81">
        <v>3898.8387379999999</v>
      </c>
      <c r="H6580" s="106">
        <v>1300.6111154526034</v>
      </c>
      <c r="I6580" s="189">
        <f t="shared" si="307"/>
        <v>5070873</v>
      </c>
      <c r="J6580" s="232">
        <v>2016</v>
      </c>
      <c r="K6580" s="106">
        <f t="shared" si="308"/>
        <v>7285615</v>
      </c>
    </row>
    <row r="6581" spans="2:11" s="58" customFormat="1">
      <c r="B6581" s="175" t="s">
        <v>7716</v>
      </c>
      <c r="C6581" s="174" t="s">
        <v>3203</v>
      </c>
      <c r="D6581" s="181">
        <v>6546.35</v>
      </c>
      <c r="E6581" s="97">
        <v>332.84145668960565</v>
      </c>
      <c r="F6581" s="227">
        <f t="shared" si="306"/>
        <v>2178896.67</v>
      </c>
      <c r="G6581" s="81">
        <v>3273.1750050000001</v>
      </c>
      <c r="H6581" s="106">
        <v>1300.6111782892585</v>
      </c>
      <c r="I6581" s="189">
        <f t="shared" si="307"/>
        <v>4257128</v>
      </c>
      <c r="J6581" s="232">
        <v>2016</v>
      </c>
      <c r="K6581" s="106">
        <f t="shared" si="308"/>
        <v>6436025</v>
      </c>
    </row>
    <row r="6582" spans="2:11" s="58" customFormat="1">
      <c r="B6582" s="175" t="s">
        <v>7717</v>
      </c>
      <c r="C6582" s="174" t="s">
        <v>3219</v>
      </c>
      <c r="D6582" s="104">
        <v>6931.7590909999999</v>
      </c>
      <c r="E6582" s="97">
        <v>353.8433069874846</v>
      </c>
      <c r="F6582" s="227">
        <f t="shared" si="306"/>
        <v>2452756.56</v>
      </c>
      <c r="G6582" s="81">
        <v>3465.8794899999998</v>
      </c>
      <c r="H6582" s="106">
        <v>1300.6110030675072</v>
      </c>
      <c r="I6582" s="189">
        <f t="shared" si="307"/>
        <v>4507761</v>
      </c>
      <c r="J6582" s="232">
        <v>2016</v>
      </c>
      <c r="K6582" s="106">
        <f t="shared" si="308"/>
        <v>6960518</v>
      </c>
    </row>
    <row r="6583" spans="2:11" s="58" customFormat="1">
      <c r="B6583" s="175" t="s">
        <v>7718</v>
      </c>
      <c r="C6583" s="174" t="s">
        <v>3159</v>
      </c>
      <c r="D6583" s="181">
        <v>8298.9818180000002</v>
      </c>
      <c r="E6583" s="97">
        <v>408.89059578850618</v>
      </c>
      <c r="F6583" s="227">
        <f t="shared" si="306"/>
        <v>3393375.62</v>
      </c>
      <c r="G6583" s="81">
        <v>4149.4908109999997</v>
      </c>
      <c r="H6583" s="106">
        <v>1300.6111462382994</v>
      </c>
      <c r="I6583" s="189">
        <f t="shared" si="307"/>
        <v>5396874</v>
      </c>
      <c r="J6583" s="232">
        <v>2016</v>
      </c>
      <c r="K6583" s="106">
        <f t="shared" si="308"/>
        <v>8790250</v>
      </c>
    </row>
    <row r="6584" spans="2:11" s="58" customFormat="1">
      <c r="B6584" s="175" t="s">
        <v>7719</v>
      </c>
      <c r="C6584" s="174" t="s">
        <v>3157</v>
      </c>
      <c r="D6584" s="181">
        <v>3455.4779819999999</v>
      </c>
      <c r="E6584" s="97">
        <v>325.24036496667799</v>
      </c>
      <c r="F6584" s="227">
        <f t="shared" si="306"/>
        <v>1123860.92</v>
      </c>
      <c r="G6584" s="81"/>
      <c r="H6584" s="106" t="s">
        <v>11235</v>
      </c>
      <c r="I6584" s="189" t="str">
        <f t="shared" si="307"/>
        <v/>
      </c>
      <c r="J6584" s="232">
        <v>2016</v>
      </c>
      <c r="K6584" s="106">
        <f t="shared" si="308"/>
        <v>0</v>
      </c>
    </row>
    <row r="6585" spans="2:11" s="58" customFormat="1">
      <c r="B6585" s="175" t="s">
        <v>7720</v>
      </c>
      <c r="C6585" s="174" t="s">
        <v>3151</v>
      </c>
      <c r="D6585" s="181">
        <v>9684.5783329999995</v>
      </c>
      <c r="E6585" s="97">
        <v>402.38907116081253</v>
      </c>
      <c r="F6585" s="227">
        <f t="shared" si="306"/>
        <v>3896968.48</v>
      </c>
      <c r="G6585" s="81">
        <v>4842.2892709999996</v>
      </c>
      <c r="H6585" s="106">
        <v>1300.6110638035859</v>
      </c>
      <c r="I6585" s="189">
        <f t="shared" si="307"/>
        <v>6297935</v>
      </c>
      <c r="J6585" s="232">
        <v>2016</v>
      </c>
      <c r="K6585" s="106">
        <f t="shared" si="308"/>
        <v>10194903</v>
      </c>
    </row>
    <row r="6586" spans="2:11" s="58" customFormat="1">
      <c r="B6586" s="175" t="s">
        <v>7721</v>
      </c>
      <c r="C6586" s="174" t="s">
        <v>3219</v>
      </c>
      <c r="D6586" s="181">
        <v>1376.333333</v>
      </c>
      <c r="E6586" s="97">
        <v>80.74081861969988</v>
      </c>
      <c r="F6586" s="227">
        <f t="shared" si="306"/>
        <v>111126.28</v>
      </c>
      <c r="G6586" s="81">
        <v>688.16666910000004</v>
      </c>
      <c r="H6586" s="106">
        <v>1300.6107970479734</v>
      </c>
      <c r="I6586" s="189">
        <f t="shared" si="307"/>
        <v>895037</v>
      </c>
      <c r="J6586" s="232">
        <v>2016</v>
      </c>
      <c r="K6586" s="106">
        <f t="shared" si="308"/>
        <v>1006163</v>
      </c>
    </row>
    <row r="6587" spans="2:11" s="58" customFormat="1">
      <c r="B6587" s="175" t="s">
        <v>7722</v>
      </c>
      <c r="C6587" s="174" t="s">
        <v>3151</v>
      </c>
      <c r="D6587" s="104">
        <v>3804.5</v>
      </c>
      <c r="E6587" s="97">
        <v>301.99134446050732</v>
      </c>
      <c r="F6587" s="227">
        <f t="shared" si="306"/>
        <v>1148926.07</v>
      </c>
      <c r="G6587" s="81">
        <v>1902.2500689999999</v>
      </c>
      <c r="H6587" s="106">
        <v>1300.6113340821753</v>
      </c>
      <c r="I6587" s="189">
        <f t="shared" si="307"/>
        <v>2474088</v>
      </c>
      <c r="J6587" s="232">
        <v>2016</v>
      </c>
      <c r="K6587" s="106">
        <f t="shared" si="308"/>
        <v>3623014</v>
      </c>
    </row>
    <row r="6588" spans="2:11" s="58" customFormat="1">
      <c r="B6588" s="175" t="s">
        <v>7723</v>
      </c>
      <c r="C6588" s="174" t="s">
        <v>3151</v>
      </c>
      <c r="D6588" s="181">
        <v>6493.06</v>
      </c>
      <c r="E6588" s="97">
        <v>262.19185253178006</v>
      </c>
      <c r="F6588" s="227">
        <f t="shared" si="306"/>
        <v>1702427.43</v>
      </c>
      <c r="G6588" s="81">
        <v>3246.5300499999998</v>
      </c>
      <c r="H6588" s="106">
        <v>1300.611093989412</v>
      </c>
      <c r="I6588" s="189">
        <f t="shared" si="307"/>
        <v>4222473</v>
      </c>
      <c r="J6588" s="232">
        <v>2016</v>
      </c>
      <c r="K6588" s="106">
        <f t="shared" si="308"/>
        <v>5924900</v>
      </c>
    </row>
    <row r="6589" spans="2:11" s="58" customFormat="1">
      <c r="B6589" s="175" t="s">
        <v>7724</v>
      </c>
      <c r="C6589" s="174" t="s">
        <v>3151</v>
      </c>
      <c r="D6589" s="181">
        <v>5055.7942860000003</v>
      </c>
      <c r="E6589" s="97">
        <v>253.43866215999753</v>
      </c>
      <c r="F6589" s="227">
        <f t="shared" si="306"/>
        <v>1281333.74</v>
      </c>
      <c r="G6589" s="81">
        <v>2527.8972869999998</v>
      </c>
      <c r="H6589" s="106">
        <v>1300.6109927440261</v>
      </c>
      <c r="I6589" s="189">
        <f t="shared" si="307"/>
        <v>3287811</v>
      </c>
      <c r="J6589" s="232">
        <v>2016</v>
      </c>
      <c r="K6589" s="106">
        <f t="shared" si="308"/>
        <v>4569145</v>
      </c>
    </row>
    <row r="6590" spans="2:11" s="58" customFormat="1">
      <c r="B6590" s="175" t="s">
        <v>7725</v>
      </c>
      <c r="C6590" s="174" t="s">
        <v>2910</v>
      </c>
      <c r="D6590" s="181">
        <v>5719.6166670000002</v>
      </c>
      <c r="E6590" s="97">
        <v>242.70781432073198</v>
      </c>
      <c r="F6590" s="227">
        <f t="shared" si="306"/>
        <v>1388195.66</v>
      </c>
      <c r="G6590" s="81">
        <v>2859.8082570000001</v>
      </c>
      <c r="H6590" s="106">
        <v>1300.6109730943406</v>
      </c>
      <c r="I6590" s="189">
        <f t="shared" si="307"/>
        <v>3719498</v>
      </c>
      <c r="J6590" s="232">
        <v>2016</v>
      </c>
      <c r="K6590" s="106">
        <f t="shared" si="308"/>
        <v>5107694</v>
      </c>
    </row>
    <row r="6591" spans="2:11" s="58" customFormat="1">
      <c r="B6591" s="175" t="s">
        <v>7726</v>
      </c>
      <c r="C6591" s="174" t="s">
        <v>4227</v>
      </c>
      <c r="D6591" s="181">
        <v>2445.333333</v>
      </c>
      <c r="E6591" s="97">
        <v>385.25956657378129</v>
      </c>
      <c r="F6591" s="227">
        <f t="shared" si="306"/>
        <v>942088.05999999994</v>
      </c>
      <c r="G6591" s="81"/>
      <c r="H6591" s="106" t="s">
        <v>11235</v>
      </c>
      <c r="I6591" s="189" t="str">
        <f t="shared" si="307"/>
        <v/>
      </c>
      <c r="J6591" s="232">
        <v>2016</v>
      </c>
      <c r="K6591" s="106">
        <f t="shared" si="308"/>
        <v>0</v>
      </c>
    </row>
    <row r="6592" spans="2:11" s="58" customFormat="1">
      <c r="B6592" s="175" t="s">
        <v>7727</v>
      </c>
      <c r="C6592" s="174" t="s">
        <v>4227</v>
      </c>
      <c r="D6592" s="104">
        <v>5726.1</v>
      </c>
      <c r="E6592" s="97">
        <v>124.56334503414192</v>
      </c>
      <c r="F6592" s="227">
        <f t="shared" si="306"/>
        <v>713262.17</v>
      </c>
      <c r="G6592" s="81">
        <v>2863.0498819999998</v>
      </c>
      <c r="H6592" s="106">
        <v>1300.611289873433</v>
      </c>
      <c r="I6592" s="189">
        <f t="shared" si="307"/>
        <v>3723714.9999999995</v>
      </c>
      <c r="J6592" s="232">
        <v>2016</v>
      </c>
      <c r="K6592" s="106">
        <f t="shared" si="308"/>
        <v>4436977</v>
      </c>
    </row>
    <row r="6593" spans="2:11" s="58" customFormat="1">
      <c r="B6593" s="175" t="s">
        <v>7728</v>
      </c>
      <c r="C6593" s="174" t="s">
        <v>4227</v>
      </c>
      <c r="D6593" s="181">
        <v>6315.6750000000002</v>
      </c>
      <c r="E6593" s="97">
        <v>386.05856222810706</v>
      </c>
      <c r="F6593" s="227">
        <f t="shared" si="306"/>
        <v>2438220.41</v>
      </c>
      <c r="G6593" s="81">
        <v>3157.8374389999999</v>
      </c>
      <c r="H6593" s="106">
        <v>1300.6112820362948</v>
      </c>
      <c r="I6593" s="189">
        <f t="shared" si="307"/>
        <v>4107119</v>
      </c>
      <c r="J6593" s="232">
        <v>2016</v>
      </c>
      <c r="K6593" s="106">
        <f t="shared" si="308"/>
        <v>6545339</v>
      </c>
    </row>
    <row r="6594" spans="2:11" s="58" customFormat="1">
      <c r="B6594" s="175" t="s">
        <v>7729</v>
      </c>
      <c r="C6594" s="174" t="s">
        <v>4909</v>
      </c>
      <c r="D6594" s="181">
        <v>3969.0949999999998</v>
      </c>
      <c r="E6594" s="97">
        <v>218.85926136814564</v>
      </c>
      <c r="F6594" s="227">
        <f t="shared" si="306"/>
        <v>868673.2</v>
      </c>
      <c r="G6594" s="81">
        <v>1984.547435</v>
      </c>
      <c r="H6594" s="106">
        <v>1300.610887136593</v>
      </c>
      <c r="I6594" s="189">
        <f t="shared" si="307"/>
        <v>2581124</v>
      </c>
      <c r="J6594" s="232">
        <v>2016</v>
      </c>
      <c r="K6594" s="106">
        <f t="shared" si="308"/>
        <v>3449797</v>
      </c>
    </row>
    <row r="6595" spans="2:11" s="58" customFormat="1">
      <c r="B6595" s="175" t="s">
        <v>7730</v>
      </c>
      <c r="C6595" s="174" t="s">
        <v>3177</v>
      </c>
      <c r="D6595" s="181">
        <v>4700.9571429999996</v>
      </c>
      <c r="E6595" s="97">
        <v>267.11941457918539</v>
      </c>
      <c r="F6595" s="227">
        <f t="shared" si="306"/>
        <v>1255716.9199999997</v>
      </c>
      <c r="G6595" s="81">
        <v>2350.4785270000002</v>
      </c>
      <c r="H6595" s="106">
        <v>1300.6113286649904</v>
      </c>
      <c r="I6595" s="189">
        <f t="shared" si="307"/>
        <v>3057059</v>
      </c>
      <c r="J6595" s="232">
        <v>2016</v>
      </c>
      <c r="K6595" s="106">
        <f t="shared" si="308"/>
        <v>4312776</v>
      </c>
    </row>
    <row r="6596" spans="2:11" s="58" customFormat="1">
      <c r="B6596" s="175" t="s">
        <v>7731</v>
      </c>
      <c r="C6596" s="174" t="s">
        <v>3177</v>
      </c>
      <c r="D6596" s="181">
        <v>4280.057143</v>
      </c>
      <c r="E6596" s="97">
        <v>361.08398751815452</v>
      </c>
      <c r="F6596" s="227">
        <f t="shared" si="306"/>
        <v>1545460.1</v>
      </c>
      <c r="G6596" s="81">
        <v>2140.028554</v>
      </c>
      <c r="H6596" s="106">
        <v>1300.6111506304696</v>
      </c>
      <c r="I6596" s="189">
        <f t="shared" si="307"/>
        <v>2783345</v>
      </c>
      <c r="J6596" s="232">
        <v>2016</v>
      </c>
      <c r="K6596" s="106">
        <f t="shared" si="308"/>
        <v>4328805</v>
      </c>
    </row>
    <row r="6597" spans="2:11" s="58" customFormat="1">
      <c r="B6597" s="175" t="s">
        <v>7732</v>
      </c>
      <c r="C6597" s="174" t="s">
        <v>3180</v>
      </c>
      <c r="D6597" s="104">
        <v>6561.7675319999998</v>
      </c>
      <c r="E6597" s="97">
        <v>185.32442273665114</v>
      </c>
      <c r="F6597" s="227">
        <f t="shared" si="306"/>
        <v>1216055.78</v>
      </c>
      <c r="G6597" s="81"/>
      <c r="H6597" s="106" t="s">
        <v>11235</v>
      </c>
      <c r="I6597" s="189" t="str">
        <f t="shared" si="307"/>
        <v/>
      </c>
      <c r="J6597" s="232">
        <v>2016</v>
      </c>
      <c r="K6597" s="106">
        <f t="shared" si="308"/>
        <v>0</v>
      </c>
    </row>
    <row r="6598" spans="2:11" s="58" customFormat="1">
      <c r="B6598" s="175" t="s">
        <v>7733</v>
      </c>
      <c r="C6598" s="174" t="s">
        <v>2910</v>
      </c>
      <c r="D6598" s="181">
        <v>5719.6166670000002</v>
      </c>
      <c r="E6598" s="97">
        <v>242.70781432073198</v>
      </c>
      <c r="F6598" s="227">
        <f t="shared" si="306"/>
        <v>1388195.66</v>
      </c>
      <c r="G6598" s="81"/>
      <c r="H6598" s="106" t="s">
        <v>11235</v>
      </c>
      <c r="I6598" s="189" t="str">
        <f t="shared" si="307"/>
        <v/>
      </c>
      <c r="J6598" s="232">
        <v>2016</v>
      </c>
      <c r="K6598" s="106">
        <f t="shared" si="308"/>
        <v>0</v>
      </c>
    </row>
    <row r="6599" spans="2:11" s="58" customFormat="1">
      <c r="B6599" s="175" t="s">
        <v>7734</v>
      </c>
      <c r="C6599" s="174" t="s">
        <v>2910</v>
      </c>
      <c r="D6599" s="181">
        <v>25591.75</v>
      </c>
      <c r="E6599" s="97">
        <v>108.16236287084705</v>
      </c>
      <c r="F6599" s="227">
        <f t="shared" si="306"/>
        <v>2768064.15</v>
      </c>
      <c r="G6599" s="81">
        <v>12795.87444</v>
      </c>
      <c r="H6599" s="106">
        <v>1300.6111522926135</v>
      </c>
      <c r="I6599" s="189">
        <f t="shared" si="307"/>
        <v>16642457</v>
      </c>
      <c r="J6599" s="232">
        <v>2016</v>
      </c>
      <c r="K6599" s="106">
        <f t="shared" si="308"/>
        <v>19410521</v>
      </c>
    </row>
    <row r="6600" spans="2:11" s="58" customFormat="1">
      <c r="B6600" s="175" t="s">
        <v>7735</v>
      </c>
      <c r="C6600" s="174" t="s">
        <v>2910</v>
      </c>
      <c r="D6600" s="181">
        <v>16921.599999999999</v>
      </c>
      <c r="E6600" s="97">
        <v>10.760637882942511</v>
      </c>
      <c r="F6600" s="227">
        <f t="shared" si="306"/>
        <v>182087.21</v>
      </c>
      <c r="G6600" s="81"/>
      <c r="H6600" s="106" t="s">
        <v>11235</v>
      </c>
      <c r="I6600" s="189" t="str">
        <f t="shared" si="307"/>
        <v/>
      </c>
      <c r="J6600" s="232">
        <v>2016</v>
      </c>
      <c r="K6600" s="106">
        <f t="shared" si="308"/>
        <v>0</v>
      </c>
    </row>
    <row r="6601" spans="2:11" s="58" customFormat="1">
      <c r="B6601" s="175" t="s">
        <v>7736</v>
      </c>
      <c r="C6601" s="174" t="s">
        <v>2910</v>
      </c>
      <c r="D6601" s="181">
        <v>25591.75</v>
      </c>
      <c r="E6601" s="97">
        <v>108.16236287084705</v>
      </c>
      <c r="F6601" s="227">
        <f t="shared" si="306"/>
        <v>2768064.15</v>
      </c>
      <c r="G6601" s="81">
        <v>12795.87444</v>
      </c>
      <c r="H6601" s="106">
        <v>1300.6111522926135</v>
      </c>
      <c r="I6601" s="189">
        <f t="shared" si="307"/>
        <v>16642457</v>
      </c>
      <c r="J6601" s="232">
        <v>2016</v>
      </c>
      <c r="K6601" s="106">
        <f t="shared" si="308"/>
        <v>19410521</v>
      </c>
    </row>
    <row r="6602" spans="2:11" s="58" customFormat="1">
      <c r="B6602" s="175" t="s">
        <v>7737</v>
      </c>
      <c r="C6602" s="174" t="s">
        <v>3236</v>
      </c>
      <c r="D6602" s="104">
        <v>5114.5</v>
      </c>
      <c r="E6602" s="97">
        <v>52.888845439436892</v>
      </c>
      <c r="F6602" s="227">
        <f t="shared" si="306"/>
        <v>270500</v>
      </c>
      <c r="G6602" s="81">
        <v>2557.2499859999998</v>
      </c>
      <c r="H6602" s="106">
        <v>1300.611210561563</v>
      </c>
      <c r="I6602" s="189">
        <f t="shared" si="307"/>
        <v>3325987.9999999995</v>
      </c>
      <c r="J6602" s="232">
        <v>2016</v>
      </c>
      <c r="K6602" s="106">
        <f t="shared" si="308"/>
        <v>3596488</v>
      </c>
    </row>
    <row r="6603" spans="2:11" s="58" customFormat="1">
      <c r="B6603" s="175" t="s">
        <v>7738</v>
      </c>
      <c r="C6603" s="174" t="s">
        <v>2910</v>
      </c>
      <c r="D6603" s="181">
        <v>15214.983329999999</v>
      </c>
      <c r="E6603" s="97">
        <v>29.495574215657062</v>
      </c>
      <c r="F6603" s="227">
        <f t="shared" si="306"/>
        <v>448774.67</v>
      </c>
      <c r="G6603" s="81"/>
      <c r="H6603" s="106" t="s">
        <v>11235</v>
      </c>
      <c r="I6603" s="189" t="str">
        <f t="shared" si="307"/>
        <v/>
      </c>
      <c r="J6603" s="232">
        <v>2016</v>
      </c>
      <c r="K6603" s="106">
        <f t="shared" si="308"/>
        <v>0</v>
      </c>
    </row>
    <row r="6604" spans="2:11" s="58" customFormat="1">
      <c r="B6604" s="175" t="s">
        <v>7739</v>
      </c>
      <c r="C6604" s="174" t="s">
        <v>3151</v>
      </c>
      <c r="D6604" s="181">
        <v>5404</v>
      </c>
      <c r="E6604" s="97">
        <v>372.47068097705403</v>
      </c>
      <c r="F6604" s="227">
        <f t="shared" si="306"/>
        <v>2012831.56</v>
      </c>
      <c r="G6604" s="81">
        <v>2702.0000770000001</v>
      </c>
      <c r="H6604" s="106">
        <v>1300.6109918034617</v>
      </c>
      <c r="I6604" s="189">
        <f t="shared" si="307"/>
        <v>3514251</v>
      </c>
      <c r="J6604" s="232">
        <v>2016</v>
      </c>
      <c r="K6604" s="106">
        <f t="shared" si="308"/>
        <v>5527083</v>
      </c>
    </row>
    <row r="6605" spans="2:11" s="58" customFormat="1">
      <c r="B6605" s="175" t="s">
        <v>7740</v>
      </c>
      <c r="C6605" s="174" t="s">
        <v>3151</v>
      </c>
      <c r="D6605" s="181">
        <v>7721.68</v>
      </c>
      <c r="E6605" s="97">
        <v>360.37182841039771</v>
      </c>
      <c r="F6605" s="227">
        <f t="shared" si="306"/>
        <v>2782675.94</v>
      </c>
      <c r="G6605" s="81">
        <v>3860.839993</v>
      </c>
      <c r="H6605" s="106">
        <v>1300.611009289242</v>
      </c>
      <c r="I6605" s="189">
        <f t="shared" si="307"/>
        <v>5021451</v>
      </c>
      <c r="J6605" s="232">
        <v>2016</v>
      </c>
      <c r="K6605" s="106">
        <f t="shared" si="308"/>
        <v>7804127</v>
      </c>
    </row>
    <row r="6606" spans="2:11" s="58" customFormat="1">
      <c r="B6606" s="175" t="s">
        <v>7741</v>
      </c>
      <c r="C6606" s="174" t="s">
        <v>2910</v>
      </c>
      <c r="D6606" s="181">
        <v>7477.561111</v>
      </c>
      <c r="E6606" s="97">
        <v>258.22003877167646</v>
      </c>
      <c r="F6606" s="227">
        <f t="shared" ref="F6606:F6669" si="309">IFERROR(D6606*E6606,0)</f>
        <v>1930856.12</v>
      </c>
      <c r="G6606" s="81">
        <v>3738.7806609999998</v>
      </c>
      <c r="H6606" s="106">
        <v>1300.6111994543669</v>
      </c>
      <c r="I6606" s="189">
        <f t="shared" ref="I6606:I6669" si="310">IFERROR(G6606*H6606,"")</f>
        <v>4862700</v>
      </c>
      <c r="J6606" s="232">
        <v>2016</v>
      </c>
      <c r="K6606" s="106">
        <f t="shared" ref="K6606:K6669" si="311">IFERROR(ROUND((F6606+I6606),0),0)</f>
        <v>6793556</v>
      </c>
    </row>
    <row r="6607" spans="2:11" s="58" customFormat="1">
      <c r="B6607" s="175" t="s">
        <v>7742</v>
      </c>
      <c r="C6607" s="174" t="s">
        <v>3186</v>
      </c>
      <c r="D6607" s="104">
        <v>4533.6750000000002</v>
      </c>
      <c r="E6607" s="97">
        <v>104.43734718523052</v>
      </c>
      <c r="F6607" s="227">
        <f t="shared" si="309"/>
        <v>473484.99</v>
      </c>
      <c r="G6607" s="81">
        <v>2266.837528</v>
      </c>
      <c r="H6607" s="106">
        <v>1300.6110775840305</v>
      </c>
      <c r="I6607" s="189">
        <f t="shared" si="310"/>
        <v>2948274</v>
      </c>
      <c r="J6607" s="232">
        <v>2016</v>
      </c>
      <c r="K6607" s="106">
        <f t="shared" si="311"/>
        <v>3421759</v>
      </c>
    </row>
    <row r="6608" spans="2:11" s="58" customFormat="1">
      <c r="B6608" s="175" t="s">
        <v>7743</v>
      </c>
      <c r="C6608" s="174" t="s">
        <v>5994</v>
      </c>
      <c r="D6608" s="181">
        <v>4438.2</v>
      </c>
      <c r="E6608" s="97">
        <v>343.9304740660628</v>
      </c>
      <c r="F6608" s="227">
        <f t="shared" si="309"/>
        <v>1526432.2299999997</v>
      </c>
      <c r="G6608" s="81">
        <v>2219.0999940000002</v>
      </c>
      <c r="H6608" s="106">
        <v>1300.6110620538354</v>
      </c>
      <c r="I6608" s="189">
        <f t="shared" si="310"/>
        <v>2886186</v>
      </c>
      <c r="J6608" s="232">
        <v>2016</v>
      </c>
      <c r="K6608" s="106">
        <f t="shared" si="311"/>
        <v>4412618</v>
      </c>
    </row>
    <row r="6609" spans="2:11" s="58" customFormat="1">
      <c r="B6609" s="175" t="s">
        <v>7744</v>
      </c>
      <c r="C6609" s="174" t="s">
        <v>2910</v>
      </c>
      <c r="D6609" s="181">
        <v>7591.9</v>
      </c>
      <c r="E6609" s="97">
        <v>171.19870124738208</v>
      </c>
      <c r="F6609" s="227">
        <f t="shared" si="309"/>
        <v>1299723.42</v>
      </c>
      <c r="G6609" s="81">
        <v>3795.9499620000001</v>
      </c>
      <c r="H6609" s="106">
        <v>1300.6111907225397</v>
      </c>
      <c r="I6609" s="189">
        <f t="shared" si="310"/>
        <v>4937055</v>
      </c>
      <c r="J6609" s="232">
        <v>2016</v>
      </c>
      <c r="K6609" s="106">
        <f t="shared" si="311"/>
        <v>6236778</v>
      </c>
    </row>
    <row r="6610" spans="2:11" s="58" customFormat="1">
      <c r="B6610" s="175" t="s">
        <v>7745</v>
      </c>
      <c r="C6610" s="174" t="s">
        <v>3236</v>
      </c>
      <c r="D6610" s="181">
        <v>3110.2</v>
      </c>
      <c r="E6610" s="97">
        <v>152.64384927014342</v>
      </c>
      <c r="F6610" s="227">
        <f t="shared" si="309"/>
        <v>474752.9</v>
      </c>
      <c r="G6610" s="81">
        <v>1555.0999670000001</v>
      </c>
      <c r="H6610" s="106">
        <v>1300.610920789763</v>
      </c>
      <c r="I6610" s="189">
        <f t="shared" si="310"/>
        <v>2022580.0000000002</v>
      </c>
      <c r="J6610" s="232">
        <v>2016</v>
      </c>
      <c r="K6610" s="106">
        <f t="shared" si="311"/>
        <v>2497333</v>
      </c>
    </row>
    <row r="6611" spans="2:11" s="58" customFormat="1">
      <c r="B6611" s="175" t="s">
        <v>7746</v>
      </c>
      <c r="C6611" s="174" t="s">
        <v>7747</v>
      </c>
      <c r="D6611" s="181">
        <v>2535.4</v>
      </c>
      <c r="E6611" s="97">
        <v>137.99080224027767</v>
      </c>
      <c r="F6611" s="227">
        <f t="shared" si="309"/>
        <v>349861.88</v>
      </c>
      <c r="G6611" s="81">
        <v>1267.6999880000001</v>
      </c>
      <c r="H6611" s="106">
        <v>1300.6113556893083</v>
      </c>
      <c r="I6611" s="189">
        <f t="shared" si="310"/>
        <v>1648785</v>
      </c>
      <c r="J6611" s="232">
        <v>2016</v>
      </c>
      <c r="K6611" s="106">
        <f t="shared" si="311"/>
        <v>1998647</v>
      </c>
    </row>
    <row r="6612" spans="2:11" s="58" customFormat="1">
      <c r="B6612" s="175" t="s">
        <v>7748</v>
      </c>
      <c r="C6612" s="174" t="s">
        <v>3236</v>
      </c>
      <c r="D6612" s="104">
        <v>3858.85</v>
      </c>
      <c r="E6612" s="97">
        <v>308.92555294971305</v>
      </c>
      <c r="F6612" s="227">
        <f t="shared" si="309"/>
        <v>1192097.3700000001</v>
      </c>
      <c r="G6612" s="81">
        <v>1929.4250050000001</v>
      </c>
      <c r="H6612" s="106">
        <v>1300.6113186555285</v>
      </c>
      <c r="I6612" s="189">
        <f t="shared" si="310"/>
        <v>2509432</v>
      </c>
      <c r="J6612" s="232">
        <v>2016</v>
      </c>
      <c r="K6612" s="106">
        <f t="shared" si="311"/>
        <v>3701529</v>
      </c>
    </row>
    <row r="6613" spans="2:11" s="58" customFormat="1">
      <c r="B6613" s="175" t="s">
        <v>7749</v>
      </c>
      <c r="C6613" s="174" t="s">
        <v>7747</v>
      </c>
      <c r="D6613" s="181">
        <v>3389.4</v>
      </c>
      <c r="E6613" s="97">
        <v>309.24009854251489</v>
      </c>
      <c r="F6613" s="227">
        <f t="shared" si="309"/>
        <v>1048138.39</v>
      </c>
      <c r="G6613" s="81">
        <v>1694.6999060000001</v>
      </c>
      <c r="H6613" s="106">
        <v>1300.6113897784096</v>
      </c>
      <c r="I6613" s="189">
        <f t="shared" si="310"/>
        <v>2204146</v>
      </c>
      <c r="J6613" s="232">
        <v>2016</v>
      </c>
      <c r="K6613" s="106">
        <f t="shared" si="311"/>
        <v>3252284</v>
      </c>
    </row>
    <row r="6614" spans="2:11" s="58" customFormat="1">
      <c r="B6614" s="175" t="s">
        <v>7750</v>
      </c>
      <c r="C6614" s="174" t="s">
        <v>7747</v>
      </c>
      <c r="D6614" s="181">
        <v>2535.4</v>
      </c>
      <c r="E6614" s="97">
        <v>137.99080224027767</v>
      </c>
      <c r="F6614" s="227">
        <f t="shared" si="309"/>
        <v>349861.88</v>
      </c>
      <c r="G6614" s="81">
        <v>1267.6999880000001</v>
      </c>
      <c r="H6614" s="106">
        <v>1300.6113556893083</v>
      </c>
      <c r="I6614" s="189">
        <f t="shared" si="310"/>
        <v>1648785</v>
      </c>
      <c r="J6614" s="232">
        <v>2016</v>
      </c>
      <c r="K6614" s="106">
        <f t="shared" si="311"/>
        <v>1998647</v>
      </c>
    </row>
    <row r="6615" spans="2:11" s="58" customFormat="1">
      <c r="B6615" s="175" t="s">
        <v>7751</v>
      </c>
      <c r="C6615" s="174" t="s">
        <v>2942</v>
      </c>
      <c r="D6615" s="181">
        <v>3203.66</v>
      </c>
      <c r="E6615" s="97">
        <v>370.74648370925752</v>
      </c>
      <c r="F6615" s="227">
        <f t="shared" si="309"/>
        <v>1187745.68</v>
      </c>
      <c r="G6615" s="81">
        <v>1601.82997</v>
      </c>
      <c r="H6615" s="106">
        <v>1300.6112003260871</v>
      </c>
      <c r="I6615" s="189">
        <f t="shared" si="310"/>
        <v>2083358</v>
      </c>
      <c r="J6615" s="232">
        <v>2016</v>
      </c>
      <c r="K6615" s="106">
        <f t="shared" si="311"/>
        <v>3271104</v>
      </c>
    </row>
    <row r="6616" spans="2:11" s="58" customFormat="1">
      <c r="B6616" s="175" t="s">
        <v>7752</v>
      </c>
      <c r="C6616" s="174" t="s">
        <v>2942</v>
      </c>
      <c r="D6616" s="181">
        <v>4378.3666670000002</v>
      </c>
      <c r="E6616" s="97">
        <v>144.74258969138091</v>
      </c>
      <c r="F6616" s="227">
        <f t="shared" si="309"/>
        <v>633736.13</v>
      </c>
      <c r="G6616" s="81">
        <v>2189.1833459999998</v>
      </c>
      <c r="H6616" s="106">
        <v>1300.6110270308991</v>
      </c>
      <c r="I6616" s="189">
        <f t="shared" si="310"/>
        <v>2847276</v>
      </c>
      <c r="J6616" s="232">
        <v>2016</v>
      </c>
      <c r="K6616" s="106">
        <f t="shared" si="311"/>
        <v>3481012</v>
      </c>
    </row>
    <row r="6617" spans="2:11" s="58" customFormat="1">
      <c r="B6617" s="175" t="s">
        <v>7753</v>
      </c>
      <c r="C6617" s="174" t="s">
        <v>3236</v>
      </c>
      <c r="D6617" s="104">
        <v>3858.85</v>
      </c>
      <c r="E6617" s="97">
        <v>308.92555294971305</v>
      </c>
      <c r="F6617" s="227">
        <f t="shared" si="309"/>
        <v>1192097.3700000001</v>
      </c>
      <c r="G6617" s="81">
        <v>1929.4250050000001</v>
      </c>
      <c r="H6617" s="106">
        <v>1300.6113186555285</v>
      </c>
      <c r="I6617" s="189">
        <f t="shared" si="310"/>
        <v>2509432</v>
      </c>
      <c r="J6617" s="232">
        <v>2016</v>
      </c>
      <c r="K6617" s="106">
        <f t="shared" si="311"/>
        <v>3701529</v>
      </c>
    </row>
    <row r="6618" spans="2:11" s="58" customFormat="1">
      <c r="B6618" s="175" t="s">
        <v>7754</v>
      </c>
      <c r="C6618" s="174" t="s">
        <v>2942</v>
      </c>
      <c r="D6618" s="181">
        <v>3203.66</v>
      </c>
      <c r="E6618" s="97">
        <v>370.74648370925752</v>
      </c>
      <c r="F6618" s="227">
        <f t="shared" si="309"/>
        <v>1187745.68</v>
      </c>
      <c r="G6618" s="81">
        <v>1601.82997</v>
      </c>
      <c r="H6618" s="106">
        <v>1300.6112003260871</v>
      </c>
      <c r="I6618" s="189">
        <f t="shared" si="310"/>
        <v>2083358</v>
      </c>
      <c r="J6618" s="232">
        <v>2016</v>
      </c>
      <c r="K6618" s="106">
        <f t="shared" si="311"/>
        <v>3271104</v>
      </c>
    </row>
    <row r="6619" spans="2:11" s="58" customFormat="1">
      <c r="B6619" s="175" t="s">
        <v>7755</v>
      </c>
      <c r="C6619" s="174" t="s">
        <v>3236</v>
      </c>
      <c r="D6619" s="181">
        <v>6254.8733329999995</v>
      </c>
      <c r="E6619" s="97">
        <v>322.03487309212954</v>
      </c>
      <c r="F6619" s="227">
        <f t="shared" si="309"/>
        <v>2014287.34</v>
      </c>
      <c r="G6619" s="81">
        <v>3127.4367480000001</v>
      </c>
      <c r="H6619" s="106">
        <v>1300.6111163083385</v>
      </c>
      <c r="I6619" s="189">
        <f t="shared" si="310"/>
        <v>4067579</v>
      </c>
      <c r="J6619" s="232">
        <v>2016</v>
      </c>
      <c r="K6619" s="106">
        <f t="shared" si="311"/>
        <v>6081866</v>
      </c>
    </row>
    <row r="6620" spans="2:11" s="58" customFormat="1">
      <c r="B6620" s="175" t="s">
        <v>7756</v>
      </c>
      <c r="C6620" s="174" t="s">
        <v>3226</v>
      </c>
      <c r="D6620" s="181">
        <v>4438.1659540000001</v>
      </c>
      <c r="E6620" s="97">
        <v>340.05394697775648</v>
      </c>
      <c r="F6620" s="227">
        <f t="shared" si="309"/>
        <v>1509215.85</v>
      </c>
      <c r="G6620" s="81"/>
      <c r="H6620" s="106" t="s">
        <v>11235</v>
      </c>
      <c r="I6620" s="189" t="str">
        <f t="shared" si="310"/>
        <v/>
      </c>
      <c r="J6620" s="232">
        <v>2016</v>
      </c>
      <c r="K6620" s="106">
        <f t="shared" si="311"/>
        <v>0</v>
      </c>
    </row>
    <row r="6621" spans="2:11" s="58" customFormat="1">
      <c r="B6621" s="175" t="s">
        <v>7757</v>
      </c>
      <c r="C6621" s="174" t="s">
        <v>7747</v>
      </c>
      <c r="D6621" s="181">
        <v>3389.4</v>
      </c>
      <c r="E6621" s="97">
        <v>309.24009854251489</v>
      </c>
      <c r="F6621" s="227">
        <f t="shared" si="309"/>
        <v>1048138.39</v>
      </c>
      <c r="G6621" s="81">
        <v>1694.6999060000001</v>
      </c>
      <c r="H6621" s="106">
        <v>1300.6113897784096</v>
      </c>
      <c r="I6621" s="189">
        <f t="shared" si="310"/>
        <v>2204146</v>
      </c>
      <c r="J6621" s="232">
        <v>2016</v>
      </c>
      <c r="K6621" s="106">
        <f t="shared" si="311"/>
        <v>3252284</v>
      </c>
    </row>
    <row r="6622" spans="2:11" s="58" customFormat="1">
      <c r="B6622" s="175" t="s">
        <v>7758</v>
      </c>
      <c r="C6622" s="174" t="s">
        <v>3226</v>
      </c>
      <c r="D6622" s="104">
        <v>2155.4764759999998</v>
      </c>
      <c r="E6622" s="97">
        <v>457.55639227862309</v>
      </c>
      <c r="F6622" s="227">
        <f t="shared" si="309"/>
        <v>986252.04</v>
      </c>
      <c r="G6622" s="81">
        <v>1077.7382030000001</v>
      </c>
      <c r="H6622" s="106">
        <v>1300.610849738988</v>
      </c>
      <c r="I6622" s="189">
        <f t="shared" si="310"/>
        <v>1401718</v>
      </c>
      <c r="J6622" s="232">
        <v>2016</v>
      </c>
      <c r="K6622" s="106">
        <f t="shared" si="311"/>
        <v>2387970</v>
      </c>
    </row>
    <row r="6623" spans="2:11" s="58" customFormat="1">
      <c r="B6623" s="175" t="s">
        <v>7759</v>
      </c>
      <c r="C6623" s="174" t="s">
        <v>3239</v>
      </c>
      <c r="D6623" s="181">
        <v>4884.6777039999997</v>
      </c>
      <c r="E6623" s="97">
        <v>482.23049559054385</v>
      </c>
      <c r="F6623" s="227">
        <f t="shared" si="309"/>
        <v>2355540.5499999998</v>
      </c>
      <c r="G6623" s="81">
        <v>2442.3388279999999</v>
      </c>
      <c r="H6623" s="106">
        <v>1300.6111042345515</v>
      </c>
      <c r="I6623" s="189">
        <f t="shared" si="310"/>
        <v>3176533</v>
      </c>
      <c r="J6623" s="232">
        <v>2016</v>
      </c>
      <c r="K6623" s="106">
        <f t="shared" si="311"/>
        <v>5532074</v>
      </c>
    </row>
    <row r="6624" spans="2:11" s="58" customFormat="1">
      <c r="B6624" s="175" t="s">
        <v>7760</v>
      </c>
      <c r="C6624" s="174" t="s">
        <v>3226</v>
      </c>
      <c r="D6624" s="181">
        <v>2155.4764759999998</v>
      </c>
      <c r="E6624" s="97">
        <v>457.55639227862309</v>
      </c>
      <c r="F6624" s="227">
        <f t="shared" si="309"/>
        <v>986252.04</v>
      </c>
      <c r="G6624" s="81">
        <v>1077.7382030000001</v>
      </c>
      <c r="H6624" s="106">
        <v>1300.610849738988</v>
      </c>
      <c r="I6624" s="189">
        <f t="shared" si="310"/>
        <v>1401718</v>
      </c>
      <c r="J6624" s="232">
        <v>2016</v>
      </c>
      <c r="K6624" s="106">
        <f t="shared" si="311"/>
        <v>2387970</v>
      </c>
    </row>
    <row r="6625" spans="2:11" s="58" customFormat="1">
      <c r="B6625" s="175" t="s">
        <v>7761</v>
      </c>
      <c r="C6625" s="174" t="s">
        <v>2942</v>
      </c>
      <c r="D6625" s="181">
        <v>3075.3666669999998</v>
      </c>
      <c r="E6625" s="97">
        <v>666.66896406209901</v>
      </c>
      <c r="F6625" s="227">
        <f t="shared" si="309"/>
        <v>2050251.51</v>
      </c>
      <c r="G6625" s="81">
        <v>1537.6833369999999</v>
      </c>
      <c r="H6625" s="106">
        <v>1300.6110893429029</v>
      </c>
      <c r="I6625" s="189">
        <f t="shared" si="310"/>
        <v>1999928</v>
      </c>
      <c r="J6625" s="232">
        <v>2016</v>
      </c>
      <c r="K6625" s="106">
        <f t="shared" si="311"/>
        <v>4050180</v>
      </c>
    </row>
    <row r="6626" spans="2:11" s="58" customFormat="1">
      <c r="B6626" s="175" t="s">
        <v>7762</v>
      </c>
      <c r="C6626" s="174" t="s">
        <v>2942</v>
      </c>
      <c r="D6626" s="181">
        <v>4378.3666670000002</v>
      </c>
      <c r="E6626" s="97">
        <v>144.74258969138091</v>
      </c>
      <c r="F6626" s="227">
        <f t="shared" si="309"/>
        <v>633736.13</v>
      </c>
      <c r="G6626" s="81">
        <v>2189.1833459999998</v>
      </c>
      <c r="H6626" s="106">
        <v>1300.6110270308991</v>
      </c>
      <c r="I6626" s="189">
        <f t="shared" si="310"/>
        <v>2847276</v>
      </c>
      <c r="J6626" s="232">
        <v>2016</v>
      </c>
      <c r="K6626" s="106">
        <f t="shared" si="311"/>
        <v>3481012</v>
      </c>
    </row>
    <row r="6627" spans="2:11" s="58" customFormat="1">
      <c r="B6627" s="175" t="s">
        <v>7763</v>
      </c>
      <c r="C6627" s="174" t="s">
        <v>7764</v>
      </c>
      <c r="D6627" s="104">
        <v>4586.5163640000001</v>
      </c>
      <c r="E6627" s="97">
        <v>378.54115241525824</v>
      </c>
      <c r="F6627" s="227">
        <f t="shared" si="309"/>
        <v>1736185.1900000002</v>
      </c>
      <c r="G6627" s="81">
        <v>2293.2580849999999</v>
      </c>
      <c r="H6627" s="106">
        <v>1300.61113465997</v>
      </c>
      <c r="I6627" s="189">
        <f t="shared" si="310"/>
        <v>2982637</v>
      </c>
      <c r="J6627" s="232">
        <v>2016</v>
      </c>
      <c r="K6627" s="106">
        <f t="shared" si="311"/>
        <v>4718822</v>
      </c>
    </row>
    <row r="6628" spans="2:11" s="58" customFormat="1">
      <c r="B6628" s="175" t="s">
        <v>7765</v>
      </c>
      <c r="C6628" s="174" t="s">
        <v>2902</v>
      </c>
      <c r="D6628" s="181">
        <v>5910.0298700000003</v>
      </c>
      <c r="E6628" s="97">
        <v>71.93550106371967</v>
      </c>
      <c r="F6628" s="227">
        <f t="shared" si="309"/>
        <v>425140.96</v>
      </c>
      <c r="G6628" s="81"/>
      <c r="H6628" s="106" t="s">
        <v>11235</v>
      </c>
      <c r="I6628" s="189" t="str">
        <f t="shared" si="310"/>
        <v/>
      </c>
      <c r="J6628" s="232">
        <v>2016</v>
      </c>
      <c r="K6628" s="106">
        <f t="shared" si="311"/>
        <v>0</v>
      </c>
    </row>
    <row r="6629" spans="2:11" s="58" customFormat="1">
      <c r="B6629" s="175" t="s">
        <v>7766</v>
      </c>
      <c r="C6629" s="174" t="s">
        <v>2902</v>
      </c>
      <c r="D6629" s="181">
        <v>7633.8666670000002</v>
      </c>
      <c r="E6629" s="97">
        <v>177.19107616161355</v>
      </c>
      <c r="F6629" s="227">
        <f t="shared" si="309"/>
        <v>1352653.05</v>
      </c>
      <c r="G6629" s="81"/>
      <c r="H6629" s="106" t="s">
        <v>11235</v>
      </c>
      <c r="I6629" s="189" t="str">
        <f t="shared" si="310"/>
        <v/>
      </c>
      <c r="J6629" s="232">
        <v>2016</v>
      </c>
      <c r="K6629" s="106">
        <f t="shared" si="311"/>
        <v>0</v>
      </c>
    </row>
    <row r="6630" spans="2:11" s="58" customFormat="1">
      <c r="B6630" s="175" t="s">
        <v>7767</v>
      </c>
      <c r="C6630" s="174" t="s">
        <v>4496</v>
      </c>
      <c r="D6630" s="181">
        <v>4285.1333329999998</v>
      </c>
      <c r="E6630" s="97">
        <v>107.37914884852896</v>
      </c>
      <c r="F6630" s="227">
        <f t="shared" si="309"/>
        <v>460133.97</v>
      </c>
      <c r="G6630" s="81">
        <v>2142.5666980000001</v>
      </c>
      <c r="H6630" s="106">
        <v>623.65153031049306</v>
      </c>
      <c r="I6630" s="189">
        <f t="shared" si="310"/>
        <v>1336215</v>
      </c>
      <c r="J6630" s="232">
        <v>2016</v>
      </c>
      <c r="K6630" s="106">
        <f t="shared" si="311"/>
        <v>1796349</v>
      </c>
    </row>
    <row r="6631" spans="2:11" s="58" customFormat="1">
      <c r="B6631" s="175" t="s">
        <v>7768</v>
      </c>
      <c r="C6631" s="174" t="s">
        <v>4496</v>
      </c>
      <c r="D6631" s="181">
        <v>9716.8187880000005</v>
      </c>
      <c r="E6631" s="97">
        <v>354.49387553197209</v>
      </c>
      <c r="F6631" s="227">
        <f t="shared" si="309"/>
        <v>3444552.75</v>
      </c>
      <c r="G6631" s="81">
        <v>4858.4091680000001</v>
      </c>
      <c r="H6631" s="106">
        <v>623.6516718181856</v>
      </c>
      <c r="I6631" s="189">
        <f t="shared" si="310"/>
        <v>3029955.0000000005</v>
      </c>
      <c r="J6631" s="232">
        <v>2016</v>
      </c>
      <c r="K6631" s="106">
        <f t="shared" si="311"/>
        <v>6474508</v>
      </c>
    </row>
    <row r="6632" spans="2:11" s="58" customFormat="1">
      <c r="B6632" s="175" t="s">
        <v>7769</v>
      </c>
      <c r="C6632" s="174" t="s">
        <v>4496</v>
      </c>
      <c r="D6632" s="104">
        <v>5852.4654549999996</v>
      </c>
      <c r="E6632" s="97">
        <v>432.40761341666052</v>
      </c>
      <c r="F6632" s="227">
        <f t="shared" si="309"/>
        <v>2530650.62</v>
      </c>
      <c r="G6632" s="81">
        <v>2926.23279</v>
      </c>
      <c r="H6632" s="106">
        <v>623.65168151915896</v>
      </c>
      <c r="I6632" s="189">
        <f t="shared" si="310"/>
        <v>1824950</v>
      </c>
      <c r="J6632" s="232">
        <v>2016</v>
      </c>
      <c r="K6632" s="106">
        <f t="shared" si="311"/>
        <v>4355601</v>
      </c>
    </row>
    <row r="6633" spans="2:11" s="58" customFormat="1">
      <c r="B6633" s="175" t="s">
        <v>7770</v>
      </c>
      <c r="C6633" s="174" t="s">
        <v>7771</v>
      </c>
      <c r="D6633" s="181">
        <v>7141.3973530000003</v>
      </c>
      <c r="E6633" s="97">
        <v>320.10780901859164</v>
      </c>
      <c r="F6633" s="227">
        <f t="shared" si="309"/>
        <v>2286017.06</v>
      </c>
      <c r="G6633" s="81">
        <v>3570.698539</v>
      </c>
      <c r="H6633" s="106">
        <v>623.65164005798476</v>
      </c>
      <c r="I6633" s="189">
        <f t="shared" si="310"/>
        <v>2226872</v>
      </c>
      <c r="J6633" s="232">
        <v>2016</v>
      </c>
      <c r="K6633" s="106">
        <f t="shared" si="311"/>
        <v>4512889</v>
      </c>
    </row>
    <row r="6634" spans="2:11" s="58" customFormat="1">
      <c r="B6634" s="175" t="s">
        <v>7772</v>
      </c>
      <c r="C6634" s="174" t="s">
        <v>4496</v>
      </c>
      <c r="D6634" s="181">
        <v>5852.4654549999996</v>
      </c>
      <c r="E6634" s="97">
        <v>432.40761341666052</v>
      </c>
      <c r="F6634" s="227">
        <f t="shared" si="309"/>
        <v>2530650.62</v>
      </c>
      <c r="G6634" s="81">
        <v>2926.23279</v>
      </c>
      <c r="H6634" s="106">
        <v>623.65168151915896</v>
      </c>
      <c r="I6634" s="189">
        <f t="shared" si="310"/>
        <v>1824950</v>
      </c>
      <c r="J6634" s="232">
        <v>2016</v>
      </c>
      <c r="K6634" s="106">
        <f t="shared" si="311"/>
        <v>4355601</v>
      </c>
    </row>
    <row r="6635" spans="2:11" s="58" customFormat="1">
      <c r="B6635" s="175" t="s">
        <v>7773</v>
      </c>
      <c r="C6635" s="174" t="s">
        <v>4496</v>
      </c>
      <c r="D6635" s="181">
        <v>12727.738789999999</v>
      </c>
      <c r="E6635" s="97">
        <v>232.50311770422499</v>
      </c>
      <c r="F6635" s="227">
        <f t="shared" si="309"/>
        <v>2959238.95</v>
      </c>
      <c r="G6635" s="81">
        <v>6363.8693139999996</v>
      </c>
      <c r="H6635" s="106">
        <v>675.13831413037724</v>
      </c>
      <c r="I6635" s="189">
        <f t="shared" si="310"/>
        <v>4296492</v>
      </c>
      <c r="J6635" s="232">
        <v>2016</v>
      </c>
      <c r="K6635" s="106">
        <f t="shared" si="311"/>
        <v>7255731</v>
      </c>
    </row>
    <row r="6636" spans="2:11" s="58" customFormat="1">
      <c r="B6636" s="175" t="s">
        <v>7774</v>
      </c>
      <c r="C6636" s="174" t="s">
        <v>2768</v>
      </c>
      <c r="D6636" s="181">
        <v>7024.8249999999998</v>
      </c>
      <c r="E6636" s="97">
        <v>260.26921382383193</v>
      </c>
      <c r="F6636" s="227">
        <f t="shared" si="309"/>
        <v>1828345.6800000002</v>
      </c>
      <c r="G6636" s="81">
        <v>3512.4124080000001</v>
      </c>
      <c r="H6636" s="106">
        <v>580.59269901087305</v>
      </c>
      <c r="I6636" s="189">
        <f t="shared" si="310"/>
        <v>2039281</v>
      </c>
      <c r="J6636" s="232">
        <v>2016</v>
      </c>
      <c r="K6636" s="106">
        <f t="shared" si="311"/>
        <v>3867627</v>
      </c>
    </row>
    <row r="6637" spans="2:11" s="58" customFormat="1">
      <c r="B6637" s="175" t="s">
        <v>7775</v>
      </c>
      <c r="C6637" s="174" t="s">
        <v>2788</v>
      </c>
      <c r="D6637" s="104">
        <v>3969.5444440000001</v>
      </c>
      <c r="E6637" s="97">
        <v>286.97614450994672</v>
      </c>
      <c r="F6637" s="227">
        <f t="shared" si="309"/>
        <v>1139164.56</v>
      </c>
      <c r="G6637" s="81">
        <v>1984.772232</v>
      </c>
      <c r="H6637" s="106">
        <v>587.30970798869987</v>
      </c>
      <c r="I6637" s="189">
        <f t="shared" si="310"/>
        <v>1165676</v>
      </c>
      <c r="J6637" s="232">
        <v>2016</v>
      </c>
      <c r="K6637" s="106">
        <f t="shared" si="311"/>
        <v>2304841</v>
      </c>
    </row>
    <row r="6638" spans="2:11" s="58" customFormat="1">
      <c r="B6638" s="175" t="s">
        <v>7776</v>
      </c>
      <c r="C6638" s="174" t="s">
        <v>2793</v>
      </c>
      <c r="D6638" s="181">
        <v>2630.8</v>
      </c>
      <c r="E6638" s="97">
        <v>206.28587882013076</v>
      </c>
      <c r="F6638" s="227">
        <f t="shared" si="309"/>
        <v>542696.89</v>
      </c>
      <c r="G6638" s="81"/>
      <c r="H6638" s="106" t="s">
        <v>11235</v>
      </c>
      <c r="I6638" s="189" t="str">
        <f t="shared" si="310"/>
        <v/>
      </c>
      <c r="J6638" s="232">
        <v>2016</v>
      </c>
      <c r="K6638" s="106">
        <f t="shared" si="311"/>
        <v>0</v>
      </c>
    </row>
    <row r="6639" spans="2:11" s="58" customFormat="1">
      <c r="B6639" s="175" t="s">
        <v>7777</v>
      </c>
      <c r="C6639" s="174" t="s">
        <v>2902</v>
      </c>
      <c r="D6639" s="181">
        <v>35397.750319999999</v>
      </c>
      <c r="E6639" s="97">
        <v>116.25906626260422</v>
      </c>
      <c r="F6639" s="227">
        <f t="shared" si="309"/>
        <v>4115309.4</v>
      </c>
      <c r="G6639" s="81"/>
      <c r="H6639" s="106" t="s">
        <v>11235</v>
      </c>
      <c r="I6639" s="189" t="str">
        <f t="shared" si="310"/>
        <v/>
      </c>
      <c r="J6639" s="232">
        <v>2016</v>
      </c>
      <c r="K6639" s="106">
        <f t="shared" si="311"/>
        <v>0</v>
      </c>
    </row>
    <row r="6640" spans="2:11" s="58" customFormat="1">
      <c r="B6640" s="175" t="s">
        <v>7778</v>
      </c>
      <c r="C6640" s="174" t="s">
        <v>5518</v>
      </c>
      <c r="D6640" s="181">
        <v>5302.3272729999999</v>
      </c>
      <c r="E6640" s="97">
        <v>211.79809207902886</v>
      </c>
      <c r="F6640" s="227">
        <f t="shared" si="309"/>
        <v>1123022.8</v>
      </c>
      <c r="G6640" s="81">
        <v>2651.163638</v>
      </c>
      <c r="H6640" s="106">
        <v>623.65180945499981</v>
      </c>
      <c r="I6640" s="189">
        <f t="shared" si="310"/>
        <v>1653403</v>
      </c>
      <c r="J6640" s="232">
        <v>2016</v>
      </c>
      <c r="K6640" s="106">
        <f t="shared" si="311"/>
        <v>2776426</v>
      </c>
    </row>
    <row r="6641" spans="2:11" s="58" customFormat="1">
      <c r="B6641" s="175" t="s">
        <v>7779</v>
      </c>
      <c r="C6641" s="174" t="s">
        <v>5518</v>
      </c>
      <c r="D6641" s="181">
        <v>2653.1</v>
      </c>
      <c r="E6641" s="97">
        <v>95.23498548867363</v>
      </c>
      <c r="F6641" s="227">
        <f t="shared" si="309"/>
        <v>252667.94</v>
      </c>
      <c r="G6641" s="81">
        <v>1326.5500360000001</v>
      </c>
      <c r="H6641" s="106">
        <v>623.65156047532605</v>
      </c>
      <c r="I6641" s="189">
        <f t="shared" si="310"/>
        <v>827305</v>
      </c>
      <c r="J6641" s="232">
        <v>2016</v>
      </c>
      <c r="K6641" s="106">
        <f t="shared" si="311"/>
        <v>1079973</v>
      </c>
    </row>
    <row r="6642" spans="2:11" s="58" customFormat="1">
      <c r="B6642" s="175" t="s">
        <v>7780</v>
      </c>
      <c r="C6642" s="174" t="s">
        <v>5515</v>
      </c>
      <c r="D6642" s="104">
        <v>6162.2</v>
      </c>
      <c r="E6642" s="97">
        <v>116.18790529356399</v>
      </c>
      <c r="F6642" s="227">
        <f t="shared" si="309"/>
        <v>715973.11</v>
      </c>
      <c r="G6642" s="81">
        <v>3081.0999839999999</v>
      </c>
      <c r="H6642" s="106">
        <v>623.65162116725389</v>
      </c>
      <c r="I6642" s="189">
        <f t="shared" si="310"/>
        <v>1921533</v>
      </c>
      <c r="J6642" s="232">
        <v>2016</v>
      </c>
      <c r="K6642" s="106">
        <f t="shared" si="311"/>
        <v>2637506</v>
      </c>
    </row>
    <row r="6643" spans="2:11" s="58" customFormat="1">
      <c r="B6643" s="175" t="s">
        <v>7781</v>
      </c>
      <c r="C6643" s="174" t="s">
        <v>5518</v>
      </c>
      <c r="D6643" s="181">
        <v>7796.63</v>
      </c>
      <c r="E6643" s="97">
        <v>148.58049824090665</v>
      </c>
      <c r="F6643" s="227">
        <f t="shared" si="309"/>
        <v>1158427.17</v>
      </c>
      <c r="G6643" s="81">
        <v>3898.3148430000001</v>
      </c>
      <c r="H6643" s="106">
        <v>623.65178235040776</v>
      </c>
      <c r="I6643" s="189">
        <f t="shared" si="310"/>
        <v>2431191</v>
      </c>
      <c r="J6643" s="232">
        <v>2016</v>
      </c>
      <c r="K6643" s="106">
        <f t="shared" si="311"/>
        <v>3589618</v>
      </c>
    </row>
    <row r="6644" spans="2:11" s="58" customFormat="1">
      <c r="B6644" s="175" t="s">
        <v>7782</v>
      </c>
      <c r="C6644" s="174" t="s">
        <v>5518</v>
      </c>
      <c r="D6644" s="181">
        <v>5302.3272729999999</v>
      </c>
      <c r="E6644" s="97">
        <v>211.79809207902886</v>
      </c>
      <c r="F6644" s="227">
        <f t="shared" si="309"/>
        <v>1123022.8</v>
      </c>
      <c r="G6644" s="81">
        <v>2651.163638</v>
      </c>
      <c r="H6644" s="106">
        <v>623.65180945499981</v>
      </c>
      <c r="I6644" s="189">
        <f t="shared" si="310"/>
        <v>1653403</v>
      </c>
      <c r="J6644" s="232">
        <v>2016</v>
      </c>
      <c r="K6644" s="106">
        <f t="shared" si="311"/>
        <v>2776426</v>
      </c>
    </row>
    <row r="6645" spans="2:11" s="58" customFormat="1">
      <c r="B6645" s="175" t="s">
        <v>7783</v>
      </c>
      <c r="C6645" s="174" t="s">
        <v>2810</v>
      </c>
      <c r="D6645" s="181">
        <v>4694.3393420000002</v>
      </c>
      <c r="E6645" s="97">
        <v>199.0559441750728</v>
      </c>
      <c r="F6645" s="227">
        <f t="shared" si="309"/>
        <v>934436.15</v>
      </c>
      <c r="G6645" s="81">
        <v>2347.1696430000002</v>
      </c>
      <c r="H6645" s="106">
        <v>623.65155597745604</v>
      </c>
      <c r="I6645" s="189">
        <f t="shared" si="310"/>
        <v>1463816.0000000002</v>
      </c>
      <c r="J6645" s="232">
        <v>2016</v>
      </c>
      <c r="K6645" s="106">
        <f t="shared" si="311"/>
        <v>2398252</v>
      </c>
    </row>
    <row r="6646" spans="2:11" s="58" customFormat="1">
      <c r="B6646" s="175" t="s">
        <v>7784</v>
      </c>
      <c r="C6646" s="174" t="s">
        <v>2810</v>
      </c>
      <c r="D6646" s="181">
        <v>4254.5901249999997</v>
      </c>
      <c r="E6646" s="97">
        <v>95.642992167194961</v>
      </c>
      <c r="F6646" s="227">
        <f t="shared" si="309"/>
        <v>406921.73</v>
      </c>
      <c r="G6646" s="81">
        <v>2127.295012</v>
      </c>
      <c r="H6646" s="106">
        <v>623.65162918926637</v>
      </c>
      <c r="I6646" s="189">
        <f t="shared" si="310"/>
        <v>1326691</v>
      </c>
      <c r="J6646" s="232">
        <v>2016</v>
      </c>
      <c r="K6646" s="106">
        <f t="shared" si="311"/>
        <v>1733613</v>
      </c>
    </row>
    <row r="6647" spans="2:11" s="58" customFormat="1">
      <c r="B6647" s="175" t="s">
        <v>7785</v>
      </c>
      <c r="C6647" s="174" t="s">
        <v>7786</v>
      </c>
      <c r="D6647" s="104">
        <v>3010.9</v>
      </c>
      <c r="E6647" s="97">
        <v>141.35055631206615</v>
      </c>
      <c r="F6647" s="227">
        <f t="shared" si="309"/>
        <v>425592.38999999996</v>
      </c>
      <c r="G6647" s="81">
        <v>1505.4499330000001</v>
      </c>
      <c r="H6647" s="106">
        <v>623.65142766923213</v>
      </c>
      <c r="I6647" s="189">
        <f t="shared" si="310"/>
        <v>938875.99999999988</v>
      </c>
      <c r="J6647" s="232">
        <v>2016</v>
      </c>
      <c r="K6647" s="106">
        <f t="shared" si="311"/>
        <v>1364468</v>
      </c>
    </row>
    <row r="6648" spans="2:11" s="58" customFormat="1">
      <c r="B6648" s="175" t="s">
        <v>7787</v>
      </c>
      <c r="C6648" s="174" t="s">
        <v>2793</v>
      </c>
      <c r="D6648" s="181">
        <v>10012.209999999999</v>
      </c>
      <c r="E6648" s="97">
        <v>287.48794721644879</v>
      </c>
      <c r="F6648" s="227">
        <f t="shared" si="309"/>
        <v>2878389.7000000007</v>
      </c>
      <c r="G6648" s="81"/>
      <c r="H6648" s="106" t="s">
        <v>11235</v>
      </c>
      <c r="I6648" s="189" t="str">
        <f t="shared" si="310"/>
        <v/>
      </c>
      <c r="J6648" s="232">
        <v>2016</v>
      </c>
      <c r="K6648" s="106">
        <f t="shared" si="311"/>
        <v>0</v>
      </c>
    </row>
    <row r="6649" spans="2:11" s="58" customFormat="1">
      <c r="B6649" s="175" t="s">
        <v>7788</v>
      </c>
      <c r="C6649" s="174" t="s">
        <v>2793</v>
      </c>
      <c r="D6649" s="181">
        <v>12917.053330000001</v>
      </c>
      <c r="E6649" s="97">
        <v>164.9671806379389</v>
      </c>
      <c r="F6649" s="227">
        <f t="shared" si="309"/>
        <v>2130889.87</v>
      </c>
      <c r="G6649" s="81"/>
      <c r="H6649" s="106" t="s">
        <v>11235</v>
      </c>
      <c r="I6649" s="189" t="str">
        <f t="shared" si="310"/>
        <v/>
      </c>
      <c r="J6649" s="232">
        <v>2016</v>
      </c>
      <c r="K6649" s="106">
        <f t="shared" si="311"/>
        <v>0</v>
      </c>
    </row>
    <row r="6650" spans="2:11" s="58" customFormat="1">
      <c r="B6650" s="175" t="s">
        <v>7789</v>
      </c>
      <c r="C6650" s="174" t="s">
        <v>2796</v>
      </c>
      <c r="D6650" s="181">
        <v>10166.700000000001</v>
      </c>
      <c r="E6650" s="97">
        <v>268.83841561175205</v>
      </c>
      <c r="F6650" s="227">
        <f t="shared" si="309"/>
        <v>2733199.52</v>
      </c>
      <c r="G6650" s="81">
        <v>5083.3499629999997</v>
      </c>
      <c r="H6650" s="106">
        <v>576.16119710780572</v>
      </c>
      <c r="I6650" s="189">
        <f t="shared" si="310"/>
        <v>2928828.9999999995</v>
      </c>
      <c r="J6650" s="232">
        <v>2016</v>
      </c>
      <c r="K6650" s="106">
        <f t="shared" si="311"/>
        <v>5662029</v>
      </c>
    </row>
    <row r="6651" spans="2:11" s="58" customFormat="1">
      <c r="B6651" s="175" t="s">
        <v>7790</v>
      </c>
      <c r="C6651" s="174" t="s">
        <v>2793</v>
      </c>
      <c r="D6651" s="181">
        <v>3651</v>
      </c>
      <c r="E6651" s="97">
        <v>61.126715968227884</v>
      </c>
      <c r="F6651" s="227">
        <f t="shared" si="309"/>
        <v>223173.64</v>
      </c>
      <c r="G6651" s="81"/>
      <c r="H6651" s="106" t="s">
        <v>11235</v>
      </c>
      <c r="I6651" s="189" t="str">
        <f t="shared" si="310"/>
        <v/>
      </c>
      <c r="J6651" s="232">
        <v>2016</v>
      </c>
      <c r="K6651" s="106">
        <f t="shared" si="311"/>
        <v>0</v>
      </c>
    </row>
    <row r="6652" spans="2:11" s="58" customFormat="1">
      <c r="B6652" s="175" t="s">
        <v>7791</v>
      </c>
      <c r="C6652" s="174" t="s">
        <v>2793</v>
      </c>
      <c r="D6652" s="104">
        <v>9064.1333329999998</v>
      </c>
      <c r="E6652" s="97">
        <v>61.54232175392913</v>
      </c>
      <c r="F6652" s="227">
        <f t="shared" si="309"/>
        <v>557827.81000000006</v>
      </c>
      <c r="G6652" s="81"/>
      <c r="H6652" s="106" t="s">
        <v>11235</v>
      </c>
      <c r="I6652" s="189" t="str">
        <f t="shared" si="310"/>
        <v/>
      </c>
      <c r="J6652" s="232">
        <v>2016</v>
      </c>
      <c r="K6652" s="106">
        <f t="shared" si="311"/>
        <v>0</v>
      </c>
    </row>
    <row r="6653" spans="2:11" s="58" customFormat="1">
      <c r="B6653" s="175" t="s">
        <v>7792</v>
      </c>
      <c r="C6653" s="174" t="s">
        <v>2793</v>
      </c>
      <c r="D6653" s="181">
        <v>3948.921429</v>
      </c>
      <c r="E6653" s="97">
        <v>439.47606484524965</v>
      </c>
      <c r="F6653" s="227">
        <f t="shared" si="309"/>
        <v>1735456.45</v>
      </c>
      <c r="G6653" s="81"/>
      <c r="H6653" s="106" t="s">
        <v>11235</v>
      </c>
      <c r="I6653" s="189" t="str">
        <f t="shared" si="310"/>
        <v/>
      </c>
      <c r="J6653" s="232">
        <v>2016</v>
      </c>
      <c r="K6653" s="106">
        <f t="shared" si="311"/>
        <v>0</v>
      </c>
    </row>
    <row r="6654" spans="2:11" s="58" customFormat="1">
      <c r="B6654" s="175" t="s">
        <v>7793</v>
      </c>
      <c r="C6654" s="174" t="s">
        <v>2793</v>
      </c>
      <c r="D6654" s="181">
        <v>4719.55</v>
      </c>
      <c r="E6654" s="97">
        <v>305.76550094818361</v>
      </c>
      <c r="F6654" s="227">
        <f t="shared" si="309"/>
        <v>1443075.57</v>
      </c>
      <c r="G6654" s="81"/>
      <c r="H6654" s="106" t="s">
        <v>11235</v>
      </c>
      <c r="I6654" s="189" t="str">
        <f t="shared" si="310"/>
        <v/>
      </c>
      <c r="J6654" s="232">
        <v>2016</v>
      </c>
      <c r="K6654" s="106">
        <f t="shared" si="311"/>
        <v>0</v>
      </c>
    </row>
    <row r="6655" spans="2:11" s="58" customFormat="1">
      <c r="B6655" s="175" t="s">
        <v>7794</v>
      </c>
      <c r="C6655" s="174" t="s">
        <v>2765</v>
      </c>
      <c r="D6655" s="181">
        <v>2560.3000000000002</v>
      </c>
      <c r="E6655" s="97">
        <v>84.049404366675773</v>
      </c>
      <c r="F6655" s="227">
        <f t="shared" si="309"/>
        <v>215191.69</v>
      </c>
      <c r="G6655" s="81">
        <v>1280.1500329999999</v>
      </c>
      <c r="H6655" s="106">
        <v>576.16137248500161</v>
      </c>
      <c r="I6655" s="189">
        <f t="shared" si="310"/>
        <v>737573</v>
      </c>
      <c r="J6655" s="232">
        <v>2016</v>
      </c>
      <c r="K6655" s="106">
        <f t="shared" si="311"/>
        <v>952765</v>
      </c>
    </row>
    <row r="6656" spans="2:11" s="58" customFormat="1">
      <c r="B6656" s="175" t="s">
        <v>7795</v>
      </c>
      <c r="C6656" s="174" t="s">
        <v>2765</v>
      </c>
      <c r="D6656" s="181">
        <v>4452.2</v>
      </c>
      <c r="E6656" s="97">
        <v>19.111250617672162</v>
      </c>
      <c r="F6656" s="227">
        <f t="shared" si="309"/>
        <v>85087.11</v>
      </c>
      <c r="G6656" s="81">
        <v>2226.0999160000001</v>
      </c>
      <c r="H6656" s="106">
        <v>576.1610207975948</v>
      </c>
      <c r="I6656" s="189">
        <f t="shared" si="310"/>
        <v>1282592</v>
      </c>
      <c r="J6656" s="232">
        <v>2016</v>
      </c>
      <c r="K6656" s="106">
        <f t="shared" si="311"/>
        <v>1367679</v>
      </c>
    </row>
    <row r="6657" spans="2:11" s="58" customFormat="1">
      <c r="B6657" s="175" t="s">
        <v>7796</v>
      </c>
      <c r="C6657" s="174" t="s">
        <v>2765</v>
      </c>
      <c r="D6657" s="104">
        <v>8779.2999999999993</v>
      </c>
      <c r="E6657" s="97">
        <v>24.894353763967516</v>
      </c>
      <c r="F6657" s="227">
        <f t="shared" si="309"/>
        <v>218555</v>
      </c>
      <c r="G6657" s="81">
        <v>4389.6500740000001</v>
      </c>
      <c r="H6657" s="106">
        <v>576.16118764914563</v>
      </c>
      <c r="I6657" s="189">
        <f t="shared" si="310"/>
        <v>2529146</v>
      </c>
      <c r="J6657" s="232">
        <v>2016</v>
      </c>
      <c r="K6657" s="106">
        <f t="shared" si="311"/>
        <v>2747701</v>
      </c>
    </row>
    <row r="6658" spans="2:11" s="58" customFormat="1">
      <c r="B6658" s="175" t="s">
        <v>7797</v>
      </c>
      <c r="C6658" s="174" t="s">
        <v>2793</v>
      </c>
      <c r="D6658" s="181">
        <v>9821.4</v>
      </c>
      <c r="E6658" s="97">
        <v>21.912084835155884</v>
      </c>
      <c r="F6658" s="227">
        <f t="shared" si="309"/>
        <v>215207.35</v>
      </c>
      <c r="G6658" s="81"/>
      <c r="H6658" s="106" t="s">
        <v>11235</v>
      </c>
      <c r="I6658" s="189" t="str">
        <f t="shared" si="310"/>
        <v/>
      </c>
      <c r="J6658" s="232">
        <v>2016</v>
      </c>
      <c r="K6658" s="106">
        <f t="shared" si="311"/>
        <v>0</v>
      </c>
    </row>
    <row r="6659" spans="2:11" s="58" customFormat="1">
      <c r="B6659" s="175" t="s">
        <v>7798</v>
      </c>
      <c r="C6659" s="174" t="s">
        <v>2793</v>
      </c>
      <c r="D6659" s="181">
        <v>11548.15</v>
      </c>
      <c r="E6659" s="97">
        <v>129.53956001610649</v>
      </c>
      <c r="F6659" s="227">
        <f t="shared" si="309"/>
        <v>1495942.2700000003</v>
      </c>
      <c r="G6659" s="81"/>
      <c r="H6659" s="106" t="s">
        <v>11235</v>
      </c>
      <c r="I6659" s="189" t="str">
        <f t="shared" si="310"/>
        <v/>
      </c>
      <c r="J6659" s="232">
        <v>2016</v>
      </c>
      <c r="K6659" s="106">
        <f t="shared" si="311"/>
        <v>0</v>
      </c>
    </row>
    <row r="6660" spans="2:11" s="58" customFormat="1">
      <c r="B6660" s="175" t="s">
        <v>7799</v>
      </c>
      <c r="C6660" s="174" t="s">
        <v>2793</v>
      </c>
      <c r="D6660" s="181">
        <v>61444.881430000001</v>
      </c>
      <c r="E6660" s="97">
        <v>110.80991860577832</v>
      </c>
      <c r="F6660" s="227">
        <f t="shared" si="309"/>
        <v>6808702.3099999996</v>
      </c>
      <c r="G6660" s="81"/>
      <c r="H6660" s="106" t="s">
        <v>11235</v>
      </c>
      <c r="I6660" s="189" t="str">
        <f t="shared" si="310"/>
        <v/>
      </c>
      <c r="J6660" s="232">
        <v>2016</v>
      </c>
      <c r="K6660" s="106">
        <f t="shared" si="311"/>
        <v>0</v>
      </c>
    </row>
    <row r="6661" spans="2:11" s="58" customFormat="1">
      <c r="B6661" s="175" t="s">
        <v>7800</v>
      </c>
      <c r="C6661" s="174" t="s">
        <v>7801</v>
      </c>
      <c r="D6661" s="181">
        <v>39157.403330000001</v>
      </c>
      <c r="E6661" s="97">
        <v>156.37086500342258</v>
      </c>
      <c r="F6661" s="227">
        <f t="shared" si="309"/>
        <v>6123077.0300000003</v>
      </c>
      <c r="G6661" s="81">
        <v>19578.702270000002</v>
      </c>
      <c r="H6661" s="106">
        <v>162.69449098681247</v>
      </c>
      <c r="I6661" s="189">
        <f t="shared" si="310"/>
        <v>3185347</v>
      </c>
      <c r="J6661" s="232">
        <v>2016</v>
      </c>
      <c r="K6661" s="106">
        <f t="shared" si="311"/>
        <v>9308424</v>
      </c>
    </row>
    <row r="6662" spans="2:11" s="58" customFormat="1">
      <c r="B6662" s="175" t="s">
        <v>7802</v>
      </c>
      <c r="C6662" s="174" t="s">
        <v>7801</v>
      </c>
      <c r="D6662" s="104">
        <v>39157.403330000001</v>
      </c>
      <c r="E6662" s="97">
        <v>156.37086500342258</v>
      </c>
      <c r="F6662" s="227">
        <f t="shared" si="309"/>
        <v>6123077.0300000003</v>
      </c>
      <c r="G6662" s="81">
        <v>19578.702270000002</v>
      </c>
      <c r="H6662" s="106">
        <v>162.69449098681247</v>
      </c>
      <c r="I6662" s="189">
        <f t="shared" si="310"/>
        <v>3185347</v>
      </c>
      <c r="J6662" s="232">
        <v>2016</v>
      </c>
      <c r="K6662" s="106">
        <f t="shared" si="311"/>
        <v>9308424</v>
      </c>
    </row>
    <row r="6663" spans="2:11" s="58" customFormat="1">
      <c r="B6663" s="175" t="s">
        <v>7803</v>
      </c>
      <c r="C6663" s="174" t="s">
        <v>7804</v>
      </c>
      <c r="D6663" s="181">
        <v>9183.35</v>
      </c>
      <c r="E6663" s="97">
        <v>52.075720733719173</v>
      </c>
      <c r="F6663" s="227">
        <f t="shared" si="309"/>
        <v>478229.57</v>
      </c>
      <c r="G6663" s="81">
        <v>4591.6748150000003</v>
      </c>
      <c r="H6663" s="106">
        <v>162.69444812589586</v>
      </c>
      <c r="I6663" s="189">
        <f t="shared" si="310"/>
        <v>747040</v>
      </c>
      <c r="J6663" s="232">
        <v>2016</v>
      </c>
      <c r="K6663" s="106">
        <f t="shared" si="311"/>
        <v>1225270</v>
      </c>
    </row>
    <row r="6664" spans="2:11" s="58" customFormat="1">
      <c r="B6664" s="175" t="s">
        <v>7805</v>
      </c>
      <c r="C6664" s="174" t="s">
        <v>7804</v>
      </c>
      <c r="D6664" s="181">
        <v>9183.35</v>
      </c>
      <c r="E6664" s="97">
        <v>52.075720733719173</v>
      </c>
      <c r="F6664" s="227">
        <f t="shared" si="309"/>
        <v>478229.57</v>
      </c>
      <c r="G6664" s="81">
        <v>4591.6748150000003</v>
      </c>
      <c r="H6664" s="106">
        <v>162.69444812589586</v>
      </c>
      <c r="I6664" s="189">
        <f t="shared" si="310"/>
        <v>747040</v>
      </c>
      <c r="J6664" s="232">
        <v>2016</v>
      </c>
      <c r="K6664" s="106">
        <f t="shared" si="311"/>
        <v>1225270</v>
      </c>
    </row>
    <row r="6665" spans="2:11" s="58" customFormat="1">
      <c r="B6665" s="175" t="s">
        <v>7806</v>
      </c>
      <c r="C6665" s="174" t="s">
        <v>7801</v>
      </c>
      <c r="D6665" s="181">
        <v>19531.349999999999</v>
      </c>
      <c r="E6665" s="97">
        <v>25.0873569927322</v>
      </c>
      <c r="F6665" s="227">
        <f t="shared" si="309"/>
        <v>489989.95</v>
      </c>
      <c r="G6665" s="81">
        <v>9765.6748800000005</v>
      </c>
      <c r="H6665" s="106">
        <v>162.6945418031365</v>
      </c>
      <c r="I6665" s="189">
        <f t="shared" si="310"/>
        <v>1588822.0000000002</v>
      </c>
      <c r="J6665" s="232">
        <v>2016</v>
      </c>
      <c r="K6665" s="106">
        <f t="shared" si="311"/>
        <v>2078812</v>
      </c>
    </row>
    <row r="6666" spans="2:11" s="58" customFormat="1">
      <c r="B6666" s="175" t="s">
        <v>7807</v>
      </c>
      <c r="C6666" s="174" t="s">
        <v>7801</v>
      </c>
      <c r="D6666" s="181">
        <v>19531.349999999999</v>
      </c>
      <c r="E6666" s="97">
        <v>25.0873569927322</v>
      </c>
      <c r="F6666" s="227">
        <f t="shared" si="309"/>
        <v>489989.95</v>
      </c>
      <c r="G6666" s="81">
        <v>9765.6748800000005</v>
      </c>
      <c r="H6666" s="106">
        <v>162.6945418031365</v>
      </c>
      <c r="I6666" s="189">
        <f t="shared" si="310"/>
        <v>1588822.0000000002</v>
      </c>
      <c r="J6666" s="232">
        <v>2016</v>
      </c>
      <c r="K6666" s="106">
        <f t="shared" si="311"/>
        <v>2078812</v>
      </c>
    </row>
    <row r="6667" spans="2:11" s="58" customFormat="1">
      <c r="B6667" s="175" t="s">
        <v>7808</v>
      </c>
      <c r="C6667" s="174" t="s">
        <v>7809</v>
      </c>
      <c r="D6667" s="104">
        <v>4831.6833329999999</v>
      </c>
      <c r="E6667" s="97">
        <v>65.297872036681341</v>
      </c>
      <c r="F6667" s="227">
        <f t="shared" si="309"/>
        <v>315498.64</v>
      </c>
      <c r="G6667" s="81">
        <v>2415.84159</v>
      </c>
      <c r="H6667" s="106">
        <v>162.69444222955033</v>
      </c>
      <c r="I6667" s="189">
        <f t="shared" si="310"/>
        <v>393044</v>
      </c>
      <c r="J6667" s="232">
        <v>2016</v>
      </c>
      <c r="K6667" s="106">
        <f t="shared" si="311"/>
        <v>708543</v>
      </c>
    </row>
    <row r="6668" spans="2:11" s="58" customFormat="1">
      <c r="B6668" s="175" t="s">
        <v>7810</v>
      </c>
      <c r="C6668" s="174" t="s">
        <v>7811</v>
      </c>
      <c r="D6668" s="181">
        <v>68039.560570000001</v>
      </c>
      <c r="E6668" s="97">
        <v>26.294140570755307</v>
      </c>
      <c r="F6668" s="227">
        <f t="shared" si="309"/>
        <v>1789041.77</v>
      </c>
      <c r="G6668" s="81">
        <v>34019.780379999997</v>
      </c>
      <c r="H6668" s="106">
        <v>162.69449532525172</v>
      </c>
      <c r="I6668" s="189">
        <f t="shared" si="310"/>
        <v>5534831</v>
      </c>
      <c r="J6668" s="232">
        <v>2016</v>
      </c>
      <c r="K6668" s="106">
        <f t="shared" si="311"/>
        <v>7323873</v>
      </c>
    </row>
    <row r="6669" spans="2:11" s="58" customFormat="1">
      <c r="B6669" s="175" t="s">
        <v>7812</v>
      </c>
      <c r="C6669" s="174" t="s">
        <v>7809</v>
      </c>
      <c r="D6669" s="181">
        <v>4831.6833329999999</v>
      </c>
      <c r="E6669" s="97">
        <v>65.297872036681341</v>
      </c>
      <c r="F6669" s="227">
        <f t="shared" si="309"/>
        <v>315498.64</v>
      </c>
      <c r="G6669" s="81">
        <v>2415.84159</v>
      </c>
      <c r="H6669" s="106">
        <v>162.69444222955033</v>
      </c>
      <c r="I6669" s="189">
        <f t="shared" si="310"/>
        <v>393044</v>
      </c>
      <c r="J6669" s="232">
        <v>2016</v>
      </c>
      <c r="K6669" s="106">
        <f t="shared" si="311"/>
        <v>708543</v>
      </c>
    </row>
    <row r="6670" spans="2:11" s="58" customFormat="1">
      <c r="B6670" s="175" t="s">
        <v>7813</v>
      </c>
      <c r="C6670" s="174" t="s">
        <v>7809</v>
      </c>
      <c r="D6670" s="181">
        <v>15595.96905</v>
      </c>
      <c r="E6670" s="97">
        <v>108.7132062499188</v>
      </c>
      <c r="F6670" s="227">
        <f t="shared" ref="F6670:F6733" si="312">IFERROR(D6670*E6670,0)</f>
        <v>1695487.8</v>
      </c>
      <c r="G6670" s="81">
        <v>7797.9847019999997</v>
      </c>
      <c r="H6670" s="106">
        <v>162.69447151834129</v>
      </c>
      <c r="I6670" s="189">
        <f t="shared" ref="I6670:I6733" si="313">IFERROR(G6670*H6670,"")</f>
        <v>1268689</v>
      </c>
      <c r="J6670" s="232">
        <v>2016</v>
      </c>
      <c r="K6670" s="106">
        <f t="shared" ref="K6670:K6733" si="314">IFERROR(ROUND((F6670+I6670),0),0)</f>
        <v>2964177</v>
      </c>
    </row>
    <row r="6671" spans="2:11" s="58" customFormat="1">
      <c r="B6671" s="175" t="s">
        <v>7814</v>
      </c>
      <c r="C6671" s="174" t="s">
        <v>1200</v>
      </c>
      <c r="D6671" s="181">
        <v>15483.14</v>
      </c>
      <c r="E6671" s="97">
        <v>40.155530467334145</v>
      </c>
      <c r="F6671" s="227">
        <f t="shared" si="312"/>
        <v>621733.69999999995</v>
      </c>
      <c r="G6671" s="81">
        <v>7741.5699789999999</v>
      </c>
      <c r="H6671" s="106">
        <v>162.69451847836871</v>
      </c>
      <c r="I6671" s="189">
        <f t="shared" si="313"/>
        <v>1259511</v>
      </c>
      <c r="J6671" s="232">
        <v>2016</v>
      </c>
      <c r="K6671" s="106">
        <f t="shared" si="314"/>
        <v>1881245</v>
      </c>
    </row>
    <row r="6672" spans="2:11" s="58" customFormat="1">
      <c r="B6672" s="175" t="s">
        <v>7815</v>
      </c>
      <c r="C6672" s="174" t="s">
        <v>7809</v>
      </c>
      <c r="D6672" s="104">
        <v>15595.96905</v>
      </c>
      <c r="E6672" s="97">
        <v>108.7132062499188</v>
      </c>
      <c r="F6672" s="227">
        <f t="shared" si="312"/>
        <v>1695487.8</v>
      </c>
      <c r="G6672" s="81">
        <v>7797.9847019999997</v>
      </c>
      <c r="H6672" s="106">
        <v>162.69447151834129</v>
      </c>
      <c r="I6672" s="189">
        <f t="shared" si="313"/>
        <v>1268689</v>
      </c>
      <c r="J6672" s="232">
        <v>2016</v>
      </c>
      <c r="K6672" s="106">
        <f t="shared" si="314"/>
        <v>2964177</v>
      </c>
    </row>
    <row r="6673" spans="2:11" s="58" customFormat="1">
      <c r="B6673" s="175" t="s">
        <v>7816</v>
      </c>
      <c r="C6673" s="174" t="s">
        <v>1200</v>
      </c>
      <c r="D6673" s="181">
        <v>8137.64</v>
      </c>
      <c r="E6673" s="97">
        <v>26.767086034771751</v>
      </c>
      <c r="F6673" s="227">
        <f t="shared" si="312"/>
        <v>217820.91</v>
      </c>
      <c r="G6673" s="81">
        <v>4068.8201650000001</v>
      </c>
      <c r="H6673" s="106">
        <v>162.69458298853078</v>
      </c>
      <c r="I6673" s="189">
        <f t="shared" si="313"/>
        <v>661975</v>
      </c>
      <c r="J6673" s="232">
        <v>2016</v>
      </c>
      <c r="K6673" s="106">
        <f t="shared" si="314"/>
        <v>879796</v>
      </c>
    </row>
    <row r="6674" spans="2:11" s="58" customFormat="1">
      <c r="B6674" s="175" t="s">
        <v>7817</v>
      </c>
      <c r="C6674" s="174" t="s">
        <v>1200</v>
      </c>
      <c r="D6674" s="181">
        <v>31790.748889999999</v>
      </c>
      <c r="E6674" s="97">
        <v>67.210350010726032</v>
      </c>
      <c r="F6674" s="227">
        <f t="shared" si="312"/>
        <v>2136667.36</v>
      </c>
      <c r="G6674" s="81">
        <v>15895.37436</v>
      </c>
      <c r="H6674" s="106">
        <v>312.56854273924756</v>
      </c>
      <c r="I6674" s="189">
        <f t="shared" si="313"/>
        <v>4968394</v>
      </c>
      <c r="J6674" s="232">
        <v>2016</v>
      </c>
      <c r="K6674" s="106">
        <f t="shared" si="314"/>
        <v>7105061</v>
      </c>
    </row>
    <row r="6675" spans="2:11" s="58" customFormat="1">
      <c r="B6675" s="175" t="s">
        <v>7818</v>
      </c>
      <c r="C6675" s="174" t="s">
        <v>6677</v>
      </c>
      <c r="D6675" s="181">
        <v>33784.404999999999</v>
      </c>
      <c r="E6675" s="97">
        <v>84.428874801850142</v>
      </c>
      <c r="F6675" s="227">
        <f t="shared" si="312"/>
        <v>2852379.3</v>
      </c>
      <c r="G6675" s="81">
        <v>16892.202010000001</v>
      </c>
      <c r="H6675" s="106">
        <v>162.69447869336722</v>
      </c>
      <c r="I6675" s="189">
        <f t="shared" si="313"/>
        <v>2748268</v>
      </c>
      <c r="J6675" s="232">
        <v>2016</v>
      </c>
      <c r="K6675" s="106">
        <f t="shared" si="314"/>
        <v>5600647</v>
      </c>
    </row>
    <row r="6676" spans="2:11" s="58" customFormat="1">
      <c r="B6676" s="175" t="s">
        <v>7819</v>
      </c>
      <c r="C6676" s="174" t="s">
        <v>7820</v>
      </c>
      <c r="D6676" s="181">
        <v>35711.864999999998</v>
      </c>
      <c r="E6676" s="97">
        <v>166.05997670522109</v>
      </c>
      <c r="F6676" s="227">
        <f t="shared" si="312"/>
        <v>5930311.4699999997</v>
      </c>
      <c r="G6676" s="81">
        <v>17855.932519999998</v>
      </c>
      <c r="H6676" s="106">
        <v>162.69449925094139</v>
      </c>
      <c r="I6676" s="189">
        <f t="shared" si="313"/>
        <v>2905062</v>
      </c>
      <c r="J6676" s="232">
        <v>2016</v>
      </c>
      <c r="K6676" s="106">
        <f t="shared" si="314"/>
        <v>8835373</v>
      </c>
    </row>
    <row r="6677" spans="2:11" s="58" customFormat="1">
      <c r="B6677" s="175" t="s">
        <v>7821</v>
      </c>
      <c r="C6677" s="174" t="s">
        <v>2765</v>
      </c>
      <c r="D6677" s="104">
        <v>4001.9333329999999</v>
      </c>
      <c r="E6677" s="97">
        <v>316.94014229097104</v>
      </c>
      <c r="F6677" s="227">
        <f t="shared" si="312"/>
        <v>1268373.32</v>
      </c>
      <c r="G6677" s="81">
        <v>2000.9666159999999</v>
      </c>
      <c r="H6677" s="106">
        <v>162.6943685101441</v>
      </c>
      <c r="I6677" s="189">
        <f t="shared" si="313"/>
        <v>325546</v>
      </c>
      <c r="J6677" s="232">
        <v>2016</v>
      </c>
      <c r="K6677" s="106">
        <f t="shared" si="314"/>
        <v>1593919</v>
      </c>
    </row>
    <row r="6678" spans="2:11" s="58" customFormat="1">
      <c r="B6678" s="175" t="s">
        <v>7822</v>
      </c>
      <c r="C6678" s="174" t="s">
        <v>2765</v>
      </c>
      <c r="D6678" s="181">
        <v>3132.6533330000002</v>
      </c>
      <c r="E6678" s="97">
        <v>100.44516470600483</v>
      </c>
      <c r="F6678" s="227">
        <f t="shared" si="312"/>
        <v>314659.88</v>
      </c>
      <c r="G6678" s="81">
        <v>1566.326712</v>
      </c>
      <c r="H6678" s="106">
        <v>162.6946651983038</v>
      </c>
      <c r="I6678" s="189">
        <f t="shared" si="313"/>
        <v>254833.00000000003</v>
      </c>
      <c r="J6678" s="232">
        <v>2016</v>
      </c>
      <c r="K6678" s="106">
        <f t="shared" si="314"/>
        <v>569493</v>
      </c>
    </row>
    <row r="6679" spans="2:11" s="58" customFormat="1">
      <c r="B6679" s="175" t="s">
        <v>7823</v>
      </c>
      <c r="C6679" s="174" t="s">
        <v>2763</v>
      </c>
      <c r="D6679" s="181">
        <v>8326.1707800000004</v>
      </c>
      <c r="E6679" s="97">
        <v>332.99942233469295</v>
      </c>
      <c r="F6679" s="227">
        <f t="shared" si="312"/>
        <v>2772610.06</v>
      </c>
      <c r="G6679" s="81"/>
      <c r="H6679" s="106" t="s">
        <v>11235</v>
      </c>
      <c r="I6679" s="189" t="str">
        <f t="shared" si="313"/>
        <v/>
      </c>
      <c r="J6679" s="232">
        <v>2016</v>
      </c>
      <c r="K6679" s="106">
        <f t="shared" si="314"/>
        <v>0</v>
      </c>
    </row>
    <row r="6680" spans="2:11" s="58" customFormat="1">
      <c r="B6680" s="175" t="s">
        <v>7824</v>
      </c>
      <c r="C6680" s="174" t="s">
        <v>2765</v>
      </c>
      <c r="D6680" s="181">
        <v>7553.9</v>
      </c>
      <c r="E6680" s="97">
        <v>211.83594831808736</v>
      </c>
      <c r="F6680" s="227">
        <f t="shared" si="312"/>
        <v>1600187.57</v>
      </c>
      <c r="G6680" s="81">
        <v>3776.950104</v>
      </c>
      <c r="H6680" s="106">
        <v>443.44906707298139</v>
      </c>
      <c r="I6680" s="189">
        <f t="shared" si="313"/>
        <v>1674885</v>
      </c>
      <c r="J6680" s="232">
        <v>2016</v>
      </c>
      <c r="K6680" s="106">
        <f t="shared" si="314"/>
        <v>3275073</v>
      </c>
    </row>
    <row r="6681" spans="2:11" s="58" customFormat="1">
      <c r="B6681" s="175" t="s">
        <v>7825</v>
      </c>
      <c r="C6681" s="174" t="s">
        <v>2765</v>
      </c>
      <c r="D6681" s="181">
        <v>8432.6863639999992</v>
      </c>
      <c r="E6681" s="97">
        <v>424.65458756862648</v>
      </c>
      <c r="F6681" s="227">
        <f t="shared" si="312"/>
        <v>3580978.95</v>
      </c>
      <c r="G6681" s="81">
        <v>4216.343218</v>
      </c>
      <c r="H6681" s="106">
        <v>416.48767882633979</v>
      </c>
      <c r="I6681" s="189">
        <f t="shared" si="313"/>
        <v>1756055</v>
      </c>
      <c r="J6681" s="232">
        <v>2016</v>
      </c>
      <c r="K6681" s="106">
        <f t="shared" si="314"/>
        <v>5337034</v>
      </c>
    </row>
    <row r="6682" spans="2:11" s="58" customFormat="1">
      <c r="B6682" s="175" t="s">
        <v>7826</v>
      </c>
      <c r="C6682" s="174" t="s">
        <v>7827</v>
      </c>
      <c r="D6682" s="104">
        <v>9067.138105</v>
      </c>
      <c r="E6682" s="97">
        <v>313.20162736177934</v>
      </c>
      <c r="F6682" s="227">
        <f t="shared" si="312"/>
        <v>2839842.41</v>
      </c>
      <c r="G6682" s="81">
        <v>4533.5689320000001</v>
      </c>
      <c r="H6682" s="106">
        <v>576.16108615065832</v>
      </c>
      <c r="I6682" s="189">
        <f t="shared" si="313"/>
        <v>2612066</v>
      </c>
      <c r="J6682" s="232">
        <v>2016</v>
      </c>
      <c r="K6682" s="106">
        <f t="shared" si="314"/>
        <v>5451908</v>
      </c>
    </row>
    <row r="6683" spans="2:11" s="58" customFormat="1">
      <c r="B6683" s="175" t="s">
        <v>7828</v>
      </c>
      <c r="C6683" s="174" t="s">
        <v>2761</v>
      </c>
      <c r="D6683" s="181">
        <v>4833.186111</v>
      </c>
      <c r="E6683" s="97">
        <v>179.58901024409568</v>
      </c>
      <c r="F6683" s="227">
        <f t="shared" si="312"/>
        <v>867987.11</v>
      </c>
      <c r="G6683" s="81"/>
      <c r="H6683" s="106" t="s">
        <v>11235</v>
      </c>
      <c r="I6683" s="189" t="str">
        <f t="shared" si="313"/>
        <v/>
      </c>
      <c r="J6683" s="232">
        <v>2016</v>
      </c>
      <c r="K6683" s="106">
        <f t="shared" si="314"/>
        <v>0</v>
      </c>
    </row>
    <row r="6684" spans="2:11" s="58" customFormat="1">
      <c r="B6684" s="175" t="s">
        <v>7829</v>
      </c>
      <c r="C6684" s="174" t="s">
        <v>2765</v>
      </c>
      <c r="D6684" s="181">
        <v>35576.488270000002</v>
      </c>
      <c r="E6684" s="97">
        <v>159.84838770035242</v>
      </c>
      <c r="F6684" s="227">
        <f t="shared" si="312"/>
        <v>5686844.29</v>
      </c>
      <c r="G6684" s="81">
        <v>17788.244289999999</v>
      </c>
      <c r="H6684" s="106">
        <v>398.5269082449733</v>
      </c>
      <c r="I6684" s="189">
        <f t="shared" si="313"/>
        <v>7089094</v>
      </c>
      <c r="J6684" s="232">
        <v>2016</v>
      </c>
      <c r="K6684" s="106">
        <f t="shared" si="314"/>
        <v>12775938</v>
      </c>
    </row>
    <row r="6685" spans="2:11" s="58" customFormat="1">
      <c r="B6685" s="175" t="s">
        <v>7830</v>
      </c>
      <c r="C6685" s="174" t="s">
        <v>2765</v>
      </c>
      <c r="D6685" s="181">
        <v>8432.6863639999992</v>
      </c>
      <c r="E6685" s="97">
        <v>424.65458756862648</v>
      </c>
      <c r="F6685" s="227">
        <f t="shared" si="312"/>
        <v>3580978.95</v>
      </c>
      <c r="G6685" s="81">
        <v>4216.343218</v>
      </c>
      <c r="H6685" s="106">
        <v>416.48767882633979</v>
      </c>
      <c r="I6685" s="189">
        <f t="shared" si="313"/>
        <v>1756055</v>
      </c>
      <c r="J6685" s="232">
        <v>2016</v>
      </c>
      <c r="K6685" s="106">
        <f t="shared" si="314"/>
        <v>5337034</v>
      </c>
    </row>
    <row r="6686" spans="2:11" s="58" customFormat="1">
      <c r="B6686" s="175" t="s">
        <v>7831</v>
      </c>
      <c r="C6686" s="174" t="s">
        <v>2768</v>
      </c>
      <c r="D6686" s="181">
        <v>9339.39</v>
      </c>
      <c r="E6686" s="97">
        <v>148.48988745517642</v>
      </c>
      <c r="F6686" s="227">
        <f t="shared" si="312"/>
        <v>1386804.97</v>
      </c>
      <c r="G6686" s="81">
        <v>4669.6949679999998</v>
      </c>
      <c r="H6686" s="106">
        <v>576.16118792279974</v>
      </c>
      <c r="I6686" s="189">
        <f t="shared" si="313"/>
        <v>2690497</v>
      </c>
      <c r="J6686" s="232">
        <v>2016</v>
      </c>
      <c r="K6686" s="106">
        <f t="shared" si="314"/>
        <v>4077302</v>
      </c>
    </row>
    <row r="6687" spans="2:11" s="58" customFormat="1">
      <c r="B6687" s="175" t="s">
        <v>7832</v>
      </c>
      <c r="C6687" s="174" t="s">
        <v>7827</v>
      </c>
      <c r="D6687" s="104">
        <v>9067.138105</v>
      </c>
      <c r="E6687" s="97">
        <v>313.20162736177934</v>
      </c>
      <c r="F6687" s="227">
        <f t="shared" si="312"/>
        <v>2839842.41</v>
      </c>
      <c r="G6687" s="81">
        <v>4533.5689320000001</v>
      </c>
      <c r="H6687" s="106">
        <v>576.16108615065832</v>
      </c>
      <c r="I6687" s="189">
        <f t="shared" si="313"/>
        <v>2612066</v>
      </c>
      <c r="J6687" s="232">
        <v>2016</v>
      </c>
      <c r="K6687" s="106">
        <f t="shared" si="314"/>
        <v>5451908</v>
      </c>
    </row>
    <row r="6688" spans="2:11" s="58" customFormat="1">
      <c r="B6688" s="175" t="s">
        <v>7833</v>
      </c>
      <c r="C6688" s="174" t="s">
        <v>7786</v>
      </c>
      <c r="D6688" s="181">
        <v>3010.9</v>
      </c>
      <c r="E6688" s="97">
        <v>141.35055631206615</v>
      </c>
      <c r="F6688" s="227">
        <f t="shared" si="312"/>
        <v>425592.38999999996</v>
      </c>
      <c r="G6688" s="81">
        <v>1505.4499330000001</v>
      </c>
      <c r="H6688" s="106">
        <v>623.65142766923213</v>
      </c>
      <c r="I6688" s="189">
        <f t="shared" si="313"/>
        <v>938875.99999999988</v>
      </c>
      <c r="J6688" s="232">
        <v>2016</v>
      </c>
      <c r="K6688" s="106">
        <f t="shared" si="314"/>
        <v>1364468</v>
      </c>
    </row>
    <row r="6689" spans="2:11" s="58" customFormat="1">
      <c r="B6689" s="175" t="s">
        <v>7834</v>
      </c>
      <c r="C6689" s="174" t="s">
        <v>7786</v>
      </c>
      <c r="D6689" s="181">
        <v>6743.1666670000004</v>
      </c>
      <c r="E6689" s="97">
        <v>120.83655799101132</v>
      </c>
      <c r="F6689" s="227">
        <f t="shared" si="312"/>
        <v>814821.05</v>
      </c>
      <c r="G6689" s="81">
        <v>3371.5833729999999</v>
      </c>
      <c r="H6689" s="106">
        <v>623.65178830771276</v>
      </c>
      <c r="I6689" s="189">
        <f t="shared" si="313"/>
        <v>2102694</v>
      </c>
      <c r="J6689" s="232">
        <v>2016</v>
      </c>
      <c r="K6689" s="106">
        <f t="shared" si="314"/>
        <v>2917515</v>
      </c>
    </row>
    <row r="6690" spans="2:11" s="58" customFormat="1">
      <c r="B6690" s="175" t="s">
        <v>7835</v>
      </c>
      <c r="C6690" s="174" t="s">
        <v>7786</v>
      </c>
      <c r="D6690" s="181">
        <v>6743.1666670000004</v>
      </c>
      <c r="E6690" s="97">
        <v>120.83655799101132</v>
      </c>
      <c r="F6690" s="227">
        <f t="shared" si="312"/>
        <v>814821.05</v>
      </c>
      <c r="G6690" s="81">
        <v>3371.5833729999999</v>
      </c>
      <c r="H6690" s="106">
        <v>623.65178830771276</v>
      </c>
      <c r="I6690" s="189">
        <f t="shared" si="313"/>
        <v>2102694</v>
      </c>
      <c r="J6690" s="232">
        <v>2016</v>
      </c>
      <c r="K6690" s="106">
        <f t="shared" si="314"/>
        <v>2917515</v>
      </c>
    </row>
    <row r="6691" spans="2:11" s="58" customFormat="1">
      <c r="B6691" s="175" t="s">
        <v>7836</v>
      </c>
      <c r="C6691" s="174" t="s">
        <v>5604</v>
      </c>
      <c r="D6691" s="181">
        <v>31555.742389999999</v>
      </c>
      <c r="E6691" s="97">
        <v>69.58300593478765</v>
      </c>
      <c r="F6691" s="227">
        <f t="shared" si="312"/>
        <v>2195743.41</v>
      </c>
      <c r="G6691" s="81">
        <v>15777.87103</v>
      </c>
      <c r="H6691" s="106">
        <v>596.04188563328626</v>
      </c>
      <c r="I6691" s="189">
        <f t="shared" si="313"/>
        <v>9404272</v>
      </c>
      <c r="J6691" s="232">
        <v>2016</v>
      </c>
      <c r="K6691" s="106">
        <f t="shared" si="314"/>
        <v>11600015</v>
      </c>
    </row>
    <row r="6692" spans="2:11" s="58" customFormat="1">
      <c r="B6692" s="175" t="s">
        <v>7837</v>
      </c>
      <c r="C6692" s="174" t="s">
        <v>2810</v>
      </c>
      <c r="D6692" s="104">
        <v>7199.3957680000003</v>
      </c>
      <c r="E6692" s="97">
        <v>167.29766202790589</v>
      </c>
      <c r="F6692" s="227">
        <f t="shared" si="312"/>
        <v>1204442.08</v>
      </c>
      <c r="G6692" s="81">
        <v>3599.697913</v>
      </c>
      <c r="H6692" s="106">
        <v>623.65177697065269</v>
      </c>
      <c r="I6692" s="189">
        <f t="shared" si="313"/>
        <v>2244958</v>
      </c>
      <c r="J6692" s="232">
        <v>2016</v>
      </c>
      <c r="K6692" s="106">
        <f t="shared" si="314"/>
        <v>3449400</v>
      </c>
    </row>
    <row r="6693" spans="2:11" s="58" customFormat="1">
      <c r="B6693" s="175" t="s">
        <v>7838</v>
      </c>
      <c r="C6693" s="174" t="s">
        <v>7771</v>
      </c>
      <c r="D6693" s="181">
        <v>7141.3973530000003</v>
      </c>
      <c r="E6693" s="97">
        <v>320.10780901859164</v>
      </c>
      <c r="F6693" s="227">
        <f t="shared" si="312"/>
        <v>2286017.06</v>
      </c>
      <c r="G6693" s="81">
        <v>3570.698539</v>
      </c>
      <c r="H6693" s="106">
        <v>623.65164005798476</v>
      </c>
      <c r="I6693" s="189">
        <f t="shared" si="313"/>
        <v>2226872</v>
      </c>
      <c r="J6693" s="232">
        <v>2016</v>
      </c>
      <c r="K6693" s="106">
        <f t="shared" si="314"/>
        <v>4512889</v>
      </c>
    </row>
    <row r="6694" spans="2:11" s="58" customFormat="1">
      <c r="B6694" s="175" t="s">
        <v>7839</v>
      </c>
      <c r="C6694" s="174" t="s">
        <v>5604</v>
      </c>
      <c r="D6694" s="181">
        <v>9467.1066759999994</v>
      </c>
      <c r="E6694" s="97">
        <v>326.34468436193634</v>
      </c>
      <c r="F6694" s="227">
        <f t="shared" si="312"/>
        <v>3089539.9400000004</v>
      </c>
      <c r="G6694" s="81">
        <v>4733.553441</v>
      </c>
      <c r="H6694" s="106">
        <v>293.04961215499668</v>
      </c>
      <c r="I6694" s="189">
        <f t="shared" si="313"/>
        <v>1387166</v>
      </c>
      <c r="J6694" s="232">
        <v>2016</v>
      </c>
      <c r="K6694" s="106">
        <f t="shared" si="314"/>
        <v>4476706</v>
      </c>
    </row>
    <row r="6695" spans="2:11" s="58" customFormat="1">
      <c r="B6695" s="175" t="s">
        <v>7840</v>
      </c>
      <c r="C6695" s="174" t="s">
        <v>5604</v>
      </c>
      <c r="D6695" s="181">
        <v>31555.742389999999</v>
      </c>
      <c r="E6695" s="97">
        <v>69.58300593478765</v>
      </c>
      <c r="F6695" s="227">
        <f t="shared" si="312"/>
        <v>2195743.41</v>
      </c>
      <c r="G6695" s="81">
        <v>15777.87103</v>
      </c>
      <c r="H6695" s="106">
        <v>596.04188563328626</v>
      </c>
      <c r="I6695" s="189">
        <f t="shared" si="313"/>
        <v>9404272</v>
      </c>
      <c r="J6695" s="232">
        <v>2016</v>
      </c>
      <c r="K6695" s="106">
        <f t="shared" si="314"/>
        <v>11600015</v>
      </c>
    </row>
    <row r="6696" spans="2:11" s="58" customFormat="1">
      <c r="B6696" s="175" t="s">
        <v>7841</v>
      </c>
      <c r="C6696" s="174" t="s">
        <v>2802</v>
      </c>
      <c r="D6696" s="181">
        <v>5951.2779360000004</v>
      </c>
      <c r="E6696" s="97">
        <v>110.67811436188987</v>
      </c>
      <c r="F6696" s="227">
        <f t="shared" si="312"/>
        <v>658676.22</v>
      </c>
      <c r="G6696" s="81">
        <v>2975.6390529999999</v>
      </c>
      <c r="H6696" s="106">
        <v>555.22224657400341</v>
      </c>
      <c r="I6696" s="189">
        <f t="shared" si="313"/>
        <v>1652141</v>
      </c>
      <c r="J6696" s="232">
        <v>2016</v>
      </c>
      <c r="K6696" s="106">
        <f t="shared" si="314"/>
        <v>2310817</v>
      </c>
    </row>
    <row r="6697" spans="2:11" s="58" customFormat="1">
      <c r="B6697" s="175" t="s">
        <v>7842</v>
      </c>
      <c r="C6697" s="174" t="s">
        <v>5606</v>
      </c>
      <c r="D6697" s="104">
        <v>10930.43333</v>
      </c>
      <c r="E6697" s="97">
        <v>84.544348069318488</v>
      </c>
      <c r="F6697" s="227">
        <f t="shared" si="312"/>
        <v>924106.36</v>
      </c>
      <c r="G6697" s="81">
        <v>5465.2167929999996</v>
      </c>
      <c r="H6697" s="106">
        <v>162.69455241718168</v>
      </c>
      <c r="I6697" s="189">
        <f t="shared" si="313"/>
        <v>889161</v>
      </c>
      <c r="J6697" s="232">
        <v>2016</v>
      </c>
      <c r="K6697" s="106">
        <f t="shared" si="314"/>
        <v>1813267</v>
      </c>
    </row>
    <row r="6698" spans="2:11" s="58" customFormat="1">
      <c r="B6698" s="175" t="s">
        <v>7843</v>
      </c>
      <c r="C6698" s="174" t="s">
        <v>2802</v>
      </c>
      <c r="D6698" s="181">
        <v>19006.813040000001</v>
      </c>
      <c r="E6698" s="97">
        <v>250.15711418814482</v>
      </c>
      <c r="F6698" s="227">
        <f t="shared" si="312"/>
        <v>4754689.5</v>
      </c>
      <c r="G6698" s="81">
        <v>9503.4063569999998</v>
      </c>
      <c r="H6698" s="106">
        <v>162.69450572963646</v>
      </c>
      <c r="I6698" s="189">
        <f t="shared" si="313"/>
        <v>1546152</v>
      </c>
      <c r="J6698" s="232">
        <v>2016</v>
      </c>
      <c r="K6698" s="106">
        <f t="shared" si="314"/>
        <v>6300842</v>
      </c>
    </row>
    <row r="6699" spans="2:11" s="58" customFormat="1">
      <c r="B6699" s="175" t="s">
        <v>7844</v>
      </c>
      <c r="C6699" s="174" t="s">
        <v>2802</v>
      </c>
      <c r="D6699" s="181">
        <v>18745.339639999998</v>
      </c>
      <c r="E6699" s="97">
        <v>102.43238942988819</v>
      </c>
      <c r="F6699" s="227">
        <f t="shared" si="312"/>
        <v>1920129.93</v>
      </c>
      <c r="G6699" s="81">
        <v>9372.6697839999997</v>
      </c>
      <c r="H6699" s="106">
        <v>576.16112852056074</v>
      </c>
      <c r="I6699" s="189">
        <f t="shared" si="313"/>
        <v>5400168</v>
      </c>
      <c r="J6699" s="232">
        <v>2016</v>
      </c>
      <c r="K6699" s="106">
        <f t="shared" si="314"/>
        <v>7320298</v>
      </c>
    </row>
    <row r="6700" spans="2:11" s="58" customFormat="1">
      <c r="B6700" s="175" t="s">
        <v>7845</v>
      </c>
      <c r="C6700" s="174" t="s">
        <v>2802</v>
      </c>
      <c r="D6700" s="181">
        <v>3741.102273</v>
      </c>
      <c r="E6700" s="97">
        <v>26.848867705360377</v>
      </c>
      <c r="F6700" s="227">
        <f t="shared" si="312"/>
        <v>100444.36</v>
      </c>
      <c r="G6700" s="81">
        <v>1870.55116</v>
      </c>
      <c r="H6700" s="106">
        <v>576.16119946166032</v>
      </c>
      <c r="I6700" s="189">
        <f t="shared" si="313"/>
        <v>1077739</v>
      </c>
      <c r="J6700" s="232">
        <v>2016</v>
      </c>
      <c r="K6700" s="106">
        <f t="shared" si="314"/>
        <v>1178183</v>
      </c>
    </row>
    <row r="6701" spans="2:11" s="58" customFormat="1">
      <c r="B6701" s="175" t="s">
        <v>7846</v>
      </c>
      <c r="C6701" s="174" t="s">
        <v>7847</v>
      </c>
      <c r="D6701" s="181">
        <v>2836.5</v>
      </c>
      <c r="E6701" s="97">
        <v>32.168626828838356</v>
      </c>
      <c r="F6701" s="227">
        <f t="shared" si="312"/>
        <v>91246.31</v>
      </c>
      <c r="G6701" s="81">
        <v>1418.249988</v>
      </c>
      <c r="H6701" s="106">
        <v>576.16147147113531</v>
      </c>
      <c r="I6701" s="189">
        <f t="shared" si="313"/>
        <v>817141</v>
      </c>
      <c r="J6701" s="232">
        <v>2016</v>
      </c>
      <c r="K6701" s="106">
        <f t="shared" si="314"/>
        <v>908387</v>
      </c>
    </row>
    <row r="6702" spans="2:11" s="58" customFormat="1">
      <c r="B6702" s="175" t="s">
        <v>7848</v>
      </c>
      <c r="C6702" s="174" t="s">
        <v>2802</v>
      </c>
      <c r="D6702" s="104">
        <v>3741.102273</v>
      </c>
      <c r="E6702" s="97">
        <v>26.848867705360377</v>
      </c>
      <c r="F6702" s="227">
        <f t="shared" si="312"/>
        <v>100444.36</v>
      </c>
      <c r="G6702" s="81">
        <v>1870.55116</v>
      </c>
      <c r="H6702" s="106">
        <v>576.16119946166032</v>
      </c>
      <c r="I6702" s="189">
        <f t="shared" si="313"/>
        <v>1077739</v>
      </c>
      <c r="J6702" s="232">
        <v>2016</v>
      </c>
      <c r="K6702" s="106">
        <f t="shared" si="314"/>
        <v>1178183</v>
      </c>
    </row>
    <row r="6703" spans="2:11" s="58" customFormat="1">
      <c r="B6703" s="175" t="s">
        <v>7849</v>
      </c>
      <c r="C6703" s="174" t="s">
        <v>2799</v>
      </c>
      <c r="D6703" s="181">
        <v>3379.6</v>
      </c>
      <c r="E6703" s="97">
        <v>247.35452716297786</v>
      </c>
      <c r="F6703" s="227">
        <f t="shared" si="312"/>
        <v>835959.36</v>
      </c>
      <c r="G6703" s="81">
        <v>1689.8000420000001</v>
      </c>
      <c r="H6703" s="106">
        <v>576.16106983148006</v>
      </c>
      <c r="I6703" s="189">
        <f t="shared" si="313"/>
        <v>973597</v>
      </c>
      <c r="J6703" s="232">
        <v>2016</v>
      </c>
      <c r="K6703" s="106">
        <f t="shared" si="314"/>
        <v>1809556</v>
      </c>
    </row>
    <row r="6704" spans="2:11" s="58" customFormat="1">
      <c r="B6704" s="175" t="s">
        <v>7850</v>
      </c>
      <c r="C6704" s="174" t="s">
        <v>2802</v>
      </c>
      <c r="D6704" s="181">
        <v>19791.282589999999</v>
      </c>
      <c r="E6704" s="97">
        <v>157.88765714349796</v>
      </c>
      <c r="F6704" s="227">
        <f t="shared" si="312"/>
        <v>3124799.24</v>
      </c>
      <c r="G6704" s="81">
        <v>9895.6413150000008</v>
      </c>
      <c r="H6704" s="106">
        <v>576.16114191180134</v>
      </c>
      <c r="I6704" s="189">
        <f t="shared" si="313"/>
        <v>5701484</v>
      </c>
      <c r="J6704" s="232">
        <v>2016</v>
      </c>
      <c r="K6704" s="106">
        <f t="shared" si="314"/>
        <v>8826283</v>
      </c>
    </row>
    <row r="6705" spans="2:11" s="58" customFormat="1">
      <c r="B6705" s="175" t="s">
        <v>7851</v>
      </c>
      <c r="C6705" s="174" t="s">
        <v>2799</v>
      </c>
      <c r="D6705" s="181">
        <v>11469.69952</v>
      </c>
      <c r="E6705" s="97">
        <v>598.48110563231216</v>
      </c>
      <c r="F6705" s="227">
        <f t="shared" si="312"/>
        <v>6864398.4500000002</v>
      </c>
      <c r="G6705" s="81">
        <v>5734.8499190000002</v>
      </c>
      <c r="H6705" s="106">
        <v>576.16119805558242</v>
      </c>
      <c r="I6705" s="189">
        <f t="shared" si="313"/>
        <v>3304198</v>
      </c>
      <c r="J6705" s="232">
        <v>2016</v>
      </c>
      <c r="K6705" s="106">
        <f t="shared" si="314"/>
        <v>10168596</v>
      </c>
    </row>
    <row r="6706" spans="2:11" s="58" customFormat="1">
      <c r="B6706" s="175" t="s">
        <v>7852</v>
      </c>
      <c r="C6706" s="174" t="s">
        <v>7847</v>
      </c>
      <c r="D6706" s="181">
        <v>2836.5</v>
      </c>
      <c r="E6706" s="97">
        <v>32.168626828838356</v>
      </c>
      <c r="F6706" s="227">
        <f t="shared" si="312"/>
        <v>91246.31</v>
      </c>
      <c r="G6706" s="81">
        <v>1418.249988</v>
      </c>
      <c r="H6706" s="106">
        <v>576.16147147113531</v>
      </c>
      <c r="I6706" s="189">
        <f t="shared" si="313"/>
        <v>817141</v>
      </c>
      <c r="J6706" s="232">
        <v>2016</v>
      </c>
      <c r="K6706" s="106">
        <f t="shared" si="314"/>
        <v>908387</v>
      </c>
    </row>
    <row r="6707" spans="2:11" s="58" customFormat="1">
      <c r="B6707" s="175" t="s">
        <v>7853</v>
      </c>
      <c r="C6707" s="174" t="s">
        <v>2799</v>
      </c>
      <c r="D6707" s="104">
        <v>3379.6</v>
      </c>
      <c r="E6707" s="97">
        <v>247.35452716297786</v>
      </c>
      <c r="F6707" s="227">
        <f t="shared" si="312"/>
        <v>835959.36</v>
      </c>
      <c r="G6707" s="81">
        <v>1689.8000420000001</v>
      </c>
      <c r="H6707" s="106">
        <v>576.16106983148006</v>
      </c>
      <c r="I6707" s="189">
        <f t="shared" si="313"/>
        <v>973597</v>
      </c>
      <c r="J6707" s="232">
        <v>2016</v>
      </c>
      <c r="K6707" s="106">
        <f t="shared" si="314"/>
        <v>1809556</v>
      </c>
    </row>
    <row r="6708" spans="2:11" s="58" customFormat="1">
      <c r="B6708" s="175" t="s">
        <v>7854</v>
      </c>
      <c r="C6708" s="174" t="s">
        <v>2802</v>
      </c>
      <c r="D6708" s="181">
        <v>8599.4000950000009</v>
      </c>
      <c r="E6708" s="97">
        <v>35.088226697981071</v>
      </c>
      <c r="F6708" s="227">
        <f t="shared" si="312"/>
        <v>301737.7</v>
      </c>
      <c r="G6708" s="81">
        <v>4299.6999299999998</v>
      </c>
      <c r="H6708" s="106">
        <v>162.6946092491622</v>
      </c>
      <c r="I6708" s="189">
        <f t="shared" si="313"/>
        <v>699538</v>
      </c>
      <c r="J6708" s="232">
        <v>2016</v>
      </c>
      <c r="K6708" s="106">
        <f t="shared" si="314"/>
        <v>1001276</v>
      </c>
    </row>
    <row r="6709" spans="2:11" s="58" customFormat="1">
      <c r="B6709" s="175" t="s">
        <v>7855</v>
      </c>
      <c r="C6709" s="174" t="s">
        <v>3157</v>
      </c>
      <c r="D6709" s="181">
        <v>8588.2681549999998</v>
      </c>
      <c r="E6709" s="97">
        <v>236.96488084331364</v>
      </c>
      <c r="F6709" s="227">
        <f t="shared" si="312"/>
        <v>2035117.94</v>
      </c>
      <c r="G6709" s="81">
        <v>4294.1340870000004</v>
      </c>
      <c r="H6709" s="106">
        <v>1300.6112261160977</v>
      </c>
      <c r="I6709" s="189">
        <f t="shared" si="313"/>
        <v>5584999</v>
      </c>
      <c r="J6709" s="232">
        <v>2016</v>
      </c>
      <c r="K6709" s="106">
        <f t="shared" si="314"/>
        <v>7620117</v>
      </c>
    </row>
    <row r="6710" spans="2:11" s="58" customFormat="1">
      <c r="B6710" s="175" t="s">
        <v>7856</v>
      </c>
      <c r="C6710" s="174" t="s">
        <v>3157</v>
      </c>
      <c r="D6710" s="181">
        <v>5105.212192</v>
      </c>
      <c r="E6710" s="97">
        <v>350.14074886076747</v>
      </c>
      <c r="F6710" s="227">
        <f t="shared" si="312"/>
        <v>1787542.8200000003</v>
      </c>
      <c r="G6710" s="81">
        <v>2552.6060040000002</v>
      </c>
      <c r="H6710" s="106">
        <v>1300.6112164578296</v>
      </c>
      <c r="I6710" s="189">
        <f t="shared" si="313"/>
        <v>3319948</v>
      </c>
      <c r="J6710" s="232">
        <v>2016</v>
      </c>
      <c r="K6710" s="106">
        <f t="shared" si="314"/>
        <v>5107491</v>
      </c>
    </row>
    <row r="6711" spans="2:11" s="58" customFormat="1">
      <c r="B6711" s="175" t="s">
        <v>7857</v>
      </c>
      <c r="C6711" s="174" t="s">
        <v>3239</v>
      </c>
      <c r="D6711" s="181">
        <v>10384.95361</v>
      </c>
      <c r="E6711" s="97">
        <v>211.71039780889305</v>
      </c>
      <c r="F6711" s="227">
        <f t="shared" si="312"/>
        <v>2198602.66</v>
      </c>
      <c r="G6711" s="81">
        <v>5192.4766440000003</v>
      </c>
      <c r="H6711" s="106">
        <v>1300.6111462828949</v>
      </c>
      <c r="I6711" s="189">
        <f t="shared" si="313"/>
        <v>6753392.9999999991</v>
      </c>
      <c r="J6711" s="232">
        <v>2016</v>
      </c>
      <c r="K6711" s="106">
        <f t="shared" si="314"/>
        <v>8951996</v>
      </c>
    </row>
    <row r="6712" spans="2:11" s="58" customFormat="1">
      <c r="B6712" s="175" t="s">
        <v>7858</v>
      </c>
      <c r="C6712" s="174" t="s">
        <v>3157</v>
      </c>
      <c r="D6712" s="104">
        <v>5826.688298</v>
      </c>
      <c r="E6712" s="97">
        <v>131.18312683078761</v>
      </c>
      <c r="F6712" s="227">
        <f t="shared" si="312"/>
        <v>764363.19000000006</v>
      </c>
      <c r="G6712" s="81">
        <v>2913.3440439999999</v>
      </c>
      <c r="H6712" s="106">
        <v>1300.6112367001995</v>
      </c>
      <c r="I6712" s="189">
        <f t="shared" si="313"/>
        <v>3789128.0000000005</v>
      </c>
      <c r="J6712" s="232">
        <v>2016</v>
      </c>
      <c r="K6712" s="106">
        <f t="shared" si="314"/>
        <v>4553491</v>
      </c>
    </row>
    <row r="6713" spans="2:11" s="58" customFormat="1">
      <c r="B6713" s="175" t="s">
        <v>7859</v>
      </c>
      <c r="C6713" s="174" t="s">
        <v>7860</v>
      </c>
      <c r="D6713" s="181">
        <v>16198.95333</v>
      </c>
      <c r="E6713" s="97">
        <v>216.95390673738055</v>
      </c>
      <c r="F6713" s="227">
        <f t="shared" si="312"/>
        <v>3514426.21</v>
      </c>
      <c r="G6713" s="81">
        <v>8099.4769459999998</v>
      </c>
      <c r="H6713" s="106">
        <v>1300.6111468966456</v>
      </c>
      <c r="I6713" s="189">
        <f t="shared" si="313"/>
        <v>10534270</v>
      </c>
      <c r="J6713" s="232">
        <v>2016</v>
      </c>
      <c r="K6713" s="106">
        <f t="shared" si="314"/>
        <v>14048696</v>
      </c>
    </row>
    <row r="6714" spans="2:11" s="58" customFormat="1">
      <c r="B6714" s="175" t="s">
        <v>7861</v>
      </c>
      <c r="C6714" s="174" t="s">
        <v>3239</v>
      </c>
      <c r="D6714" s="181">
        <v>14972.552460000001</v>
      </c>
      <c r="E6714" s="97">
        <v>389.33818435924849</v>
      </c>
      <c r="F6714" s="227">
        <f t="shared" si="312"/>
        <v>5829386.3899999997</v>
      </c>
      <c r="G6714" s="81">
        <v>7486.2764829999996</v>
      </c>
      <c r="H6714" s="106">
        <v>1300.6111946453475</v>
      </c>
      <c r="I6714" s="189">
        <f t="shared" si="313"/>
        <v>9736735</v>
      </c>
      <c r="J6714" s="232">
        <v>2016</v>
      </c>
      <c r="K6714" s="106">
        <f t="shared" si="314"/>
        <v>15566121</v>
      </c>
    </row>
    <row r="6715" spans="2:11" s="58" customFormat="1">
      <c r="B6715" s="175" t="s">
        <v>7862</v>
      </c>
      <c r="C6715" s="174" t="s">
        <v>3239</v>
      </c>
      <c r="D6715" s="181">
        <v>5451.6932649999999</v>
      </c>
      <c r="E6715" s="97">
        <v>36.30339242866409</v>
      </c>
      <c r="F6715" s="227">
        <f t="shared" si="312"/>
        <v>197914.96</v>
      </c>
      <c r="G6715" s="81">
        <v>2725.8466440000002</v>
      </c>
      <c r="H6715" s="106">
        <v>1300.6109524920139</v>
      </c>
      <c r="I6715" s="189">
        <f t="shared" si="313"/>
        <v>3545265.9999999995</v>
      </c>
      <c r="J6715" s="232">
        <v>2016</v>
      </c>
      <c r="K6715" s="106">
        <f t="shared" si="314"/>
        <v>3743181</v>
      </c>
    </row>
    <row r="6716" spans="2:11" s="58" customFormat="1">
      <c r="B6716" s="175" t="s">
        <v>7863</v>
      </c>
      <c r="C6716" s="174" t="s">
        <v>1623</v>
      </c>
      <c r="D6716" s="181">
        <v>2428.52</v>
      </c>
      <c r="E6716" s="97">
        <v>191.78827845766145</v>
      </c>
      <c r="F6716" s="227">
        <f t="shared" si="312"/>
        <v>465761.67</v>
      </c>
      <c r="G6716" s="81">
        <v>1214.2599479999999</v>
      </c>
      <c r="H6716" s="106">
        <v>1300.6111274618111</v>
      </c>
      <c r="I6716" s="189">
        <f t="shared" si="313"/>
        <v>1579280</v>
      </c>
      <c r="J6716" s="232">
        <v>2016</v>
      </c>
      <c r="K6716" s="106">
        <f t="shared" si="314"/>
        <v>2045042</v>
      </c>
    </row>
    <row r="6717" spans="2:11" s="58" customFormat="1">
      <c r="B6717" s="175" t="s">
        <v>7864</v>
      </c>
      <c r="C6717" s="174" t="s">
        <v>3239</v>
      </c>
      <c r="D6717" s="104">
        <v>4994.4041559999996</v>
      </c>
      <c r="E6717" s="97">
        <v>456.48030851910897</v>
      </c>
      <c r="F6717" s="227">
        <f t="shared" si="312"/>
        <v>2279847.15</v>
      </c>
      <c r="G6717" s="81">
        <v>2497.2021690000001</v>
      </c>
      <c r="H6717" s="106">
        <v>1300.6111560845757</v>
      </c>
      <c r="I6717" s="189">
        <f t="shared" si="313"/>
        <v>3247889</v>
      </c>
      <c r="J6717" s="232">
        <v>2016</v>
      </c>
      <c r="K6717" s="106">
        <f t="shared" si="314"/>
        <v>5527736</v>
      </c>
    </row>
    <row r="6718" spans="2:11" s="58" customFormat="1">
      <c r="B6718" s="175" t="s">
        <v>7865</v>
      </c>
      <c r="C6718" s="174" t="s">
        <v>3239</v>
      </c>
      <c r="D6718" s="181">
        <v>5451.6932649999999</v>
      </c>
      <c r="E6718" s="97">
        <v>36.30339242866409</v>
      </c>
      <c r="F6718" s="227">
        <f t="shared" si="312"/>
        <v>197914.96</v>
      </c>
      <c r="G6718" s="81">
        <v>2725.8466440000002</v>
      </c>
      <c r="H6718" s="106">
        <v>1300.6109524920139</v>
      </c>
      <c r="I6718" s="189">
        <f t="shared" si="313"/>
        <v>3545265.9999999995</v>
      </c>
      <c r="J6718" s="232">
        <v>2016</v>
      </c>
      <c r="K6718" s="106">
        <f t="shared" si="314"/>
        <v>3743181</v>
      </c>
    </row>
    <row r="6719" spans="2:11" s="58" customFormat="1">
      <c r="B6719" s="175" t="s">
        <v>7866</v>
      </c>
      <c r="C6719" s="174" t="s">
        <v>7860</v>
      </c>
      <c r="D6719" s="181">
        <v>16198.95333</v>
      </c>
      <c r="E6719" s="97">
        <v>216.95390673738055</v>
      </c>
      <c r="F6719" s="227">
        <f t="shared" si="312"/>
        <v>3514426.21</v>
      </c>
      <c r="G6719" s="81">
        <v>8099.4769459999998</v>
      </c>
      <c r="H6719" s="106">
        <v>1300.6111468966456</v>
      </c>
      <c r="I6719" s="189">
        <f t="shared" si="313"/>
        <v>10534270</v>
      </c>
      <c r="J6719" s="232">
        <v>2016</v>
      </c>
      <c r="K6719" s="106">
        <f t="shared" si="314"/>
        <v>14048696</v>
      </c>
    </row>
    <row r="6720" spans="2:11" s="58" customFormat="1">
      <c r="B6720" s="175" t="s">
        <v>7867</v>
      </c>
      <c r="C6720" s="174" t="s">
        <v>1623</v>
      </c>
      <c r="D6720" s="181">
        <v>10144.42857</v>
      </c>
      <c r="E6720" s="97">
        <v>270.04004524229208</v>
      </c>
      <c r="F6720" s="227">
        <f t="shared" si="312"/>
        <v>2739401.95</v>
      </c>
      <c r="G6720" s="81">
        <v>5072.2144090000002</v>
      </c>
      <c r="H6720" s="106">
        <v>1300.6112257980458</v>
      </c>
      <c r="I6720" s="189">
        <f t="shared" si="313"/>
        <v>6596979.0000000009</v>
      </c>
      <c r="J6720" s="232">
        <v>2016</v>
      </c>
      <c r="K6720" s="106">
        <f t="shared" si="314"/>
        <v>9336381</v>
      </c>
    </row>
    <row r="6721" spans="2:11" s="58" customFormat="1">
      <c r="B6721" s="175" t="s">
        <v>7868</v>
      </c>
      <c r="C6721" s="174" t="s">
        <v>3198</v>
      </c>
      <c r="D6721" s="181">
        <v>4451.8</v>
      </c>
      <c r="E6721" s="97">
        <v>168.51432678916393</v>
      </c>
      <c r="F6721" s="227">
        <f t="shared" si="312"/>
        <v>750192.08000000007</v>
      </c>
      <c r="G6721" s="81">
        <v>2225.900067</v>
      </c>
      <c r="H6721" s="106">
        <v>1300.6109496648844</v>
      </c>
      <c r="I6721" s="189">
        <f t="shared" si="313"/>
        <v>2895030</v>
      </c>
      <c r="J6721" s="232">
        <v>2016</v>
      </c>
      <c r="K6721" s="106">
        <f t="shared" si="314"/>
        <v>3645222</v>
      </c>
    </row>
    <row r="6722" spans="2:11" s="58" customFormat="1">
      <c r="B6722" s="175" t="s">
        <v>7869</v>
      </c>
      <c r="C6722" s="174" t="s">
        <v>3198</v>
      </c>
      <c r="D6722" s="104">
        <v>3519</v>
      </c>
      <c r="E6722" s="97">
        <v>382.10837169650472</v>
      </c>
      <c r="F6722" s="227">
        <f t="shared" si="312"/>
        <v>1344639.36</v>
      </c>
      <c r="G6722" s="81">
        <v>1759.4999250000001</v>
      </c>
      <c r="H6722" s="106">
        <v>1300.6110244648064</v>
      </c>
      <c r="I6722" s="189">
        <f t="shared" si="313"/>
        <v>2288425</v>
      </c>
      <c r="J6722" s="232">
        <v>2016</v>
      </c>
      <c r="K6722" s="106">
        <f t="shared" si="314"/>
        <v>3633064</v>
      </c>
    </row>
    <row r="6723" spans="2:11" s="58" customFormat="1">
      <c r="B6723" s="175" t="s">
        <v>7870</v>
      </c>
      <c r="C6723" s="174" t="s">
        <v>3203</v>
      </c>
      <c r="D6723" s="181">
        <v>6751.2524999999996</v>
      </c>
      <c r="E6723" s="97">
        <v>373.05090722054911</v>
      </c>
      <c r="F6723" s="227">
        <f t="shared" si="312"/>
        <v>2518560.87</v>
      </c>
      <c r="G6723" s="81">
        <v>3375.6261180000001</v>
      </c>
      <c r="H6723" s="106">
        <v>1300.6111596864946</v>
      </c>
      <c r="I6723" s="189">
        <f t="shared" si="313"/>
        <v>4390377</v>
      </c>
      <c r="J6723" s="232">
        <v>2016</v>
      </c>
      <c r="K6723" s="106">
        <f t="shared" si="314"/>
        <v>6908938</v>
      </c>
    </row>
    <row r="6724" spans="2:11" s="58" customFormat="1">
      <c r="B6724" s="175" t="s">
        <v>7871</v>
      </c>
      <c r="C6724" s="174" t="s">
        <v>3203</v>
      </c>
      <c r="D6724" s="181">
        <v>4150.1125000000002</v>
      </c>
      <c r="E6724" s="97">
        <v>143.28498564797943</v>
      </c>
      <c r="F6724" s="227">
        <f t="shared" si="312"/>
        <v>594648.81000000006</v>
      </c>
      <c r="G6724" s="81">
        <v>2075.0562020000002</v>
      </c>
      <c r="H6724" s="106">
        <v>1300.6110376185366</v>
      </c>
      <c r="I6724" s="189">
        <f t="shared" si="313"/>
        <v>2698841</v>
      </c>
      <c r="J6724" s="232">
        <v>2016</v>
      </c>
      <c r="K6724" s="106">
        <f t="shared" si="314"/>
        <v>3293490</v>
      </c>
    </row>
    <row r="6725" spans="2:11" s="58" customFormat="1">
      <c r="B6725" s="175" t="s">
        <v>7872</v>
      </c>
      <c r="C6725" s="174" t="s">
        <v>3203</v>
      </c>
      <c r="D6725" s="181">
        <v>4213.5166669999999</v>
      </c>
      <c r="E6725" s="97">
        <v>255.23183245545238</v>
      </c>
      <c r="F6725" s="227">
        <f t="shared" si="312"/>
        <v>1075423.58</v>
      </c>
      <c r="G6725" s="81">
        <v>2106.75837</v>
      </c>
      <c r="H6725" s="106">
        <v>1300.6109476142724</v>
      </c>
      <c r="I6725" s="189">
        <f t="shared" si="313"/>
        <v>2740073</v>
      </c>
      <c r="J6725" s="232">
        <v>2016</v>
      </c>
      <c r="K6725" s="106">
        <f t="shared" si="314"/>
        <v>3815497</v>
      </c>
    </row>
    <row r="6726" spans="2:11" s="58" customFormat="1">
      <c r="B6726" s="175" t="s">
        <v>7873</v>
      </c>
      <c r="C6726" s="174" t="s">
        <v>3198</v>
      </c>
      <c r="D6726" s="181">
        <v>8691.58</v>
      </c>
      <c r="E6726" s="97">
        <v>177.03413533557767</v>
      </c>
      <c r="F6726" s="227">
        <f t="shared" si="312"/>
        <v>1538706.35</v>
      </c>
      <c r="G6726" s="81">
        <v>4345.7899589999997</v>
      </c>
      <c r="H6726" s="106">
        <v>1300.6111784796456</v>
      </c>
      <c r="I6726" s="189">
        <f t="shared" si="313"/>
        <v>5652183</v>
      </c>
      <c r="J6726" s="232">
        <v>2016</v>
      </c>
      <c r="K6726" s="106">
        <f t="shared" si="314"/>
        <v>7190889</v>
      </c>
    </row>
    <row r="6727" spans="2:11" s="58" customFormat="1">
      <c r="B6727" s="175" t="s">
        <v>7874</v>
      </c>
      <c r="C6727" s="174" t="s">
        <v>3203</v>
      </c>
      <c r="D6727" s="104">
        <v>4440.5</v>
      </c>
      <c r="E6727" s="97">
        <v>170.51938070037158</v>
      </c>
      <c r="F6727" s="227">
        <f t="shared" si="312"/>
        <v>757191.31</v>
      </c>
      <c r="G6727" s="81">
        <v>2220.2499619999999</v>
      </c>
      <c r="H6727" s="106">
        <v>1300.6112146934922</v>
      </c>
      <c r="I6727" s="189">
        <f t="shared" si="313"/>
        <v>2887682</v>
      </c>
      <c r="J6727" s="232">
        <v>2016</v>
      </c>
      <c r="K6727" s="106">
        <f t="shared" si="314"/>
        <v>3644873</v>
      </c>
    </row>
    <row r="6728" spans="2:11" s="58" customFormat="1">
      <c r="B6728" s="175" t="s">
        <v>7875</v>
      </c>
      <c r="C6728" s="174" t="s">
        <v>3206</v>
      </c>
      <c r="D6728" s="181">
        <v>9167.9533329999995</v>
      </c>
      <c r="E6728" s="97">
        <v>86.789375021789283</v>
      </c>
      <c r="F6728" s="227">
        <f t="shared" si="312"/>
        <v>795680.94</v>
      </c>
      <c r="G6728" s="81">
        <v>4583.9765669999997</v>
      </c>
      <c r="H6728" s="106">
        <v>1300.6111425001968</v>
      </c>
      <c r="I6728" s="189">
        <f t="shared" si="313"/>
        <v>5961971</v>
      </c>
      <c r="J6728" s="232">
        <v>2016</v>
      </c>
      <c r="K6728" s="106">
        <f t="shared" si="314"/>
        <v>6757652</v>
      </c>
    </row>
    <row r="6729" spans="2:11" s="58" customFormat="1">
      <c r="B6729" s="175" t="s">
        <v>7876</v>
      </c>
      <c r="C6729" s="174" t="s">
        <v>3203</v>
      </c>
      <c r="D6729" s="181">
        <v>6434.5</v>
      </c>
      <c r="E6729" s="97">
        <v>88.148626932939621</v>
      </c>
      <c r="F6729" s="227">
        <f t="shared" si="312"/>
        <v>567192.34</v>
      </c>
      <c r="G6729" s="81">
        <v>3217.2501299999999</v>
      </c>
      <c r="H6729" s="106">
        <v>1300.6110283380422</v>
      </c>
      <c r="I6729" s="189">
        <f t="shared" si="313"/>
        <v>4184390.9999999995</v>
      </c>
      <c r="J6729" s="232">
        <v>2016</v>
      </c>
      <c r="K6729" s="106">
        <f t="shared" si="314"/>
        <v>4751583</v>
      </c>
    </row>
    <row r="6730" spans="2:11" s="58" customFormat="1">
      <c r="B6730" s="175" t="s">
        <v>7877</v>
      </c>
      <c r="C6730" s="174" t="s">
        <v>3206</v>
      </c>
      <c r="D6730" s="181">
        <v>11675.06667</v>
      </c>
      <c r="E6730" s="97">
        <v>70.544693514799434</v>
      </c>
      <c r="F6730" s="227">
        <f t="shared" si="312"/>
        <v>823614</v>
      </c>
      <c r="G6730" s="81">
        <v>5837.5333110000001</v>
      </c>
      <c r="H6730" s="106">
        <v>1300.6111649407253</v>
      </c>
      <c r="I6730" s="189">
        <f t="shared" si="313"/>
        <v>7592360.9999999991</v>
      </c>
      <c r="J6730" s="232">
        <v>2016</v>
      </c>
      <c r="K6730" s="106">
        <f t="shared" si="314"/>
        <v>8415975</v>
      </c>
    </row>
    <row r="6731" spans="2:11" s="58" customFormat="1">
      <c r="B6731" s="175" t="s">
        <v>7878</v>
      </c>
      <c r="C6731" s="174" t="s">
        <v>3209</v>
      </c>
      <c r="D6731" s="181">
        <v>6990.34</v>
      </c>
      <c r="E6731" s="97">
        <v>756.48733537996713</v>
      </c>
      <c r="F6731" s="227">
        <f t="shared" si="312"/>
        <v>5288103.68</v>
      </c>
      <c r="G6731" s="81">
        <v>3495.1698150000002</v>
      </c>
      <c r="H6731" s="106">
        <v>1300.6111979139989</v>
      </c>
      <c r="I6731" s="189">
        <f t="shared" si="313"/>
        <v>4545857</v>
      </c>
      <c r="J6731" s="232">
        <v>2016</v>
      </c>
      <c r="K6731" s="106">
        <f t="shared" si="314"/>
        <v>9833961</v>
      </c>
    </row>
    <row r="6732" spans="2:11" s="58" customFormat="1">
      <c r="B6732" s="175" t="s">
        <v>7879</v>
      </c>
      <c r="C6732" s="174" t="s">
        <v>3209</v>
      </c>
      <c r="D6732" s="104">
        <v>9869.44</v>
      </c>
      <c r="E6732" s="97">
        <v>459.51447903832434</v>
      </c>
      <c r="F6732" s="227">
        <f t="shared" si="312"/>
        <v>4535150.58</v>
      </c>
      <c r="G6732" s="81"/>
      <c r="H6732" s="106" t="s">
        <v>11235</v>
      </c>
      <c r="I6732" s="189" t="str">
        <f t="shared" si="313"/>
        <v/>
      </c>
      <c r="J6732" s="232">
        <v>2016</v>
      </c>
      <c r="K6732" s="106">
        <f t="shared" si="314"/>
        <v>0</v>
      </c>
    </row>
    <row r="6733" spans="2:11" s="58" customFormat="1">
      <c r="B6733" s="175" t="s">
        <v>7880</v>
      </c>
      <c r="C6733" s="174" t="s">
        <v>3209</v>
      </c>
      <c r="D6733" s="181">
        <v>9691.4766670000008</v>
      </c>
      <c r="E6733" s="97">
        <v>256.46282247815475</v>
      </c>
      <c r="F6733" s="227">
        <f t="shared" si="312"/>
        <v>2485503.46</v>
      </c>
      <c r="G6733" s="81"/>
      <c r="H6733" s="106" t="s">
        <v>11235</v>
      </c>
      <c r="I6733" s="189" t="str">
        <f t="shared" si="313"/>
        <v/>
      </c>
      <c r="J6733" s="232">
        <v>2016</v>
      </c>
      <c r="K6733" s="106">
        <f t="shared" si="314"/>
        <v>0</v>
      </c>
    </row>
    <row r="6734" spans="2:11" s="58" customFormat="1">
      <c r="B6734" s="175" t="s">
        <v>7881</v>
      </c>
      <c r="C6734" s="174" t="s">
        <v>3209</v>
      </c>
      <c r="D6734" s="181">
        <v>9869.44</v>
      </c>
      <c r="E6734" s="97">
        <v>459.51447903832434</v>
      </c>
      <c r="F6734" s="227">
        <f t="shared" ref="F6734:F6797" si="315">IFERROR(D6734*E6734,0)</f>
        <v>4535150.58</v>
      </c>
      <c r="G6734" s="81"/>
      <c r="H6734" s="106" t="s">
        <v>11235</v>
      </c>
      <c r="I6734" s="189" t="str">
        <f t="shared" ref="I6734:I6797" si="316">IFERROR(G6734*H6734,"")</f>
        <v/>
      </c>
      <c r="J6734" s="232">
        <v>2016</v>
      </c>
      <c r="K6734" s="106">
        <f t="shared" ref="K6734:K6797" si="317">IFERROR(ROUND((F6734+I6734),0),0)</f>
        <v>0</v>
      </c>
    </row>
    <row r="6735" spans="2:11" s="58" customFormat="1">
      <c r="B6735" s="175" t="s">
        <v>7882</v>
      </c>
      <c r="C6735" s="174" t="s">
        <v>3013</v>
      </c>
      <c r="D6735" s="181">
        <v>8720.7000000000007</v>
      </c>
      <c r="E6735" s="97">
        <v>607.20989943467839</v>
      </c>
      <c r="F6735" s="227">
        <f t="shared" si="315"/>
        <v>5295295.37</v>
      </c>
      <c r="G6735" s="81">
        <v>4360.3500869999998</v>
      </c>
      <c r="H6735" s="106">
        <v>1217.8389106489192</v>
      </c>
      <c r="I6735" s="189">
        <f t="shared" si="316"/>
        <v>5310204</v>
      </c>
      <c r="J6735" s="232">
        <v>2016</v>
      </c>
      <c r="K6735" s="106">
        <f t="shared" si="317"/>
        <v>10605499</v>
      </c>
    </row>
    <row r="6736" spans="2:11" s="58" customFormat="1">
      <c r="B6736" s="175" t="s">
        <v>7883</v>
      </c>
      <c r="C6736" s="174" t="s">
        <v>3020</v>
      </c>
      <c r="D6736" s="181">
        <v>3872.2666669999999</v>
      </c>
      <c r="E6736" s="97">
        <v>129.51437830301683</v>
      </c>
      <c r="F6736" s="227">
        <f t="shared" si="315"/>
        <v>501514.21000000008</v>
      </c>
      <c r="G6736" s="81">
        <v>1936.133392</v>
      </c>
      <c r="H6736" s="106">
        <v>1217.8391270677491</v>
      </c>
      <c r="I6736" s="189">
        <f t="shared" si="316"/>
        <v>2357899</v>
      </c>
      <c r="J6736" s="232">
        <v>2016</v>
      </c>
      <c r="K6736" s="106">
        <f t="shared" si="317"/>
        <v>2859413</v>
      </c>
    </row>
    <row r="6737" spans="2:11" s="58" customFormat="1">
      <c r="B6737" s="175" t="s">
        <v>7884</v>
      </c>
      <c r="C6737" s="174" t="s">
        <v>3023</v>
      </c>
      <c r="D6737" s="104">
        <v>5690.1</v>
      </c>
      <c r="E6737" s="97">
        <v>336.5653802217887</v>
      </c>
      <c r="F6737" s="227">
        <f t="shared" si="315"/>
        <v>1915090.67</v>
      </c>
      <c r="G6737" s="81">
        <v>2845.0500790000001</v>
      </c>
      <c r="H6737" s="106">
        <v>1217.8390199788114</v>
      </c>
      <c r="I6737" s="189">
        <f t="shared" si="316"/>
        <v>3464813</v>
      </c>
      <c r="J6737" s="232">
        <v>2016</v>
      </c>
      <c r="K6737" s="106">
        <f t="shared" si="317"/>
        <v>5379904</v>
      </c>
    </row>
    <row r="6738" spans="2:11" s="58" customFormat="1">
      <c r="B6738" s="175" t="s">
        <v>7885</v>
      </c>
      <c r="C6738" s="174" t="s">
        <v>3023</v>
      </c>
      <c r="D6738" s="181">
        <v>3963.6</v>
      </c>
      <c r="E6738" s="97">
        <v>513.69777727318603</v>
      </c>
      <c r="F6738" s="227">
        <f t="shared" si="315"/>
        <v>2036092.51</v>
      </c>
      <c r="G6738" s="81">
        <v>3963.6000389999999</v>
      </c>
      <c r="H6738" s="106">
        <v>1217.8388214008189</v>
      </c>
      <c r="I6738" s="189">
        <f t="shared" si="316"/>
        <v>4827026</v>
      </c>
      <c r="J6738" s="232">
        <v>2016</v>
      </c>
      <c r="K6738" s="106">
        <f t="shared" si="317"/>
        <v>6863119</v>
      </c>
    </row>
    <row r="6739" spans="2:11" s="58" customFormat="1">
      <c r="B6739" s="175" t="s">
        <v>7886</v>
      </c>
      <c r="C6739" s="174" t="s">
        <v>3023</v>
      </c>
      <c r="D6739" s="181">
        <v>3963.6</v>
      </c>
      <c r="E6739" s="97">
        <v>524.45077959430819</v>
      </c>
      <c r="F6739" s="227">
        <f t="shared" si="315"/>
        <v>2078713.1099999999</v>
      </c>
      <c r="G6739" s="81"/>
      <c r="H6739" s="106" t="s">
        <v>11235</v>
      </c>
      <c r="I6739" s="189" t="str">
        <f t="shared" si="316"/>
        <v/>
      </c>
      <c r="J6739" s="232">
        <v>2016</v>
      </c>
      <c r="K6739" s="106">
        <f t="shared" si="317"/>
        <v>0</v>
      </c>
    </row>
    <row r="6740" spans="2:11" s="58" customFormat="1">
      <c r="B6740" s="175" t="s">
        <v>7887</v>
      </c>
      <c r="C6740" s="174" t="s">
        <v>3104</v>
      </c>
      <c r="D6740" s="181">
        <v>7114.6952380000002</v>
      </c>
      <c r="E6740" s="97">
        <v>443.71448873014958</v>
      </c>
      <c r="F6740" s="227">
        <f t="shared" si="315"/>
        <v>3156893.36</v>
      </c>
      <c r="G6740" s="81">
        <v>3557.3474219999998</v>
      </c>
      <c r="H6740" s="106">
        <v>1217.8388799495783</v>
      </c>
      <c r="I6740" s="189">
        <f t="shared" si="316"/>
        <v>4332276</v>
      </c>
      <c r="J6740" s="232">
        <v>2016</v>
      </c>
      <c r="K6740" s="106">
        <f t="shared" si="317"/>
        <v>7489169</v>
      </c>
    </row>
    <row r="6741" spans="2:11" s="58" customFormat="1">
      <c r="B6741" s="175" t="s">
        <v>7888</v>
      </c>
      <c r="C6741" s="174" t="s">
        <v>5294</v>
      </c>
      <c r="D6741" s="181">
        <v>4757.3333329999996</v>
      </c>
      <c r="E6741" s="97">
        <v>254.96850758512952</v>
      </c>
      <c r="F6741" s="227">
        <f t="shared" si="315"/>
        <v>1212970.18</v>
      </c>
      <c r="G6741" s="81">
        <v>2378.666588</v>
      </c>
      <c r="H6741" s="106">
        <v>1300.6110295605665</v>
      </c>
      <c r="I6741" s="189">
        <f t="shared" si="316"/>
        <v>3093720</v>
      </c>
      <c r="J6741" s="232">
        <v>2016</v>
      </c>
      <c r="K6741" s="106">
        <f t="shared" si="317"/>
        <v>4306690</v>
      </c>
    </row>
    <row r="6742" spans="2:11" s="58" customFormat="1">
      <c r="B6742" s="175" t="s">
        <v>7889</v>
      </c>
      <c r="C6742" s="174" t="s">
        <v>7163</v>
      </c>
      <c r="D6742" s="104">
        <v>7250.7666669999999</v>
      </c>
      <c r="E6742" s="97">
        <v>207.33563208454575</v>
      </c>
      <c r="F6742" s="227">
        <f t="shared" si="315"/>
        <v>1503342.29</v>
      </c>
      <c r="G6742" s="81">
        <v>3625.383268</v>
      </c>
      <c r="H6742" s="106">
        <v>1300.6111772014722</v>
      </c>
      <c r="I6742" s="189">
        <f t="shared" si="316"/>
        <v>4715214</v>
      </c>
      <c r="J6742" s="232">
        <v>2016</v>
      </c>
      <c r="K6742" s="106">
        <f t="shared" si="317"/>
        <v>6218556</v>
      </c>
    </row>
    <row r="6743" spans="2:11" s="58" customFormat="1">
      <c r="B6743" s="175" t="s">
        <v>7890</v>
      </c>
      <c r="C6743" s="174" t="s">
        <v>5294</v>
      </c>
      <c r="D6743" s="181">
        <v>11973.14242</v>
      </c>
      <c r="E6743" s="97">
        <v>597.70989343998792</v>
      </c>
      <c r="F6743" s="227">
        <f t="shared" si="315"/>
        <v>7156465.6799999988</v>
      </c>
      <c r="G6743" s="81">
        <v>5986.5710520000002</v>
      </c>
      <c r="H6743" s="106">
        <v>1300.6111398943101</v>
      </c>
      <c r="I6743" s="189">
        <f t="shared" si="316"/>
        <v>7786200.9999999991</v>
      </c>
      <c r="J6743" s="232">
        <v>2016</v>
      </c>
      <c r="K6743" s="106">
        <f t="shared" si="317"/>
        <v>14942667</v>
      </c>
    </row>
    <row r="6744" spans="2:11" s="58" customFormat="1">
      <c r="B6744" s="175" t="s">
        <v>7891</v>
      </c>
      <c r="C6744" s="174" t="s">
        <v>481</v>
      </c>
      <c r="D6744" s="181">
        <v>7398.64</v>
      </c>
      <c r="E6744" s="97">
        <v>181.65909680698073</v>
      </c>
      <c r="F6744" s="227">
        <f t="shared" si="315"/>
        <v>1344030.26</v>
      </c>
      <c r="G6744" s="81">
        <v>3699.320154</v>
      </c>
      <c r="H6744" s="106">
        <v>1300.611139265023</v>
      </c>
      <c r="I6744" s="189">
        <f t="shared" si="316"/>
        <v>4811377</v>
      </c>
      <c r="J6744" s="232">
        <v>2016</v>
      </c>
      <c r="K6744" s="106">
        <f t="shared" si="317"/>
        <v>6155407</v>
      </c>
    </row>
    <row r="6745" spans="2:11" s="58" customFormat="1">
      <c r="B6745" s="175" t="s">
        <v>7892</v>
      </c>
      <c r="C6745" s="174" t="s">
        <v>5294</v>
      </c>
      <c r="D6745" s="181">
        <v>11973.14242</v>
      </c>
      <c r="E6745" s="97">
        <v>597.70989343998792</v>
      </c>
      <c r="F6745" s="227">
        <f t="shared" si="315"/>
        <v>7156465.6799999988</v>
      </c>
      <c r="G6745" s="81">
        <v>5986.5710520000002</v>
      </c>
      <c r="H6745" s="106">
        <v>1300.6111398943101</v>
      </c>
      <c r="I6745" s="189">
        <f t="shared" si="316"/>
        <v>7786200.9999999991</v>
      </c>
      <c r="J6745" s="232">
        <v>2016</v>
      </c>
      <c r="K6745" s="106">
        <f t="shared" si="317"/>
        <v>14942667</v>
      </c>
    </row>
    <row r="6746" spans="2:11" s="58" customFormat="1">
      <c r="B6746" s="175" t="s">
        <v>7893</v>
      </c>
      <c r="C6746" s="174" t="s">
        <v>845</v>
      </c>
      <c r="D6746" s="181">
        <v>6480.62</v>
      </c>
      <c r="E6746" s="97">
        <v>63.222006536411641</v>
      </c>
      <c r="F6746" s="227">
        <f t="shared" si="315"/>
        <v>409717.8</v>
      </c>
      <c r="G6746" s="81">
        <v>3240.309874</v>
      </c>
      <c r="H6746" s="106">
        <v>1300.6111032206791</v>
      </c>
      <c r="I6746" s="189">
        <f t="shared" si="316"/>
        <v>4214383</v>
      </c>
      <c r="J6746" s="232">
        <v>2016</v>
      </c>
      <c r="K6746" s="106">
        <f t="shared" si="317"/>
        <v>4624101</v>
      </c>
    </row>
    <row r="6747" spans="2:11" s="58" customFormat="1">
      <c r="B6747" s="175" t="s">
        <v>7894</v>
      </c>
      <c r="C6747" s="174" t="s">
        <v>845</v>
      </c>
      <c r="D6747" s="104">
        <v>10598.46</v>
      </c>
      <c r="E6747" s="97">
        <v>102.08639274007734</v>
      </c>
      <c r="F6747" s="227">
        <f t="shared" si="315"/>
        <v>1081958.55</v>
      </c>
      <c r="G6747" s="81">
        <v>5299.2301340000004</v>
      </c>
      <c r="H6747" s="106">
        <v>1300.6111879873304</v>
      </c>
      <c r="I6747" s="189">
        <f t="shared" si="316"/>
        <v>6892238</v>
      </c>
      <c r="J6747" s="232">
        <v>2016</v>
      </c>
      <c r="K6747" s="106">
        <f t="shared" si="317"/>
        <v>7974197</v>
      </c>
    </row>
    <row r="6748" spans="2:11" s="58" customFormat="1">
      <c r="B6748" s="175" t="s">
        <v>7895</v>
      </c>
      <c r="C6748" s="174" t="s">
        <v>845</v>
      </c>
      <c r="D6748" s="181">
        <v>16692.44095</v>
      </c>
      <c r="E6748" s="97">
        <v>136.8773414771313</v>
      </c>
      <c r="F6748" s="227">
        <f t="shared" si="315"/>
        <v>2284816.94</v>
      </c>
      <c r="G6748" s="81">
        <v>8346.2206310000001</v>
      </c>
      <c r="H6748" s="106">
        <v>1300.6110765489539</v>
      </c>
      <c r="I6748" s="189">
        <f t="shared" si="316"/>
        <v>10855187</v>
      </c>
      <c r="J6748" s="232">
        <v>2016</v>
      </c>
      <c r="K6748" s="106">
        <f t="shared" si="317"/>
        <v>13140004</v>
      </c>
    </row>
    <row r="6749" spans="2:11" s="58" customFormat="1">
      <c r="B6749" s="175" t="s">
        <v>7896</v>
      </c>
      <c r="C6749" s="174" t="s">
        <v>845</v>
      </c>
      <c r="D6749" s="181">
        <v>6480.62</v>
      </c>
      <c r="E6749" s="97">
        <v>63.222006536411641</v>
      </c>
      <c r="F6749" s="227">
        <f t="shared" si="315"/>
        <v>409717.8</v>
      </c>
      <c r="G6749" s="81">
        <v>3240.309874</v>
      </c>
      <c r="H6749" s="106">
        <v>1300.6111032206791</v>
      </c>
      <c r="I6749" s="189">
        <f t="shared" si="316"/>
        <v>4214383</v>
      </c>
      <c r="J6749" s="232">
        <v>2016</v>
      </c>
      <c r="K6749" s="106">
        <f t="shared" si="317"/>
        <v>4624101</v>
      </c>
    </row>
    <row r="6750" spans="2:11" s="58" customFormat="1">
      <c r="B6750" s="175" t="s">
        <v>7897</v>
      </c>
      <c r="C6750" s="174" t="s">
        <v>845</v>
      </c>
      <c r="D6750" s="181">
        <v>10598.46</v>
      </c>
      <c r="E6750" s="97">
        <v>102.08639274007734</v>
      </c>
      <c r="F6750" s="227">
        <f t="shared" si="315"/>
        <v>1081958.55</v>
      </c>
      <c r="G6750" s="81">
        <v>5299.2301340000004</v>
      </c>
      <c r="H6750" s="106">
        <v>1300.6111879873304</v>
      </c>
      <c r="I6750" s="189">
        <f t="shared" si="316"/>
        <v>6892238</v>
      </c>
      <c r="J6750" s="232">
        <v>2016</v>
      </c>
      <c r="K6750" s="106">
        <f t="shared" si="317"/>
        <v>7974197</v>
      </c>
    </row>
    <row r="6751" spans="2:11" s="58" customFormat="1">
      <c r="B6751" s="175" t="s">
        <v>7898</v>
      </c>
      <c r="C6751" s="174" t="s">
        <v>845</v>
      </c>
      <c r="D6751" s="181">
        <v>16566.55</v>
      </c>
      <c r="E6751" s="97">
        <v>225.16279370176653</v>
      </c>
      <c r="F6751" s="227">
        <f t="shared" si="315"/>
        <v>3730170.68</v>
      </c>
      <c r="G6751" s="81">
        <v>8283.2752049999999</v>
      </c>
      <c r="H6751" s="106">
        <v>1300.6111391176457</v>
      </c>
      <c r="I6751" s="189">
        <f t="shared" si="316"/>
        <v>10773320</v>
      </c>
      <c r="J6751" s="232">
        <v>2016</v>
      </c>
      <c r="K6751" s="106">
        <f t="shared" si="317"/>
        <v>14503491</v>
      </c>
    </row>
    <row r="6752" spans="2:11" s="58" customFormat="1">
      <c r="B6752" s="175" t="s">
        <v>7899</v>
      </c>
      <c r="C6752" s="174" t="s">
        <v>845</v>
      </c>
      <c r="D6752" s="104">
        <v>16566.55</v>
      </c>
      <c r="E6752" s="97">
        <v>225.16279370176653</v>
      </c>
      <c r="F6752" s="227">
        <f t="shared" si="315"/>
        <v>3730170.68</v>
      </c>
      <c r="G6752" s="81">
        <v>8283.2752049999999</v>
      </c>
      <c r="H6752" s="106">
        <v>1300.6111391176457</v>
      </c>
      <c r="I6752" s="189">
        <f t="shared" si="316"/>
        <v>10773320</v>
      </c>
      <c r="J6752" s="232">
        <v>2016</v>
      </c>
      <c r="K6752" s="106">
        <f t="shared" si="317"/>
        <v>14503491</v>
      </c>
    </row>
    <row r="6753" spans="2:11" s="58" customFormat="1">
      <c r="B6753" s="175" t="s">
        <v>7900</v>
      </c>
      <c r="C6753" s="174" t="s">
        <v>845</v>
      </c>
      <c r="D6753" s="181">
        <v>6231.61</v>
      </c>
      <c r="E6753" s="97">
        <v>215.50582112808729</v>
      </c>
      <c r="F6753" s="227">
        <f t="shared" si="315"/>
        <v>1342948.23</v>
      </c>
      <c r="G6753" s="81">
        <v>3115.8051030000001</v>
      </c>
      <c r="H6753" s="106">
        <v>1300.6111955135339</v>
      </c>
      <c r="I6753" s="189">
        <f t="shared" si="316"/>
        <v>4052450.9999999995</v>
      </c>
      <c r="J6753" s="232">
        <v>2016</v>
      </c>
      <c r="K6753" s="106">
        <f t="shared" si="317"/>
        <v>5395399</v>
      </c>
    </row>
    <row r="6754" spans="2:11" s="58" customFormat="1">
      <c r="B6754" s="175" t="s">
        <v>7901</v>
      </c>
      <c r="C6754" s="174" t="s">
        <v>864</v>
      </c>
      <c r="D6754" s="181">
        <v>5977.5</v>
      </c>
      <c r="E6754" s="97">
        <v>197.71655374320366</v>
      </c>
      <c r="F6754" s="227">
        <f t="shared" si="315"/>
        <v>1181850.7</v>
      </c>
      <c r="G6754" s="81">
        <v>2988.7499939999998</v>
      </c>
      <c r="H6754" s="106">
        <v>1300.6112949573126</v>
      </c>
      <c r="I6754" s="189">
        <f t="shared" si="316"/>
        <v>3887202</v>
      </c>
      <c r="J6754" s="232">
        <v>2016</v>
      </c>
      <c r="K6754" s="106">
        <f t="shared" si="317"/>
        <v>5069053</v>
      </c>
    </row>
    <row r="6755" spans="2:11" s="58" customFormat="1">
      <c r="B6755" s="175" t="s">
        <v>7902</v>
      </c>
      <c r="C6755" s="174" t="s">
        <v>845</v>
      </c>
      <c r="D6755" s="181">
        <v>8122.2849999999999</v>
      </c>
      <c r="E6755" s="97">
        <v>326.24236775734909</v>
      </c>
      <c r="F6755" s="227">
        <f t="shared" si="315"/>
        <v>2649833.4900000002</v>
      </c>
      <c r="G6755" s="81">
        <v>4061.1422830000001</v>
      </c>
      <c r="H6755" s="106">
        <v>1300.6111660038086</v>
      </c>
      <c r="I6755" s="189">
        <f t="shared" si="316"/>
        <v>5281967</v>
      </c>
      <c r="J6755" s="232">
        <v>2016</v>
      </c>
      <c r="K6755" s="106">
        <f t="shared" si="317"/>
        <v>7931800</v>
      </c>
    </row>
    <row r="6756" spans="2:11" s="58" customFormat="1">
      <c r="B6756" s="175" t="s">
        <v>7903</v>
      </c>
      <c r="C6756" s="174" t="s">
        <v>845</v>
      </c>
      <c r="D6756" s="181">
        <v>6231.61</v>
      </c>
      <c r="E6756" s="97">
        <v>215.50582112808729</v>
      </c>
      <c r="F6756" s="227">
        <f t="shared" si="315"/>
        <v>1342948.23</v>
      </c>
      <c r="G6756" s="81">
        <v>3115.8051030000001</v>
      </c>
      <c r="H6756" s="106">
        <v>1300.6111955135339</v>
      </c>
      <c r="I6756" s="189">
        <f t="shared" si="316"/>
        <v>4052450.9999999995</v>
      </c>
      <c r="J6756" s="232">
        <v>2016</v>
      </c>
      <c r="K6756" s="106">
        <f t="shared" si="317"/>
        <v>5395399</v>
      </c>
    </row>
    <row r="6757" spans="2:11" s="58" customFormat="1">
      <c r="B6757" s="175" t="s">
        <v>7904</v>
      </c>
      <c r="C6757" s="174" t="s">
        <v>7905</v>
      </c>
      <c r="D6757" s="104">
        <v>14850.9</v>
      </c>
      <c r="E6757" s="97">
        <v>141.38622911742723</v>
      </c>
      <c r="F6757" s="227">
        <f t="shared" si="315"/>
        <v>2099712.75</v>
      </c>
      <c r="G6757" s="81">
        <v>7425.4502389999998</v>
      </c>
      <c r="H6757" s="106">
        <v>1300.611099550054</v>
      </c>
      <c r="I6757" s="189">
        <f t="shared" si="316"/>
        <v>9657623</v>
      </c>
      <c r="J6757" s="232">
        <v>2016</v>
      </c>
      <c r="K6757" s="106">
        <f t="shared" si="317"/>
        <v>11757336</v>
      </c>
    </row>
    <row r="6758" spans="2:11" s="58" customFormat="1">
      <c r="B6758" s="175" t="s">
        <v>7906</v>
      </c>
      <c r="C6758" s="174" t="s">
        <v>628</v>
      </c>
      <c r="D6758" s="181">
        <v>5167.99</v>
      </c>
      <c r="E6758" s="97">
        <v>162.39722213084778</v>
      </c>
      <c r="F6758" s="227">
        <f t="shared" si="315"/>
        <v>839267.22</v>
      </c>
      <c r="G6758" s="81">
        <v>2583.995034</v>
      </c>
      <c r="H6758" s="106">
        <v>576.16132400043921</v>
      </c>
      <c r="I6758" s="189">
        <f t="shared" si="316"/>
        <v>1488798</v>
      </c>
      <c r="J6758" s="232">
        <v>2016</v>
      </c>
      <c r="K6758" s="106">
        <f t="shared" si="317"/>
        <v>2328065</v>
      </c>
    </row>
    <row r="6759" spans="2:11" s="58" customFormat="1">
      <c r="B6759" s="175" t="s">
        <v>7907</v>
      </c>
      <c r="C6759" s="174" t="s">
        <v>628</v>
      </c>
      <c r="D6759" s="181">
        <v>11780.71</v>
      </c>
      <c r="E6759" s="97">
        <v>120.98821038799869</v>
      </c>
      <c r="F6759" s="227">
        <f t="shared" si="315"/>
        <v>1425327.02</v>
      </c>
      <c r="G6759" s="81">
        <v>5890.3549400000002</v>
      </c>
      <c r="H6759" s="106">
        <v>576.16120498164753</v>
      </c>
      <c r="I6759" s="189">
        <f t="shared" si="316"/>
        <v>3393794</v>
      </c>
      <c r="J6759" s="232">
        <v>2016</v>
      </c>
      <c r="K6759" s="106">
        <f t="shared" si="317"/>
        <v>4819121</v>
      </c>
    </row>
    <row r="6760" spans="2:11" s="58" customFormat="1">
      <c r="B6760" s="175" t="s">
        <v>7908</v>
      </c>
      <c r="C6760" s="174" t="s">
        <v>864</v>
      </c>
      <c r="D6760" s="181">
        <v>19128.3</v>
      </c>
      <c r="E6760" s="97">
        <v>271.57870955599822</v>
      </c>
      <c r="F6760" s="227">
        <f t="shared" si="315"/>
        <v>5194839.03</v>
      </c>
      <c r="G6760" s="81">
        <v>9564.1501640000006</v>
      </c>
      <c r="H6760" s="106">
        <v>1300.6111140770247</v>
      </c>
      <c r="I6760" s="189">
        <f t="shared" si="316"/>
        <v>12439240</v>
      </c>
      <c r="J6760" s="232">
        <v>2016</v>
      </c>
      <c r="K6760" s="106">
        <f t="shared" si="317"/>
        <v>17634079</v>
      </c>
    </row>
    <row r="6761" spans="2:11" s="58" customFormat="1">
      <c r="B6761" s="175" t="s">
        <v>7909</v>
      </c>
      <c r="C6761" s="174" t="s">
        <v>7910</v>
      </c>
      <c r="D6761" s="181">
        <v>5363.4</v>
      </c>
      <c r="E6761" s="97">
        <v>52.076278107170822</v>
      </c>
      <c r="F6761" s="227">
        <f t="shared" si="315"/>
        <v>279305.90999999997</v>
      </c>
      <c r="G6761" s="81">
        <v>2681.699873</v>
      </c>
      <c r="H6761" s="106">
        <v>1300.6112410700778</v>
      </c>
      <c r="I6761" s="189">
        <f t="shared" si="316"/>
        <v>3487849</v>
      </c>
      <c r="J6761" s="232">
        <v>2016</v>
      </c>
      <c r="K6761" s="106">
        <f t="shared" si="317"/>
        <v>3767155</v>
      </c>
    </row>
    <row r="6762" spans="2:11" s="58" customFormat="1">
      <c r="B6762" s="175" t="s">
        <v>7911</v>
      </c>
      <c r="C6762" s="174" t="s">
        <v>7910</v>
      </c>
      <c r="D6762" s="104">
        <v>5363.4</v>
      </c>
      <c r="E6762" s="97">
        <v>52.076278107170822</v>
      </c>
      <c r="F6762" s="227">
        <f t="shared" si="315"/>
        <v>279305.90999999997</v>
      </c>
      <c r="G6762" s="81">
        <v>2681.699873</v>
      </c>
      <c r="H6762" s="106">
        <v>1300.6112410700778</v>
      </c>
      <c r="I6762" s="189">
        <f t="shared" si="316"/>
        <v>3487849</v>
      </c>
      <c r="J6762" s="232">
        <v>2016</v>
      </c>
      <c r="K6762" s="106">
        <f t="shared" si="317"/>
        <v>3767155</v>
      </c>
    </row>
    <row r="6763" spans="2:11" s="58" customFormat="1">
      <c r="B6763" s="175" t="s">
        <v>7912</v>
      </c>
      <c r="C6763" s="174" t="s">
        <v>7910</v>
      </c>
      <c r="D6763" s="181">
        <v>4427.5</v>
      </c>
      <c r="E6763" s="97">
        <v>148.9450457368718</v>
      </c>
      <c r="F6763" s="227">
        <f t="shared" si="315"/>
        <v>659454.18999999994</v>
      </c>
      <c r="G6763" s="81">
        <v>2213.7499849999999</v>
      </c>
      <c r="H6763" s="106">
        <v>1300.6111889369477</v>
      </c>
      <c r="I6763" s="189">
        <f t="shared" si="316"/>
        <v>2879228</v>
      </c>
      <c r="J6763" s="232">
        <v>2016</v>
      </c>
      <c r="K6763" s="106">
        <f t="shared" si="317"/>
        <v>3538682</v>
      </c>
    </row>
    <row r="6764" spans="2:11" s="58" customFormat="1">
      <c r="B6764" s="175" t="s">
        <v>7913</v>
      </c>
      <c r="C6764" s="174" t="s">
        <v>479</v>
      </c>
      <c r="D6764" s="181">
        <v>5479.25</v>
      </c>
      <c r="E6764" s="97">
        <v>244.4661824154766</v>
      </c>
      <c r="F6764" s="227">
        <f t="shared" si="315"/>
        <v>1339491.33</v>
      </c>
      <c r="G6764" s="81"/>
      <c r="H6764" s="106" t="s">
        <v>11235</v>
      </c>
      <c r="I6764" s="189" t="str">
        <f t="shared" si="316"/>
        <v/>
      </c>
      <c r="J6764" s="232">
        <v>2016</v>
      </c>
      <c r="K6764" s="106">
        <f t="shared" si="317"/>
        <v>0</v>
      </c>
    </row>
    <row r="6765" spans="2:11" s="58" customFormat="1">
      <c r="B6765" s="175" t="s">
        <v>7914</v>
      </c>
      <c r="C6765" s="174" t="s">
        <v>4385</v>
      </c>
      <c r="D6765" s="181">
        <v>2285.6799999999998</v>
      </c>
      <c r="E6765" s="97">
        <v>604.34497829967449</v>
      </c>
      <c r="F6765" s="227">
        <f t="shared" si="315"/>
        <v>1381339.23</v>
      </c>
      <c r="G6765" s="81">
        <v>1142.8400369999999</v>
      </c>
      <c r="H6765" s="106">
        <v>1300.610717053484</v>
      </c>
      <c r="I6765" s="189">
        <f t="shared" si="316"/>
        <v>1486390</v>
      </c>
      <c r="J6765" s="232">
        <v>2016</v>
      </c>
      <c r="K6765" s="106">
        <f t="shared" si="317"/>
        <v>2867729</v>
      </c>
    </row>
    <row r="6766" spans="2:11" s="58" customFormat="1">
      <c r="B6766" s="175" t="s">
        <v>7915</v>
      </c>
      <c r="C6766" s="174" t="s">
        <v>861</v>
      </c>
      <c r="D6766" s="181">
        <v>36140.875</v>
      </c>
      <c r="E6766" s="97">
        <v>47.894451642357851</v>
      </c>
      <c r="F6766" s="227">
        <f t="shared" si="315"/>
        <v>1730947.39</v>
      </c>
      <c r="G6766" s="81">
        <v>18070.436949999999</v>
      </c>
      <c r="H6766" s="106">
        <v>1300.6111066949049</v>
      </c>
      <c r="I6766" s="189">
        <f t="shared" si="316"/>
        <v>23502611.000000004</v>
      </c>
      <c r="J6766" s="232">
        <v>2016</v>
      </c>
      <c r="K6766" s="106">
        <f t="shared" si="317"/>
        <v>25233558</v>
      </c>
    </row>
    <row r="6767" spans="2:11" s="58" customFormat="1">
      <c r="B6767" s="175" t="s">
        <v>7916</v>
      </c>
      <c r="C6767" s="174" t="s">
        <v>861</v>
      </c>
      <c r="D6767" s="104">
        <v>13621.9</v>
      </c>
      <c r="E6767" s="97">
        <v>87.375662719591247</v>
      </c>
      <c r="F6767" s="227">
        <f t="shared" si="315"/>
        <v>1190222.54</v>
      </c>
      <c r="G6767" s="81">
        <v>6810.9496650000001</v>
      </c>
      <c r="H6767" s="106">
        <v>1300.6111387845647</v>
      </c>
      <c r="I6767" s="189">
        <f t="shared" si="316"/>
        <v>8858397</v>
      </c>
      <c r="J6767" s="232">
        <v>2016</v>
      </c>
      <c r="K6767" s="106">
        <f t="shared" si="317"/>
        <v>10048620</v>
      </c>
    </row>
    <row r="6768" spans="2:11" s="58" customFormat="1">
      <c r="B6768" s="175" t="s">
        <v>7917</v>
      </c>
      <c r="C6768" s="174" t="s">
        <v>861</v>
      </c>
      <c r="D6768" s="181">
        <v>12506.725</v>
      </c>
      <c r="E6768" s="97">
        <v>71.874610659465205</v>
      </c>
      <c r="F6768" s="227">
        <f t="shared" si="315"/>
        <v>898915.99</v>
      </c>
      <c r="G6768" s="81">
        <v>6253.3624019999997</v>
      </c>
      <c r="H6768" s="106">
        <v>1300.6111715832715</v>
      </c>
      <c r="I6768" s="189">
        <f t="shared" si="316"/>
        <v>8133193</v>
      </c>
      <c r="J6768" s="232">
        <v>2016</v>
      </c>
      <c r="K6768" s="106">
        <f t="shared" si="317"/>
        <v>9032109</v>
      </c>
    </row>
    <row r="6769" spans="2:11" s="58" customFormat="1">
      <c r="B6769" s="175" t="s">
        <v>7918</v>
      </c>
      <c r="C6769" s="174" t="s">
        <v>861</v>
      </c>
      <c r="D6769" s="181">
        <v>15605.9</v>
      </c>
      <c r="E6769" s="97">
        <v>54.5260478408807</v>
      </c>
      <c r="F6769" s="227">
        <f t="shared" si="315"/>
        <v>850928.05</v>
      </c>
      <c r="G6769" s="81">
        <v>7802.9500019999996</v>
      </c>
      <c r="H6769" s="106">
        <v>1300.6111787719744</v>
      </c>
      <c r="I6769" s="189">
        <f t="shared" si="316"/>
        <v>10148604</v>
      </c>
      <c r="J6769" s="232">
        <v>2016</v>
      </c>
      <c r="K6769" s="106">
        <f t="shared" si="317"/>
        <v>10999532</v>
      </c>
    </row>
    <row r="6770" spans="2:11" s="58" customFormat="1">
      <c r="B6770" s="175" t="s">
        <v>7919</v>
      </c>
      <c r="C6770" s="174" t="s">
        <v>7910</v>
      </c>
      <c r="D6770" s="181">
        <v>4427.5</v>
      </c>
      <c r="E6770" s="97">
        <v>148.9450457368718</v>
      </c>
      <c r="F6770" s="227">
        <f t="shared" si="315"/>
        <v>659454.18999999994</v>
      </c>
      <c r="G6770" s="81">
        <v>2213.7499849999999</v>
      </c>
      <c r="H6770" s="106">
        <v>1300.6111889369477</v>
      </c>
      <c r="I6770" s="189">
        <f t="shared" si="316"/>
        <v>2879228</v>
      </c>
      <c r="J6770" s="232">
        <v>2016</v>
      </c>
      <c r="K6770" s="106">
        <f t="shared" si="317"/>
        <v>3538682</v>
      </c>
    </row>
    <row r="6771" spans="2:11" s="58" customFormat="1">
      <c r="B6771" s="175" t="s">
        <v>7920</v>
      </c>
      <c r="C6771" s="174" t="s">
        <v>861</v>
      </c>
      <c r="D6771" s="181">
        <v>15605.9</v>
      </c>
      <c r="E6771" s="97">
        <v>54.5260478408807</v>
      </c>
      <c r="F6771" s="227">
        <f t="shared" si="315"/>
        <v>850928.05</v>
      </c>
      <c r="G6771" s="81">
        <v>7802.9500019999996</v>
      </c>
      <c r="H6771" s="106">
        <v>1300.6111787719744</v>
      </c>
      <c r="I6771" s="189">
        <f t="shared" si="316"/>
        <v>10148604</v>
      </c>
      <c r="J6771" s="232">
        <v>2016</v>
      </c>
      <c r="K6771" s="106">
        <f t="shared" si="317"/>
        <v>10999532</v>
      </c>
    </row>
    <row r="6772" spans="2:11" s="58" customFormat="1">
      <c r="B6772" s="175" t="s">
        <v>7921</v>
      </c>
      <c r="C6772" s="174" t="s">
        <v>7905</v>
      </c>
      <c r="D6772" s="104">
        <v>14850.9</v>
      </c>
      <c r="E6772" s="97">
        <v>141.38622911742723</v>
      </c>
      <c r="F6772" s="227">
        <f t="shared" si="315"/>
        <v>2099712.75</v>
      </c>
      <c r="G6772" s="81">
        <v>7425.4502389999998</v>
      </c>
      <c r="H6772" s="106">
        <v>1300.611099550054</v>
      </c>
      <c r="I6772" s="189">
        <f t="shared" si="316"/>
        <v>9657623</v>
      </c>
      <c r="J6772" s="232">
        <v>2016</v>
      </c>
      <c r="K6772" s="106">
        <f t="shared" si="317"/>
        <v>11757336</v>
      </c>
    </row>
    <row r="6773" spans="2:11" s="58" customFormat="1">
      <c r="B6773" s="175" t="s">
        <v>7922</v>
      </c>
      <c r="C6773" s="174" t="s">
        <v>7905</v>
      </c>
      <c r="D6773" s="181">
        <v>8855.7999999999993</v>
      </c>
      <c r="E6773" s="97">
        <v>62.202287766209722</v>
      </c>
      <c r="F6773" s="227">
        <f t="shared" si="315"/>
        <v>550851.02</v>
      </c>
      <c r="G6773" s="81">
        <v>4427.9000480000004</v>
      </c>
      <c r="H6773" s="106">
        <v>1300.6111108134028</v>
      </c>
      <c r="I6773" s="189">
        <f t="shared" si="316"/>
        <v>5758976</v>
      </c>
      <c r="J6773" s="232">
        <v>2016</v>
      </c>
      <c r="K6773" s="106">
        <f t="shared" si="317"/>
        <v>6309827</v>
      </c>
    </row>
    <row r="6774" spans="2:11" s="58" customFormat="1">
      <c r="B6774" s="175" t="s">
        <v>7923</v>
      </c>
      <c r="C6774" s="174" t="s">
        <v>855</v>
      </c>
      <c r="D6774" s="181">
        <v>5065.2142860000004</v>
      </c>
      <c r="E6774" s="97">
        <v>392.8486096826901</v>
      </c>
      <c r="F6774" s="227">
        <f t="shared" si="315"/>
        <v>1989862.39</v>
      </c>
      <c r="G6774" s="81">
        <v>2532.6071010000001</v>
      </c>
      <c r="H6774" s="106">
        <v>1220.9082880558503</v>
      </c>
      <c r="I6774" s="189">
        <f t="shared" si="316"/>
        <v>3092081</v>
      </c>
      <c r="J6774" s="232">
        <v>2016</v>
      </c>
      <c r="K6774" s="106">
        <f t="shared" si="317"/>
        <v>5081943</v>
      </c>
    </row>
    <row r="6775" spans="2:11" s="58" customFormat="1">
      <c r="B6775" s="175" t="s">
        <v>7924</v>
      </c>
      <c r="C6775" s="174" t="s">
        <v>858</v>
      </c>
      <c r="D6775" s="181">
        <v>3335.0904110000001</v>
      </c>
      <c r="E6775" s="97">
        <v>227.71482520987644</v>
      </c>
      <c r="F6775" s="227">
        <f t="shared" si="315"/>
        <v>759449.53</v>
      </c>
      <c r="G6775" s="81">
        <v>3335.0905039999998</v>
      </c>
      <c r="H6775" s="106">
        <v>1217.8389147546804</v>
      </c>
      <c r="I6775" s="189">
        <f t="shared" si="316"/>
        <v>4061603</v>
      </c>
      <c r="J6775" s="232">
        <v>2016</v>
      </c>
      <c r="K6775" s="106">
        <f t="shared" si="317"/>
        <v>4821053</v>
      </c>
    </row>
    <row r="6776" spans="2:11" s="58" customFormat="1">
      <c r="B6776" s="175" t="s">
        <v>7925</v>
      </c>
      <c r="C6776" s="174" t="s">
        <v>855</v>
      </c>
      <c r="D6776" s="181">
        <v>8721.3609520000009</v>
      </c>
      <c r="E6776" s="97">
        <v>199.01666604017421</v>
      </c>
      <c r="F6776" s="227">
        <f t="shared" si="315"/>
        <v>1735696.18</v>
      </c>
      <c r="G6776" s="81">
        <v>4360.6803470000004</v>
      </c>
      <c r="H6776" s="106">
        <v>1217.8388639867896</v>
      </c>
      <c r="I6776" s="189">
        <f t="shared" si="316"/>
        <v>5310606</v>
      </c>
      <c r="J6776" s="232">
        <v>2016</v>
      </c>
      <c r="K6776" s="106">
        <f t="shared" si="317"/>
        <v>7046302</v>
      </c>
    </row>
    <row r="6777" spans="2:11" s="58" customFormat="1">
      <c r="B6777" s="175" t="s">
        <v>7926</v>
      </c>
      <c r="C6777" s="174" t="s">
        <v>858</v>
      </c>
      <c r="D6777" s="104">
        <v>7910.8675110000004</v>
      </c>
      <c r="E6777" s="97">
        <v>77.198063189760333</v>
      </c>
      <c r="F6777" s="227">
        <f t="shared" si="315"/>
        <v>610703.65</v>
      </c>
      <c r="G6777" s="81">
        <v>3955.4338889999999</v>
      </c>
      <c r="H6777" s="106">
        <v>1259.9624061116497</v>
      </c>
      <c r="I6777" s="189">
        <f t="shared" si="316"/>
        <v>4983698</v>
      </c>
      <c r="J6777" s="232">
        <v>2016</v>
      </c>
      <c r="K6777" s="106">
        <f t="shared" si="317"/>
        <v>5594402</v>
      </c>
    </row>
    <row r="6778" spans="2:11" s="58" customFormat="1">
      <c r="B6778" s="175" t="s">
        <v>7927</v>
      </c>
      <c r="C6778" s="174" t="s">
        <v>858</v>
      </c>
      <c r="D6778" s="181">
        <v>6652.6828159999995</v>
      </c>
      <c r="E6778" s="97">
        <v>362.31713981657532</v>
      </c>
      <c r="F6778" s="227">
        <f t="shared" si="315"/>
        <v>2410381.0099999998</v>
      </c>
      <c r="G6778" s="81">
        <v>3326.3414210000001</v>
      </c>
      <c r="H6778" s="106">
        <v>1217.8389068618701</v>
      </c>
      <c r="I6778" s="189">
        <f t="shared" si="316"/>
        <v>4050947.9999999995</v>
      </c>
      <c r="J6778" s="232">
        <v>2016</v>
      </c>
      <c r="K6778" s="106">
        <f t="shared" si="317"/>
        <v>6461329</v>
      </c>
    </row>
    <row r="6779" spans="2:11" s="58" customFormat="1">
      <c r="B6779" s="175" t="s">
        <v>7928</v>
      </c>
      <c r="C6779" s="174" t="s">
        <v>858</v>
      </c>
      <c r="D6779" s="181">
        <v>14523.24386</v>
      </c>
      <c r="E6779" s="97">
        <v>153.94020726716627</v>
      </c>
      <c r="F6779" s="227">
        <f t="shared" si="315"/>
        <v>2235711.17</v>
      </c>
      <c r="G6779" s="81">
        <v>7261.6218959999997</v>
      </c>
      <c r="H6779" s="106">
        <v>1300.611094224342</v>
      </c>
      <c r="I6779" s="189">
        <f t="shared" si="316"/>
        <v>9444546</v>
      </c>
      <c r="J6779" s="232">
        <v>2016</v>
      </c>
      <c r="K6779" s="106">
        <f t="shared" si="317"/>
        <v>11680257</v>
      </c>
    </row>
    <row r="6780" spans="2:11" s="58" customFormat="1">
      <c r="B6780" s="175" t="s">
        <v>7929</v>
      </c>
      <c r="C6780" s="174" t="s">
        <v>7930</v>
      </c>
      <c r="D6780" s="181">
        <v>3295.45</v>
      </c>
      <c r="E6780" s="97">
        <v>87.208796977651005</v>
      </c>
      <c r="F6780" s="227">
        <f t="shared" si="315"/>
        <v>287392.23</v>
      </c>
      <c r="G6780" s="81">
        <v>1647.7249629999999</v>
      </c>
      <c r="H6780" s="106">
        <v>1300.610871427333</v>
      </c>
      <c r="I6780" s="189">
        <f t="shared" si="316"/>
        <v>2143049</v>
      </c>
      <c r="J6780" s="232">
        <v>2016</v>
      </c>
      <c r="K6780" s="106">
        <f t="shared" si="317"/>
        <v>2430441</v>
      </c>
    </row>
    <row r="6781" spans="2:11" s="58" customFormat="1">
      <c r="B6781" s="175" t="s">
        <v>7931</v>
      </c>
      <c r="C6781" s="174" t="s">
        <v>7905</v>
      </c>
      <c r="D6781" s="181">
        <v>8855.7999999999993</v>
      </c>
      <c r="E6781" s="97">
        <v>62.202287766209722</v>
      </c>
      <c r="F6781" s="227">
        <f t="shared" si="315"/>
        <v>550851.02</v>
      </c>
      <c r="G6781" s="81">
        <v>4427.9000480000004</v>
      </c>
      <c r="H6781" s="106">
        <v>1300.6111108134028</v>
      </c>
      <c r="I6781" s="189">
        <f t="shared" si="316"/>
        <v>5758976</v>
      </c>
      <c r="J6781" s="232">
        <v>2016</v>
      </c>
      <c r="K6781" s="106">
        <f t="shared" si="317"/>
        <v>6309827</v>
      </c>
    </row>
    <row r="6782" spans="2:11" s="58" customFormat="1">
      <c r="B6782" s="175" t="s">
        <v>7932</v>
      </c>
      <c r="C6782" s="174" t="s">
        <v>7930</v>
      </c>
      <c r="D6782" s="104">
        <v>3295.45</v>
      </c>
      <c r="E6782" s="97">
        <v>87.208796977651005</v>
      </c>
      <c r="F6782" s="227">
        <f t="shared" si="315"/>
        <v>287392.23</v>
      </c>
      <c r="G6782" s="81">
        <v>1647.7249629999999</v>
      </c>
      <c r="H6782" s="106">
        <v>1300.610871427333</v>
      </c>
      <c r="I6782" s="189">
        <f t="shared" si="316"/>
        <v>2143049</v>
      </c>
      <c r="J6782" s="232">
        <v>2016</v>
      </c>
      <c r="K6782" s="106">
        <f t="shared" si="317"/>
        <v>2430441</v>
      </c>
    </row>
    <row r="6783" spans="2:11" s="58" customFormat="1">
      <c r="B6783" s="175" t="s">
        <v>7933</v>
      </c>
      <c r="C6783" s="174" t="s">
        <v>7934</v>
      </c>
      <c r="D6783" s="181">
        <v>9385.0466670000005</v>
      </c>
      <c r="E6783" s="97">
        <v>176.34034744006456</v>
      </c>
      <c r="F6783" s="227">
        <f t="shared" si="315"/>
        <v>1654962.39</v>
      </c>
      <c r="G6783" s="81">
        <v>4692.5234739999996</v>
      </c>
      <c r="H6783" s="106">
        <v>1285.0169068754669</v>
      </c>
      <c r="I6783" s="189">
        <f t="shared" si="316"/>
        <v>6029972</v>
      </c>
      <c r="J6783" s="232">
        <v>2016</v>
      </c>
      <c r="K6783" s="106">
        <f t="shared" si="317"/>
        <v>7684934</v>
      </c>
    </row>
    <row r="6784" spans="2:11" s="58" customFormat="1">
      <c r="B6784" s="175" t="s">
        <v>7935</v>
      </c>
      <c r="C6784" s="174" t="s">
        <v>869</v>
      </c>
      <c r="D6784" s="181">
        <v>1869.666667</v>
      </c>
      <c r="E6784" s="97">
        <v>241.10769473326661</v>
      </c>
      <c r="F6784" s="227">
        <f t="shared" si="315"/>
        <v>450791.02</v>
      </c>
      <c r="G6784" s="81">
        <v>934.83333579999999</v>
      </c>
      <c r="H6784" s="106">
        <v>1217.8384706678535</v>
      </c>
      <c r="I6784" s="189">
        <f t="shared" si="316"/>
        <v>1138476</v>
      </c>
      <c r="J6784" s="232">
        <v>2016</v>
      </c>
      <c r="K6784" s="106">
        <f t="shared" si="317"/>
        <v>1589267</v>
      </c>
    </row>
    <row r="6785" spans="2:11" s="58" customFormat="1">
      <c r="B6785" s="175" t="s">
        <v>7936</v>
      </c>
      <c r="C6785" s="174" t="s">
        <v>869</v>
      </c>
      <c r="D6785" s="181">
        <v>5243.8066669999998</v>
      </c>
      <c r="E6785" s="97">
        <v>544.89223410570105</v>
      </c>
      <c r="F6785" s="227">
        <f t="shared" si="315"/>
        <v>2857309.53</v>
      </c>
      <c r="G6785" s="81">
        <v>2621.9032069999998</v>
      </c>
      <c r="H6785" s="106">
        <v>1217.839007738778</v>
      </c>
      <c r="I6785" s="189">
        <f t="shared" si="316"/>
        <v>3193055.9999999995</v>
      </c>
      <c r="J6785" s="232">
        <v>2016</v>
      </c>
      <c r="K6785" s="106">
        <f t="shared" si="317"/>
        <v>6050366</v>
      </c>
    </row>
    <row r="6786" spans="2:11" s="58" customFormat="1">
      <c r="B6786" s="175" t="s">
        <v>7937</v>
      </c>
      <c r="C6786" s="174" t="s">
        <v>4821</v>
      </c>
      <c r="D6786" s="181">
        <v>9552.5523809999995</v>
      </c>
      <c r="E6786" s="97">
        <v>725.42476540438247</v>
      </c>
      <c r="F6786" s="227">
        <f t="shared" si="315"/>
        <v>6929658.0700000003</v>
      </c>
      <c r="G6786" s="81"/>
      <c r="H6786" s="106" t="s">
        <v>11235</v>
      </c>
      <c r="I6786" s="189" t="str">
        <f t="shared" si="316"/>
        <v/>
      </c>
      <c r="J6786" s="232">
        <v>2016</v>
      </c>
      <c r="K6786" s="106">
        <f t="shared" si="317"/>
        <v>0</v>
      </c>
    </row>
    <row r="6787" spans="2:11" s="58" customFormat="1">
      <c r="B6787" s="175" t="s">
        <v>7938</v>
      </c>
      <c r="C6787" s="174" t="s">
        <v>869</v>
      </c>
      <c r="D6787" s="104">
        <v>7281.3555560000004</v>
      </c>
      <c r="E6787" s="97">
        <v>455.61826152910362</v>
      </c>
      <c r="F6787" s="227">
        <f t="shared" si="315"/>
        <v>3317518.56</v>
      </c>
      <c r="G6787" s="81">
        <v>3640.6779029999998</v>
      </c>
      <c r="H6787" s="106">
        <v>1217.8388525792088</v>
      </c>
      <c r="I6787" s="189">
        <f t="shared" si="316"/>
        <v>4433759</v>
      </c>
      <c r="J6787" s="232">
        <v>2016</v>
      </c>
      <c r="K6787" s="106">
        <f t="shared" si="317"/>
        <v>7751278</v>
      </c>
    </row>
    <row r="6788" spans="2:11" s="58" customFormat="1">
      <c r="B6788" s="175" t="s">
        <v>7939</v>
      </c>
      <c r="C6788" s="174" t="s">
        <v>855</v>
      </c>
      <c r="D6788" s="181">
        <v>6106.08</v>
      </c>
      <c r="E6788" s="97">
        <v>420.58465005371698</v>
      </c>
      <c r="F6788" s="227">
        <f t="shared" si="315"/>
        <v>2568123.52</v>
      </c>
      <c r="G6788" s="81">
        <v>3053.0400180000001</v>
      </c>
      <c r="H6788" s="106">
        <v>1217.8389336788575</v>
      </c>
      <c r="I6788" s="189">
        <f t="shared" si="316"/>
        <v>3718111</v>
      </c>
      <c r="J6788" s="232">
        <v>2016</v>
      </c>
      <c r="K6788" s="106">
        <f t="shared" si="317"/>
        <v>6286235</v>
      </c>
    </row>
    <row r="6789" spans="2:11" s="58" customFormat="1">
      <c r="B6789" s="175" t="s">
        <v>7940</v>
      </c>
      <c r="C6789" s="174" t="s">
        <v>881</v>
      </c>
      <c r="D6789" s="181">
        <v>3113.3666669999998</v>
      </c>
      <c r="E6789" s="97">
        <v>308.53158742320409</v>
      </c>
      <c r="F6789" s="227">
        <f t="shared" si="315"/>
        <v>960571.96</v>
      </c>
      <c r="G6789" s="81"/>
      <c r="H6789" s="106" t="s">
        <v>11235</v>
      </c>
      <c r="I6789" s="189" t="str">
        <f t="shared" si="316"/>
        <v/>
      </c>
      <c r="J6789" s="232">
        <v>2016</v>
      </c>
      <c r="K6789" s="106">
        <f t="shared" si="317"/>
        <v>0</v>
      </c>
    </row>
    <row r="6790" spans="2:11" s="58" customFormat="1">
      <c r="B6790" s="175" t="s">
        <v>7941</v>
      </c>
      <c r="C6790" s="174" t="s">
        <v>872</v>
      </c>
      <c r="D6790" s="181">
        <v>9908.0499999999993</v>
      </c>
      <c r="E6790" s="97">
        <v>284.12371152749535</v>
      </c>
      <c r="F6790" s="227">
        <f t="shared" si="315"/>
        <v>2815111.94</v>
      </c>
      <c r="G6790" s="81"/>
      <c r="H6790" s="106" t="s">
        <v>11235</v>
      </c>
      <c r="I6790" s="189" t="str">
        <f t="shared" si="316"/>
        <v/>
      </c>
      <c r="J6790" s="232">
        <v>2016</v>
      </c>
      <c r="K6790" s="106">
        <f t="shared" si="317"/>
        <v>0</v>
      </c>
    </row>
    <row r="6791" spans="2:11" s="58" customFormat="1">
      <c r="B6791" s="175" t="s">
        <v>7942</v>
      </c>
      <c r="C6791" s="174" t="s">
        <v>881</v>
      </c>
      <c r="D6791" s="181">
        <v>5781.2166669999997</v>
      </c>
      <c r="E6791" s="97">
        <v>409.10082362080067</v>
      </c>
      <c r="F6791" s="227">
        <f t="shared" si="315"/>
        <v>2365100.5</v>
      </c>
      <c r="G6791" s="81"/>
      <c r="H6791" s="106" t="s">
        <v>11235</v>
      </c>
      <c r="I6791" s="189" t="str">
        <f t="shared" si="316"/>
        <v/>
      </c>
      <c r="J6791" s="232">
        <v>2016</v>
      </c>
      <c r="K6791" s="106">
        <f t="shared" si="317"/>
        <v>0</v>
      </c>
    </row>
    <row r="6792" spans="2:11" s="58" customFormat="1">
      <c r="B6792" s="175" t="s">
        <v>7943</v>
      </c>
      <c r="C6792" s="174" t="s">
        <v>7944</v>
      </c>
      <c r="D6792" s="104">
        <v>2659.303817</v>
      </c>
      <c r="E6792" s="97">
        <v>244.89706510280993</v>
      </c>
      <c r="F6792" s="227">
        <f t="shared" si="315"/>
        <v>651255.69999999995</v>
      </c>
      <c r="G6792" s="81">
        <v>2659.3038969999998</v>
      </c>
      <c r="H6792" s="106">
        <v>1217.8390005194658</v>
      </c>
      <c r="I6792" s="189">
        <f t="shared" si="316"/>
        <v>3238604</v>
      </c>
      <c r="J6792" s="232">
        <v>2016</v>
      </c>
      <c r="K6792" s="106">
        <f t="shared" si="317"/>
        <v>3889860</v>
      </c>
    </row>
    <row r="6793" spans="2:11" s="58" customFormat="1">
      <c r="B6793" s="175" t="s">
        <v>7945</v>
      </c>
      <c r="C6793" s="174" t="s">
        <v>877</v>
      </c>
      <c r="D6793" s="181">
        <v>4495.2484850000001</v>
      </c>
      <c r="E6793" s="97">
        <v>812.50848583512732</v>
      </c>
      <c r="F6793" s="227">
        <f t="shared" si="315"/>
        <v>3652427.54</v>
      </c>
      <c r="G6793" s="81"/>
      <c r="H6793" s="106" t="s">
        <v>11235</v>
      </c>
      <c r="I6793" s="189" t="str">
        <f t="shared" si="316"/>
        <v/>
      </c>
      <c r="J6793" s="232">
        <v>2016</v>
      </c>
      <c r="K6793" s="106">
        <f t="shared" si="317"/>
        <v>0</v>
      </c>
    </row>
    <row r="6794" spans="2:11" s="58" customFormat="1">
      <c r="B6794" s="175" t="s">
        <v>7946</v>
      </c>
      <c r="C6794" s="174" t="s">
        <v>1282</v>
      </c>
      <c r="D6794" s="181">
        <v>4842.875556</v>
      </c>
      <c r="E6794" s="97">
        <v>184.43732647504768</v>
      </c>
      <c r="F6794" s="227">
        <f t="shared" si="315"/>
        <v>893207.02</v>
      </c>
      <c r="G6794" s="81">
        <v>2421.4378409999999</v>
      </c>
      <c r="H6794" s="106">
        <v>1217.8388187665232</v>
      </c>
      <c r="I6794" s="189">
        <f t="shared" si="316"/>
        <v>2948921</v>
      </c>
      <c r="J6794" s="232">
        <v>2016</v>
      </c>
      <c r="K6794" s="106">
        <f t="shared" si="317"/>
        <v>3842128</v>
      </c>
    </row>
    <row r="6795" spans="2:11" s="58" customFormat="1">
      <c r="B6795" s="175" t="s">
        <v>7947</v>
      </c>
      <c r="C6795" s="174" t="s">
        <v>3440</v>
      </c>
      <c r="D6795" s="181">
        <v>7231.1333329999998</v>
      </c>
      <c r="E6795" s="97">
        <v>159.49357132397381</v>
      </c>
      <c r="F6795" s="227">
        <f t="shared" si="315"/>
        <v>1153319.28</v>
      </c>
      <c r="G6795" s="81">
        <v>3615.5667330000001</v>
      </c>
      <c r="H6795" s="106">
        <v>1217.8389517226483</v>
      </c>
      <c r="I6795" s="189">
        <f t="shared" si="316"/>
        <v>4403178</v>
      </c>
      <c r="J6795" s="232">
        <v>2016</v>
      </c>
      <c r="K6795" s="106">
        <f t="shared" si="317"/>
        <v>5556497</v>
      </c>
    </row>
    <row r="6796" spans="2:11" s="58" customFormat="1">
      <c r="B6796" s="175" t="s">
        <v>7948</v>
      </c>
      <c r="C6796" s="174" t="s">
        <v>3440</v>
      </c>
      <c r="D6796" s="181">
        <v>8273.0428570000004</v>
      </c>
      <c r="E6796" s="97">
        <v>213.29772618147575</v>
      </c>
      <c r="F6796" s="227">
        <f t="shared" si="315"/>
        <v>1764621.23</v>
      </c>
      <c r="G6796" s="81">
        <v>4136.5213480000002</v>
      </c>
      <c r="H6796" s="106">
        <v>1217.8389946991758</v>
      </c>
      <c r="I6796" s="189">
        <f t="shared" si="316"/>
        <v>5037617</v>
      </c>
      <c r="J6796" s="232">
        <v>2016</v>
      </c>
      <c r="K6796" s="106">
        <f t="shared" si="317"/>
        <v>6802238</v>
      </c>
    </row>
    <row r="6797" spans="2:11" s="58" customFormat="1">
      <c r="B6797" s="175" t="s">
        <v>7949</v>
      </c>
      <c r="C6797" s="174" t="s">
        <v>7934</v>
      </c>
      <c r="D6797" s="104">
        <v>9385.0466670000005</v>
      </c>
      <c r="E6797" s="97">
        <v>176.34034744006456</v>
      </c>
      <c r="F6797" s="227">
        <f t="shared" si="315"/>
        <v>1654962.39</v>
      </c>
      <c r="G6797" s="81">
        <v>4692.5234739999996</v>
      </c>
      <c r="H6797" s="106">
        <v>1285.0169068754669</v>
      </c>
      <c r="I6797" s="189">
        <f t="shared" si="316"/>
        <v>6029972</v>
      </c>
      <c r="J6797" s="232">
        <v>2016</v>
      </c>
      <c r="K6797" s="106">
        <f t="shared" si="317"/>
        <v>7684934</v>
      </c>
    </row>
    <row r="6798" spans="2:11" s="58" customFormat="1">
      <c r="B6798" s="175" t="s">
        <v>7950</v>
      </c>
      <c r="C6798" s="174" t="s">
        <v>3440</v>
      </c>
      <c r="D6798" s="181">
        <v>7231.1333329999998</v>
      </c>
      <c r="E6798" s="97">
        <v>159.49357132397381</v>
      </c>
      <c r="F6798" s="227">
        <f t="shared" ref="F6798:F6861" si="318">IFERROR(D6798*E6798,0)</f>
        <v>1153319.28</v>
      </c>
      <c r="G6798" s="81">
        <v>3615.5667330000001</v>
      </c>
      <c r="H6798" s="106">
        <v>1217.8389517226483</v>
      </c>
      <c r="I6798" s="189">
        <f t="shared" ref="I6798:I6861" si="319">IFERROR(G6798*H6798,"")</f>
        <v>4403178</v>
      </c>
      <c r="J6798" s="232">
        <v>2016</v>
      </c>
      <c r="K6798" s="106">
        <f t="shared" ref="K6798:K6861" si="320">IFERROR(ROUND((F6798+I6798),0),0)</f>
        <v>5556497</v>
      </c>
    </row>
    <row r="6799" spans="2:11" s="58" customFormat="1">
      <c r="B6799" s="175" t="s">
        <v>7951</v>
      </c>
      <c r="C6799" s="174" t="s">
        <v>3440</v>
      </c>
      <c r="D6799" s="181">
        <v>4693.2749999999996</v>
      </c>
      <c r="E6799" s="97">
        <v>37.618477502383733</v>
      </c>
      <c r="F6799" s="227">
        <f t="shared" si="318"/>
        <v>176553.86000000002</v>
      </c>
      <c r="G6799" s="81"/>
      <c r="H6799" s="106" t="s">
        <v>11235</v>
      </c>
      <c r="I6799" s="189" t="str">
        <f t="shared" si="319"/>
        <v/>
      </c>
      <c r="J6799" s="232">
        <v>2016</v>
      </c>
      <c r="K6799" s="106">
        <f t="shared" si="320"/>
        <v>0</v>
      </c>
    </row>
    <row r="6800" spans="2:11" s="58" customFormat="1">
      <c r="B6800" s="175" t="s">
        <v>7952</v>
      </c>
      <c r="C6800" s="174" t="s">
        <v>877</v>
      </c>
      <c r="D6800" s="181">
        <v>8465.6842109999998</v>
      </c>
      <c r="E6800" s="97">
        <v>711.34462258528492</v>
      </c>
      <c r="F6800" s="227">
        <f t="shared" si="318"/>
        <v>6022018.9400000004</v>
      </c>
      <c r="G6800" s="81"/>
      <c r="H6800" s="106" t="s">
        <v>11235</v>
      </c>
      <c r="I6800" s="189" t="str">
        <f t="shared" si="319"/>
        <v/>
      </c>
      <c r="J6800" s="232">
        <v>2016</v>
      </c>
      <c r="K6800" s="106">
        <f t="shared" si="320"/>
        <v>0</v>
      </c>
    </row>
    <row r="6801" spans="2:11" s="58" customFormat="1">
      <c r="B6801" s="175" t="s">
        <v>7953</v>
      </c>
      <c r="C6801" s="174" t="s">
        <v>875</v>
      </c>
      <c r="D6801" s="181">
        <v>2943.8</v>
      </c>
      <c r="E6801" s="97">
        <v>327.11622732522585</v>
      </c>
      <c r="F6801" s="227">
        <f t="shared" si="318"/>
        <v>962964.74999999988</v>
      </c>
      <c r="G6801" s="81">
        <v>1471.900036</v>
      </c>
      <c r="H6801" s="106">
        <v>1217.8388179616838</v>
      </c>
      <c r="I6801" s="189">
        <f t="shared" si="319"/>
        <v>1792537</v>
      </c>
      <c r="J6801" s="232">
        <v>2016</v>
      </c>
      <c r="K6801" s="106">
        <f t="shared" si="320"/>
        <v>2755502</v>
      </c>
    </row>
    <row r="6802" spans="2:11" s="58" customFormat="1">
      <c r="B6802" s="175" t="s">
        <v>7954</v>
      </c>
      <c r="C6802" s="174" t="s">
        <v>875</v>
      </c>
      <c r="D6802" s="104">
        <v>2488.35</v>
      </c>
      <c r="E6802" s="97">
        <v>1155.4941587799144</v>
      </c>
      <c r="F6802" s="227">
        <f t="shared" si="318"/>
        <v>2875273.89</v>
      </c>
      <c r="G6802" s="81">
        <v>2488.3499400000001</v>
      </c>
      <c r="H6802" s="106">
        <v>1217.838757839663</v>
      </c>
      <c r="I6802" s="189">
        <f t="shared" si="319"/>
        <v>3030409</v>
      </c>
      <c r="J6802" s="232">
        <v>2016</v>
      </c>
      <c r="K6802" s="106">
        <f t="shared" si="320"/>
        <v>5905683</v>
      </c>
    </row>
    <row r="6803" spans="2:11" s="58" customFormat="1">
      <c r="B6803" s="175" t="s">
        <v>7955</v>
      </c>
      <c r="C6803" s="174" t="s">
        <v>7956</v>
      </c>
      <c r="D6803" s="181">
        <v>5002.3575000000001</v>
      </c>
      <c r="E6803" s="97">
        <v>562.2943342214146</v>
      </c>
      <c r="F6803" s="227">
        <f t="shared" si="318"/>
        <v>2812797.2800000003</v>
      </c>
      <c r="G6803" s="81"/>
      <c r="H6803" s="106" t="s">
        <v>11235</v>
      </c>
      <c r="I6803" s="189" t="str">
        <f t="shared" si="319"/>
        <v/>
      </c>
      <c r="J6803" s="232">
        <v>2016</v>
      </c>
      <c r="K6803" s="106">
        <f t="shared" si="320"/>
        <v>0</v>
      </c>
    </row>
    <row r="6804" spans="2:11" s="58" customFormat="1">
      <c r="B6804" s="175" t="s">
        <v>7957</v>
      </c>
      <c r="C6804" s="174" t="s">
        <v>872</v>
      </c>
      <c r="D6804" s="181">
        <v>5515.0488889999997</v>
      </c>
      <c r="E6804" s="97">
        <v>523.42157215643863</v>
      </c>
      <c r="F6804" s="227">
        <f t="shared" si="318"/>
        <v>2886695.56</v>
      </c>
      <c r="G6804" s="81"/>
      <c r="H6804" s="106" t="s">
        <v>11235</v>
      </c>
      <c r="I6804" s="189" t="str">
        <f t="shared" si="319"/>
        <v/>
      </c>
      <c r="J6804" s="232">
        <v>2016</v>
      </c>
      <c r="K6804" s="106">
        <f t="shared" si="320"/>
        <v>0</v>
      </c>
    </row>
    <row r="6805" spans="2:11" s="58" customFormat="1">
      <c r="B6805" s="175" t="s">
        <v>7958</v>
      </c>
      <c r="C6805" s="174" t="s">
        <v>872</v>
      </c>
      <c r="D6805" s="181">
        <v>3388.76</v>
      </c>
      <c r="E6805" s="97">
        <v>311.26314640163366</v>
      </c>
      <c r="F6805" s="227">
        <f t="shared" si="318"/>
        <v>1054796.1000000001</v>
      </c>
      <c r="G6805" s="81"/>
      <c r="H6805" s="106" t="s">
        <v>11235</v>
      </c>
      <c r="I6805" s="189" t="str">
        <f t="shared" si="319"/>
        <v/>
      </c>
      <c r="J6805" s="232">
        <v>2016</v>
      </c>
      <c r="K6805" s="106">
        <f t="shared" si="320"/>
        <v>0</v>
      </c>
    </row>
    <row r="6806" spans="2:11" s="58" customFormat="1">
      <c r="B6806" s="175" t="s">
        <v>7959</v>
      </c>
      <c r="C6806" s="174" t="s">
        <v>7956</v>
      </c>
      <c r="D6806" s="181">
        <v>5002.3575000000001</v>
      </c>
      <c r="E6806" s="97">
        <v>562.2943342214146</v>
      </c>
      <c r="F6806" s="227">
        <f t="shared" si="318"/>
        <v>2812797.2800000003</v>
      </c>
      <c r="G6806" s="81">
        <v>2501.178684</v>
      </c>
      <c r="H6806" s="106">
        <v>1217.839021052524</v>
      </c>
      <c r="I6806" s="189">
        <f t="shared" si="319"/>
        <v>3046033.0000000005</v>
      </c>
      <c r="J6806" s="232">
        <v>2016</v>
      </c>
      <c r="K6806" s="106">
        <f t="shared" si="320"/>
        <v>5858830</v>
      </c>
    </row>
    <row r="6807" spans="2:11" s="58" customFormat="1">
      <c r="B6807" s="175" t="s">
        <v>7960</v>
      </c>
      <c r="C6807" s="174" t="s">
        <v>7961</v>
      </c>
      <c r="D6807" s="104">
        <v>9960.3250000000007</v>
      </c>
      <c r="E6807" s="97">
        <v>1381.0837086139256</v>
      </c>
      <c r="F6807" s="227">
        <f t="shared" si="318"/>
        <v>13756042.59</v>
      </c>
      <c r="G6807" s="81"/>
      <c r="H6807" s="106" t="s">
        <v>11235</v>
      </c>
      <c r="I6807" s="189" t="str">
        <f t="shared" si="319"/>
        <v/>
      </c>
      <c r="J6807" s="232">
        <v>2016</v>
      </c>
      <c r="K6807" s="106">
        <f t="shared" si="320"/>
        <v>0</v>
      </c>
    </row>
    <row r="6808" spans="2:11" s="58" customFormat="1">
      <c r="B6808" s="175" t="s">
        <v>7962</v>
      </c>
      <c r="C6808" s="174" t="s">
        <v>869</v>
      </c>
      <c r="D6808" s="181">
        <v>9748.614286</v>
      </c>
      <c r="E6808" s="97">
        <v>143.06434320649046</v>
      </c>
      <c r="F6808" s="227">
        <f t="shared" si="318"/>
        <v>1394679.0999999999</v>
      </c>
      <c r="G6808" s="81">
        <v>4874.3073270000004</v>
      </c>
      <c r="H6808" s="106">
        <v>1217.8388849464518</v>
      </c>
      <c r="I6808" s="189">
        <f t="shared" si="319"/>
        <v>5936121.0000000009</v>
      </c>
      <c r="J6808" s="232">
        <v>2016</v>
      </c>
      <c r="K6808" s="106">
        <f t="shared" si="320"/>
        <v>7330800</v>
      </c>
    </row>
    <row r="6809" spans="2:11" s="58" customFormat="1">
      <c r="B6809" s="175" t="s">
        <v>7963</v>
      </c>
      <c r="C6809" s="174" t="s">
        <v>869</v>
      </c>
      <c r="D6809" s="181">
        <v>4448.2333330000001</v>
      </c>
      <c r="E6809" s="97">
        <v>104.36841218643869</v>
      </c>
      <c r="F6809" s="227">
        <f t="shared" si="318"/>
        <v>464255.05</v>
      </c>
      <c r="G6809" s="81">
        <v>2224.1166039999998</v>
      </c>
      <c r="H6809" s="106">
        <v>1217.8390265729072</v>
      </c>
      <c r="I6809" s="189">
        <f t="shared" si="319"/>
        <v>2708616</v>
      </c>
      <c r="J6809" s="232">
        <v>2016</v>
      </c>
      <c r="K6809" s="106">
        <f t="shared" si="320"/>
        <v>3172871</v>
      </c>
    </row>
    <row r="6810" spans="2:11" s="58" customFormat="1">
      <c r="B6810" s="175" t="s">
        <v>7964</v>
      </c>
      <c r="C6810" s="174" t="s">
        <v>908</v>
      </c>
      <c r="D6810" s="181">
        <v>15535.1394</v>
      </c>
      <c r="E6810" s="97">
        <v>362.22700196690863</v>
      </c>
      <c r="F6810" s="227">
        <f t="shared" si="318"/>
        <v>5627246.9699999997</v>
      </c>
      <c r="G6810" s="81">
        <v>7767.5697730000002</v>
      </c>
      <c r="H6810" s="106">
        <v>191.38559980077824</v>
      </c>
      <c r="I6810" s="189">
        <f t="shared" si="319"/>
        <v>1486601</v>
      </c>
      <c r="J6810" s="232">
        <v>2016</v>
      </c>
      <c r="K6810" s="106">
        <f t="shared" si="320"/>
        <v>7113848</v>
      </c>
    </row>
    <row r="6811" spans="2:11" s="58" customFormat="1">
      <c r="B6811" s="175" t="s">
        <v>7965</v>
      </c>
      <c r="C6811" s="174" t="s">
        <v>869</v>
      </c>
      <c r="D6811" s="181">
        <v>8667.114286</v>
      </c>
      <c r="E6811" s="97">
        <v>151.24484883249178</v>
      </c>
      <c r="F6811" s="227">
        <f t="shared" si="318"/>
        <v>1310856.3899999999</v>
      </c>
      <c r="G6811" s="81">
        <v>4333.5570429999998</v>
      </c>
      <c r="H6811" s="106">
        <v>1217.8388210038383</v>
      </c>
      <c r="I6811" s="189">
        <f t="shared" si="319"/>
        <v>5277574</v>
      </c>
      <c r="J6811" s="232">
        <v>2016</v>
      </c>
      <c r="K6811" s="106">
        <f t="shared" si="320"/>
        <v>6588430</v>
      </c>
    </row>
    <row r="6812" spans="2:11" s="58" customFormat="1">
      <c r="B6812" s="175" t="s">
        <v>7966</v>
      </c>
      <c r="C6812" s="174" t="s">
        <v>898</v>
      </c>
      <c r="D6812" s="104">
        <v>177.5</v>
      </c>
      <c r="E6812" s="97">
        <v>1491.7450140845069</v>
      </c>
      <c r="F6812" s="227">
        <f t="shared" si="318"/>
        <v>264784.74</v>
      </c>
      <c r="G6812" s="81"/>
      <c r="H6812" s="106" t="s">
        <v>11235</v>
      </c>
      <c r="I6812" s="189" t="str">
        <f t="shared" si="319"/>
        <v/>
      </c>
      <c r="J6812" s="232">
        <v>2016</v>
      </c>
      <c r="K6812" s="106">
        <f t="shared" si="320"/>
        <v>0</v>
      </c>
    </row>
    <row r="6813" spans="2:11" s="58" customFormat="1">
      <c r="B6813" s="175" t="s">
        <v>7967</v>
      </c>
      <c r="C6813" s="174" t="s">
        <v>898</v>
      </c>
      <c r="D6813" s="181">
        <v>4581.0625</v>
      </c>
      <c r="E6813" s="97">
        <v>441.84757793634122</v>
      </c>
      <c r="F6813" s="227">
        <f t="shared" si="318"/>
        <v>2024131.37</v>
      </c>
      <c r="G6813" s="81">
        <v>4581.062527</v>
      </c>
      <c r="H6813" s="106">
        <v>1217.8388675374656</v>
      </c>
      <c r="I6813" s="189">
        <f t="shared" si="319"/>
        <v>5578996.0000000009</v>
      </c>
      <c r="J6813" s="232">
        <v>2016</v>
      </c>
      <c r="K6813" s="106">
        <f t="shared" si="320"/>
        <v>7603127</v>
      </c>
    </row>
    <row r="6814" spans="2:11" s="58" customFormat="1">
      <c r="B6814" s="175" t="s">
        <v>7968</v>
      </c>
      <c r="C6814" s="174" t="s">
        <v>872</v>
      </c>
      <c r="D6814" s="181">
        <v>1991.7857140000001</v>
      </c>
      <c r="E6814" s="97">
        <v>360.42248167264438</v>
      </c>
      <c r="F6814" s="227">
        <f t="shared" si="318"/>
        <v>717884.35</v>
      </c>
      <c r="G6814" s="81"/>
      <c r="H6814" s="106" t="s">
        <v>11235</v>
      </c>
      <c r="I6814" s="189" t="str">
        <f t="shared" si="319"/>
        <v/>
      </c>
      <c r="J6814" s="232">
        <v>2016</v>
      </c>
      <c r="K6814" s="106">
        <f t="shared" si="320"/>
        <v>0</v>
      </c>
    </row>
    <row r="6815" spans="2:11" s="58" customFormat="1">
      <c r="B6815" s="175" t="s">
        <v>7969</v>
      </c>
      <c r="C6815" s="174" t="s">
        <v>875</v>
      </c>
      <c r="D6815" s="181">
        <v>2161.8666669999998</v>
      </c>
      <c r="E6815" s="97">
        <v>875.44958201624388</v>
      </c>
      <c r="F6815" s="227">
        <f t="shared" si="318"/>
        <v>1892605.27</v>
      </c>
      <c r="G6815" s="81">
        <v>2161.8666969999999</v>
      </c>
      <c r="H6815" s="106">
        <v>1217.8387333749654</v>
      </c>
      <c r="I6815" s="189">
        <f t="shared" si="319"/>
        <v>2632805</v>
      </c>
      <c r="J6815" s="232">
        <v>2016</v>
      </c>
      <c r="K6815" s="106">
        <f t="shared" si="320"/>
        <v>4525410</v>
      </c>
    </row>
    <row r="6816" spans="2:11" s="58" customFormat="1">
      <c r="B6816" s="175" t="s">
        <v>7970</v>
      </c>
      <c r="C6816" s="174" t="s">
        <v>895</v>
      </c>
      <c r="D6816" s="181">
        <v>8785.0636360000008</v>
      </c>
      <c r="E6816" s="97">
        <v>1186.9315752330424</v>
      </c>
      <c r="F6816" s="227">
        <f t="shared" si="318"/>
        <v>10427269.42</v>
      </c>
      <c r="G6816" s="81"/>
      <c r="H6816" s="106" t="s">
        <v>11235</v>
      </c>
      <c r="I6816" s="189" t="str">
        <f t="shared" si="319"/>
        <v/>
      </c>
      <c r="J6816" s="232">
        <v>2016</v>
      </c>
      <c r="K6816" s="106">
        <f t="shared" si="320"/>
        <v>0</v>
      </c>
    </row>
    <row r="6817" spans="2:11" s="58" customFormat="1">
      <c r="B6817" s="175" t="s">
        <v>7971</v>
      </c>
      <c r="C6817" s="174" t="s">
        <v>898</v>
      </c>
      <c r="D6817" s="104">
        <v>7749.6625000000004</v>
      </c>
      <c r="E6817" s="97">
        <v>438.99102702859636</v>
      </c>
      <c r="F6817" s="227">
        <f t="shared" si="318"/>
        <v>3402032.3</v>
      </c>
      <c r="G6817" s="81">
        <v>7749.6622729999999</v>
      </c>
      <c r="H6817" s="106">
        <v>1217.8388770413453</v>
      </c>
      <c r="I6817" s="189">
        <f t="shared" si="319"/>
        <v>9437840</v>
      </c>
      <c r="J6817" s="232">
        <v>2016</v>
      </c>
      <c r="K6817" s="106">
        <f t="shared" si="320"/>
        <v>12839872</v>
      </c>
    </row>
    <row r="6818" spans="2:11" s="58" customFormat="1">
      <c r="B6818" s="175" t="s">
        <v>7972</v>
      </c>
      <c r="C6818" s="174" t="s">
        <v>898</v>
      </c>
      <c r="D6818" s="181">
        <v>5190.8999999999996</v>
      </c>
      <c r="E6818" s="97">
        <v>783.17997649733195</v>
      </c>
      <c r="F6818" s="227">
        <f t="shared" si="318"/>
        <v>4065408.94</v>
      </c>
      <c r="G6818" s="81"/>
      <c r="H6818" s="106" t="s">
        <v>11235</v>
      </c>
      <c r="I6818" s="189" t="str">
        <f t="shared" si="319"/>
        <v/>
      </c>
      <c r="J6818" s="232">
        <v>2016</v>
      </c>
      <c r="K6818" s="106">
        <f t="shared" si="320"/>
        <v>0</v>
      </c>
    </row>
    <row r="6819" spans="2:11" s="58" customFormat="1">
      <c r="B6819" s="175" t="s">
        <v>7973</v>
      </c>
      <c r="C6819" s="174" t="s">
        <v>877</v>
      </c>
      <c r="D6819" s="181">
        <v>6009.0711540000002</v>
      </c>
      <c r="E6819" s="97">
        <v>631.9065796836793</v>
      </c>
      <c r="F6819" s="227">
        <f t="shared" si="318"/>
        <v>3797171.5999999996</v>
      </c>
      <c r="G6819" s="81">
        <v>3004.5355070000001</v>
      </c>
      <c r="H6819" s="106">
        <v>1217.8388278238444</v>
      </c>
      <c r="I6819" s="189">
        <f t="shared" si="319"/>
        <v>3659040</v>
      </c>
      <c r="J6819" s="232">
        <v>2016</v>
      </c>
      <c r="K6819" s="106">
        <f t="shared" si="320"/>
        <v>7456212</v>
      </c>
    </row>
    <row r="6820" spans="2:11" s="58" customFormat="1">
      <c r="B6820" s="175" t="s">
        <v>7974</v>
      </c>
      <c r="C6820" s="174" t="s">
        <v>877</v>
      </c>
      <c r="D6820" s="181">
        <v>9463.6970309999997</v>
      </c>
      <c r="E6820" s="97">
        <v>1931.5434539083567</v>
      </c>
      <c r="F6820" s="227">
        <f t="shared" si="318"/>
        <v>18279542.050000001</v>
      </c>
      <c r="G6820" s="81"/>
      <c r="H6820" s="106" t="s">
        <v>11235</v>
      </c>
      <c r="I6820" s="189" t="str">
        <f t="shared" si="319"/>
        <v/>
      </c>
      <c r="J6820" s="232">
        <v>2016</v>
      </c>
      <c r="K6820" s="106">
        <f t="shared" si="320"/>
        <v>0</v>
      </c>
    </row>
    <row r="6821" spans="2:11" s="58" customFormat="1">
      <c r="B6821" s="175" t="s">
        <v>7975</v>
      </c>
      <c r="C6821" s="174" t="s">
        <v>7956</v>
      </c>
      <c r="D6821" s="181">
        <v>2500.02</v>
      </c>
      <c r="E6821" s="97">
        <v>11.961668306653547</v>
      </c>
      <c r="F6821" s="227">
        <f t="shared" si="318"/>
        <v>29904.41</v>
      </c>
      <c r="G6821" s="81"/>
      <c r="H6821" s="106" t="s">
        <v>11235</v>
      </c>
      <c r="I6821" s="189" t="str">
        <f t="shared" si="319"/>
        <v/>
      </c>
      <c r="J6821" s="232">
        <v>2016</v>
      </c>
      <c r="K6821" s="106">
        <f t="shared" si="320"/>
        <v>0</v>
      </c>
    </row>
    <row r="6822" spans="2:11" s="58" customFormat="1">
      <c r="B6822" s="175" t="s">
        <v>7976</v>
      </c>
      <c r="C6822" s="174" t="s">
        <v>7977</v>
      </c>
      <c r="D6822" s="104">
        <v>8687.1387959999993</v>
      </c>
      <c r="E6822" s="97">
        <v>720.12760321965982</v>
      </c>
      <c r="F6822" s="227">
        <f t="shared" si="318"/>
        <v>6255848.4400000004</v>
      </c>
      <c r="G6822" s="81">
        <v>4343.569461</v>
      </c>
      <c r="H6822" s="106">
        <v>1217.838933507503</v>
      </c>
      <c r="I6822" s="189">
        <f t="shared" si="319"/>
        <v>5289768</v>
      </c>
      <c r="J6822" s="232">
        <v>2016</v>
      </c>
      <c r="K6822" s="106">
        <f t="shared" si="320"/>
        <v>11545616</v>
      </c>
    </row>
    <row r="6823" spans="2:11" s="58" customFormat="1">
      <c r="B6823" s="175" t="s">
        <v>7978</v>
      </c>
      <c r="C6823" s="174" t="s">
        <v>7977</v>
      </c>
      <c r="D6823" s="181">
        <v>8687.1387959999993</v>
      </c>
      <c r="E6823" s="97">
        <v>720.12760321965982</v>
      </c>
      <c r="F6823" s="227">
        <f t="shared" si="318"/>
        <v>6255848.4400000004</v>
      </c>
      <c r="G6823" s="81"/>
      <c r="H6823" s="106" t="s">
        <v>11235</v>
      </c>
      <c r="I6823" s="189" t="str">
        <f t="shared" si="319"/>
        <v/>
      </c>
      <c r="J6823" s="232">
        <v>2016</v>
      </c>
      <c r="K6823" s="106">
        <f t="shared" si="320"/>
        <v>0</v>
      </c>
    </row>
    <row r="6824" spans="2:11" s="58" customFormat="1">
      <c r="B6824" s="175" t="s">
        <v>7979</v>
      </c>
      <c r="C6824" s="174" t="s">
        <v>898</v>
      </c>
      <c r="D6824" s="181">
        <v>2427.1999999999998</v>
      </c>
      <c r="E6824" s="97">
        <v>73.336956163480551</v>
      </c>
      <c r="F6824" s="227">
        <f t="shared" si="318"/>
        <v>178003.46</v>
      </c>
      <c r="G6824" s="81">
        <v>1213.600054</v>
      </c>
      <c r="H6824" s="106">
        <v>1217.8386076439645</v>
      </c>
      <c r="I6824" s="189">
        <f t="shared" si="319"/>
        <v>1477969</v>
      </c>
      <c r="J6824" s="232">
        <v>2016</v>
      </c>
      <c r="K6824" s="106">
        <f t="shared" si="320"/>
        <v>1655972</v>
      </c>
    </row>
    <row r="6825" spans="2:11" s="58" customFormat="1">
      <c r="B6825" s="175" t="s">
        <v>7980</v>
      </c>
      <c r="C6825" s="174" t="s">
        <v>7981</v>
      </c>
      <c r="D6825" s="181">
        <v>4695.328571</v>
      </c>
      <c r="E6825" s="97">
        <v>1110.1700426664347</v>
      </c>
      <c r="F6825" s="227">
        <f t="shared" si="318"/>
        <v>5212613.12</v>
      </c>
      <c r="G6825" s="81"/>
      <c r="H6825" s="106" t="s">
        <v>11235</v>
      </c>
      <c r="I6825" s="189" t="str">
        <f t="shared" si="319"/>
        <v/>
      </c>
      <c r="J6825" s="232">
        <v>2016</v>
      </c>
      <c r="K6825" s="106">
        <f t="shared" si="320"/>
        <v>0</v>
      </c>
    </row>
    <row r="6826" spans="2:11" s="58" customFormat="1">
      <c r="B6826" s="175" t="s">
        <v>7982</v>
      </c>
      <c r="C6826" s="174" t="s">
        <v>898</v>
      </c>
      <c r="D6826" s="181">
        <v>4996.0333330000003</v>
      </c>
      <c r="E6826" s="97">
        <v>708.75292937121799</v>
      </c>
      <c r="F6826" s="227">
        <f t="shared" si="318"/>
        <v>3540953.2600000002</v>
      </c>
      <c r="G6826" s="81">
        <v>2498.0166840000002</v>
      </c>
      <c r="H6826" s="106">
        <v>1217.8389437850526</v>
      </c>
      <c r="I6826" s="189">
        <f t="shared" si="319"/>
        <v>3042181.9999999995</v>
      </c>
      <c r="J6826" s="232">
        <v>2016</v>
      </c>
      <c r="K6826" s="106">
        <f t="shared" si="320"/>
        <v>6583135</v>
      </c>
    </row>
    <row r="6827" spans="2:11" s="58" customFormat="1">
      <c r="B6827" s="175" t="s">
        <v>7983</v>
      </c>
      <c r="C6827" s="174" t="s">
        <v>877</v>
      </c>
      <c r="D6827" s="104">
        <v>2703.2249999999999</v>
      </c>
      <c r="E6827" s="97">
        <v>492.35185010496724</v>
      </c>
      <c r="F6827" s="227">
        <f t="shared" si="318"/>
        <v>1330937.83</v>
      </c>
      <c r="G6827" s="81"/>
      <c r="H6827" s="106" t="s">
        <v>11235</v>
      </c>
      <c r="I6827" s="189" t="str">
        <f t="shared" si="319"/>
        <v/>
      </c>
      <c r="J6827" s="232">
        <v>2016</v>
      </c>
      <c r="K6827" s="106">
        <f t="shared" si="320"/>
        <v>0</v>
      </c>
    </row>
    <row r="6828" spans="2:11" s="58" customFormat="1">
      <c r="B6828" s="175" t="s">
        <v>7984</v>
      </c>
      <c r="C6828" s="174" t="s">
        <v>915</v>
      </c>
      <c r="D6828" s="181">
        <v>10290.691430000001</v>
      </c>
      <c r="E6828" s="97">
        <v>351.37114105461035</v>
      </c>
      <c r="F6828" s="227">
        <f t="shared" si="318"/>
        <v>3615851.99</v>
      </c>
      <c r="G6828" s="81">
        <v>5145.345738</v>
      </c>
      <c r="H6828" s="106">
        <v>1217.8388623571248</v>
      </c>
      <c r="I6828" s="189">
        <f t="shared" si="319"/>
        <v>6266202</v>
      </c>
      <c r="J6828" s="232">
        <v>2016</v>
      </c>
      <c r="K6828" s="106">
        <f t="shared" si="320"/>
        <v>9882054</v>
      </c>
    </row>
    <row r="6829" spans="2:11" s="58" customFormat="1">
      <c r="B6829" s="175" t="s">
        <v>7985</v>
      </c>
      <c r="C6829" s="174" t="s">
        <v>898</v>
      </c>
      <c r="D6829" s="181">
        <v>1880.2</v>
      </c>
      <c r="E6829" s="97">
        <v>353.09929794702691</v>
      </c>
      <c r="F6829" s="227">
        <f t="shared" si="318"/>
        <v>663897.30000000005</v>
      </c>
      <c r="G6829" s="81"/>
      <c r="H6829" s="106" t="s">
        <v>11235</v>
      </c>
      <c r="I6829" s="189" t="str">
        <f t="shared" si="319"/>
        <v/>
      </c>
      <c r="J6829" s="232">
        <v>2016</v>
      </c>
      <c r="K6829" s="106">
        <f t="shared" si="320"/>
        <v>0</v>
      </c>
    </row>
    <row r="6830" spans="2:11" s="58" customFormat="1">
      <c r="B6830" s="175" t="s">
        <v>7986</v>
      </c>
      <c r="C6830" s="174" t="s">
        <v>898</v>
      </c>
      <c r="D6830" s="181">
        <v>5190.8999999999996</v>
      </c>
      <c r="E6830" s="97">
        <v>783.17997649733195</v>
      </c>
      <c r="F6830" s="227">
        <f t="shared" si="318"/>
        <v>4065408.94</v>
      </c>
      <c r="G6830" s="81">
        <v>2595.4500889999999</v>
      </c>
      <c r="H6830" s="106">
        <v>1217.8388686402516</v>
      </c>
      <c r="I6830" s="189">
        <f t="shared" si="319"/>
        <v>3160840</v>
      </c>
      <c r="J6830" s="232">
        <v>2016</v>
      </c>
      <c r="K6830" s="106">
        <f t="shared" si="320"/>
        <v>7226249</v>
      </c>
    </row>
    <row r="6831" spans="2:11" s="58" customFormat="1">
      <c r="B6831" s="175" t="s">
        <v>7987</v>
      </c>
      <c r="C6831" s="174" t="s">
        <v>922</v>
      </c>
      <c r="D6831" s="181">
        <v>5701.97</v>
      </c>
      <c r="E6831" s="97">
        <v>211.63897389849473</v>
      </c>
      <c r="F6831" s="227">
        <f t="shared" si="318"/>
        <v>1206759.08</v>
      </c>
      <c r="G6831" s="81">
        <v>2850.985017</v>
      </c>
      <c r="H6831" s="106">
        <v>0</v>
      </c>
      <c r="I6831" s="189">
        <f t="shared" si="319"/>
        <v>0</v>
      </c>
      <c r="J6831" s="232">
        <v>2016</v>
      </c>
      <c r="K6831" s="106">
        <f t="shared" si="320"/>
        <v>1206759</v>
      </c>
    </row>
    <row r="6832" spans="2:11" s="58" customFormat="1">
      <c r="B6832" s="175" t="s">
        <v>7988</v>
      </c>
      <c r="C6832" s="174" t="s">
        <v>774</v>
      </c>
      <c r="D6832" s="104">
        <v>8005.3888889999998</v>
      </c>
      <c r="E6832" s="97">
        <v>108.23475561450643</v>
      </c>
      <c r="F6832" s="227">
        <f t="shared" si="318"/>
        <v>866461.31</v>
      </c>
      <c r="G6832" s="81">
        <v>4002.69445</v>
      </c>
      <c r="H6832" s="106">
        <v>0</v>
      </c>
      <c r="I6832" s="189">
        <f t="shared" si="319"/>
        <v>0</v>
      </c>
      <c r="J6832" s="232">
        <v>2016</v>
      </c>
      <c r="K6832" s="106">
        <f t="shared" si="320"/>
        <v>866461</v>
      </c>
    </row>
    <row r="6833" spans="2:11" s="58" customFormat="1">
      <c r="B6833" s="175" t="s">
        <v>7989</v>
      </c>
      <c r="C6833" s="174" t="s">
        <v>915</v>
      </c>
      <c r="D6833" s="181">
        <v>2892.78</v>
      </c>
      <c r="E6833" s="97">
        <v>261.32989373543785</v>
      </c>
      <c r="F6833" s="227">
        <f t="shared" si="318"/>
        <v>755969.8899999999</v>
      </c>
      <c r="G6833" s="81"/>
      <c r="H6833" s="106" t="s">
        <v>11235</v>
      </c>
      <c r="I6833" s="189" t="str">
        <f t="shared" si="319"/>
        <v/>
      </c>
      <c r="J6833" s="232">
        <v>2016</v>
      </c>
      <c r="K6833" s="106">
        <f t="shared" si="320"/>
        <v>0</v>
      </c>
    </row>
    <row r="6834" spans="2:11" s="58" customFormat="1">
      <c r="B6834" s="175" t="s">
        <v>7990</v>
      </c>
      <c r="C6834" s="174" t="s">
        <v>892</v>
      </c>
      <c r="D6834" s="181">
        <v>39919.321170000003</v>
      </c>
      <c r="E6834" s="97">
        <v>246.12049734411852</v>
      </c>
      <c r="F6834" s="227">
        <f t="shared" si="318"/>
        <v>9824963.1799999997</v>
      </c>
      <c r="G6834" s="81">
        <v>19959.660329999999</v>
      </c>
      <c r="H6834" s="106">
        <v>0</v>
      </c>
      <c r="I6834" s="189">
        <f t="shared" si="319"/>
        <v>0</v>
      </c>
      <c r="J6834" s="232">
        <v>2016</v>
      </c>
      <c r="K6834" s="106">
        <f t="shared" si="320"/>
        <v>9824963</v>
      </c>
    </row>
    <row r="6835" spans="2:11" s="58" customFormat="1">
      <c r="B6835" s="175" t="s">
        <v>7991</v>
      </c>
      <c r="C6835" s="174" t="s">
        <v>895</v>
      </c>
      <c r="D6835" s="181">
        <v>6649.95</v>
      </c>
      <c r="E6835" s="97">
        <v>978.97912315130191</v>
      </c>
      <c r="F6835" s="227">
        <f t="shared" si="318"/>
        <v>6510162.2199999997</v>
      </c>
      <c r="G6835" s="81">
        <v>3324.9750340000001</v>
      </c>
      <c r="H6835" s="106">
        <v>0</v>
      </c>
      <c r="I6835" s="189">
        <f t="shared" si="319"/>
        <v>0</v>
      </c>
      <c r="J6835" s="232">
        <v>2016</v>
      </c>
      <c r="K6835" s="106">
        <f t="shared" si="320"/>
        <v>6510162</v>
      </c>
    </row>
    <row r="6836" spans="2:11" s="58" customFormat="1">
      <c r="B6836" s="175" t="s">
        <v>7992</v>
      </c>
      <c r="C6836" s="174" t="s">
        <v>922</v>
      </c>
      <c r="D6836" s="181">
        <v>5069.07</v>
      </c>
      <c r="E6836" s="97">
        <v>110.23138761153427</v>
      </c>
      <c r="F6836" s="227">
        <f t="shared" si="318"/>
        <v>558770.62</v>
      </c>
      <c r="G6836" s="81">
        <v>2534.5349839999999</v>
      </c>
      <c r="H6836" s="106">
        <v>0</v>
      </c>
      <c r="I6836" s="189">
        <f t="shared" si="319"/>
        <v>0</v>
      </c>
      <c r="J6836" s="232">
        <v>2016</v>
      </c>
      <c r="K6836" s="106">
        <f t="shared" si="320"/>
        <v>558771</v>
      </c>
    </row>
    <row r="6837" spans="2:11" s="58" customFormat="1">
      <c r="B6837" s="175" t="s">
        <v>7993</v>
      </c>
      <c r="C6837" s="174" t="s">
        <v>895</v>
      </c>
      <c r="D6837" s="104">
        <v>2831.55</v>
      </c>
      <c r="E6837" s="97">
        <v>502.42770214193632</v>
      </c>
      <c r="F6837" s="227">
        <f t="shared" si="318"/>
        <v>1422649.16</v>
      </c>
      <c r="G6837" s="81"/>
      <c r="H6837" s="106" t="s">
        <v>11235</v>
      </c>
      <c r="I6837" s="189" t="str">
        <f t="shared" si="319"/>
        <v/>
      </c>
      <c r="J6837" s="232">
        <v>2016</v>
      </c>
      <c r="K6837" s="106">
        <f t="shared" si="320"/>
        <v>0</v>
      </c>
    </row>
    <row r="6838" spans="2:11" s="58" customFormat="1">
      <c r="B6838" s="175" t="s">
        <v>7994</v>
      </c>
      <c r="C6838" s="174" t="s">
        <v>5113</v>
      </c>
      <c r="D6838" s="181">
        <v>15495.2</v>
      </c>
      <c r="E6838" s="97">
        <v>1437.8700094222727</v>
      </c>
      <c r="F6838" s="227">
        <f t="shared" si="318"/>
        <v>22280083.370000001</v>
      </c>
      <c r="G6838" s="81">
        <v>30990.40078</v>
      </c>
      <c r="H6838" s="106">
        <v>588.9034843259617</v>
      </c>
      <c r="I6838" s="189">
        <f t="shared" si="319"/>
        <v>18250355</v>
      </c>
      <c r="J6838" s="232">
        <v>2016</v>
      </c>
      <c r="K6838" s="106">
        <f t="shared" si="320"/>
        <v>40530438</v>
      </c>
    </row>
    <row r="6839" spans="2:11" s="58" customFormat="1">
      <c r="B6839" s="175" t="s">
        <v>7995</v>
      </c>
      <c r="C6839" s="174" t="s">
        <v>908</v>
      </c>
      <c r="D6839" s="181">
        <v>7196.74</v>
      </c>
      <c r="E6839" s="97">
        <v>1190.5786897956575</v>
      </c>
      <c r="F6839" s="227">
        <f t="shared" si="318"/>
        <v>8568285.2799999993</v>
      </c>
      <c r="G6839" s="81">
        <v>7196.7400509999998</v>
      </c>
      <c r="H6839" s="106">
        <v>0</v>
      </c>
      <c r="I6839" s="189">
        <f t="shared" si="319"/>
        <v>0</v>
      </c>
      <c r="J6839" s="232">
        <v>2016</v>
      </c>
      <c r="K6839" s="106">
        <f t="shared" si="320"/>
        <v>8568285</v>
      </c>
    </row>
    <row r="6840" spans="2:11" s="58" customFormat="1">
      <c r="B6840" s="175" t="s">
        <v>7996</v>
      </c>
      <c r="C6840" s="174" t="s">
        <v>892</v>
      </c>
      <c r="D6840" s="181">
        <v>1668.4</v>
      </c>
      <c r="E6840" s="97">
        <v>197.12298609446174</v>
      </c>
      <c r="F6840" s="227">
        <f t="shared" si="318"/>
        <v>328879.99</v>
      </c>
      <c r="G6840" s="81">
        <v>3336.7999749999999</v>
      </c>
      <c r="H6840" s="106">
        <v>0</v>
      </c>
      <c r="I6840" s="189">
        <f t="shared" si="319"/>
        <v>0</v>
      </c>
      <c r="J6840" s="232">
        <v>2016</v>
      </c>
      <c r="K6840" s="106">
        <f t="shared" si="320"/>
        <v>328880</v>
      </c>
    </row>
    <row r="6841" spans="2:11" s="58" customFormat="1">
      <c r="B6841" s="175" t="s">
        <v>7997</v>
      </c>
      <c r="C6841" s="174" t="s">
        <v>963</v>
      </c>
      <c r="D6841" s="181">
        <v>3796.8428570000001</v>
      </c>
      <c r="E6841" s="97">
        <v>755.48931257757351</v>
      </c>
      <c r="F6841" s="227">
        <f t="shared" si="318"/>
        <v>2868474.2</v>
      </c>
      <c r="G6841" s="81">
        <v>1898.421378</v>
      </c>
      <c r="H6841" s="106">
        <v>0</v>
      </c>
      <c r="I6841" s="189">
        <f t="shared" si="319"/>
        <v>0</v>
      </c>
      <c r="J6841" s="232">
        <v>2016</v>
      </c>
      <c r="K6841" s="106">
        <f t="shared" si="320"/>
        <v>2868474</v>
      </c>
    </row>
    <row r="6842" spans="2:11" s="58" customFormat="1">
      <c r="B6842" s="175" t="s">
        <v>7998</v>
      </c>
      <c r="C6842" s="174" t="s">
        <v>1103</v>
      </c>
      <c r="D6842" s="104">
        <v>5115.5873380000003</v>
      </c>
      <c r="E6842" s="97">
        <v>238.31383953589727</v>
      </c>
      <c r="F6842" s="227">
        <f t="shared" si="318"/>
        <v>1219115.26</v>
      </c>
      <c r="G6842" s="81">
        <v>2557.793768</v>
      </c>
      <c r="H6842" s="106">
        <v>0</v>
      </c>
      <c r="I6842" s="189">
        <f t="shared" si="319"/>
        <v>0</v>
      </c>
      <c r="J6842" s="232">
        <v>2016</v>
      </c>
      <c r="K6842" s="106">
        <f t="shared" si="320"/>
        <v>1219115</v>
      </c>
    </row>
    <row r="6843" spans="2:11" s="58" customFormat="1">
      <c r="B6843" s="175" t="s">
        <v>7999</v>
      </c>
      <c r="C6843" s="174" t="s">
        <v>963</v>
      </c>
      <c r="D6843" s="181">
        <v>3552.7333330000001</v>
      </c>
      <c r="E6843" s="97">
        <v>194.63212270314239</v>
      </c>
      <c r="F6843" s="227">
        <f t="shared" si="318"/>
        <v>691476.03</v>
      </c>
      <c r="G6843" s="81">
        <v>1776.366626</v>
      </c>
      <c r="H6843" s="106">
        <v>0</v>
      </c>
      <c r="I6843" s="189">
        <f t="shared" si="319"/>
        <v>0</v>
      </c>
      <c r="J6843" s="232">
        <v>2016</v>
      </c>
      <c r="K6843" s="106">
        <f t="shared" si="320"/>
        <v>691476</v>
      </c>
    </row>
    <row r="6844" spans="2:11" s="58" customFormat="1">
      <c r="B6844" s="175" t="s">
        <v>8000</v>
      </c>
      <c r="C6844" s="174" t="s">
        <v>1103</v>
      </c>
      <c r="D6844" s="181">
        <v>1069.383028</v>
      </c>
      <c r="E6844" s="97">
        <v>407.21950750839858</v>
      </c>
      <c r="F6844" s="227">
        <f t="shared" si="318"/>
        <v>435473.63</v>
      </c>
      <c r="G6844" s="81">
        <v>534.69150990000003</v>
      </c>
      <c r="H6844" s="106">
        <v>0</v>
      </c>
      <c r="I6844" s="189">
        <f t="shared" si="319"/>
        <v>0</v>
      </c>
      <c r="J6844" s="232">
        <v>2016</v>
      </c>
      <c r="K6844" s="106">
        <f t="shared" si="320"/>
        <v>435474</v>
      </c>
    </row>
    <row r="6845" spans="2:11" s="58" customFormat="1">
      <c r="B6845" s="175" t="s">
        <v>8001</v>
      </c>
      <c r="C6845" s="174" t="s">
        <v>1108</v>
      </c>
      <c r="D6845" s="181">
        <v>8023.0166669999999</v>
      </c>
      <c r="E6845" s="97">
        <v>425.30243069729374</v>
      </c>
      <c r="F6845" s="227">
        <f t="shared" si="318"/>
        <v>3412208.49</v>
      </c>
      <c r="G6845" s="81">
        <v>4011.5083930000001</v>
      </c>
      <c r="H6845" s="106">
        <v>0</v>
      </c>
      <c r="I6845" s="189">
        <f t="shared" si="319"/>
        <v>0</v>
      </c>
      <c r="J6845" s="232">
        <v>2016</v>
      </c>
      <c r="K6845" s="106">
        <f t="shared" si="320"/>
        <v>3412208</v>
      </c>
    </row>
    <row r="6846" spans="2:11" s="58" customFormat="1">
      <c r="B6846" s="175" t="s">
        <v>8002</v>
      </c>
      <c r="C6846" s="174" t="s">
        <v>915</v>
      </c>
      <c r="D6846" s="181">
        <v>6041.4</v>
      </c>
      <c r="E6846" s="97">
        <v>213.67265037905122</v>
      </c>
      <c r="F6846" s="227">
        <f t="shared" si="318"/>
        <v>1290881.95</v>
      </c>
      <c r="G6846" s="81">
        <v>3020.700053</v>
      </c>
      <c r="H6846" s="106">
        <v>0</v>
      </c>
      <c r="I6846" s="189">
        <f t="shared" si="319"/>
        <v>0</v>
      </c>
      <c r="J6846" s="232">
        <v>2016</v>
      </c>
      <c r="K6846" s="106">
        <f t="shared" si="320"/>
        <v>1290882</v>
      </c>
    </row>
    <row r="6847" spans="2:11" s="58" customFormat="1">
      <c r="B6847" s="175" t="s">
        <v>8003</v>
      </c>
      <c r="C6847" s="174" t="s">
        <v>8004</v>
      </c>
      <c r="D6847" s="104">
        <v>1854.85</v>
      </c>
      <c r="E6847" s="97">
        <v>482.28783998706098</v>
      </c>
      <c r="F6847" s="227">
        <f t="shared" si="318"/>
        <v>894571.6</v>
      </c>
      <c r="G6847" s="81"/>
      <c r="H6847" s="106" t="s">
        <v>11235</v>
      </c>
      <c r="I6847" s="189" t="str">
        <f t="shared" si="319"/>
        <v/>
      </c>
      <c r="J6847" s="232">
        <v>2016</v>
      </c>
      <c r="K6847" s="106">
        <f t="shared" si="320"/>
        <v>0</v>
      </c>
    </row>
    <row r="6848" spans="2:11" s="58" customFormat="1">
      <c r="B6848" s="175" t="s">
        <v>8005</v>
      </c>
      <c r="C6848" s="174" t="s">
        <v>915</v>
      </c>
      <c r="D6848" s="181">
        <v>3501.4</v>
      </c>
      <c r="E6848" s="97">
        <v>235.51653053064487</v>
      </c>
      <c r="F6848" s="227">
        <f t="shared" si="318"/>
        <v>824637.58</v>
      </c>
      <c r="G6848" s="81">
        <v>1750.7000069999999</v>
      </c>
      <c r="H6848" s="106">
        <v>0</v>
      </c>
      <c r="I6848" s="189">
        <f t="shared" si="319"/>
        <v>0</v>
      </c>
      <c r="J6848" s="232">
        <v>2016</v>
      </c>
      <c r="K6848" s="106">
        <f t="shared" si="320"/>
        <v>824638</v>
      </c>
    </row>
    <row r="6849" spans="2:11" s="58" customFormat="1">
      <c r="B6849" s="175" t="s">
        <v>8006</v>
      </c>
      <c r="C6849" s="174" t="s">
        <v>915</v>
      </c>
      <c r="D6849" s="181">
        <v>6041.4</v>
      </c>
      <c r="E6849" s="97">
        <v>213.67265037905122</v>
      </c>
      <c r="F6849" s="227">
        <f t="shared" si="318"/>
        <v>1290881.95</v>
      </c>
      <c r="G6849" s="81">
        <v>3020.700053</v>
      </c>
      <c r="H6849" s="106">
        <v>0</v>
      </c>
      <c r="I6849" s="189">
        <f t="shared" si="319"/>
        <v>0</v>
      </c>
      <c r="J6849" s="232">
        <v>2016</v>
      </c>
      <c r="K6849" s="106">
        <f t="shared" si="320"/>
        <v>1290882</v>
      </c>
    </row>
    <row r="6850" spans="2:11" s="58" customFormat="1">
      <c r="B6850" s="175" t="s">
        <v>8007</v>
      </c>
      <c r="C6850" s="174" t="s">
        <v>915</v>
      </c>
      <c r="D6850" s="181">
        <v>7935.0666670000001</v>
      </c>
      <c r="E6850" s="97">
        <v>465.61518447794532</v>
      </c>
      <c r="F6850" s="227">
        <f t="shared" si="318"/>
        <v>3694687.53</v>
      </c>
      <c r="G6850" s="81">
        <v>3967.5333759999999</v>
      </c>
      <c r="H6850" s="106">
        <v>0</v>
      </c>
      <c r="I6850" s="189">
        <f t="shared" si="319"/>
        <v>0</v>
      </c>
      <c r="J6850" s="232">
        <v>2016</v>
      </c>
      <c r="K6850" s="106">
        <f t="shared" si="320"/>
        <v>3694688</v>
      </c>
    </row>
    <row r="6851" spans="2:11" s="58" customFormat="1">
      <c r="B6851" s="175" t="s">
        <v>8008</v>
      </c>
      <c r="C6851" s="174" t="s">
        <v>915</v>
      </c>
      <c r="D6851" s="181">
        <v>2505.8000000000002</v>
      </c>
      <c r="E6851" s="97">
        <v>104.74772527735652</v>
      </c>
      <c r="F6851" s="227">
        <f t="shared" si="318"/>
        <v>262476.84999999998</v>
      </c>
      <c r="G6851" s="81"/>
      <c r="H6851" s="106" t="s">
        <v>11235</v>
      </c>
      <c r="I6851" s="189" t="str">
        <f t="shared" si="319"/>
        <v/>
      </c>
      <c r="J6851" s="232">
        <v>2016</v>
      </c>
      <c r="K6851" s="106">
        <f t="shared" si="320"/>
        <v>0</v>
      </c>
    </row>
    <row r="6852" spans="2:11" s="58" customFormat="1">
      <c r="B6852" s="175" t="s">
        <v>8009</v>
      </c>
      <c r="C6852" s="174" t="s">
        <v>991</v>
      </c>
      <c r="D6852" s="104">
        <v>2265.9666670000001</v>
      </c>
      <c r="E6852" s="97">
        <v>216.75532881967143</v>
      </c>
      <c r="F6852" s="227">
        <f t="shared" si="318"/>
        <v>491160.35</v>
      </c>
      <c r="G6852" s="81">
        <v>1132.983348</v>
      </c>
      <c r="H6852" s="106">
        <v>0</v>
      </c>
      <c r="I6852" s="189">
        <f t="shared" si="319"/>
        <v>0</v>
      </c>
      <c r="J6852" s="232">
        <v>2016</v>
      </c>
      <c r="K6852" s="106">
        <f t="shared" si="320"/>
        <v>491160</v>
      </c>
    </row>
    <row r="6853" spans="2:11" s="58" customFormat="1">
      <c r="B6853" s="175" t="s">
        <v>8010</v>
      </c>
      <c r="C6853" s="174" t="s">
        <v>963</v>
      </c>
      <c r="D6853" s="181">
        <v>3941.6333330000002</v>
      </c>
      <c r="E6853" s="97">
        <v>114.61372782134424</v>
      </c>
      <c r="F6853" s="227">
        <f t="shared" si="318"/>
        <v>451765.29</v>
      </c>
      <c r="G6853" s="81">
        <v>1970.8166679999999</v>
      </c>
      <c r="H6853" s="106">
        <v>0</v>
      </c>
      <c r="I6853" s="189">
        <f t="shared" si="319"/>
        <v>0</v>
      </c>
      <c r="J6853" s="232">
        <v>2016</v>
      </c>
      <c r="K6853" s="106">
        <f t="shared" si="320"/>
        <v>451765</v>
      </c>
    </row>
    <row r="6854" spans="2:11" s="58" customFormat="1">
      <c r="B6854" s="175" t="s">
        <v>8011</v>
      </c>
      <c r="C6854" s="174" t="s">
        <v>963</v>
      </c>
      <c r="D6854" s="181">
        <v>4068.6416669999999</v>
      </c>
      <c r="E6854" s="97">
        <v>227.81970885223205</v>
      </c>
      <c r="F6854" s="227">
        <f t="shared" si="318"/>
        <v>926916.76</v>
      </c>
      <c r="G6854" s="81">
        <v>2034.3209119999999</v>
      </c>
      <c r="H6854" s="106">
        <v>0</v>
      </c>
      <c r="I6854" s="189">
        <f t="shared" si="319"/>
        <v>0</v>
      </c>
      <c r="J6854" s="232">
        <v>2016</v>
      </c>
      <c r="K6854" s="106">
        <f t="shared" si="320"/>
        <v>926917</v>
      </c>
    </row>
    <row r="6855" spans="2:11" s="58" customFormat="1">
      <c r="B6855" s="175" t="s">
        <v>8012</v>
      </c>
      <c r="C6855" s="174" t="s">
        <v>991</v>
      </c>
      <c r="D6855" s="181">
        <v>4176.0666670000001</v>
      </c>
      <c r="E6855" s="97">
        <v>269.01642372655158</v>
      </c>
      <c r="F6855" s="227">
        <f t="shared" si="318"/>
        <v>1123430.52</v>
      </c>
      <c r="G6855" s="81">
        <v>2088.0334050000001</v>
      </c>
      <c r="H6855" s="106">
        <v>0</v>
      </c>
      <c r="I6855" s="189">
        <f t="shared" si="319"/>
        <v>0</v>
      </c>
      <c r="J6855" s="232">
        <v>2016</v>
      </c>
      <c r="K6855" s="106">
        <f t="shared" si="320"/>
        <v>1123431</v>
      </c>
    </row>
    <row r="6856" spans="2:11" s="58" customFormat="1">
      <c r="B6856" s="175" t="s">
        <v>8013</v>
      </c>
      <c r="C6856" s="174" t="s">
        <v>991</v>
      </c>
      <c r="D6856" s="181">
        <v>3521.416667</v>
      </c>
      <c r="E6856" s="97">
        <v>246.13961708155907</v>
      </c>
      <c r="F6856" s="227">
        <f t="shared" si="318"/>
        <v>866760.15</v>
      </c>
      <c r="G6856" s="81">
        <v>1760.708359</v>
      </c>
      <c r="H6856" s="106">
        <v>0</v>
      </c>
      <c r="I6856" s="189">
        <f t="shared" si="319"/>
        <v>0</v>
      </c>
      <c r="J6856" s="232">
        <v>2016</v>
      </c>
      <c r="K6856" s="106">
        <f t="shared" si="320"/>
        <v>866760</v>
      </c>
    </row>
    <row r="6857" spans="2:11" s="58" customFormat="1">
      <c r="B6857" s="175" t="s">
        <v>8014</v>
      </c>
      <c r="C6857" s="174" t="s">
        <v>972</v>
      </c>
      <c r="D6857" s="104">
        <v>1392.48</v>
      </c>
      <c r="E6857" s="97">
        <v>498.89109358841779</v>
      </c>
      <c r="F6857" s="227">
        <f t="shared" si="318"/>
        <v>694695.87</v>
      </c>
      <c r="G6857" s="81"/>
      <c r="H6857" s="106" t="s">
        <v>11235</v>
      </c>
      <c r="I6857" s="189" t="str">
        <f t="shared" si="319"/>
        <v/>
      </c>
      <c r="J6857" s="232">
        <v>2016</v>
      </c>
      <c r="K6857" s="106">
        <f t="shared" si="320"/>
        <v>0</v>
      </c>
    </row>
    <row r="6858" spans="2:11" s="58" customFormat="1">
      <c r="B6858" s="175" t="s">
        <v>8015</v>
      </c>
      <c r="C6858" s="174" t="s">
        <v>963</v>
      </c>
      <c r="D6858" s="181">
        <v>3941.6333330000002</v>
      </c>
      <c r="E6858" s="97">
        <v>114.61372782134424</v>
      </c>
      <c r="F6858" s="227">
        <f t="shared" si="318"/>
        <v>451765.29</v>
      </c>
      <c r="G6858" s="81">
        <v>1970.8166679999999</v>
      </c>
      <c r="H6858" s="106">
        <v>0</v>
      </c>
      <c r="I6858" s="189">
        <f t="shared" si="319"/>
        <v>0</v>
      </c>
      <c r="J6858" s="232">
        <v>2016</v>
      </c>
      <c r="K6858" s="106">
        <f t="shared" si="320"/>
        <v>451765</v>
      </c>
    </row>
    <row r="6859" spans="2:11" s="58" customFormat="1">
      <c r="B6859" s="175" t="s">
        <v>8016</v>
      </c>
      <c r="C6859" s="174" t="s">
        <v>963</v>
      </c>
      <c r="D6859" s="181">
        <v>6949.1750000000002</v>
      </c>
      <c r="E6859" s="97">
        <v>170.11365953512467</v>
      </c>
      <c r="F6859" s="227">
        <f t="shared" si="318"/>
        <v>1182149.5900000001</v>
      </c>
      <c r="G6859" s="81">
        <v>3474.587552</v>
      </c>
      <c r="H6859" s="106">
        <v>0</v>
      </c>
      <c r="I6859" s="189">
        <f t="shared" si="319"/>
        <v>0</v>
      </c>
      <c r="J6859" s="232">
        <v>2016</v>
      </c>
      <c r="K6859" s="106">
        <f t="shared" si="320"/>
        <v>1182150</v>
      </c>
    </row>
    <row r="6860" spans="2:11" s="58" customFormat="1">
      <c r="B6860" s="175" t="s">
        <v>8017</v>
      </c>
      <c r="C6860" s="174" t="s">
        <v>968</v>
      </c>
      <c r="D6860" s="181">
        <v>4093.5</v>
      </c>
      <c r="E6860" s="97">
        <v>477.62675949676316</v>
      </c>
      <c r="F6860" s="227">
        <f t="shared" si="318"/>
        <v>1955165.14</v>
      </c>
      <c r="G6860" s="81">
        <v>2046.7499479999999</v>
      </c>
      <c r="H6860" s="106">
        <v>0</v>
      </c>
      <c r="I6860" s="189">
        <f t="shared" si="319"/>
        <v>0</v>
      </c>
      <c r="J6860" s="232">
        <v>2016</v>
      </c>
      <c r="K6860" s="106">
        <f t="shared" si="320"/>
        <v>1955165</v>
      </c>
    </row>
    <row r="6861" spans="2:11" s="58" customFormat="1">
      <c r="B6861" s="175" t="s">
        <v>8018</v>
      </c>
      <c r="C6861" s="174" t="s">
        <v>963</v>
      </c>
      <c r="D6861" s="181">
        <v>6949.1750000000002</v>
      </c>
      <c r="E6861" s="97">
        <v>170.11365953512467</v>
      </c>
      <c r="F6861" s="227">
        <f t="shared" si="318"/>
        <v>1182149.5900000001</v>
      </c>
      <c r="G6861" s="81">
        <v>3474.587552</v>
      </c>
      <c r="H6861" s="106">
        <v>0</v>
      </c>
      <c r="I6861" s="189">
        <f t="shared" si="319"/>
        <v>0</v>
      </c>
      <c r="J6861" s="232">
        <v>2016</v>
      </c>
      <c r="K6861" s="106">
        <f t="shared" si="320"/>
        <v>1182150</v>
      </c>
    </row>
    <row r="6862" spans="2:11" s="58" customFormat="1">
      <c r="B6862" s="175" t="s">
        <v>8019</v>
      </c>
      <c r="C6862" s="174" t="s">
        <v>963</v>
      </c>
      <c r="D6862" s="104">
        <v>8234.0249999999996</v>
      </c>
      <c r="E6862" s="97">
        <v>531.95553814811103</v>
      </c>
      <c r="F6862" s="227">
        <f t="shared" ref="F6862:F6925" si="321">IFERROR(D6862*E6862,0)</f>
        <v>4380135.2</v>
      </c>
      <c r="G6862" s="81">
        <v>4117.0123809999996</v>
      </c>
      <c r="H6862" s="106">
        <v>0</v>
      </c>
      <c r="I6862" s="189">
        <f t="shared" ref="I6862:I6925" si="322">IFERROR(G6862*H6862,"")</f>
        <v>0</v>
      </c>
      <c r="J6862" s="232">
        <v>2016</v>
      </c>
      <c r="K6862" s="106">
        <f t="shared" ref="K6862:K6925" si="323">IFERROR(ROUND((F6862+I6862),0),0)</f>
        <v>4380135</v>
      </c>
    </row>
    <row r="6863" spans="2:11" s="58" customFormat="1">
      <c r="B6863" s="175" t="s">
        <v>8020</v>
      </c>
      <c r="C6863" s="174" t="s">
        <v>628</v>
      </c>
      <c r="D6863" s="181">
        <v>13005</v>
      </c>
      <c r="E6863" s="97">
        <v>134.27055055747789</v>
      </c>
      <c r="F6863" s="227">
        <f t="shared" si="321"/>
        <v>1746188.51</v>
      </c>
      <c r="G6863" s="81">
        <v>6502.5000380000001</v>
      </c>
      <c r="H6863" s="106">
        <v>576.16116541420615</v>
      </c>
      <c r="I6863" s="189">
        <f t="shared" si="322"/>
        <v>3746488</v>
      </c>
      <c r="J6863" s="232">
        <v>2016</v>
      </c>
      <c r="K6863" s="106">
        <f t="shared" si="323"/>
        <v>5492677</v>
      </c>
    </row>
    <row r="6864" spans="2:11" s="58" customFormat="1">
      <c r="B6864" s="175" t="s">
        <v>8021</v>
      </c>
      <c r="C6864" s="174" t="s">
        <v>628</v>
      </c>
      <c r="D6864" s="181">
        <v>5167.99</v>
      </c>
      <c r="E6864" s="97">
        <v>162.39722213084778</v>
      </c>
      <c r="F6864" s="227">
        <f t="shared" si="321"/>
        <v>839267.22</v>
      </c>
      <c r="G6864" s="81">
        <v>2583.995034</v>
      </c>
      <c r="H6864" s="106">
        <v>576.16132400043921</v>
      </c>
      <c r="I6864" s="189">
        <f t="shared" si="322"/>
        <v>1488798</v>
      </c>
      <c r="J6864" s="232">
        <v>2016</v>
      </c>
      <c r="K6864" s="106">
        <f t="shared" si="323"/>
        <v>2328065</v>
      </c>
    </row>
    <row r="6865" spans="2:11" s="58" customFormat="1">
      <c r="B6865" s="175" t="s">
        <v>8022</v>
      </c>
      <c r="C6865" s="174" t="s">
        <v>968</v>
      </c>
      <c r="D6865" s="181">
        <v>2696.7</v>
      </c>
      <c r="E6865" s="97">
        <v>584.51942003189083</v>
      </c>
      <c r="F6865" s="227">
        <f t="shared" si="321"/>
        <v>1576273.5199999998</v>
      </c>
      <c r="G6865" s="81"/>
      <c r="H6865" s="106" t="s">
        <v>11235</v>
      </c>
      <c r="I6865" s="189" t="str">
        <f t="shared" si="322"/>
        <v/>
      </c>
      <c r="J6865" s="232">
        <v>2016</v>
      </c>
      <c r="K6865" s="106">
        <f t="shared" si="323"/>
        <v>0</v>
      </c>
    </row>
    <row r="6866" spans="2:11" s="58" customFormat="1">
      <c r="B6866" s="175" t="s">
        <v>8023</v>
      </c>
      <c r="C6866" s="174" t="s">
        <v>968</v>
      </c>
      <c r="D6866" s="181">
        <v>4204.3272729999999</v>
      </c>
      <c r="E6866" s="97">
        <v>728.50278323230816</v>
      </c>
      <c r="F6866" s="227">
        <f t="shared" si="321"/>
        <v>3062864.12</v>
      </c>
      <c r="G6866" s="81">
        <v>2102.163724</v>
      </c>
      <c r="H6866" s="106">
        <v>0</v>
      </c>
      <c r="I6866" s="189">
        <f t="shared" si="322"/>
        <v>0</v>
      </c>
      <c r="J6866" s="232">
        <v>2016</v>
      </c>
      <c r="K6866" s="106">
        <f t="shared" si="323"/>
        <v>3062864</v>
      </c>
    </row>
    <row r="6867" spans="2:11" s="58" customFormat="1">
      <c r="B6867" s="175" t="s">
        <v>8024</v>
      </c>
      <c r="C6867" s="174" t="s">
        <v>1066</v>
      </c>
      <c r="D6867" s="104">
        <v>2786.444262</v>
      </c>
      <c r="E6867" s="97">
        <v>530.21831448355022</v>
      </c>
      <c r="F6867" s="227">
        <f t="shared" si="321"/>
        <v>1477423.78</v>
      </c>
      <c r="G6867" s="81">
        <v>1393.222115</v>
      </c>
      <c r="H6867" s="106">
        <v>0</v>
      </c>
      <c r="I6867" s="189">
        <f t="shared" si="322"/>
        <v>0</v>
      </c>
      <c r="J6867" s="232">
        <v>2016</v>
      </c>
      <c r="K6867" s="106">
        <f t="shared" si="323"/>
        <v>1477424</v>
      </c>
    </row>
    <row r="6868" spans="2:11" s="58" customFormat="1">
      <c r="B6868" s="175" t="s">
        <v>8025</v>
      </c>
      <c r="C6868" s="174" t="s">
        <v>1066</v>
      </c>
      <c r="D6868" s="181">
        <v>3453.595628</v>
      </c>
      <c r="E6868" s="97">
        <v>441.46923503112566</v>
      </c>
      <c r="F6868" s="227">
        <f t="shared" si="321"/>
        <v>1524656.22</v>
      </c>
      <c r="G6868" s="81">
        <v>1726.797879</v>
      </c>
      <c r="H6868" s="106">
        <v>0</v>
      </c>
      <c r="I6868" s="189">
        <f t="shared" si="322"/>
        <v>0</v>
      </c>
      <c r="J6868" s="232">
        <v>2016</v>
      </c>
      <c r="K6868" s="106">
        <f t="shared" si="323"/>
        <v>1524656</v>
      </c>
    </row>
    <row r="6869" spans="2:11" s="58" customFormat="1">
      <c r="B6869" s="175" t="s">
        <v>8026</v>
      </c>
      <c r="C6869" s="174" t="s">
        <v>8027</v>
      </c>
      <c r="D6869" s="181">
        <v>3326.1</v>
      </c>
      <c r="E6869" s="97">
        <v>4375.1655151679142</v>
      </c>
      <c r="F6869" s="227">
        <f t="shared" si="321"/>
        <v>14552238.02</v>
      </c>
      <c r="G6869" s="81"/>
      <c r="H6869" s="106" t="s">
        <v>11235</v>
      </c>
      <c r="I6869" s="189" t="str">
        <f t="shared" si="322"/>
        <v/>
      </c>
      <c r="J6869" s="232">
        <v>2016</v>
      </c>
      <c r="K6869" s="106">
        <f t="shared" si="323"/>
        <v>0</v>
      </c>
    </row>
    <row r="6870" spans="2:11" s="58" customFormat="1">
      <c r="B6870" s="175" t="s">
        <v>8028</v>
      </c>
      <c r="C6870" s="174" t="s">
        <v>972</v>
      </c>
      <c r="D6870" s="181">
        <v>5927.4618179999998</v>
      </c>
      <c r="E6870" s="97">
        <v>969.54825631236145</v>
      </c>
      <c r="F6870" s="227">
        <f t="shared" si="321"/>
        <v>5746960.2699999996</v>
      </c>
      <c r="G6870" s="81">
        <v>2963.73099</v>
      </c>
      <c r="H6870" s="106">
        <v>0</v>
      </c>
      <c r="I6870" s="189">
        <f t="shared" si="322"/>
        <v>0</v>
      </c>
      <c r="J6870" s="232">
        <v>2016</v>
      </c>
      <c r="K6870" s="106">
        <f t="shared" si="323"/>
        <v>5746960</v>
      </c>
    </row>
    <row r="6871" spans="2:11" s="58" customFormat="1">
      <c r="B6871" s="175" t="s">
        <v>8029</v>
      </c>
      <c r="C6871" s="174" t="s">
        <v>1066</v>
      </c>
      <c r="D6871" s="181">
        <v>5457.4032790000001</v>
      </c>
      <c r="E6871" s="97">
        <v>557.00057785669094</v>
      </c>
      <c r="F6871" s="227">
        <f t="shared" si="321"/>
        <v>3039776.78</v>
      </c>
      <c r="G6871" s="81">
        <v>2728.7016720000001</v>
      </c>
      <c r="H6871" s="106">
        <v>0</v>
      </c>
      <c r="I6871" s="189">
        <f t="shared" si="322"/>
        <v>0</v>
      </c>
      <c r="J6871" s="232">
        <v>2016</v>
      </c>
      <c r="K6871" s="106">
        <f t="shared" si="323"/>
        <v>3039777</v>
      </c>
    </row>
    <row r="6872" spans="2:11" s="58" customFormat="1">
      <c r="B6872" s="175" t="s">
        <v>8030</v>
      </c>
      <c r="C6872" s="174" t="s">
        <v>1066</v>
      </c>
      <c r="D6872" s="104">
        <v>2786.444262</v>
      </c>
      <c r="E6872" s="97">
        <v>530.21831448355022</v>
      </c>
      <c r="F6872" s="227">
        <f t="shared" si="321"/>
        <v>1477423.78</v>
      </c>
      <c r="G6872" s="81">
        <v>1393.222115</v>
      </c>
      <c r="H6872" s="106">
        <v>0</v>
      </c>
      <c r="I6872" s="189">
        <f t="shared" si="322"/>
        <v>0</v>
      </c>
      <c r="J6872" s="232">
        <v>2016</v>
      </c>
      <c r="K6872" s="106">
        <f t="shared" si="323"/>
        <v>1477424</v>
      </c>
    </row>
    <row r="6873" spans="2:11" s="58" customFormat="1">
      <c r="B6873" s="175" t="s">
        <v>8031</v>
      </c>
      <c r="C6873" s="174" t="s">
        <v>972</v>
      </c>
      <c r="D6873" s="181">
        <v>9198.3392860000004</v>
      </c>
      <c r="E6873" s="97">
        <v>602.92314596841675</v>
      </c>
      <c r="F6873" s="227">
        <f t="shared" si="321"/>
        <v>5545891.6600000001</v>
      </c>
      <c r="G6873" s="81">
        <v>9198.33907</v>
      </c>
      <c r="H6873" s="106">
        <v>0</v>
      </c>
      <c r="I6873" s="189">
        <f t="shared" si="322"/>
        <v>0</v>
      </c>
      <c r="J6873" s="232">
        <v>2016</v>
      </c>
      <c r="K6873" s="106">
        <f t="shared" si="323"/>
        <v>5545892</v>
      </c>
    </row>
    <row r="6874" spans="2:11" s="58" customFormat="1">
      <c r="B6874" s="175" t="s">
        <v>8032</v>
      </c>
      <c r="C6874" s="174" t="s">
        <v>1055</v>
      </c>
      <c r="D6874" s="181">
        <v>5784.7533329999997</v>
      </c>
      <c r="E6874" s="97">
        <v>512.30549504918713</v>
      </c>
      <c r="F6874" s="227">
        <f t="shared" si="321"/>
        <v>2963560.92</v>
      </c>
      <c r="G6874" s="81">
        <v>2892.3767079999998</v>
      </c>
      <c r="H6874" s="106">
        <v>0</v>
      </c>
      <c r="I6874" s="189">
        <f t="shared" si="322"/>
        <v>0</v>
      </c>
      <c r="J6874" s="232">
        <v>2016</v>
      </c>
      <c r="K6874" s="106">
        <f t="shared" si="323"/>
        <v>2963561</v>
      </c>
    </row>
    <row r="6875" spans="2:11" s="58" customFormat="1">
      <c r="B6875" s="175" t="s">
        <v>8033</v>
      </c>
      <c r="C6875" s="174" t="s">
        <v>1055</v>
      </c>
      <c r="D6875" s="181">
        <v>3164.42</v>
      </c>
      <c r="E6875" s="97">
        <v>568.61729479651876</v>
      </c>
      <c r="F6875" s="227">
        <f t="shared" si="321"/>
        <v>1799343.94</v>
      </c>
      <c r="G6875" s="81">
        <v>1582.2100210000001</v>
      </c>
      <c r="H6875" s="106">
        <v>0</v>
      </c>
      <c r="I6875" s="189">
        <f t="shared" si="322"/>
        <v>0</v>
      </c>
      <c r="J6875" s="232">
        <v>2016</v>
      </c>
      <c r="K6875" s="106">
        <f t="shared" si="323"/>
        <v>1799344</v>
      </c>
    </row>
    <row r="6876" spans="2:11" s="58" customFormat="1">
      <c r="B6876" s="175" t="s">
        <v>8034</v>
      </c>
      <c r="C6876" s="174" t="s">
        <v>968</v>
      </c>
      <c r="D6876" s="181">
        <v>9641.3964909999995</v>
      </c>
      <c r="E6876" s="97">
        <v>585.23745758896416</v>
      </c>
      <c r="F6876" s="227">
        <f t="shared" si="321"/>
        <v>5642506.3700000001</v>
      </c>
      <c r="G6876" s="81"/>
      <c r="H6876" s="106" t="s">
        <v>11235</v>
      </c>
      <c r="I6876" s="189" t="str">
        <f t="shared" si="322"/>
        <v/>
      </c>
      <c r="J6876" s="232">
        <v>2016</v>
      </c>
      <c r="K6876" s="106">
        <f t="shared" si="323"/>
        <v>0</v>
      </c>
    </row>
    <row r="6877" spans="2:11" s="58" customFormat="1">
      <c r="B6877" s="175" t="s">
        <v>8035</v>
      </c>
      <c r="C6877" s="174" t="s">
        <v>1055</v>
      </c>
      <c r="D6877" s="104">
        <v>3164.42</v>
      </c>
      <c r="E6877" s="97">
        <v>568.61729479651876</v>
      </c>
      <c r="F6877" s="227">
        <f t="shared" si="321"/>
        <v>1799343.94</v>
      </c>
      <c r="G6877" s="81">
        <v>1582.2100210000001</v>
      </c>
      <c r="H6877" s="106">
        <v>0</v>
      </c>
      <c r="I6877" s="189">
        <f t="shared" si="322"/>
        <v>0</v>
      </c>
      <c r="J6877" s="232">
        <v>2016</v>
      </c>
      <c r="K6877" s="106">
        <f t="shared" si="323"/>
        <v>1799344</v>
      </c>
    </row>
    <row r="6878" spans="2:11" s="58" customFormat="1">
      <c r="B6878" s="175" t="s">
        <v>8036</v>
      </c>
      <c r="C6878" s="174" t="s">
        <v>968</v>
      </c>
      <c r="D6878" s="181">
        <v>9333.9933330000003</v>
      </c>
      <c r="E6878" s="97">
        <v>862.31981134413775</v>
      </c>
      <c r="F6878" s="227">
        <f t="shared" si="321"/>
        <v>8048887.3700000001</v>
      </c>
      <c r="G6878" s="81"/>
      <c r="H6878" s="106" t="s">
        <v>11235</v>
      </c>
      <c r="I6878" s="189" t="str">
        <f t="shared" si="322"/>
        <v/>
      </c>
      <c r="J6878" s="232">
        <v>2016</v>
      </c>
      <c r="K6878" s="106">
        <f t="shared" si="323"/>
        <v>0</v>
      </c>
    </row>
    <row r="6879" spans="2:11" s="58" customFormat="1">
      <c r="B6879" s="175" t="s">
        <v>8037</v>
      </c>
      <c r="C6879" s="174" t="s">
        <v>1048</v>
      </c>
      <c r="D6879" s="181">
        <v>3180.998333</v>
      </c>
      <c r="E6879" s="97">
        <v>416.11722215259641</v>
      </c>
      <c r="F6879" s="227">
        <f t="shared" si="321"/>
        <v>1323668.19</v>
      </c>
      <c r="G6879" s="81">
        <v>1590.499157</v>
      </c>
      <c r="H6879" s="106">
        <v>0</v>
      </c>
      <c r="I6879" s="189">
        <f t="shared" si="322"/>
        <v>0</v>
      </c>
      <c r="J6879" s="232">
        <v>2016</v>
      </c>
      <c r="K6879" s="106">
        <f t="shared" si="323"/>
        <v>1323668</v>
      </c>
    </row>
    <row r="6880" spans="2:11" s="58" customFormat="1">
      <c r="B6880" s="175" t="s">
        <v>8038</v>
      </c>
      <c r="C6880" s="174" t="s">
        <v>1048</v>
      </c>
      <c r="D6880" s="181">
        <v>4523.6525000000001</v>
      </c>
      <c r="E6880" s="97">
        <v>305.0585737962852</v>
      </c>
      <c r="F6880" s="227">
        <f t="shared" si="321"/>
        <v>1379978.98</v>
      </c>
      <c r="G6880" s="81">
        <v>2261.8263149999998</v>
      </c>
      <c r="H6880" s="106">
        <v>0</v>
      </c>
      <c r="I6880" s="189">
        <f t="shared" si="322"/>
        <v>0</v>
      </c>
      <c r="J6880" s="232">
        <v>2016</v>
      </c>
      <c r="K6880" s="106">
        <f t="shared" si="323"/>
        <v>1379979</v>
      </c>
    </row>
    <row r="6881" spans="2:11" s="58" customFormat="1">
      <c r="B6881" s="175" t="s">
        <v>8039</v>
      </c>
      <c r="C6881" s="174" t="s">
        <v>620</v>
      </c>
      <c r="D6881" s="181">
        <v>9259</v>
      </c>
      <c r="E6881" s="97">
        <v>102.86488173668862</v>
      </c>
      <c r="F6881" s="227">
        <f t="shared" si="321"/>
        <v>952425.94</v>
      </c>
      <c r="G6881" s="81">
        <v>4629.5001620000003</v>
      </c>
      <c r="H6881" s="106">
        <v>162.69445375170071</v>
      </c>
      <c r="I6881" s="189">
        <f t="shared" si="322"/>
        <v>753194</v>
      </c>
      <c r="J6881" s="232">
        <v>2016</v>
      </c>
      <c r="K6881" s="106">
        <f t="shared" si="323"/>
        <v>1705620</v>
      </c>
    </row>
    <row r="6882" spans="2:11" s="58" customFormat="1">
      <c r="B6882" s="175" t="s">
        <v>8040</v>
      </c>
      <c r="C6882" s="174" t="s">
        <v>8041</v>
      </c>
      <c r="D6882" s="104">
        <v>4299.3833329999998</v>
      </c>
      <c r="E6882" s="97">
        <v>64.169853821220087</v>
      </c>
      <c r="F6882" s="227">
        <f t="shared" si="321"/>
        <v>275890.8</v>
      </c>
      <c r="G6882" s="81"/>
      <c r="H6882" s="106" t="s">
        <v>11235</v>
      </c>
      <c r="I6882" s="189" t="str">
        <f t="shared" si="322"/>
        <v/>
      </c>
      <c r="J6882" s="232">
        <v>2016</v>
      </c>
      <c r="K6882" s="106">
        <f t="shared" si="323"/>
        <v>0</v>
      </c>
    </row>
    <row r="6883" spans="2:11" s="58" customFormat="1">
      <c r="B6883" s="175" t="s">
        <v>8042</v>
      </c>
      <c r="C6883" s="174" t="s">
        <v>1048</v>
      </c>
      <c r="D6883" s="181">
        <v>2852.5333329999999</v>
      </c>
      <c r="E6883" s="97">
        <v>367.12080026726193</v>
      </c>
      <c r="F6883" s="227">
        <f t="shared" si="321"/>
        <v>1047224.3199999999</v>
      </c>
      <c r="G6883" s="81">
        <v>1426.266691</v>
      </c>
      <c r="H6883" s="106">
        <v>0</v>
      </c>
      <c r="I6883" s="189">
        <f t="shared" si="322"/>
        <v>0</v>
      </c>
      <c r="J6883" s="232">
        <v>2016</v>
      </c>
      <c r="K6883" s="106">
        <f t="shared" si="323"/>
        <v>1047224</v>
      </c>
    </row>
    <row r="6884" spans="2:11" s="58" customFormat="1">
      <c r="B6884" s="175" t="s">
        <v>8043</v>
      </c>
      <c r="C6884" s="174" t="s">
        <v>972</v>
      </c>
      <c r="D6884" s="181">
        <v>9480.9249999999993</v>
      </c>
      <c r="E6884" s="97">
        <v>409.86057794993633</v>
      </c>
      <c r="F6884" s="227">
        <f t="shared" si="321"/>
        <v>3885857.4</v>
      </c>
      <c r="G6884" s="81">
        <v>9480.9250749999992</v>
      </c>
      <c r="H6884" s="106">
        <v>0</v>
      </c>
      <c r="I6884" s="189">
        <f t="shared" si="322"/>
        <v>0</v>
      </c>
      <c r="J6884" s="232">
        <v>2016</v>
      </c>
      <c r="K6884" s="106">
        <f t="shared" si="323"/>
        <v>3885857</v>
      </c>
    </row>
    <row r="6885" spans="2:11" s="58" customFormat="1">
      <c r="B6885" s="175" t="s">
        <v>8044</v>
      </c>
      <c r="C6885" s="174" t="s">
        <v>1048</v>
      </c>
      <c r="D6885" s="181">
        <v>3180.998333</v>
      </c>
      <c r="E6885" s="97">
        <v>416.11722215259641</v>
      </c>
      <c r="F6885" s="227">
        <f t="shared" si="321"/>
        <v>1323668.19</v>
      </c>
      <c r="G6885" s="81">
        <v>1590.499157</v>
      </c>
      <c r="H6885" s="106">
        <v>0</v>
      </c>
      <c r="I6885" s="189">
        <f t="shared" si="322"/>
        <v>0</v>
      </c>
      <c r="J6885" s="232">
        <v>2016</v>
      </c>
      <c r="K6885" s="106">
        <f t="shared" si="323"/>
        <v>1323668</v>
      </c>
    </row>
    <row r="6886" spans="2:11" s="58" customFormat="1">
      <c r="B6886" s="175" t="s">
        <v>8045</v>
      </c>
      <c r="C6886" s="174" t="s">
        <v>1086</v>
      </c>
      <c r="D6886" s="181">
        <v>3543.965545</v>
      </c>
      <c r="E6886" s="97">
        <v>500.62622716609962</v>
      </c>
      <c r="F6886" s="227">
        <f t="shared" si="321"/>
        <v>1774202.1</v>
      </c>
      <c r="G6886" s="81">
        <v>1771.982765</v>
      </c>
      <c r="H6886" s="106">
        <v>0</v>
      </c>
      <c r="I6886" s="189">
        <f t="shared" si="322"/>
        <v>0</v>
      </c>
      <c r="J6886" s="232">
        <v>2016</v>
      </c>
      <c r="K6886" s="106">
        <f t="shared" si="323"/>
        <v>1774202</v>
      </c>
    </row>
    <row r="6887" spans="2:11" s="58" customFormat="1">
      <c r="B6887" s="175" t="s">
        <v>8046</v>
      </c>
      <c r="C6887" s="174" t="s">
        <v>1086</v>
      </c>
      <c r="D6887" s="104">
        <v>4625.6562830000003</v>
      </c>
      <c r="E6887" s="97">
        <v>551.50120413735021</v>
      </c>
      <c r="F6887" s="227">
        <f t="shared" si="321"/>
        <v>2551055.0099999998</v>
      </c>
      <c r="G6887" s="81">
        <v>2312.8281099999999</v>
      </c>
      <c r="H6887" s="106">
        <v>0</v>
      </c>
      <c r="I6887" s="189">
        <f t="shared" si="322"/>
        <v>0</v>
      </c>
      <c r="J6887" s="232">
        <v>2016</v>
      </c>
      <c r="K6887" s="106">
        <f t="shared" si="323"/>
        <v>2551055</v>
      </c>
    </row>
    <row r="6888" spans="2:11" s="58" customFormat="1">
      <c r="B6888" s="175" t="s">
        <v>8047</v>
      </c>
      <c r="C6888" s="174" t="s">
        <v>1048</v>
      </c>
      <c r="D6888" s="181">
        <v>4523.6525000000001</v>
      </c>
      <c r="E6888" s="97">
        <v>305.0585737962852</v>
      </c>
      <c r="F6888" s="227">
        <f t="shared" si="321"/>
        <v>1379978.98</v>
      </c>
      <c r="G6888" s="81">
        <v>2261.8263149999998</v>
      </c>
      <c r="H6888" s="106">
        <v>0</v>
      </c>
      <c r="I6888" s="189">
        <f t="shared" si="322"/>
        <v>0</v>
      </c>
      <c r="J6888" s="232">
        <v>2016</v>
      </c>
      <c r="K6888" s="106">
        <f t="shared" si="323"/>
        <v>1379979</v>
      </c>
    </row>
    <row r="6889" spans="2:11" s="58" customFormat="1">
      <c r="B6889" s="175" t="s">
        <v>8048</v>
      </c>
      <c r="C6889" s="174" t="s">
        <v>953</v>
      </c>
      <c r="D6889" s="181">
        <v>4533.2948139999999</v>
      </c>
      <c r="E6889" s="97">
        <v>342.28691794056351</v>
      </c>
      <c r="F6889" s="227">
        <f t="shared" si="321"/>
        <v>1551687.51</v>
      </c>
      <c r="G6889" s="81">
        <v>4533.2946679999995</v>
      </c>
      <c r="H6889" s="106">
        <v>0</v>
      </c>
      <c r="I6889" s="189">
        <f t="shared" si="322"/>
        <v>0</v>
      </c>
      <c r="J6889" s="232">
        <v>2016</v>
      </c>
      <c r="K6889" s="106">
        <f t="shared" si="323"/>
        <v>1551688</v>
      </c>
    </row>
    <row r="6890" spans="2:11" s="58" customFormat="1">
      <c r="B6890" s="175" t="s">
        <v>8049</v>
      </c>
      <c r="C6890" s="174" t="s">
        <v>1081</v>
      </c>
      <c r="D6890" s="181">
        <v>7723.6</v>
      </c>
      <c r="E6890" s="97">
        <v>1000.3699116992076</v>
      </c>
      <c r="F6890" s="227">
        <f t="shared" si="321"/>
        <v>7726457.0499999998</v>
      </c>
      <c r="G6890" s="81">
        <v>3861.7999589999999</v>
      </c>
      <c r="H6890" s="106">
        <v>0</v>
      </c>
      <c r="I6890" s="189">
        <f t="shared" si="322"/>
        <v>0</v>
      </c>
      <c r="J6890" s="232">
        <v>2016</v>
      </c>
      <c r="K6890" s="106">
        <f t="shared" si="323"/>
        <v>7726457</v>
      </c>
    </row>
    <row r="6891" spans="2:11" s="58" customFormat="1">
      <c r="B6891" s="175" t="s">
        <v>8050</v>
      </c>
      <c r="C6891" s="174" t="s">
        <v>948</v>
      </c>
      <c r="D6891" s="181">
        <v>3709.92</v>
      </c>
      <c r="E6891" s="97">
        <v>637.81788825635044</v>
      </c>
      <c r="F6891" s="227">
        <f t="shared" si="321"/>
        <v>2366253.34</v>
      </c>
      <c r="G6891" s="81">
        <v>1854.9600089999999</v>
      </c>
      <c r="H6891" s="106">
        <v>0</v>
      </c>
      <c r="I6891" s="189">
        <f t="shared" si="322"/>
        <v>0</v>
      </c>
      <c r="J6891" s="232">
        <v>2016</v>
      </c>
      <c r="K6891" s="106">
        <f t="shared" si="323"/>
        <v>2366253</v>
      </c>
    </row>
    <row r="6892" spans="2:11" s="58" customFormat="1">
      <c r="B6892" s="175" t="s">
        <v>8051</v>
      </c>
      <c r="C6892" s="174" t="s">
        <v>948</v>
      </c>
      <c r="D6892" s="104">
        <v>4351.0200000000004</v>
      </c>
      <c r="E6892" s="97">
        <v>543.99368423955752</v>
      </c>
      <c r="F6892" s="227">
        <f t="shared" si="321"/>
        <v>2366927.4</v>
      </c>
      <c r="G6892" s="81">
        <v>2175.5100659999998</v>
      </c>
      <c r="H6892" s="106">
        <v>0</v>
      </c>
      <c r="I6892" s="189">
        <f t="shared" si="322"/>
        <v>0</v>
      </c>
      <c r="J6892" s="232">
        <v>2016</v>
      </c>
      <c r="K6892" s="106">
        <f t="shared" si="323"/>
        <v>2366927</v>
      </c>
    </row>
    <row r="6893" spans="2:11" s="58" customFormat="1">
      <c r="B6893" s="175" t="s">
        <v>8052</v>
      </c>
      <c r="C6893" s="174" t="s">
        <v>953</v>
      </c>
      <c r="D6893" s="181">
        <v>8713.4331270000002</v>
      </c>
      <c r="E6893" s="97">
        <v>988.15061233670713</v>
      </c>
      <c r="F6893" s="227">
        <f t="shared" si="321"/>
        <v>8610184.2799999993</v>
      </c>
      <c r="G6893" s="81">
        <v>4356.7165089999999</v>
      </c>
      <c r="H6893" s="106">
        <v>0</v>
      </c>
      <c r="I6893" s="189">
        <f t="shared" si="322"/>
        <v>0</v>
      </c>
      <c r="J6893" s="232">
        <v>2016</v>
      </c>
      <c r="K6893" s="106">
        <f t="shared" si="323"/>
        <v>8610184</v>
      </c>
    </row>
    <row r="6894" spans="2:11" s="58" customFormat="1">
      <c r="B6894" s="175" t="s">
        <v>8053</v>
      </c>
      <c r="C6894" s="174" t="s">
        <v>953</v>
      </c>
      <c r="D6894" s="181">
        <v>3599.7803779999999</v>
      </c>
      <c r="E6894" s="97">
        <v>482.92576420060703</v>
      </c>
      <c r="F6894" s="227">
        <f t="shared" si="321"/>
        <v>1738426.69</v>
      </c>
      <c r="G6894" s="81">
        <v>3599.7804580000002</v>
      </c>
      <c r="H6894" s="106">
        <v>0</v>
      </c>
      <c r="I6894" s="189">
        <f t="shared" si="322"/>
        <v>0</v>
      </c>
      <c r="J6894" s="232">
        <v>2016</v>
      </c>
      <c r="K6894" s="106">
        <f t="shared" si="323"/>
        <v>1738427</v>
      </c>
    </row>
    <row r="6895" spans="2:11" s="58" customFormat="1">
      <c r="B6895" s="175" t="s">
        <v>8054</v>
      </c>
      <c r="C6895" s="174" t="s">
        <v>1013</v>
      </c>
      <c r="D6895" s="181">
        <v>4071.0276920000001</v>
      </c>
      <c r="E6895" s="97">
        <v>255.20818049006775</v>
      </c>
      <c r="F6895" s="227">
        <f t="shared" si="321"/>
        <v>1038959.57</v>
      </c>
      <c r="G6895" s="81"/>
      <c r="H6895" s="106" t="s">
        <v>11235</v>
      </c>
      <c r="I6895" s="189" t="str">
        <f t="shared" si="322"/>
        <v/>
      </c>
      <c r="J6895" s="232">
        <v>2016</v>
      </c>
      <c r="K6895" s="106">
        <f t="shared" si="323"/>
        <v>0</v>
      </c>
    </row>
    <row r="6896" spans="2:11" s="58" customFormat="1">
      <c r="B6896" s="175" t="s">
        <v>8055</v>
      </c>
      <c r="C6896" s="174" t="s">
        <v>1000</v>
      </c>
      <c r="D6896" s="181">
        <v>9245.2948049999995</v>
      </c>
      <c r="E6896" s="97">
        <v>358.43894650150099</v>
      </c>
      <c r="F6896" s="227">
        <f t="shared" si="321"/>
        <v>3313873.73</v>
      </c>
      <c r="G6896" s="81">
        <v>4622.6473230000001</v>
      </c>
      <c r="H6896" s="106">
        <v>0</v>
      </c>
      <c r="I6896" s="189">
        <f t="shared" si="322"/>
        <v>0</v>
      </c>
      <c r="J6896" s="232">
        <v>2016</v>
      </c>
      <c r="K6896" s="106">
        <f t="shared" si="323"/>
        <v>3313874</v>
      </c>
    </row>
    <row r="6897" spans="2:11" s="58" customFormat="1">
      <c r="B6897" s="175" t="s">
        <v>8056</v>
      </c>
      <c r="C6897" s="174" t="s">
        <v>1000</v>
      </c>
      <c r="D6897" s="104">
        <v>6364.9666669999997</v>
      </c>
      <c r="E6897" s="97">
        <v>381.02929471319413</v>
      </c>
      <c r="F6897" s="227">
        <f t="shared" si="321"/>
        <v>2425238.7599999998</v>
      </c>
      <c r="G6897" s="81">
        <v>3182.4833549999998</v>
      </c>
      <c r="H6897" s="106">
        <v>55.94373328623427</v>
      </c>
      <c r="I6897" s="189">
        <f t="shared" si="322"/>
        <v>178040</v>
      </c>
      <c r="J6897" s="232">
        <v>2016</v>
      </c>
      <c r="K6897" s="106">
        <f t="shared" si="323"/>
        <v>2603279</v>
      </c>
    </row>
    <row r="6898" spans="2:11" s="58" customFormat="1">
      <c r="B6898" s="175" t="s">
        <v>8057</v>
      </c>
      <c r="C6898" s="174" t="s">
        <v>953</v>
      </c>
      <c r="D6898" s="181">
        <v>5088.8286850000004</v>
      </c>
      <c r="E6898" s="97">
        <v>246.83916236020821</v>
      </c>
      <c r="F6898" s="227">
        <f t="shared" si="321"/>
        <v>1256122.21</v>
      </c>
      <c r="G6898" s="81">
        <v>2544.4142539999998</v>
      </c>
      <c r="H6898" s="106">
        <v>1217.8390351054841</v>
      </c>
      <c r="I6898" s="189">
        <f t="shared" si="322"/>
        <v>3098687</v>
      </c>
      <c r="J6898" s="232">
        <v>2016</v>
      </c>
      <c r="K6898" s="106">
        <f t="shared" si="323"/>
        <v>4354809</v>
      </c>
    </row>
    <row r="6899" spans="2:11" s="58" customFormat="1">
      <c r="B6899" s="175" t="s">
        <v>8058</v>
      </c>
      <c r="C6899" s="174" t="s">
        <v>953</v>
      </c>
      <c r="D6899" s="181">
        <v>1638.585961</v>
      </c>
      <c r="E6899" s="97">
        <v>639.7259374541901</v>
      </c>
      <c r="F6899" s="227">
        <f t="shared" si="321"/>
        <v>1048245.94</v>
      </c>
      <c r="G6899" s="81">
        <v>819.29300179999996</v>
      </c>
      <c r="H6899" s="106">
        <v>1217.8390365936116</v>
      </c>
      <c r="I6899" s="189">
        <f t="shared" si="322"/>
        <v>997767</v>
      </c>
      <c r="J6899" s="232">
        <v>2016</v>
      </c>
      <c r="K6899" s="106">
        <f t="shared" si="323"/>
        <v>2046013</v>
      </c>
    </row>
    <row r="6900" spans="2:11" s="58" customFormat="1">
      <c r="B6900" s="175" t="s">
        <v>8059</v>
      </c>
      <c r="C6900" s="174" t="s">
        <v>994</v>
      </c>
      <c r="D6900" s="181">
        <v>1737.425532</v>
      </c>
      <c r="E6900" s="97">
        <v>232.61094219950718</v>
      </c>
      <c r="F6900" s="227">
        <f t="shared" si="321"/>
        <v>404144.19</v>
      </c>
      <c r="G6900" s="81">
        <v>1737.4255430000001</v>
      </c>
      <c r="H6900" s="106">
        <v>1217.8386627990308</v>
      </c>
      <c r="I6900" s="189">
        <f t="shared" si="322"/>
        <v>2115904</v>
      </c>
      <c r="J6900" s="232">
        <v>2016</v>
      </c>
      <c r="K6900" s="106">
        <f t="shared" si="323"/>
        <v>2520048</v>
      </c>
    </row>
    <row r="6901" spans="2:11" s="58" customFormat="1">
      <c r="B6901" s="175" t="s">
        <v>8060</v>
      </c>
      <c r="C6901" s="174" t="s">
        <v>4247</v>
      </c>
      <c r="D6901" s="181">
        <v>4002.9666670000001</v>
      </c>
      <c r="E6901" s="97">
        <v>270.94810929635952</v>
      </c>
      <c r="F6901" s="227">
        <f t="shared" si="321"/>
        <v>1084596.25</v>
      </c>
      <c r="G6901" s="81"/>
      <c r="H6901" s="106" t="s">
        <v>11235</v>
      </c>
      <c r="I6901" s="189" t="str">
        <f t="shared" si="322"/>
        <v/>
      </c>
      <c r="J6901" s="232">
        <v>2016</v>
      </c>
      <c r="K6901" s="106">
        <f t="shared" si="323"/>
        <v>0</v>
      </c>
    </row>
    <row r="6902" spans="2:11" s="58" customFormat="1">
      <c r="B6902" s="175" t="s">
        <v>8061</v>
      </c>
      <c r="C6902" s="174" t="s">
        <v>997</v>
      </c>
      <c r="D6902" s="104">
        <v>2943.2</v>
      </c>
      <c r="E6902" s="97">
        <v>391.87596153846158</v>
      </c>
      <c r="F6902" s="227">
        <f t="shared" si="321"/>
        <v>1153369.33</v>
      </c>
      <c r="G6902" s="81">
        <v>1471.5999409999999</v>
      </c>
      <c r="H6902" s="106">
        <v>1217.8391355344584</v>
      </c>
      <c r="I6902" s="189">
        <f t="shared" si="322"/>
        <v>1792171.9999999998</v>
      </c>
      <c r="J6902" s="232">
        <v>2016</v>
      </c>
      <c r="K6902" s="106">
        <f t="shared" si="323"/>
        <v>2945541</v>
      </c>
    </row>
    <row r="6903" spans="2:11" s="58" customFormat="1">
      <c r="B6903" s="175" t="s">
        <v>8062</v>
      </c>
      <c r="C6903" s="174" t="s">
        <v>997</v>
      </c>
      <c r="D6903" s="181">
        <v>4031.75</v>
      </c>
      <c r="E6903" s="97">
        <v>378.36434302722142</v>
      </c>
      <c r="F6903" s="227">
        <f t="shared" si="321"/>
        <v>1525470.44</v>
      </c>
      <c r="G6903" s="81">
        <v>2015.8749769999999</v>
      </c>
      <c r="H6903" s="106">
        <v>1217.8389175967236</v>
      </c>
      <c r="I6903" s="189">
        <f t="shared" si="322"/>
        <v>2455011</v>
      </c>
      <c r="J6903" s="232">
        <v>2016</v>
      </c>
      <c r="K6903" s="106">
        <f t="shared" si="323"/>
        <v>3980481</v>
      </c>
    </row>
    <row r="6904" spans="2:11" s="58" customFormat="1">
      <c r="B6904" s="175" t="s">
        <v>8063</v>
      </c>
      <c r="C6904" s="174" t="s">
        <v>997</v>
      </c>
      <c r="D6904" s="181">
        <v>2943.2</v>
      </c>
      <c r="E6904" s="97">
        <v>391.87596153846158</v>
      </c>
      <c r="F6904" s="227">
        <f t="shared" si="321"/>
        <v>1153369.33</v>
      </c>
      <c r="G6904" s="81">
        <v>1471.5999409999999</v>
      </c>
      <c r="H6904" s="106">
        <v>1217.8391355344584</v>
      </c>
      <c r="I6904" s="189">
        <f t="shared" si="322"/>
        <v>1792171.9999999998</v>
      </c>
      <c r="J6904" s="232">
        <v>2016</v>
      </c>
      <c r="K6904" s="106">
        <f t="shared" si="323"/>
        <v>2945541</v>
      </c>
    </row>
    <row r="6905" spans="2:11" s="58" customFormat="1">
      <c r="B6905" s="175" t="s">
        <v>8064</v>
      </c>
      <c r="C6905" s="174" t="s">
        <v>959</v>
      </c>
      <c r="D6905" s="181">
        <v>6149.1674999999996</v>
      </c>
      <c r="E6905" s="97">
        <v>379.41625919280943</v>
      </c>
      <c r="F6905" s="227">
        <f t="shared" si="321"/>
        <v>2333094.13</v>
      </c>
      <c r="G6905" s="81">
        <v>3074.5837029999998</v>
      </c>
      <c r="H6905" s="106">
        <v>1217.8390187739833</v>
      </c>
      <c r="I6905" s="189">
        <f t="shared" si="322"/>
        <v>3744348</v>
      </c>
      <c r="J6905" s="232">
        <v>2016</v>
      </c>
      <c r="K6905" s="106">
        <f t="shared" si="323"/>
        <v>6077442</v>
      </c>
    </row>
    <row r="6906" spans="2:11" s="58" customFormat="1">
      <c r="B6906" s="175" t="s">
        <v>8065</v>
      </c>
      <c r="C6906" s="174" t="s">
        <v>997</v>
      </c>
      <c r="D6906" s="181">
        <v>1022.533333</v>
      </c>
      <c r="E6906" s="97">
        <v>237.66850640163923</v>
      </c>
      <c r="F6906" s="227">
        <f t="shared" si="321"/>
        <v>243023.97</v>
      </c>
      <c r="G6906" s="81">
        <v>511.26666510000001</v>
      </c>
      <c r="H6906" s="106">
        <v>1217.8380530211493</v>
      </c>
      <c r="I6906" s="189">
        <f t="shared" si="322"/>
        <v>622640</v>
      </c>
      <c r="J6906" s="232">
        <v>2016</v>
      </c>
      <c r="K6906" s="106">
        <f t="shared" si="323"/>
        <v>865664</v>
      </c>
    </row>
    <row r="6907" spans="2:11" s="58" customFormat="1">
      <c r="B6907" s="175" t="s">
        <v>8066</v>
      </c>
      <c r="C6907" s="174" t="s">
        <v>953</v>
      </c>
      <c r="D6907" s="104">
        <v>7329.1331410000003</v>
      </c>
      <c r="E6907" s="97">
        <v>867.98120700151708</v>
      </c>
      <c r="F6907" s="227">
        <f t="shared" si="321"/>
        <v>6361549.8300000001</v>
      </c>
      <c r="G6907" s="81">
        <v>3664.5665180000001</v>
      </c>
      <c r="H6907" s="106">
        <v>1217.8389935286746</v>
      </c>
      <c r="I6907" s="189">
        <f t="shared" si="322"/>
        <v>4462852</v>
      </c>
      <c r="J6907" s="232">
        <v>2016</v>
      </c>
      <c r="K6907" s="106">
        <f t="shared" si="323"/>
        <v>10824402</v>
      </c>
    </row>
    <row r="6908" spans="2:11" s="58" customFormat="1">
      <c r="B6908" s="175" t="s">
        <v>8067</v>
      </c>
      <c r="C6908" s="174" t="s">
        <v>953</v>
      </c>
      <c r="D6908" s="181">
        <v>1638.585961</v>
      </c>
      <c r="E6908" s="97">
        <v>639.7259374541901</v>
      </c>
      <c r="F6908" s="227">
        <f t="shared" si="321"/>
        <v>1048245.94</v>
      </c>
      <c r="G6908" s="81">
        <v>819.29300179999996</v>
      </c>
      <c r="H6908" s="106">
        <v>1217.8390365936116</v>
      </c>
      <c r="I6908" s="189">
        <f t="shared" si="322"/>
        <v>997767</v>
      </c>
      <c r="J6908" s="232">
        <v>2016</v>
      </c>
      <c r="K6908" s="106">
        <f t="shared" si="323"/>
        <v>2046013</v>
      </c>
    </row>
    <row r="6909" spans="2:11" s="58" customFormat="1">
      <c r="B6909" s="175" t="s">
        <v>8068</v>
      </c>
      <c r="C6909" s="174" t="s">
        <v>956</v>
      </c>
      <c r="D6909" s="181">
        <v>4121.0200000000004</v>
      </c>
      <c r="E6909" s="97">
        <v>148.70182139373262</v>
      </c>
      <c r="F6909" s="227">
        <f t="shared" si="321"/>
        <v>612803.18000000005</v>
      </c>
      <c r="G6909" s="81">
        <v>2060.5100480000001</v>
      </c>
      <c r="H6909" s="106">
        <v>1217.8387591148498</v>
      </c>
      <c r="I6909" s="189">
        <f t="shared" si="322"/>
        <v>2509369</v>
      </c>
      <c r="J6909" s="232">
        <v>2016</v>
      </c>
      <c r="K6909" s="106">
        <f t="shared" si="323"/>
        <v>3122172</v>
      </c>
    </row>
    <row r="6910" spans="2:11" s="58" customFormat="1">
      <c r="B6910" s="175" t="s">
        <v>8069</v>
      </c>
      <c r="C6910" s="174" t="s">
        <v>959</v>
      </c>
      <c r="D6910" s="181">
        <v>4799.125</v>
      </c>
      <c r="E6910" s="97">
        <v>204.72680123980933</v>
      </c>
      <c r="F6910" s="227">
        <f t="shared" si="321"/>
        <v>982509.51</v>
      </c>
      <c r="G6910" s="81">
        <v>2399.5624859999998</v>
      </c>
      <c r="H6910" s="106">
        <v>1217.839092355272</v>
      </c>
      <c r="I6910" s="189">
        <f t="shared" si="322"/>
        <v>2922281</v>
      </c>
      <c r="J6910" s="232">
        <v>2016</v>
      </c>
      <c r="K6910" s="106">
        <f t="shared" si="323"/>
        <v>3904791</v>
      </c>
    </row>
    <row r="6911" spans="2:11" s="58" customFormat="1">
      <c r="B6911" s="175" t="s">
        <v>8070</v>
      </c>
      <c r="C6911" s="174" t="s">
        <v>959</v>
      </c>
      <c r="D6911" s="181">
        <v>7689.4250000000002</v>
      </c>
      <c r="E6911" s="97">
        <v>233.49990408905737</v>
      </c>
      <c r="F6911" s="227">
        <f t="shared" si="321"/>
        <v>1795480</v>
      </c>
      <c r="G6911" s="81">
        <v>3844.7123449999999</v>
      </c>
      <c r="H6911" s="106">
        <v>1217.8388341820148</v>
      </c>
      <c r="I6911" s="189">
        <f t="shared" si="322"/>
        <v>4682240</v>
      </c>
      <c r="J6911" s="232">
        <v>2016</v>
      </c>
      <c r="K6911" s="106">
        <f t="shared" si="323"/>
        <v>6477720</v>
      </c>
    </row>
    <row r="6912" spans="2:11" s="58" customFormat="1">
      <c r="B6912" s="175" t="s">
        <v>8071</v>
      </c>
      <c r="C6912" s="174" t="s">
        <v>981</v>
      </c>
      <c r="D6912" s="104">
        <v>3916.9250000000002</v>
      </c>
      <c r="E6912" s="97">
        <v>419.90812946380129</v>
      </c>
      <c r="F6912" s="227">
        <f t="shared" si="321"/>
        <v>1644748.65</v>
      </c>
      <c r="G6912" s="81">
        <v>1958.46246</v>
      </c>
      <c r="H6912" s="106">
        <v>1217.8390184716638</v>
      </c>
      <c r="I6912" s="189">
        <f t="shared" si="322"/>
        <v>2385092</v>
      </c>
      <c r="J6912" s="232">
        <v>2016</v>
      </c>
      <c r="K6912" s="106">
        <f t="shared" si="323"/>
        <v>4029841</v>
      </c>
    </row>
    <row r="6913" spans="2:11" s="58" customFormat="1">
      <c r="B6913" s="175" t="s">
        <v>8072</v>
      </c>
      <c r="C6913" s="174" t="s">
        <v>984</v>
      </c>
      <c r="D6913" s="181">
        <v>5708.85</v>
      </c>
      <c r="E6913" s="97">
        <v>94.76599840598368</v>
      </c>
      <c r="F6913" s="227">
        <f t="shared" si="321"/>
        <v>541004.87</v>
      </c>
      <c r="G6913" s="81">
        <v>2854.4249239999999</v>
      </c>
      <c r="H6913" s="106">
        <v>713.78335540346484</v>
      </c>
      <c r="I6913" s="189">
        <f t="shared" si="322"/>
        <v>2037441</v>
      </c>
      <c r="J6913" s="232">
        <v>2016</v>
      </c>
      <c r="K6913" s="106">
        <f t="shared" si="323"/>
        <v>2578446</v>
      </c>
    </row>
    <row r="6914" spans="2:11" s="58" customFormat="1">
      <c r="B6914" s="175" t="s">
        <v>8073</v>
      </c>
      <c r="C6914" s="174" t="s">
        <v>981</v>
      </c>
      <c r="D6914" s="181">
        <v>7440.7666669999999</v>
      </c>
      <c r="E6914" s="97">
        <v>162.40877238625012</v>
      </c>
      <c r="F6914" s="227">
        <f t="shared" si="321"/>
        <v>1208445.78</v>
      </c>
      <c r="G6914" s="81">
        <v>3720.3832619999998</v>
      </c>
      <c r="H6914" s="106">
        <v>60.127944957946113</v>
      </c>
      <c r="I6914" s="189">
        <f t="shared" si="322"/>
        <v>223699</v>
      </c>
      <c r="J6914" s="232">
        <v>2016</v>
      </c>
      <c r="K6914" s="106">
        <f t="shared" si="323"/>
        <v>1432145</v>
      </c>
    </row>
    <row r="6915" spans="2:11" s="58" customFormat="1">
      <c r="B6915" s="175" t="s">
        <v>8074</v>
      </c>
      <c r="C6915" s="174" t="s">
        <v>959</v>
      </c>
      <c r="D6915" s="181">
        <v>7689.4250000000002</v>
      </c>
      <c r="E6915" s="97">
        <v>233.49990408905737</v>
      </c>
      <c r="F6915" s="227">
        <f t="shared" si="321"/>
        <v>1795480</v>
      </c>
      <c r="G6915" s="81">
        <v>3844.7123449999999</v>
      </c>
      <c r="H6915" s="106">
        <v>1217.8388341820148</v>
      </c>
      <c r="I6915" s="189">
        <f t="shared" si="322"/>
        <v>4682240</v>
      </c>
      <c r="J6915" s="232">
        <v>2016</v>
      </c>
      <c r="K6915" s="106">
        <f t="shared" si="323"/>
        <v>6477720</v>
      </c>
    </row>
    <row r="6916" spans="2:11" s="58" customFormat="1">
      <c r="B6916" s="175" t="s">
        <v>8075</v>
      </c>
      <c r="C6916" s="174" t="s">
        <v>1000</v>
      </c>
      <c r="D6916" s="181">
        <v>9943.7340260000001</v>
      </c>
      <c r="E6916" s="97">
        <v>520.73001012104908</v>
      </c>
      <c r="F6916" s="227">
        <f t="shared" si="321"/>
        <v>5178000.72</v>
      </c>
      <c r="G6916" s="81">
        <v>4971.8670140000004</v>
      </c>
      <c r="H6916" s="106">
        <v>1217.8388888822358</v>
      </c>
      <c r="I6916" s="189">
        <f t="shared" si="322"/>
        <v>6054933</v>
      </c>
      <c r="J6916" s="232">
        <v>2016</v>
      </c>
      <c r="K6916" s="106">
        <f t="shared" si="323"/>
        <v>11232934</v>
      </c>
    </row>
    <row r="6917" spans="2:11" s="58" customFormat="1">
      <c r="B6917" s="175" t="s">
        <v>8076</v>
      </c>
      <c r="C6917" s="174" t="s">
        <v>1000</v>
      </c>
      <c r="D6917" s="104">
        <v>6411.2178569999996</v>
      </c>
      <c r="E6917" s="97">
        <v>316.9127730984232</v>
      </c>
      <c r="F6917" s="227">
        <f t="shared" si="321"/>
        <v>2031796.8299999998</v>
      </c>
      <c r="G6917" s="81">
        <v>3205.6089830000001</v>
      </c>
      <c r="H6917" s="106">
        <v>1217.8388008965721</v>
      </c>
      <c r="I6917" s="189">
        <f t="shared" si="322"/>
        <v>3903915</v>
      </c>
      <c r="J6917" s="232">
        <v>2016</v>
      </c>
      <c r="K6917" s="106">
        <f t="shared" si="323"/>
        <v>5935712</v>
      </c>
    </row>
    <row r="6918" spans="2:11" s="58" customFormat="1">
      <c r="B6918" s="175" t="s">
        <v>8077</v>
      </c>
      <c r="C6918" s="174" t="s">
        <v>981</v>
      </c>
      <c r="D6918" s="181">
        <v>9100.8166669999991</v>
      </c>
      <c r="E6918" s="97">
        <v>144.20581449121946</v>
      </c>
      <c r="F6918" s="227">
        <f t="shared" si="321"/>
        <v>1312390.68</v>
      </c>
      <c r="G6918" s="81">
        <v>4550.4083819999996</v>
      </c>
      <c r="H6918" s="106">
        <v>1217.8388256142239</v>
      </c>
      <c r="I6918" s="189">
        <f t="shared" si="322"/>
        <v>5541664</v>
      </c>
      <c r="J6918" s="232">
        <v>2016</v>
      </c>
      <c r="K6918" s="106">
        <f t="shared" si="323"/>
        <v>6854055</v>
      </c>
    </row>
    <row r="6919" spans="2:11" s="58" customFormat="1">
      <c r="B6919" s="175" t="s">
        <v>8078</v>
      </c>
      <c r="C6919" s="174" t="s">
        <v>981</v>
      </c>
      <c r="D6919" s="181">
        <v>2095.6</v>
      </c>
      <c r="E6919" s="97">
        <v>33.651016415346447</v>
      </c>
      <c r="F6919" s="227">
        <f t="shared" si="321"/>
        <v>70519.070000000007</v>
      </c>
      <c r="G6919" s="81">
        <v>1047.7999850000001</v>
      </c>
      <c r="H6919" s="106">
        <v>1217.8392997400165</v>
      </c>
      <c r="I6919" s="189">
        <f t="shared" si="322"/>
        <v>1276052</v>
      </c>
      <c r="J6919" s="232">
        <v>2016</v>
      </c>
      <c r="K6919" s="106">
        <f t="shared" si="323"/>
        <v>1346571</v>
      </c>
    </row>
    <row r="6920" spans="2:11" s="58" customFormat="1">
      <c r="B6920" s="175" t="s">
        <v>8079</v>
      </c>
      <c r="C6920" s="174" t="s">
        <v>1101</v>
      </c>
      <c r="D6920" s="181">
        <v>1366.391304</v>
      </c>
      <c r="E6920" s="97">
        <v>124.41588255306988</v>
      </c>
      <c r="F6920" s="227">
        <f t="shared" si="321"/>
        <v>170000.78</v>
      </c>
      <c r="G6920" s="81">
        <v>683.19565190000003</v>
      </c>
      <c r="H6920" s="106">
        <v>1217.838546961045</v>
      </c>
      <c r="I6920" s="189">
        <f t="shared" si="322"/>
        <v>832022</v>
      </c>
      <c r="J6920" s="232">
        <v>2016</v>
      </c>
      <c r="K6920" s="106">
        <f t="shared" si="323"/>
        <v>1002023</v>
      </c>
    </row>
    <row r="6921" spans="2:11" s="58" customFormat="1">
      <c r="B6921" s="175" t="s">
        <v>8080</v>
      </c>
      <c r="C6921" s="174" t="s">
        <v>991</v>
      </c>
      <c r="D6921" s="181">
        <v>5025.828571</v>
      </c>
      <c r="E6921" s="97">
        <v>352.00982783381932</v>
      </c>
      <c r="F6921" s="227">
        <f t="shared" si="321"/>
        <v>1769141.05</v>
      </c>
      <c r="G6921" s="81">
        <v>2512.9142780000002</v>
      </c>
      <c r="H6921" s="106">
        <v>499.89369354842751</v>
      </c>
      <c r="I6921" s="189">
        <f t="shared" si="322"/>
        <v>1256190</v>
      </c>
      <c r="J6921" s="232">
        <v>2016</v>
      </c>
      <c r="K6921" s="106">
        <f t="shared" si="323"/>
        <v>3025331</v>
      </c>
    </row>
    <row r="6922" spans="2:11" s="58" customFormat="1">
      <c r="B6922" s="175" t="s">
        <v>8081</v>
      </c>
      <c r="C6922" s="174" t="s">
        <v>991</v>
      </c>
      <c r="D6922" s="104">
        <v>3582.5</v>
      </c>
      <c r="E6922" s="97">
        <v>324.50048848569435</v>
      </c>
      <c r="F6922" s="227">
        <f t="shared" si="321"/>
        <v>1162523</v>
      </c>
      <c r="G6922" s="81">
        <v>1791.2499909999999</v>
      </c>
      <c r="H6922" s="106">
        <v>1217.8389454071462</v>
      </c>
      <c r="I6922" s="189">
        <f t="shared" si="322"/>
        <v>2181454</v>
      </c>
      <c r="J6922" s="232">
        <v>2016</v>
      </c>
      <c r="K6922" s="106">
        <f t="shared" si="323"/>
        <v>3343977</v>
      </c>
    </row>
    <row r="6923" spans="2:11" s="58" customFormat="1">
      <c r="B6923" s="175" t="s">
        <v>8082</v>
      </c>
      <c r="C6923" s="174" t="s">
        <v>1108</v>
      </c>
      <c r="D6923" s="181">
        <v>5180.4666669999997</v>
      </c>
      <c r="E6923" s="97">
        <v>320.12625437089798</v>
      </c>
      <c r="F6923" s="227">
        <f t="shared" si="321"/>
        <v>1658403.39</v>
      </c>
      <c r="G6923" s="81">
        <v>2590.2334089999999</v>
      </c>
      <c r="H6923" s="106">
        <v>761.29780163761302</v>
      </c>
      <c r="I6923" s="189">
        <f t="shared" si="322"/>
        <v>1971939</v>
      </c>
      <c r="J6923" s="232">
        <v>2016</v>
      </c>
      <c r="K6923" s="106">
        <f t="shared" si="323"/>
        <v>3630342</v>
      </c>
    </row>
    <row r="6924" spans="2:11" s="58" customFormat="1">
      <c r="B6924" s="175" t="s">
        <v>8083</v>
      </c>
      <c r="C6924" s="174" t="s">
        <v>1108</v>
      </c>
      <c r="D6924" s="181">
        <v>5961.5416670000004</v>
      </c>
      <c r="E6924" s="97">
        <v>303.54621356033203</v>
      </c>
      <c r="F6924" s="227">
        <f t="shared" si="321"/>
        <v>1809603.4</v>
      </c>
      <c r="G6924" s="81">
        <v>2980.7707820000001</v>
      </c>
      <c r="H6924" s="106">
        <v>1217.8390307369834</v>
      </c>
      <c r="I6924" s="189">
        <f t="shared" si="322"/>
        <v>3630099</v>
      </c>
      <c r="J6924" s="232">
        <v>2016</v>
      </c>
      <c r="K6924" s="106">
        <f t="shared" si="323"/>
        <v>5439702</v>
      </c>
    </row>
    <row r="6925" spans="2:11" s="58" customFormat="1">
      <c r="B6925" s="175" t="s">
        <v>8084</v>
      </c>
      <c r="C6925" s="174" t="s">
        <v>991</v>
      </c>
      <c r="D6925" s="181">
        <v>3582.5</v>
      </c>
      <c r="E6925" s="97">
        <v>324.50048848569435</v>
      </c>
      <c r="F6925" s="227">
        <f t="shared" si="321"/>
        <v>1162523</v>
      </c>
      <c r="G6925" s="81">
        <v>1791.2499909999999</v>
      </c>
      <c r="H6925" s="106">
        <v>1217.8389454071462</v>
      </c>
      <c r="I6925" s="189">
        <f t="shared" si="322"/>
        <v>2181454</v>
      </c>
      <c r="J6925" s="232">
        <v>2016</v>
      </c>
      <c r="K6925" s="106">
        <f t="shared" si="323"/>
        <v>3343977</v>
      </c>
    </row>
    <row r="6926" spans="2:11" s="58" customFormat="1">
      <c r="B6926" s="175" t="s">
        <v>8085</v>
      </c>
      <c r="C6926" s="174" t="s">
        <v>1108</v>
      </c>
      <c r="D6926" s="181">
        <v>5961.5416670000004</v>
      </c>
      <c r="E6926" s="97">
        <v>303.54621356033203</v>
      </c>
      <c r="F6926" s="227">
        <f t="shared" ref="F6926:F6989" si="324">IFERROR(D6926*E6926,0)</f>
        <v>1809603.4</v>
      </c>
      <c r="G6926" s="81">
        <v>2980.7707820000001</v>
      </c>
      <c r="H6926" s="106">
        <v>1217.8390307369834</v>
      </c>
      <c r="I6926" s="189">
        <f t="shared" ref="I6926:I6989" si="325">IFERROR(G6926*H6926,"")</f>
        <v>3630099</v>
      </c>
      <c r="J6926" s="232">
        <v>2016</v>
      </c>
      <c r="K6926" s="106">
        <f t="shared" ref="K6926:K6989" si="326">IFERROR(ROUND((F6926+I6926),0),0)</f>
        <v>5439702</v>
      </c>
    </row>
    <row r="6927" spans="2:11" s="58" customFormat="1">
      <c r="B6927" s="175" t="s">
        <v>8086</v>
      </c>
      <c r="C6927" s="174" t="s">
        <v>1108</v>
      </c>
      <c r="D6927" s="104">
        <v>5544.96</v>
      </c>
      <c r="E6927" s="97">
        <v>670.97379782721612</v>
      </c>
      <c r="F6927" s="227">
        <f t="shared" si="324"/>
        <v>3720522.87</v>
      </c>
      <c r="G6927" s="81">
        <v>2772.4800409999998</v>
      </c>
      <c r="H6927" s="106">
        <v>1217.8388843449209</v>
      </c>
      <c r="I6927" s="189">
        <f t="shared" si="325"/>
        <v>3376434</v>
      </c>
      <c r="J6927" s="232">
        <v>2016</v>
      </c>
      <c r="K6927" s="106">
        <f t="shared" si="326"/>
        <v>7096957</v>
      </c>
    </row>
    <row r="6928" spans="2:11" s="58" customFormat="1">
      <c r="B6928" s="175" t="s">
        <v>8087</v>
      </c>
      <c r="C6928" s="174" t="s">
        <v>1118</v>
      </c>
      <c r="D6928" s="181">
        <v>12517.137140000001</v>
      </c>
      <c r="E6928" s="97">
        <v>166.28711954816848</v>
      </c>
      <c r="F6928" s="227">
        <f t="shared" si="324"/>
        <v>2081438.6799999997</v>
      </c>
      <c r="G6928" s="81">
        <v>6258.5685359999998</v>
      </c>
      <c r="H6928" s="106">
        <v>1217.8388646154151</v>
      </c>
      <c r="I6928" s="189">
        <f t="shared" si="325"/>
        <v>7621928</v>
      </c>
      <c r="J6928" s="232">
        <v>2016</v>
      </c>
      <c r="K6928" s="106">
        <f t="shared" si="326"/>
        <v>9703367</v>
      </c>
    </row>
    <row r="6929" spans="2:11" s="58" customFormat="1">
      <c r="B6929" s="175" t="s">
        <v>8088</v>
      </c>
      <c r="C6929" s="174" t="s">
        <v>1397</v>
      </c>
      <c r="D6929" s="181">
        <v>3246.5787879999998</v>
      </c>
      <c r="E6929" s="97">
        <v>720.44622747039273</v>
      </c>
      <c r="F6929" s="227">
        <f t="shared" si="324"/>
        <v>2338985.44</v>
      </c>
      <c r="G6929" s="81">
        <v>1623.2894160000001</v>
      </c>
      <c r="H6929" s="106">
        <v>1217.8389019940482</v>
      </c>
      <c r="I6929" s="189">
        <f t="shared" si="325"/>
        <v>1976904.9999999998</v>
      </c>
      <c r="J6929" s="232">
        <v>2016</v>
      </c>
      <c r="K6929" s="106">
        <f t="shared" si="326"/>
        <v>4315890</v>
      </c>
    </row>
    <row r="6930" spans="2:11" s="58" customFormat="1">
      <c r="B6930" s="175" t="s">
        <v>8089</v>
      </c>
      <c r="C6930" s="174" t="s">
        <v>774</v>
      </c>
      <c r="D6930" s="181">
        <v>8509.289632</v>
      </c>
      <c r="E6930" s="97">
        <v>535.30914177255261</v>
      </c>
      <c r="F6930" s="227">
        <f t="shared" si="324"/>
        <v>4555100.53</v>
      </c>
      <c r="G6930" s="81">
        <v>4254.6447660000003</v>
      </c>
      <c r="H6930" s="106">
        <v>1217.8389231003544</v>
      </c>
      <c r="I6930" s="189">
        <f t="shared" si="325"/>
        <v>5181472</v>
      </c>
      <c r="J6930" s="232">
        <v>2016</v>
      </c>
      <c r="K6930" s="106">
        <f t="shared" si="326"/>
        <v>9736573</v>
      </c>
    </row>
    <row r="6931" spans="2:11" s="58" customFormat="1">
      <c r="B6931" s="175" t="s">
        <v>8090</v>
      </c>
      <c r="C6931" s="174" t="s">
        <v>774</v>
      </c>
      <c r="D6931" s="181">
        <v>6473.7505019999999</v>
      </c>
      <c r="E6931" s="97">
        <v>237.41581476227242</v>
      </c>
      <c r="F6931" s="227">
        <f t="shared" si="324"/>
        <v>1536970.75</v>
      </c>
      <c r="G6931" s="81">
        <v>3236.8752460000001</v>
      </c>
      <c r="H6931" s="106">
        <v>1217.8390269663175</v>
      </c>
      <c r="I6931" s="189">
        <f t="shared" si="325"/>
        <v>3941993</v>
      </c>
      <c r="J6931" s="232">
        <v>2016</v>
      </c>
      <c r="K6931" s="106">
        <f t="shared" si="326"/>
        <v>5478964</v>
      </c>
    </row>
    <row r="6932" spans="2:11" s="58" customFormat="1">
      <c r="B6932" s="175" t="s">
        <v>8091</v>
      </c>
      <c r="C6932" s="174" t="s">
        <v>774</v>
      </c>
      <c r="D6932" s="104">
        <v>10116.79574</v>
      </c>
      <c r="E6932" s="97">
        <v>128.88146538777505</v>
      </c>
      <c r="F6932" s="227">
        <f t="shared" si="324"/>
        <v>1303867.46</v>
      </c>
      <c r="G6932" s="81">
        <v>5058.397903</v>
      </c>
      <c r="H6932" s="106">
        <v>1217.838951804579</v>
      </c>
      <c r="I6932" s="189">
        <f t="shared" si="325"/>
        <v>6160314</v>
      </c>
      <c r="J6932" s="232">
        <v>2016</v>
      </c>
      <c r="K6932" s="106">
        <f t="shared" si="326"/>
        <v>7464181</v>
      </c>
    </row>
    <row r="6933" spans="2:11" s="58" customFormat="1">
      <c r="B6933" s="175" t="s">
        <v>8092</v>
      </c>
      <c r="C6933" s="174" t="s">
        <v>774</v>
      </c>
      <c r="D6933" s="181">
        <v>10995.132320000001</v>
      </c>
      <c r="E6933" s="97">
        <v>688.33631099038928</v>
      </c>
      <c r="F6933" s="227">
        <f t="shared" si="324"/>
        <v>7568348.8200000012</v>
      </c>
      <c r="G6933" s="81">
        <v>5497.5663059999997</v>
      </c>
      <c r="H6933" s="106">
        <v>1217.8388813051636</v>
      </c>
      <c r="I6933" s="189">
        <f t="shared" si="325"/>
        <v>6695150</v>
      </c>
      <c r="J6933" s="232">
        <v>2016</v>
      </c>
      <c r="K6933" s="106">
        <f t="shared" si="326"/>
        <v>14263499</v>
      </c>
    </row>
    <row r="6934" spans="2:11" s="58" customFormat="1">
      <c r="B6934" s="175" t="s">
        <v>8093</v>
      </c>
      <c r="C6934" s="174" t="s">
        <v>774</v>
      </c>
      <c r="D6934" s="181">
        <v>6525.0777779999999</v>
      </c>
      <c r="E6934" s="97">
        <v>494.72548984534109</v>
      </c>
      <c r="F6934" s="227">
        <f t="shared" si="324"/>
        <v>3228122.3</v>
      </c>
      <c r="G6934" s="81">
        <v>3262.5387449999998</v>
      </c>
      <c r="H6934" s="106">
        <v>952.20325115250091</v>
      </c>
      <c r="I6934" s="189">
        <f t="shared" si="325"/>
        <v>3106600</v>
      </c>
      <c r="J6934" s="232">
        <v>2016</v>
      </c>
      <c r="K6934" s="106">
        <f t="shared" si="326"/>
        <v>6334722</v>
      </c>
    </row>
    <row r="6935" spans="2:11" s="58" customFormat="1">
      <c r="B6935" s="175" t="s">
        <v>8094</v>
      </c>
      <c r="C6935" s="174" t="s">
        <v>5454</v>
      </c>
      <c r="D6935" s="181">
        <v>11106.21333</v>
      </c>
      <c r="E6935" s="97">
        <v>462.43230499877313</v>
      </c>
      <c r="F6935" s="227">
        <f t="shared" si="324"/>
        <v>5135871.83</v>
      </c>
      <c r="G6935" s="81"/>
      <c r="H6935" s="106" t="s">
        <v>11235</v>
      </c>
      <c r="I6935" s="189" t="str">
        <f t="shared" si="325"/>
        <v/>
      </c>
      <c r="J6935" s="232">
        <v>2016</v>
      </c>
      <c r="K6935" s="106">
        <f t="shared" si="326"/>
        <v>0</v>
      </c>
    </row>
    <row r="6936" spans="2:11" s="58" customFormat="1">
      <c r="B6936" s="175" t="s">
        <v>8095</v>
      </c>
      <c r="C6936" s="174" t="s">
        <v>313</v>
      </c>
      <c r="D6936" s="181">
        <v>15048.733329999999</v>
      </c>
      <c r="E6936" s="97">
        <v>75.908334273074672</v>
      </c>
      <c r="F6936" s="227">
        <f t="shared" si="324"/>
        <v>1142324.28</v>
      </c>
      <c r="G6936" s="81"/>
      <c r="H6936" s="106" t="s">
        <v>11235</v>
      </c>
      <c r="I6936" s="189" t="str">
        <f t="shared" si="325"/>
        <v/>
      </c>
      <c r="J6936" s="232">
        <v>2016</v>
      </c>
      <c r="K6936" s="106">
        <f t="shared" si="326"/>
        <v>0</v>
      </c>
    </row>
    <row r="6937" spans="2:11" s="58" customFormat="1">
      <c r="B6937" s="175" t="s">
        <v>8096</v>
      </c>
      <c r="C6937" s="174" t="s">
        <v>1139</v>
      </c>
      <c r="D6937" s="104">
        <v>12068.13056</v>
      </c>
      <c r="E6937" s="97">
        <v>252.87780777870537</v>
      </c>
      <c r="F6937" s="227">
        <f t="shared" si="324"/>
        <v>3051762.4</v>
      </c>
      <c r="G6937" s="81">
        <v>6034.0653860000002</v>
      </c>
      <c r="H6937" s="106">
        <v>1217.8389742096176</v>
      </c>
      <c r="I6937" s="189">
        <f t="shared" si="325"/>
        <v>7348520.0000000009</v>
      </c>
      <c r="J6937" s="232">
        <v>2016</v>
      </c>
      <c r="K6937" s="106">
        <f t="shared" si="326"/>
        <v>10400282</v>
      </c>
    </row>
    <row r="6938" spans="2:11" s="58" customFormat="1">
      <c r="B6938" s="175" t="s">
        <v>8097</v>
      </c>
      <c r="C6938" s="174" t="s">
        <v>774</v>
      </c>
      <c r="D6938" s="181">
        <v>10194.059520000001</v>
      </c>
      <c r="E6938" s="97">
        <v>254.37033940331551</v>
      </c>
      <c r="F6938" s="227">
        <f t="shared" si="324"/>
        <v>2593066.38</v>
      </c>
      <c r="G6938" s="81">
        <v>5097.0295930000002</v>
      </c>
      <c r="H6938" s="106">
        <v>1217.8389171067149</v>
      </c>
      <c r="I6938" s="189">
        <f t="shared" si="325"/>
        <v>6207361</v>
      </c>
      <c r="J6938" s="232">
        <v>2016</v>
      </c>
      <c r="K6938" s="106">
        <f t="shared" si="326"/>
        <v>8800427</v>
      </c>
    </row>
    <row r="6939" spans="2:11" s="58" customFormat="1">
      <c r="B6939" s="175" t="s">
        <v>8098</v>
      </c>
      <c r="C6939" s="174" t="s">
        <v>774</v>
      </c>
      <c r="D6939" s="181">
        <v>11374.985710000001</v>
      </c>
      <c r="E6939" s="97">
        <v>211.36800003944794</v>
      </c>
      <c r="F6939" s="227">
        <f t="shared" si="324"/>
        <v>2404307.98</v>
      </c>
      <c r="G6939" s="81">
        <v>5687.4929739999998</v>
      </c>
      <c r="H6939" s="106">
        <v>1217.8388670832317</v>
      </c>
      <c r="I6939" s="189">
        <f t="shared" si="325"/>
        <v>6926450</v>
      </c>
      <c r="J6939" s="232">
        <v>2016</v>
      </c>
      <c r="K6939" s="106">
        <f t="shared" si="326"/>
        <v>9330758</v>
      </c>
    </row>
    <row r="6940" spans="2:11" s="58" customFormat="1">
      <c r="B6940" s="175" t="s">
        <v>8099</v>
      </c>
      <c r="C6940" s="174" t="s">
        <v>8100</v>
      </c>
      <c r="D6940" s="181">
        <v>23821.314600000002</v>
      </c>
      <c r="E6940" s="97">
        <v>152.08561495594367</v>
      </c>
      <c r="F6940" s="227">
        <f t="shared" si="324"/>
        <v>3622879.2799999993</v>
      </c>
      <c r="G6940" s="81">
        <v>11910.657440000001</v>
      </c>
      <c r="H6940" s="106">
        <v>162.69454560016294</v>
      </c>
      <c r="I6940" s="189">
        <f t="shared" si="325"/>
        <v>1937799.0000000002</v>
      </c>
      <c r="J6940" s="232">
        <v>2016</v>
      </c>
      <c r="K6940" s="106">
        <f t="shared" si="326"/>
        <v>5560678</v>
      </c>
    </row>
    <row r="6941" spans="2:11" s="58" customFormat="1">
      <c r="B6941" s="175" t="s">
        <v>8101</v>
      </c>
      <c r="C6941" s="174" t="s">
        <v>1139</v>
      </c>
      <c r="D6941" s="181">
        <v>2492.1999999999998</v>
      </c>
      <c r="E6941" s="97">
        <v>78.928982425166524</v>
      </c>
      <c r="F6941" s="227">
        <f t="shared" si="324"/>
        <v>196706.81</v>
      </c>
      <c r="G6941" s="81">
        <v>1246.099972</v>
      </c>
      <c r="H6941" s="106">
        <v>1217.8388845995416</v>
      </c>
      <c r="I6941" s="189">
        <f t="shared" si="325"/>
        <v>1517549</v>
      </c>
      <c r="J6941" s="232">
        <v>2016</v>
      </c>
      <c r="K6941" s="106">
        <f t="shared" si="326"/>
        <v>1714256</v>
      </c>
    </row>
    <row r="6942" spans="2:11" s="58" customFormat="1">
      <c r="B6942" s="175" t="s">
        <v>8102</v>
      </c>
      <c r="C6942" s="174" t="s">
        <v>1134</v>
      </c>
      <c r="D6942" s="104">
        <v>2521.1644230000002</v>
      </c>
      <c r="E6942" s="97">
        <v>72.055883520612412</v>
      </c>
      <c r="F6942" s="227">
        <f t="shared" si="324"/>
        <v>181664.73</v>
      </c>
      <c r="G6942" s="81">
        <v>1260.5822129999999</v>
      </c>
      <c r="H6942" s="106">
        <v>1217.8388558620732</v>
      </c>
      <c r="I6942" s="189">
        <f t="shared" si="325"/>
        <v>1535186</v>
      </c>
      <c r="J6942" s="232">
        <v>2016</v>
      </c>
      <c r="K6942" s="106">
        <f t="shared" si="326"/>
        <v>1716851</v>
      </c>
    </row>
    <row r="6943" spans="2:11" s="58" customFormat="1">
      <c r="B6943" s="175" t="s">
        <v>8103</v>
      </c>
      <c r="C6943" s="174" t="s">
        <v>1134</v>
      </c>
      <c r="D6943" s="181">
        <v>4438.5119119999999</v>
      </c>
      <c r="E6943" s="97">
        <v>292.6038761975052</v>
      </c>
      <c r="F6943" s="227">
        <f t="shared" si="324"/>
        <v>1298725.79</v>
      </c>
      <c r="G6943" s="81">
        <v>2219.2559580000002</v>
      </c>
      <c r="H6943" s="106">
        <v>1217.8387942397042</v>
      </c>
      <c r="I6943" s="189">
        <f t="shared" si="325"/>
        <v>2702695.9999999995</v>
      </c>
      <c r="J6943" s="232">
        <v>2016</v>
      </c>
      <c r="K6943" s="106">
        <f t="shared" si="326"/>
        <v>4001422</v>
      </c>
    </row>
    <row r="6944" spans="2:11" s="58" customFormat="1">
      <c r="B6944" s="175" t="s">
        <v>8104</v>
      </c>
      <c r="C6944" s="174" t="s">
        <v>1134</v>
      </c>
      <c r="D6944" s="181">
        <v>5069.7413459999998</v>
      </c>
      <c r="E6944" s="97">
        <v>301.32516547521715</v>
      </c>
      <c r="F6944" s="227">
        <f t="shared" si="324"/>
        <v>1527640.6500000001</v>
      </c>
      <c r="G6944" s="81">
        <v>2534.8705540000001</v>
      </c>
      <c r="H6944" s="106">
        <v>1217.838912968808</v>
      </c>
      <c r="I6944" s="189">
        <f t="shared" si="325"/>
        <v>3087064.0000000005</v>
      </c>
      <c r="J6944" s="232">
        <v>2016</v>
      </c>
      <c r="K6944" s="106">
        <f t="shared" si="326"/>
        <v>4614705</v>
      </c>
    </row>
    <row r="6945" spans="2:11" s="58" customFormat="1">
      <c r="B6945" s="175" t="s">
        <v>8105</v>
      </c>
      <c r="C6945" s="174" t="s">
        <v>1462</v>
      </c>
      <c r="D6945" s="181">
        <v>7532.6636360000002</v>
      </c>
      <c r="E6945" s="97">
        <v>342.24487307241282</v>
      </c>
      <c r="F6945" s="227">
        <f t="shared" si="324"/>
        <v>2578015.5099999998</v>
      </c>
      <c r="G6945" s="81">
        <v>3766.331698</v>
      </c>
      <c r="H6945" s="106">
        <v>1217.8388330575551</v>
      </c>
      <c r="I6945" s="189">
        <f t="shared" si="325"/>
        <v>4586785</v>
      </c>
      <c r="J6945" s="232">
        <v>2016</v>
      </c>
      <c r="K6945" s="106">
        <f t="shared" si="326"/>
        <v>7164801</v>
      </c>
    </row>
    <row r="6946" spans="2:11" s="58" customFormat="1">
      <c r="B6946" s="175" t="s">
        <v>8106</v>
      </c>
      <c r="C6946" s="174" t="s">
        <v>1462</v>
      </c>
      <c r="D6946" s="181">
        <v>5825.8586359999999</v>
      </c>
      <c r="E6946" s="97">
        <v>571.4511504669473</v>
      </c>
      <c r="F6946" s="227">
        <f t="shared" si="324"/>
        <v>3329193.62</v>
      </c>
      <c r="G6946" s="81">
        <v>2912.9293590000002</v>
      </c>
      <c r="H6946" s="106">
        <v>1217.8390076777689</v>
      </c>
      <c r="I6946" s="189">
        <f t="shared" si="325"/>
        <v>3547478.9999999995</v>
      </c>
      <c r="J6946" s="232">
        <v>2016</v>
      </c>
      <c r="K6946" s="106">
        <f t="shared" si="326"/>
        <v>6876673</v>
      </c>
    </row>
    <row r="6947" spans="2:11" s="58" customFormat="1">
      <c r="B6947" s="175" t="s">
        <v>8107</v>
      </c>
      <c r="C6947" s="174" t="s">
        <v>1462</v>
      </c>
      <c r="D6947" s="104">
        <v>5825.8586359999999</v>
      </c>
      <c r="E6947" s="97">
        <v>571.4511504669473</v>
      </c>
      <c r="F6947" s="227">
        <f t="shared" si="324"/>
        <v>3329193.62</v>
      </c>
      <c r="G6947" s="81">
        <v>2912.9293590000002</v>
      </c>
      <c r="H6947" s="106">
        <v>1217.8390076777689</v>
      </c>
      <c r="I6947" s="189">
        <f t="shared" si="325"/>
        <v>3547478.9999999995</v>
      </c>
      <c r="J6947" s="232">
        <v>2016</v>
      </c>
      <c r="K6947" s="106">
        <f t="shared" si="326"/>
        <v>6876673</v>
      </c>
    </row>
    <row r="6948" spans="2:11" s="58" customFormat="1">
      <c r="B6948" s="175" t="s">
        <v>8108</v>
      </c>
      <c r="C6948" s="174" t="s">
        <v>1462</v>
      </c>
      <c r="D6948" s="181">
        <v>3469.5138889999998</v>
      </c>
      <c r="E6948" s="97">
        <v>654.77546788399673</v>
      </c>
      <c r="F6948" s="227">
        <f t="shared" si="324"/>
        <v>2271752.58</v>
      </c>
      <c r="G6948" s="81">
        <v>1734.756977</v>
      </c>
      <c r="H6948" s="106">
        <v>1217.8391717170191</v>
      </c>
      <c r="I6948" s="189">
        <f t="shared" si="325"/>
        <v>2112655</v>
      </c>
      <c r="J6948" s="232">
        <v>2016</v>
      </c>
      <c r="K6948" s="106">
        <f t="shared" si="326"/>
        <v>4384408</v>
      </c>
    </row>
    <row r="6949" spans="2:11" s="58" customFormat="1">
      <c r="B6949" s="175" t="s">
        <v>8109</v>
      </c>
      <c r="C6949" s="174" t="s">
        <v>1462</v>
      </c>
      <c r="D6949" s="181">
        <v>3469.5138889999998</v>
      </c>
      <c r="E6949" s="97">
        <v>654.77546788399673</v>
      </c>
      <c r="F6949" s="227">
        <f t="shared" si="324"/>
        <v>2271752.58</v>
      </c>
      <c r="G6949" s="81">
        <v>1734.756977</v>
      </c>
      <c r="H6949" s="106">
        <v>1217.8391717170191</v>
      </c>
      <c r="I6949" s="189">
        <f t="shared" si="325"/>
        <v>2112655</v>
      </c>
      <c r="J6949" s="232">
        <v>2016</v>
      </c>
      <c r="K6949" s="106">
        <f t="shared" si="326"/>
        <v>4384408</v>
      </c>
    </row>
    <row r="6950" spans="2:11" s="58" customFormat="1">
      <c r="B6950" s="175" t="s">
        <v>8110</v>
      </c>
      <c r="C6950" s="174" t="s">
        <v>8111</v>
      </c>
      <c r="D6950" s="181">
        <v>13537.379489999999</v>
      </c>
      <c r="E6950" s="97">
        <v>176.85814981906813</v>
      </c>
      <c r="F6950" s="227">
        <f t="shared" si="324"/>
        <v>2394195.89</v>
      </c>
      <c r="G6950" s="81">
        <v>6768.689789</v>
      </c>
      <c r="H6950" s="106">
        <v>1260.0686788543264</v>
      </c>
      <c r="I6950" s="189">
        <f t="shared" si="325"/>
        <v>8529014</v>
      </c>
      <c r="J6950" s="232">
        <v>2016</v>
      </c>
      <c r="K6950" s="106">
        <f t="shared" si="326"/>
        <v>10923210</v>
      </c>
    </row>
    <row r="6951" spans="2:11" s="58" customFormat="1">
      <c r="B6951" s="175" t="s">
        <v>8112</v>
      </c>
      <c r="C6951" s="174" t="s">
        <v>1265</v>
      </c>
      <c r="D6951" s="181">
        <v>3278.833333</v>
      </c>
      <c r="E6951" s="97">
        <v>75.013126627866939</v>
      </c>
      <c r="F6951" s="227">
        <f t="shared" si="324"/>
        <v>245955.54</v>
      </c>
      <c r="G6951" s="81">
        <v>1639.4166829999999</v>
      </c>
      <c r="H6951" s="106">
        <v>1300.6113833721431</v>
      </c>
      <c r="I6951" s="189">
        <f t="shared" si="325"/>
        <v>2132244</v>
      </c>
      <c r="J6951" s="232">
        <v>2016</v>
      </c>
      <c r="K6951" s="106">
        <f t="shared" si="326"/>
        <v>2378200</v>
      </c>
    </row>
    <row r="6952" spans="2:11" s="58" customFormat="1">
      <c r="B6952" s="175" t="s">
        <v>8113</v>
      </c>
      <c r="C6952" s="174" t="s">
        <v>1279</v>
      </c>
      <c r="D6952" s="104">
        <v>13467.432140000001</v>
      </c>
      <c r="E6952" s="97">
        <v>577.29573233995882</v>
      </c>
      <c r="F6952" s="227">
        <f t="shared" si="324"/>
        <v>7774691.0999999996</v>
      </c>
      <c r="G6952" s="81">
        <v>6733.7158209999998</v>
      </c>
      <c r="H6952" s="106">
        <v>1300.6111681587699</v>
      </c>
      <c r="I6952" s="189">
        <f t="shared" si="325"/>
        <v>8757946</v>
      </c>
      <c r="J6952" s="232">
        <v>2016</v>
      </c>
      <c r="K6952" s="106">
        <f t="shared" si="326"/>
        <v>16532637</v>
      </c>
    </row>
    <row r="6953" spans="2:11" s="58" customFormat="1">
      <c r="B6953" s="175" t="s">
        <v>8114</v>
      </c>
      <c r="C6953" s="174" t="s">
        <v>8111</v>
      </c>
      <c r="D6953" s="181">
        <v>13537.379489999999</v>
      </c>
      <c r="E6953" s="97">
        <v>176.85814981906813</v>
      </c>
      <c r="F6953" s="227">
        <f t="shared" si="324"/>
        <v>2394195.89</v>
      </c>
      <c r="G6953" s="81">
        <v>6768.689789</v>
      </c>
      <c r="H6953" s="106">
        <v>1260.0686788543264</v>
      </c>
      <c r="I6953" s="189">
        <f t="shared" si="325"/>
        <v>8529014</v>
      </c>
      <c r="J6953" s="232">
        <v>2016</v>
      </c>
      <c r="K6953" s="106">
        <f t="shared" si="326"/>
        <v>10923210</v>
      </c>
    </row>
    <row r="6954" spans="2:11" s="58" customFormat="1">
      <c r="B6954" s="175" t="s">
        <v>8115</v>
      </c>
      <c r="C6954" s="174" t="s">
        <v>1274</v>
      </c>
      <c r="D6954" s="181">
        <v>10541.22</v>
      </c>
      <c r="E6954" s="97">
        <v>1354.2862334720271</v>
      </c>
      <c r="F6954" s="227">
        <f t="shared" si="324"/>
        <v>14275829.130000001</v>
      </c>
      <c r="G6954" s="81">
        <v>5270.610146</v>
      </c>
      <c r="H6954" s="106">
        <v>1264.5372765918096</v>
      </c>
      <c r="I6954" s="189">
        <f t="shared" si="325"/>
        <v>6664883</v>
      </c>
      <c r="J6954" s="232">
        <v>2016</v>
      </c>
      <c r="K6954" s="106">
        <f t="shared" si="326"/>
        <v>20940712</v>
      </c>
    </row>
    <row r="6955" spans="2:11" s="58" customFormat="1">
      <c r="B6955" s="175" t="s">
        <v>8116</v>
      </c>
      <c r="C6955" s="174" t="s">
        <v>1279</v>
      </c>
      <c r="D6955" s="181">
        <v>2849.7666669999999</v>
      </c>
      <c r="E6955" s="97">
        <v>117.03550464751086</v>
      </c>
      <c r="F6955" s="227">
        <f t="shared" si="324"/>
        <v>333523.88</v>
      </c>
      <c r="G6955" s="81">
        <v>1424.883294</v>
      </c>
      <c r="H6955" s="106">
        <v>1217.8386870749571</v>
      </c>
      <c r="I6955" s="189">
        <f t="shared" si="325"/>
        <v>1735278</v>
      </c>
      <c r="J6955" s="232">
        <v>2016</v>
      </c>
      <c r="K6955" s="106">
        <f t="shared" si="326"/>
        <v>2068802</v>
      </c>
    </row>
    <row r="6956" spans="2:11" s="58" customFormat="1">
      <c r="B6956" s="175" t="s">
        <v>8117</v>
      </c>
      <c r="C6956" s="174" t="s">
        <v>774</v>
      </c>
      <c r="D6956" s="181">
        <v>11374.985710000001</v>
      </c>
      <c r="E6956" s="97">
        <v>211.36800003944794</v>
      </c>
      <c r="F6956" s="227">
        <f t="shared" si="324"/>
        <v>2404307.98</v>
      </c>
      <c r="G6956" s="81">
        <v>5687.4929739999998</v>
      </c>
      <c r="H6956" s="106">
        <v>1217.8388670832317</v>
      </c>
      <c r="I6956" s="189">
        <f t="shared" si="325"/>
        <v>6926450</v>
      </c>
      <c r="J6956" s="232">
        <v>2016</v>
      </c>
      <c r="K6956" s="106">
        <f t="shared" si="326"/>
        <v>9330758</v>
      </c>
    </row>
    <row r="6957" spans="2:11" s="58" customFormat="1">
      <c r="B6957" s="175" t="s">
        <v>8118</v>
      </c>
      <c r="C6957" s="174" t="s">
        <v>774</v>
      </c>
      <c r="D6957" s="104">
        <v>10196.40286</v>
      </c>
      <c r="E6957" s="97">
        <v>138.70677330220747</v>
      </c>
      <c r="F6957" s="227">
        <f t="shared" si="324"/>
        <v>1414310.14</v>
      </c>
      <c r="G6957" s="81">
        <v>5098.2013770000003</v>
      </c>
      <c r="H6957" s="106">
        <v>1217.8389084452988</v>
      </c>
      <c r="I6957" s="189">
        <f t="shared" si="325"/>
        <v>6208788</v>
      </c>
      <c r="J6957" s="232">
        <v>2016</v>
      </c>
      <c r="K6957" s="106">
        <f t="shared" si="326"/>
        <v>7623098</v>
      </c>
    </row>
    <row r="6958" spans="2:11" s="58" customFormat="1">
      <c r="B6958" s="175" t="s">
        <v>8119</v>
      </c>
      <c r="C6958" s="174" t="s">
        <v>1144</v>
      </c>
      <c r="D6958" s="181">
        <v>4870</v>
      </c>
      <c r="E6958" s="97">
        <v>521.79741273100615</v>
      </c>
      <c r="F6958" s="227">
        <f t="shared" si="324"/>
        <v>2541153.4</v>
      </c>
      <c r="G6958" s="81">
        <v>2434.9999830000002</v>
      </c>
      <c r="H6958" s="106">
        <v>1217.8390228760834</v>
      </c>
      <c r="I6958" s="189">
        <f t="shared" si="325"/>
        <v>2965438</v>
      </c>
      <c r="J6958" s="232">
        <v>2016</v>
      </c>
      <c r="K6958" s="106">
        <f t="shared" si="326"/>
        <v>5506591</v>
      </c>
    </row>
    <row r="6959" spans="2:11" s="58" customFormat="1">
      <c r="B6959" s="175" t="s">
        <v>8120</v>
      </c>
      <c r="C6959" s="174" t="s">
        <v>1142</v>
      </c>
      <c r="D6959" s="181">
        <v>8845.65</v>
      </c>
      <c r="E6959" s="97">
        <v>700.17565356983368</v>
      </c>
      <c r="F6959" s="227">
        <f t="shared" si="324"/>
        <v>6193508.7699999986</v>
      </c>
      <c r="G6959" s="81">
        <v>4422.824979</v>
      </c>
      <c r="H6959" s="106">
        <v>1217.8388305154772</v>
      </c>
      <c r="I6959" s="189">
        <f t="shared" si="325"/>
        <v>5386288</v>
      </c>
      <c r="J6959" s="232">
        <v>2016</v>
      </c>
      <c r="K6959" s="106">
        <f t="shared" si="326"/>
        <v>11579797</v>
      </c>
    </row>
    <row r="6960" spans="2:11" s="58" customFormat="1">
      <c r="B6960" s="175" t="s">
        <v>8121</v>
      </c>
      <c r="C6960" s="174" t="s">
        <v>774</v>
      </c>
      <c r="D6960" s="181">
        <v>4962.9171429999997</v>
      </c>
      <c r="E6960" s="97">
        <v>175.55673506032582</v>
      </c>
      <c r="F6960" s="227">
        <f t="shared" si="324"/>
        <v>871273.53000000014</v>
      </c>
      <c r="G6960" s="81">
        <v>2481.458611</v>
      </c>
      <c r="H6960" s="106">
        <v>1217.8389704360859</v>
      </c>
      <c r="I6960" s="189">
        <f t="shared" si="325"/>
        <v>3022017</v>
      </c>
      <c r="J6960" s="232">
        <v>2016</v>
      </c>
      <c r="K6960" s="106">
        <f t="shared" si="326"/>
        <v>3893291</v>
      </c>
    </row>
    <row r="6961" spans="2:11" s="58" customFormat="1">
      <c r="B6961" s="175" t="s">
        <v>8122</v>
      </c>
      <c r="C6961" s="174" t="s">
        <v>1142</v>
      </c>
      <c r="D6961" s="181">
        <v>3313.4666670000001</v>
      </c>
      <c r="E6961" s="97">
        <v>413.00331572039318</v>
      </c>
      <c r="F6961" s="227">
        <f t="shared" si="324"/>
        <v>1368472.72</v>
      </c>
      <c r="G6961" s="81">
        <v>1656.733305</v>
      </c>
      <c r="H6961" s="106">
        <v>1217.8387395912223</v>
      </c>
      <c r="I6961" s="189">
        <f t="shared" si="325"/>
        <v>2017634</v>
      </c>
      <c r="J6961" s="232">
        <v>2016</v>
      </c>
      <c r="K6961" s="106">
        <f t="shared" si="326"/>
        <v>3386107</v>
      </c>
    </row>
    <row r="6962" spans="2:11" s="58" customFormat="1">
      <c r="B6962" s="175" t="s">
        <v>8123</v>
      </c>
      <c r="C6962" s="174" t="s">
        <v>1149</v>
      </c>
      <c r="D6962" s="104">
        <v>4310.9666669999997</v>
      </c>
      <c r="E6962" s="97">
        <v>174.03961755104891</v>
      </c>
      <c r="F6962" s="227">
        <f t="shared" si="324"/>
        <v>750278.99</v>
      </c>
      <c r="G6962" s="81">
        <v>2155.483397</v>
      </c>
      <c r="H6962" s="106">
        <v>1217.8391184332561</v>
      </c>
      <c r="I6962" s="189">
        <f t="shared" si="325"/>
        <v>2625032</v>
      </c>
      <c r="J6962" s="232">
        <v>2016</v>
      </c>
      <c r="K6962" s="106">
        <f t="shared" si="326"/>
        <v>3375311</v>
      </c>
    </row>
    <row r="6963" spans="2:11" s="58" customFormat="1">
      <c r="B6963" s="175" t="s">
        <v>8124</v>
      </c>
      <c r="C6963" s="174" t="s">
        <v>1149</v>
      </c>
      <c r="D6963" s="181">
        <v>4607.5333330000003</v>
      </c>
      <c r="E6963" s="97">
        <v>134.31934296979722</v>
      </c>
      <c r="F6963" s="227">
        <f t="shared" si="324"/>
        <v>618880.85</v>
      </c>
      <c r="G6963" s="81">
        <v>2303.7667110000002</v>
      </c>
      <c r="H6963" s="106">
        <v>1217.839022763794</v>
      </c>
      <c r="I6963" s="189">
        <f t="shared" si="325"/>
        <v>2805617</v>
      </c>
      <c r="J6963" s="232">
        <v>2016</v>
      </c>
      <c r="K6963" s="106">
        <f t="shared" si="326"/>
        <v>3424498</v>
      </c>
    </row>
    <row r="6964" spans="2:11" s="58" customFormat="1">
      <c r="B6964" s="175" t="s">
        <v>8125</v>
      </c>
      <c r="C6964" s="174" t="s">
        <v>1115</v>
      </c>
      <c r="D6964" s="181">
        <v>2593.166667</v>
      </c>
      <c r="E6964" s="97">
        <v>120.32900699012417</v>
      </c>
      <c r="F6964" s="227">
        <f t="shared" si="324"/>
        <v>312033.17</v>
      </c>
      <c r="G6964" s="81">
        <v>1296.583337</v>
      </c>
      <c r="H6964" s="106">
        <v>1217.8391893061942</v>
      </c>
      <c r="I6964" s="189">
        <f t="shared" si="325"/>
        <v>1579030</v>
      </c>
      <c r="J6964" s="232">
        <v>2016</v>
      </c>
      <c r="K6964" s="106">
        <f t="shared" si="326"/>
        <v>1891063</v>
      </c>
    </row>
    <row r="6965" spans="2:11" s="58" customFormat="1">
      <c r="B6965" s="175" t="s">
        <v>8126</v>
      </c>
      <c r="C6965" s="174" t="s">
        <v>4380</v>
      </c>
      <c r="D6965" s="181">
        <v>2675.8</v>
      </c>
      <c r="E6965" s="97">
        <v>264.87093953210257</v>
      </c>
      <c r="F6965" s="227">
        <f t="shared" si="324"/>
        <v>708741.66000000015</v>
      </c>
      <c r="G6965" s="81">
        <v>2675.80008</v>
      </c>
      <c r="H6965" s="106">
        <v>1217.8387407776743</v>
      </c>
      <c r="I6965" s="189">
        <f t="shared" si="325"/>
        <v>3258693</v>
      </c>
      <c r="J6965" s="232">
        <v>2016</v>
      </c>
      <c r="K6965" s="106">
        <f t="shared" si="326"/>
        <v>3967435</v>
      </c>
    </row>
    <row r="6966" spans="2:11" s="58" customFormat="1">
      <c r="B6966" s="175" t="s">
        <v>8127</v>
      </c>
      <c r="C6966" s="174" t="s">
        <v>1149</v>
      </c>
      <c r="D6966" s="181">
        <v>5220.05</v>
      </c>
      <c r="E6966" s="97">
        <v>152.07285753967875</v>
      </c>
      <c r="F6966" s="227">
        <f t="shared" si="324"/>
        <v>793827.92</v>
      </c>
      <c r="G6966" s="81">
        <v>2610.025134</v>
      </c>
      <c r="H6966" s="106">
        <v>1217.838847064528</v>
      </c>
      <c r="I6966" s="189">
        <f t="shared" si="325"/>
        <v>3178590</v>
      </c>
      <c r="J6966" s="232">
        <v>2016</v>
      </c>
      <c r="K6966" s="106">
        <f t="shared" si="326"/>
        <v>3972418</v>
      </c>
    </row>
    <row r="6967" spans="2:11" s="58" customFormat="1">
      <c r="B6967" s="175" t="s">
        <v>8128</v>
      </c>
      <c r="C6967" s="174" t="s">
        <v>1142</v>
      </c>
      <c r="D6967" s="104">
        <v>2692.41</v>
      </c>
      <c r="E6967" s="97">
        <v>163.96607500343561</v>
      </c>
      <c r="F6967" s="227">
        <f t="shared" si="324"/>
        <v>441463.9</v>
      </c>
      <c r="G6967" s="81">
        <v>1346.20505</v>
      </c>
      <c r="H6967" s="106">
        <v>1217.8389911700301</v>
      </c>
      <c r="I6967" s="189">
        <f t="shared" si="325"/>
        <v>1639461</v>
      </c>
      <c r="J6967" s="232">
        <v>2016</v>
      </c>
      <c r="K6967" s="106">
        <f t="shared" si="326"/>
        <v>2080925</v>
      </c>
    </row>
    <row r="6968" spans="2:11" s="58" customFormat="1">
      <c r="B6968" s="175" t="s">
        <v>8129</v>
      </c>
      <c r="C6968" s="174" t="s">
        <v>3384</v>
      </c>
      <c r="D6968" s="181">
        <v>5587.7428570000002</v>
      </c>
      <c r="E6968" s="97">
        <v>1430.0262189033656</v>
      </c>
      <c r="F6968" s="227">
        <f t="shared" si="324"/>
        <v>7990618.79</v>
      </c>
      <c r="G6968" s="81">
        <v>2793.871345</v>
      </c>
      <c r="H6968" s="106">
        <v>0</v>
      </c>
      <c r="I6968" s="189">
        <f t="shared" si="325"/>
        <v>0</v>
      </c>
      <c r="J6968" s="232">
        <v>2016</v>
      </c>
      <c r="K6968" s="106">
        <f t="shared" si="326"/>
        <v>7990619</v>
      </c>
    </row>
    <row r="6969" spans="2:11" s="58" customFormat="1">
      <c r="B6969" s="175" t="s">
        <v>8130</v>
      </c>
      <c r="C6969" s="174" t="s">
        <v>3384</v>
      </c>
      <c r="D6969" s="181">
        <v>10989.74286</v>
      </c>
      <c r="E6969" s="97">
        <v>1413.6407419090422</v>
      </c>
      <c r="F6969" s="227">
        <f t="shared" si="324"/>
        <v>15535548.25</v>
      </c>
      <c r="G6969" s="81">
        <v>5494.8715780000002</v>
      </c>
      <c r="H6969" s="106">
        <v>0</v>
      </c>
      <c r="I6969" s="189">
        <f t="shared" si="325"/>
        <v>0</v>
      </c>
      <c r="J6969" s="232">
        <v>2016</v>
      </c>
      <c r="K6969" s="106">
        <f t="shared" si="326"/>
        <v>15535548</v>
      </c>
    </row>
    <row r="6970" spans="2:11" s="58" customFormat="1">
      <c r="B6970" s="175" t="s">
        <v>8131</v>
      </c>
      <c r="C6970" s="174" t="s">
        <v>5227</v>
      </c>
      <c r="D6970" s="181">
        <v>1325.2809520000001</v>
      </c>
      <c r="E6970" s="97">
        <v>132.26772763576247</v>
      </c>
      <c r="F6970" s="227">
        <f t="shared" si="324"/>
        <v>175291.9</v>
      </c>
      <c r="G6970" s="81"/>
      <c r="H6970" s="106" t="s">
        <v>11235</v>
      </c>
      <c r="I6970" s="189" t="str">
        <f t="shared" si="325"/>
        <v/>
      </c>
      <c r="J6970" s="232">
        <v>2016</v>
      </c>
      <c r="K6970" s="106">
        <f t="shared" si="326"/>
        <v>0</v>
      </c>
    </row>
    <row r="6971" spans="2:11" s="58" customFormat="1">
      <c r="B6971" s="175" t="s">
        <v>8132</v>
      </c>
      <c r="C6971" s="174" t="s">
        <v>5227</v>
      </c>
      <c r="D6971" s="181">
        <v>1251.143282</v>
      </c>
      <c r="E6971" s="97">
        <v>45.126502145898904</v>
      </c>
      <c r="F6971" s="227">
        <f t="shared" si="324"/>
        <v>56459.719999999994</v>
      </c>
      <c r="G6971" s="81"/>
      <c r="H6971" s="106" t="s">
        <v>11235</v>
      </c>
      <c r="I6971" s="189" t="str">
        <f t="shared" si="325"/>
        <v/>
      </c>
      <c r="J6971" s="232">
        <v>2016</v>
      </c>
      <c r="K6971" s="106">
        <f t="shared" si="326"/>
        <v>0</v>
      </c>
    </row>
    <row r="6972" spans="2:11" s="58" customFormat="1">
      <c r="B6972" s="175" t="s">
        <v>8133</v>
      </c>
      <c r="C6972" s="174" t="s">
        <v>1175</v>
      </c>
      <c r="D6972" s="104">
        <v>8893.7571430000007</v>
      </c>
      <c r="E6972" s="97">
        <v>203.41206881547069</v>
      </c>
      <c r="F6972" s="227">
        <f t="shared" si="324"/>
        <v>1809097.54</v>
      </c>
      <c r="G6972" s="81">
        <v>4446.878651</v>
      </c>
      <c r="H6972" s="106">
        <v>1300.6111598524033</v>
      </c>
      <c r="I6972" s="189">
        <f t="shared" si="325"/>
        <v>5783660</v>
      </c>
      <c r="J6972" s="232">
        <v>2016</v>
      </c>
      <c r="K6972" s="106">
        <f t="shared" si="326"/>
        <v>7592758</v>
      </c>
    </row>
    <row r="6973" spans="2:11" s="58" customFormat="1">
      <c r="B6973" s="175" t="s">
        <v>8134</v>
      </c>
      <c r="C6973" s="174" t="s">
        <v>774</v>
      </c>
      <c r="D6973" s="181">
        <v>10196.40286</v>
      </c>
      <c r="E6973" s="97">
        <v>138.70677330220747</v>
      </c>
      <c r="F6973" s="227">
        <f t="shared" si="324"/>
        <v>1414310.14</v>
      </c>
      <c r="G6973" s="81">
        <v>5098.2013770000003</v>
      </c>
      <c r="H6973" s="106">
        <v>1217.8389084452988</v>
      </c>
      <c r="I6973" s="189">
        <f t="shared" si="325"/>
        <v>6208788</v>
      </c>
      <c r="J6973" s="232">
        <v>2016</v>
      </c>
      <c r="K6973" s="106">
        <f t="shared" si="326"/>
        <v>7623098</v>
      </c>
    </row>
    <row r="6974" spans="2:11" s="58" customFormat="1">
      <c r="B6974" s="175" t="s">
        <v>8135</v>
      </c>
      <c r="C6974" s="174" t="s">
        <v>774</v>
      </c>
      <c r="D6974" s="181">
        <v>4962.9171429999997</v>
      </c>
      <c r="E6974" s="97">
        <v>175.55673506032582</v>
      </c>
      <c r="F6974" s="227">
        <f t="shared" si="324"/>
        <v>871273.53000000014</v>
      </c>
      <c r="G6974" s="81">
        <v>2481.458611</v>
      </c>
      <c r="H6974" s="106">
        <v>1217.8389704360859</v>
      </c>
      <c r="I6974" s="189">
        <f t="shared" si="325"/>
        <v>3022017</v>
      </c>
      <c r="J6974" s="232">
        <v>2016</v>
      </c>
      <c r="K6974" s="106">
        <f t="shared" si="326"/>
        <v>3893291</v>
      </c>
    </row>
    <row r="6975" spans="2:11" s="58" customFormat="1">
      <c r="B6975" s="175" t="s">
        <v>8136</v>
      </c>
      <c r="C6975" s="174" t="s">
        <v>1162</v>
      </c>
      <c r="D6975" s="181">
        <v>8623.25</v>
      </c>
      <c r="E6975" s="97">
        <v>170.80428840634332</v>
      </c>
      <c r="F6975" s="227">
        <f t="shared" si="324"/>
        <v>1472888.08</v>
      </c>
      <c r="G6975" s="81">
        <v>4311.6248779999996</v>
      </c>
      <c r="H6975" s="106">
        <v>1300.6110593278752</v>
      </c>
      <c r="I6975" s="189">
        <f t="shared" si="325"/>
        <v>5607747</v>
      </c>
      <c r="J6975" s="232">
        <v>2016</v>
      </c>
      <c r="K6975" s="106">
        <f t="shared" si="326"/>
        <v>7080635</v>
      </c>
    </row>
    <row r="6976" spans="2:11" s="58" customFormat="1">
      <c r="B6976" s="175" t="s">
        <v>8137</v>
      </c>
      <c r="C6976" s="174" t="s">
        <v>1162</v>
      </c>
      <c r="D6976" s="181">
        <v>9115.3666670000002</v>
      </c>
      <c r="E6976" s="97">
        <v>234.91424407008992</v>
      </c>
      <c r="F6976" s="227">
        <f t="shared" si="324"/>
        <v>2141329.4700000002</v>
      </c>
      <c r="G6976" s="81">
        <v>4557.6834010000002</v>
      </c>
      <c r="H6976" s="106">
        <v>1287.1141946175737</v>
      </c>
      <c r="I6976" s="189">
        <f t="shared" si="325"/>
        <v>5866259</v>
      </c>
      <c r="J6976" s="232">
        <v>2016</v>
      </c>
      <c r="K6976" s="106">
        <f t="shared" si="326"/>
        <v>8007588</v>
      </c>
    </row>
    <row r="6977" spans="2:11" s="58" customFormat="1">
      <c r="B6977" s="175" t="s">
        <v>8138</v>
      </c>
      <c r="C6977" s="174" t="s">
        <v>1162</v>
      </c>
      <c r="D6977" s="104">
        <v>7804.106667</v>
      </c>
      <c r="E6977" s="97">
        <v>484.11393272925903</v>
      </c>
      <c r="F6977" s="227">
        <f t="shared" si="324"/>
        <v>3778076.77</v>
      </c>
      <c r="G6977" s="81">
        <v>3902.053508</v>
      </c>
      <c r="H6977" s="106">
        <v>1217.8390148308545</v>
      </c>
      <c r="I6977" s="189">
        <f t="shared" si="325"/>
        <v>4752073</v>
      </c>
      <c r="J6977" s="232">
        <v>2016</v>
      </c>
      <c r="K6977" s="106">
        <f t="shared" si="326"/>
        <v>8530150</v>
      </c>
    </row>
    <row r="6978" spans="2:11" s="58" customFormat="1">
      <c r="B6978" s="175" t="s">
        <v>8139</v>
      </c>
      <c r="C6978" s="174" t="s">
        <v>1162</v>
      </c>
      <c r="D6978" s="181">
        <v>9115.3666670000002</v>
      </c>
      <c r="E6978" s="97">
        <v>234.91424407008992</v>
      </c>
      <c r="F6978" s="227">
        <f t="shared" si="324"/>
        <v>2141329.4700000002</v>
      </c>
      <c r="G6978" s="81">
        <v>4557.6834010000002</v>
      </c>
      <c r="H6978" s="106">
        <v>1287.1141946175737</v>
      </c>
      <c r="I6978" s="189">
        <f t="shared" si="325"/>
        <v>5866259</v>
      </c>
      <c r="J6978" s="232">
        <v>2016</v>
      </c>
      <c r="K6978" s="106">
        <f t="shared" si="326"/>
        <v>8007588</v>
      </c>
    </row>
    <row r="6979" spans="2:11" s="58" customFormat="1">
      <c r="B6979" s="175" t="s">
        <v>8140</v>
      </c>
      <c r="C6979" s="174" t="s">
        <v>1144</v>
      </c>
      <c r="D6979" s="181">
        <v>5950.7928570000004</v>
      </c>
      <c r="E6979" s="97">
        <v>231.91496043701054</v>
      </c>
      <c r="F6979" s="227">
        <f t="shared" si="324"/>
        <v>1380077.89</v>
      </c>
      <c r="G6979" s="81">
        <v>2975.3965370000001</v>
      </c>
      <c r="H6979" s="106">
        <v>1270.5691335554579</v>
      </c>
      <c r="I6979" s="189">
        <f t="shared" si="325"/>
        <v>3780447</v>
      </c>
      <c r="J6979" s="232">
        <v>2016</v>
      </c>
      <c r="K6979" s="106">
        <f t="shared" si="326"/>
        <v>5160525</v>
      </c>
    </row>
    <row r="6980" spans="2:11" s="58" customFormat="1">
      <c r="B6980" s="175" t="s">
        <v>8141</v>
      </c>
      <c r="C6980" s="174" t="s">
        <v>1144</v>
      </c>
      <c r="D6980" s="181">
        <v>7337.0023810000002</v>
      </c>
      <c r="E6980" s="97">
        <v>436.79912634336648</v>
      </c>
      <c r="F6980" s="227">
        <f t="shared" si="324"/>
        <v>3204796.23</v>
      </c>
      <c r="G6980" s="81">
        <v>3668.5012219999999</v>
      </c>
      <c r="H6980" s="106">
        <v>1300.6112609112824</v>
      </c>
      <c r="I6980" s="189">
        <f t="shared" si="325"/>
        <v>4771294</v>
      </c>
      <c r="J6980" s="232">
        <v>2016</v>
      </c>
      <c r="K6980" s="106">
        <f t="shared" si="326"/>
        <v>7976090</v>
      </c>
    </row>
    <row r="6981" spans="2:11" s="58" customFormat="1">
      <c r="B6981" s="175" t="s">
        <v>8142</v>
      </c>
      <c r="C6981" s="174" t="s">
        <v>1144</v>
      </c>
      <c r="D6981" s="181">
        <v>4271.1666670000004</v>
      </c>
      <c r="E6981" s="97">
        <v>193.36890933832527</v>
      </c>
      <c r="F6981" s="227">
        <f t="shared" si="324"/>
        <v>825910.84</v>
      </c>
      <c r="G6981" s="81">
        <v>2135.5833779999998</v>
      </c>
      <c r="H6981" s="106">
        <v>1217.8391285456055</v>
      </c>
      <c r="I6981" s="189">
        <f t="shared" si="325"/>
        <v>2600797</v>
      </c>
      <c r="J6981" s="232">
        <v>2016</v>
      </c>
      <c r="K6981" s="106">
        <f t="shared" si="326"/>
        <v>3426708</v>
      </c>
    </row>
    <row r="6982" spans="2:11" s="58" customFormat="1">
      <c r="B6982" s="175" t="s">
        <v>8143</v>
      </c>
      <c r="C6982" s="174" t="s">
        <v>1144</v>
      </c>
      <c r="D6982" s="104">
        <v>6290.4023809999999</v>
      </c>
      <c r="E6982" s="97">
        <v>154.16442244285105</v>
      </c>
      <c r="F6982" s="227">
        <f t="shared" si="324"/>
        <v>969756.25</v>
      </c>
      <c r="G6982" s="81">
        <v>3145.2011649999999</v>
      </c>
      <c r="H6982" s="106">
        <v>1217.8387960122736</v>
      </c>
      <c r="I6982" s="189">
        <f t="shared" si="325"/>
        <v>3830348.0000000005</v>
      </c>
      <c r="J6982" s="232">
        <v>2016</v>
      </c>
      <c r="K6982" s="106">
        <f t="shared" si="326"/>
        <v>4800104</v>
      </c>
    </row>
    <row r="6983" spans="2:11" s="58" customFormat="1">
      <c r="B6983" s="175" t="s">
        <v>8144</v>
      </c>
      <c r="C6983" s="174" t="s">
        <v>8145</v>
      </c>
      <c r="D6983" s="181">
        <v>4050.057143</v>
      </c>
      <c r="E6983" s="97">
        <v>210.23932007272421</v>
      </c>
      <c r="F6983" s="227">
        <f t="shared" si="324"/>
        <v>851481.26</v>
      </c>
      <c r="G6983" s="81">
        <v>2025.028673</v>
      </c>
      <c r="H6983" s="106">
        <v>1217.8390522967177</v>
      </c>
      <c r="I6983" s="189">
        <f t="shared" si="325"/>
        <v>2466159</v>
      </c>
      <c r="J6983" s="232">
        <v>2016</v>
      </c>
      <c r="K6983" s="106">
        <f t="shared" si="326"/>
        <v>3317640</v>
      </c>
    </row>
    <row r="6984" spans="2:11" s="58" customFormat="1">
      <c r="B6984" s="175" t="s">
        <v>8146</v>
      </c>
      <c r="C6984" s="174" t="s">
        <v>915</v>
      </c>
      <c r="D6984" s="181">
        <v>3501.4</v>
      </c>
      <c r="E6984" s="97">
        <v>339.59018392642946</v>
      </c>
      <c r="F6984" s="227">
        <f t="shared" si="324"/>
        <v>1189041.07</v>
      </c>
      <c r="G6984" s="81">
        <v>1750.6999740000001</v>
      </c>
      <c r="H6984" s="106">
        <v>0</v>
      </c>
      <c r="I6984" s="189">
        <f t="shared" si="325"/>
        <v>0</v>
      </c>
      <c r="J6984" s="232">
        <v>2016</v>
      </c>
      <c r="K6984" s="106">
        <f t="shared" si="326"/>
        <v>1189041</v>
      </c>
    </row>
    <row r="6985" spans="2:11" s="58" customFormat="1">
      <c r="B6985" s="175" t="s">
        <v>8147</v>
      </c>
      <c r="C6985" s="174" t="s">
        <v>915</v>
      </c>
      <c r="D6985" s="181">
        <v>3501.4</v>
      </c>
      <c r="E6985" s="97">
        <v>1090.0224881475981</v>
      </c>
      <c r="F6985" s="227">
        <f t="shared" si="324"/>
        <v>3816604.74</v>
      </c>
      <c r="G6985" s="81"/>
      <c r="H6985" s="106" t="s">
        <v>11235</v>
      </c>
      <c r="I6985" s="189" t="str">
        <f t="shared" si="325"/>
        <v/>
      </c>
      <c r="J6985" s="232">
        <v>2016</v>
      </c>
      <c r="K6985" s="106">
        <f t="shared" si="326"/>
        <v>0</v>
      </c>
    </row>
    <row r="6986" spans="2:11" s="58" customFormat="1">
      <c r="B6986" s="175" t="s">
        <v>8148</v>
      </c>
      <c r="C6986" s="174" t="s">
        <v>1302</v>
      </c>
      <c r="D6986" s="181">
        <v>7554</v>
      </c>
      <c r="E6986" s="97">
        <v>89.688989939105113</v>
      </c>
      <c r="F6986" s="227">
        <f t="shared" si="324"/>
        <v>677510.63</v>
      </c>
      <c r="G6986" s="81">
        <v>3777.0000829999999</v>
      </c>
      <c r="H6986" s="106">
        <v>1300.6110384033052</v>
      </c>
      <c r="I6986" s="189">
        <f t="shared" si="325"/>
        <v>4912408</v>
      </c>
      <c r="J6986" s="232">
        <v>2016</v>
      </c>
      <c r="K6986" s="106">
        <f t="shared" si="326"/>
        <v>5589919</v>
      </c>
    </row>
    <row r="6987" spans="2:11" s="58" customFormat="1">
      <c r="B6987" s="175" t="s">
        <v>8149</v>
      </c>
      <c r="C6987" s="174" t="s">
        <v>1265</v>
      </c>
      <c r="D6987" s="104">
        <v>3279.7</v>
      </c>
      <c r="E6987" s="97">
        <v>251.60206726224962</v>
      </c>
      <c r="F6987" s="227">
        <f t="shared" si="324"/>
        <v>825179.3</v>
      </c>
      <c r="G6987" s="81">
        <v>1639.8500260000001</v>
      </c>
      <c r="H6987" s="106">
        <v>1300.6110108754542</v>
      </c>
      <c r="I6987" s="189">
        <f t="shared" si="325"/>
        <v>2132807</v>
      </c>
      <c r="J6987" s="232">
        <v>2016</v>
      </c>
      <c r="K6987" s="106">
        <f t="shared" si="326"/>
        <v>2957986</v>
      </c>
    </row>
    <row r="6988" spans="2:11" s="58" customFormat="1">
      <c r="B6988" s="175" t="s">
        <v>8150</v>
      </c>
      <c r="C6988" s="174" t="s">
        <v>1265</v>
      </c>
      <c r="D6988" s="181">
        <v>4780.6333329999998</v>
      </c>
      <c r="E6988" s="97">
        <v>80.521799767152316</v>
      </c>
      <c r="F6988" s="227">
        <f t="shared" si="324"/>
        <v>384945.2</v>
      </c>
      <c r="G6988" s="81">
        <v>2390.3166679999999</v>
      </c>
      <c r="H6988" s="106">
        <v>1300.6109364585664</v>
      </c>
      <c r="I6988" s="189">
        <f t="shared" si="325"/>
        <v>3108872</v>
      </c>
      <c r="J6988" s="232">
        <v>2016</v>
      </c>
      <c r="K6988" s="106">
        <f t="shared" si="326"/>
        <v>3493817</v>
      </c>
    </row>
    <row r="6989" spans="2:11" s="58" customFormat="1">
      <c r="B6989" s="175" t="s">
        <v>8151</v>
      </c>
      <c r="C6989" s="174" t="s">
        <v>1302</v>
      </c>
      <c r="D6989" s="181">
        <v>2175</v>
      </c>
      <c r="E6989" s="97">
        <v>161.26529655172413</v>
      </c>
      <c r="F6989" s="227">
        <f t="shared" si="324"/>
        <v>350752.02</v>
      </c>
      <c r="G6989" s="81">
        <v>1087.499982</v>
      </c>
      <c r="H6989" s="106">
        <v>1300.6115157802365</v>
      </c>
      <c r="I6989" s="189">
        <f t="shared" si="325"/>
        <v>1414415</v>
      </c>
      <c r="J6989" s="232">
        <v>2016</v>
      </c>
      <c r="K6989" s="106">
        <f t="shared" si="326"/>
        <v>1765167</v>
      </c>
    </row>
    <row r="6990" spans="2:11" s="58" customFormat="1">
      <c r="B6990" s="175" t="s">
        <v>8152</v>
      </c>
      <c r="C6990" s="174" t="s">
        <v>1256</v>
      </c>
      <c r="D6990" s="181">
        <v>2925.6</v>
      </c>
      <c r="E6990" s="97">
        <v>180.31808176100628</v>
      </c>
      <c r="F6990" s="227">
        <f t="shared" ref="F6990:F7053" si="327">IFERROR(D6990*E6990,0)</f>
        <v>527538.57999999996</v>
      </c>
      <c r="G6990" s="81">
        <v>1462.8000440000001</v>
      </c>
      <c r="H6990" s="106">
        <v>1300.6111175643359</v>
      </c>
      <c r="I6990" s="189">
        <f t="shared" ref="I6990:I7053" si="328">IFERROR(G6990*H6990,"")</f>
        <v>1902533.9999999998</v>
      </c>
      <c r="J6990" s="232">
        <v>2016</v>
      </c>
      <c r="K6990" s="106">
        <f t="shared" ref="K6990:K7053" si="329">IFERROR(ROUND((F6990+I6990),0),0)</f>
        <v>2430073</v>
      </c>
    </row>
    <row r="6991" spans="2:11" s="58" customFormat="1">
      <c r="B6991" s="175" t="s">
        <v>8153</v>
      </c>
      <c r="C6991" s="174" t="s">
        <v>1500</v>
      </c>
      <c r="D6991" s="181">
        <v>2465.1</v>
      </c>
      <c r="E6991" s="97">
        <v>372.5162995416008</v>
      </c>
      <c r="F6991" s="227">
        <f t="shared" si="327"/>
        <v>918289.93</v>
      </c>
      <c r="G6991" s="81">
        <v>1232.549986</v>
      </c>
      <c r="H6991" s="106">
        <v>1300.6109433358106</v>
      </c>
      <c r="I6991" s="189">
        <f t="shared" si="328"/>
        <v>1603068.0000000002</v>
      </c>
      <c r="J6991" s="232">
        <v>2016</v>
      </c>
      <c r="K6991" s="106">
        <f t="shared" si="329"/>
        <v>2521358</v>
      </c>
    </row>
    <row r="6992" spans="2:11" s="58" customFormat="1">
      <c r="B6992" s="175" t="s">
        <v>8154</v>
      </c>
      <c r="C6992" s="174" t="s">
        <v>1256</v>
      </c>
      <c r="D6992" s="104">
        <v>8885.1</v>
      </c>
      <c r="E6992" s="97">
        <v>365.97674421222047</v>
      </c>
      <c r="F6992" s="227">
        <f t="shared" si="327"/>
        <v>3251739.97</v>
      </c>
      <c r="G6992" s="81">
        <v>4442.5497939999996</v>
      </c>
      <c r="H6992" s="106">
        <v>1300.6111958055412</v>
      </c>
      <c r="I6992" s="189">
        <f t="shared" si="328"/>
        <v>5778030</v>
      </c>
      <c r="J6992" s="232">
        <v>2016</v>
      </c>
      <c r="K6992" s="106">
        <f t="shared" si="329"/>
        <v>9029770</v>
      </c>
    </row>
    <row r="6993" spans="2:11" s="58" customFormat="1">
      <c r="B6993" s="175" t="s">
        <v>8155</v>
      </c>
      <c r="C6993" s="174" t="s">
        <v>1274</v>
      </c>
      <c r="D6993" s="181">
        <v>7112.6666670000004</v>
      </c>
      <c r="E6993" s="97">
        <v>981.15469580180161</v>
      </c>
      <c r="F6993" s="227">
        <f t="shared" si="327"/>
        <v>6978626.2999999998</v>
      </c>
      <c r="G6993" s="81">
        <v>3556.3333050000001</v>
      </c>
      <c r="H6993" s="106">
        <v>1300.611220409781</v>
      </c>
      <c r="I6993" s="189">
        <f t="shared" si="328"/>
        <v>4625407</v>
      </c>
      <c r="J6993" s="232">
        <v>2016</v>
      </c>
      <c r="K6993" s="106">
        <f t="shared" si="329"/>
        <v>11604033</v>
      </c>
    </row>
    <row r="6994" spans="2:11" s="58" customFormat="1">
      <c r="B6994" s="175" t="s">
        <v>8156</v>
      </c>
      <c r="C6994" s="174" t="s">
        <v>1256</v>
      </c>
      <c r="D6994" s="181">
        <v>3188</v>
      </c>
      <c r="E6994" s="97">
        <v>86.924030740276038</v>
      </c>
      <c r="F6994" s="227">
        <f t="shared" si="327"/>
        <v>277113.81</v>
      </c>
      <c r="G6994" s="81"/>
      <c r="H6994" s="106" t="s">
        <v>11235</v>
      </c>
      <c r="I6994" s="189" t="str">
        <f t="shared" si="328"/>
        <v/>
      </c>
      <c r="J6994" s="232">
        <v>2016</v>
      </c>
      <c r="K6994" s="106">
        <f t="shared" si="329"/>
        <v>0</v>
      </c>
    </row>
    <row r="6995" spans="2:11" s="58" customFormat="1">
      <c r="B6995" s="175" t="s">
        <v>8157</v>
      </c>
      <c r="C6995" s="174" t="s">
        <v>1274</v>
      </c>
      <c r="D6995" s="181">
        <v>5553.1388889999998</v>
      </c>
      <c r="E6995" s="97">
        <v>301.31175960940385</v>
      </c>
      <c r="F6995" s="227">
        <f t="shared" si="327"/>
        <v>1673226.0499999998</v>
      </c>
      <c r="G6995" s="81">
        <v>2776.5693000000001</v>
      </c>
      <c r="H6995" s="106">
        <v>1300.6111534835452</v>
      </c>
      <c r="I6995" s="189">
        <f t="shared" si="328"/>
        <v>3611237</v>
      </c>
      <c r="J6995" s="232">
        <v>2016</v>
      </c>
      <c r="K6995" s="106">
        <f t="shared" si="329"/>
        <v>5284463</v>
      </c>
    </row>
    <row r="6996" spans="2:11" s="58" customFormat="1">
      <c r="B6996" s="175" t="s">
        <v>8158</v>
      </c>
      <c r="C6996" s="174" t="s">
        <v>1274</v>
      </c>
      <c r="D6996" s="181">
        <v>5364.5880950000001</v>
      </c>
      <c r="E6996" s="97">
        <v>366.41786194770276</v>
      </c>
      <c r="F6996" s="227">
        <f t="shared" si="327"/>
        <v>1965680.8999999997</v>
      </c>
      <c r="G6996" s="81">
        <v>5364.5878350000003</v>
      </c>
      <c r="H6996" s="106">
        <v>1300.6111959764378</v>
      </c>
      <c r="I6996" s="189">
        <f t="shared" si="328"/>
        <v>6977242.9999999991</v>
      </c>
      <c r="J6996" s="232">
        <v>2016</v>
      </c>
      <c r="K6996" s="106">
        <f t="shared" si="329"/>
        <v>8942924</v>
      </c>
    </row>
    <row r="6997" spans="2:11" s="58" customFormat="1">
      <c r="B6997" s="175" t="s">
        <v>8159</v>
      </c>
      <c r="C6997" s="174" t="s">
        <v>1274</v>
      </c>
      <c r="D6997" s="104">
        <v>5553.1388889999998</v>
      </c>
      <c r="E6997" s="97">
        <v>301.31175960940385</v>
      </c>
      <c r="F6997" s="227">
        <f t="shared" si="327"/>
        <v>1673226.0499999998</v>
      </c>
      <c r="G6997" s="81">
        <v>2776.5693000000001</v>
      </c>
      <c r="H6997" s="106">
        <v>1300.6111534835452</v>
      </c>
      <c r="I6997" s="189">
        <f t="shared" si="328"/>
        <v>3611237</v>
      </c>
      <c r="J6997" s="232">
        <v>2016</v>
      </c>
      <c r="K6997" s="106">
        <f t="shared" si="329"/>
        <v>5284463</v>
      </c>
    </row>
    <row r="6998" spans="2:11" s="58" customFormat="1">
      <c r="B6998" s="175" t="s">
        <v>8160</v>
      </c>
      <c r="C6998" s="174" t="s">
        <v>1274</v>
      </c>
      <c r="D6998" s="181">
        <v>7262.171429</v>
      </c>
      <c r="E6998" s="97">
        <v>222.99107310153252</v>
      </c>
      <c r="F6998" s="227">
        <f t="shared" si="327"/>
        <v>1619399.4</v>
      </c>
      <c r="G6998" s="81">
        <v>3631.0857080000001</v>
      </c>
      <c r="H6998" s="106">
        <v>1300.6109962084101</v>
      </c>
      <c r="I6998" s="189">
        <f t="shared" si="328"/>
        <v>4722630</v>
      </c>
      <c r="J6998" s="232">
        <v>2016</v>
      </c>
      <c r="K6998" s="106">
        <f t="shared" si="329"/>
        <v>6342029</v>
      </c>
    </row>
    <row r="6999" spans="2:11" s="58" customFormat="1">
      <c r="B6999" s="175" t="s">
        <v>8161</v>
      </c>
      <c r="C6999" s="174" t="s">
        <v>1274</v>
      </c>
      <c r="D6999" s="181">
        <v>13591.03988</v>
      </c>
      <c r="E6999" s="97">
        <v>196.70458431470661</v>
      </c>
      <c r="F6999" s="227">
        <f t="shared" si="327"/>
        <v>2673419.85</v>
      </c>
      <c r="G6999" s="81">
        <v>6795.5197459999999</v>
      </c>
      <c r="H6999" s="106">
        <v>1300.6111865398441</v>
      </c>
      <c r="I6999" s="189">
        <f t="shared" si="328"/>
        <v>8838329</v>
      </c>
      <c r="J6999" s="232">
        <v>2016</v>
      </c>
      <c r="K6999" s="106">
        <f t="shared" si="329"/>
        <v>11511749</v>
      </c>
    </row>
    <row r="7000" spans="2:11" s="58" customFormat="1">
      <c r="B7000" s="175" t="s">
        <v>8162</v>
      </c>
      <c r="C7000" s="174" t="s">
        <v>1530</v>
      </c>
      <c r="D7000" s="181">
        <v>7028.2142860000004</v>
      </c>
      <c r="E7000" s="97">
        <v>405.25730919639176</v>
      </c>
      <c r="F7000" s="227">
        <f t="shared" si="327"/>
        <v>2848235.21</v>
      </c>
      <c r="G7000" s="81">
        <v>3514.107156</v>
      </c>
      <c r="H7000" s="106">
        <v>1300.6111644024095</v>
      </c>
      <c r="I7000" s="189">
        <f t="shared" si="328"/>
        <v>4570487</v>
      </c>
      <c r="J7000" s="232">
        <v>2016</v>
      </c>
      <c r="K7000" s="106">
        <f t="shared" si="329"/>
        <v>7418722</v>
      </c>
    </row>
    <row r="7001" spans="2:11" s="58" customFormat="1">
      <c r="B7001" s="175" t="s">
        <v>8163</v>
      </c>
      <c r="C7001" s="174" t="s">
        <v>1274</v>
      </c>
      <c r="D7001" s="181">
        <v>5682.2857139999996</v>
      </c>
      <c r="E7001" s="97">
        <v>162.75972144824817</v>
      </c>
      <c r="F7001" s="227">
        <f t="shared" si="327"/>
        <v>924847.23999999987</v>
      </c>
      <c r="G7001" s="81">
        <v>2841.1428030000002</v>
      </c>
      <c r="H7001" s="106">
        <v>1300.6111470701742</v>
      </c>
      <c r="I7001" s="189">
        <f t="shared" si="328"/>
        <v>3695222</v>
      </c>
      <c r="J7001" s="232">
        <v>2016</v>
      </c>
      <c r="K7001" s="106">
        <f t="shared" si="329"/>
        <v>4620069</v>
      </c>
    </row>
    <row r="7002" spans="2:11" s="58" customFormat="1">
      <c r="B7002" s="175" t="s">
        <v>8164</v>
      </c>
      <c r="C7002" s="174" t="s">
        <v>1516</v>
      </c>
      <c r="D7002" s="104">
        <v>3466.8</v>
      </c>
      <c r="E7002" s="97">
        <v>54.790437867774308</v>
      </c>
      <c r="F7002" s="227">
        <f t="shared" si="327"/>
        <v>189947.49</v>
      </c>
      <c r="G7002" s="81">
        <v>1733.40004</v>
      </c>
      <c r="H7002" s="106">
        <v>1300.6109080279011</v>
      </c>
      <c r="I7002" s="189">
        <f t="shared" si="328"/>
        <v>2254479</v>
      </c>
      <c r="J7002" s="232">
        <v>2016</v>
      </c>
      <c r="K7002" s="106">
        <f t="shared" si="329"/>
        <v>2444426</v>
      </c>
    </row>
    <row r="7003" spans="2:11" s="58" customFormat="1">
      <c r="B7003" s="175" t="s">
        <v>8165</v>
      </c>
      <c r="C7003" s="174" t="s">
        <v>1274</v>
      </c>
      <c r="D7003" s="181">
        <v>12642.83929</v>
      </c>
      <c r="E7003" s="97">
        <v>238.98560052011862</v>
      </c>
      <c r="F7003" s="227">
        <f t="shared" si="327"/>
        <v>3021456.54</v>
      </c>
      <c r="G7003" s="81">
        <v>6321.4194960000004</v>
      </c>
      <c r="H7003" s="106">
        <v>1300.611200570132</v>
      </c>
      <c r="I7003" s="189">
        <f t="shared" si="328"/>
        <v>8221709</v>
      </c>
      <c r="J7003" s="232">
        <v>2016</v>
      </c>
      <c r="K7003" s="106">
        <f t="shared" si="329"/>
        <v>11243166</v>
      </c>
    </row>
    <row r="7004" spans="2:11" s="58" customFormat="1">
      <c r="B7004" s="175" t="s">
        <v>8166</v>
      </c>
      <c r="C7004" s="174" t="s">
        <v>292</v>
      </c>
      <c r="D7004" s="181">
        <v>6270.2333330000001</v>
      </c>
      <c r="E7004" s="97">
        <v>220.75969050703907</v>
      </c>
      <c r="F7004" s="227">
        <f t="shared" si="327"/>
        <v>1384214.77</v>
      </c>
      <c r="G7004" s="81">
        <v>3135.1167599999999</v>
      </c>
      <c r="H7004" s="106">
        <v>1300.6112091340419</v>
      </c>
      <c r="I7004" s="189">
        <f t="shared" si="328"/>
        <v>4077568</v>
      </c>
      <c r="J7004" s="232">
        <v>2016</v>
      </c>
      <c r="K7004" s="106">
        <f t="shared" si="329"/>
        <v>5461783</v>
      </c>
    </row>
    <row r="7005" spans="2:11" s="58" customFormat="1">
      <c r="B7005" s="175" t="s">
        <v>8167</v>
      </c>
      <c r="C7005" s="174" t="s">
        <v>1500</v>
      </c>
      <c r="D7005" s="181">
        <v>3141.1285710000002</v>
      </c>
      <c r="E7005" s="97">
        <v>265.32059772856712</v>
      </c>
      <c r="F7005" s="227">
        <f t="shared" si="327"/>
        <v>833406.11</v>
      </c>
      <c r="G7005" s="81">
        <v>1570.564302</v>
      </c>
      <c r="H7005" s="106">
        <v>1300.6108679528616</v>
      </c>
      <c r="I7005" s="189">
        <f t="shared" si="328"/>
        <v>2042693.0000000002</v>
      </c>
      <c r="J7005" s="232">
        <v>2016</v>
      </c>
      <c r="K7005" s="106">
        <f t="shared" si="329"/>
        <v>2876099</v>
      </c>
    </row>
    <row r="7006" spans="2:11" s="58" customFormat="1">
      <c r="B7006" s="175" t="s">
        <v>8168</v>
      </c>
      <c r="C7006" s="174" t="s">
        <v>1516</v>
      </c>
      <c r="D7006" s="181">
        <v>9021.5</v>
      </c>
      <c r="E7006" s="97">
        <v>144.90416449592638</v>
      </c>
      <c r="F7006" s="227">
        <f t="shared" si="327"/>
        <v>1307252.92</v>
      </c>
      <c r="G7006" s="81">
        <v>4510.7498390000001</v>
      </c>
      <c r="H7006" s="106">
        <v>1300.6110312915537</v>
      </c>
      <c r="I7006" s="189">
        <f t="shared" si="328"/>
        <v>5866731</v>
      </c>
      <c r="J7006" s="232">
        <v>2016</v>
      </c>
      <c r="K7006" s="106">
        <f t="shared" si="329"/>
        <v>7173984</v>
      </c>
    </row>
    <row r="7007" spans="2:11" s="58" customFormat="1">
      <c r="B7007" s="175" t="s">
        <v>8169</v>
      </c>
      <c r="C7007" s="174" t="s">
        <v>4358</v>
      </c>
      <c r="D7007" s="104">
        <v>7271.7124999999996</v>
      </c>
      <c r="E7007" s="97">
        <v>313.05660392926706</v>
      </c>
      <c r="F7007" s="227">
        <f t="shared" si="327"/>
        <v>2276457.62</v>
      </c>
      <c r="G7007" s="81">
        <v>3635.8563450000001</v>
      </c>
      <c r="H7007" s="106">
        <v>1217.8388197567799</v>
      </c>
      <c r="I7007" s="189">
        <f t="shared" si="328"/>
        <v>4427887</v>
      </c>
      <c r="J7007" s="232">
        <v>2016</v>
      </c>
      <c r="K7007" s="106">
        <f t="shared" si="329"/>
        <v>6704345</v>
      </c>
    </row>
    <row r="7008" spans="2:11" s="58" customFormat="1">
      <c r="B7008" s="175" t="s">
        <v>8170</v>
      </c>
      <c r="C7008" s="174" t="s">
        <v>5282</v>
      </c>
      <c r="D7008" s="181">
        <v>14178.975</v>
      </c>
      <c r="E7008" s="97">
        <v>102.12733007851415</v>
      </c>
      <c r="F7008" s="227">
        <f t="shared" si="327"/>
        <v>1448060.86</v>
      </c>
      <c r="G7008" s="81">
        <v>7089.4877699999997</v>
      </c>
      <c r="H7008" s="106">
        <v>1217.8389017800648</v>
      </c>
      <c r="I7008" s="189">
        <f t="shared" si="328"/>
        <v>8633854</v>
      </c>
      <c r="J7008" s="232">
        <v>2016</v>
      </c>
      <c r="K7008" s="106">
        <f t="shared" si="329"/>
        <v>10081915</v>
      </c>
    </row>
    <row r="7009" spans="2:11" s="58" customFormat="1">
      <c r="B7009" s="175" t="s">
        <v>8171</v>
      </c>
      <c r="C7009" s="174" t="s">
        <v>1144</v>
      </c>
      <c r="D7009" s="181">
        <v>5198.0357139999996</v>
      </c>
      <c r="E7009" s="97">
        <v>327.01398634522735</v>
      </c>
      <c r="F7009" s="227">
        <f t="shared" si="327"/>
        <v>1699830.38</v>
      </c>
      <c r="G7009" s="81">
        <v>2599.0177960000001</v>
      </c>
      <c r="H7009" s="106">
        <v>1217.8389100957122</v>
      </c>
      <c r="I7009" s="189">
        <f t="shared" si="328"/>
        <v>3165185</v>
      </c>
      <c r="J7009" s="232">
        <v>2016</v>
      </c>
      <c r="K7009" s="106">
        <f t="shared" si="329"/>
        <v>4865015</v>
      </c>
    </row>
    <row r="7010" spans="2:11" s="58" customFormat="1">
      <c r="B7010" s="175" t="s">
        <v>8172</v>
      </c>
      <c r="C7010" s="174" t="s">
        <v>1180</v>
      </c>
      <c r="D7010" s="181">
        <v>7652.1309520000004</v>
      </c>
      <c r="E7010" s="97">
        <v>710.54978986982701</v>
      </c>
      <c r="F7010" s="227">
        <f t="shared" si="327"/>
        <v>5437220.04</v>
      </c>
      <c r="G7010" s="81"/>
      <c r="H7010" s="106" t="s">
        <v>11235</v>
      </c>
      <c r="I7010" s="189" t="str">
        <f t="shared" si="328"/>
        <v/>
      </c>
      <c r="J7010" s="232">
        <v>2016</v>
      </c>
      <c r="K7010" s="106">
        <f t="shared" si="329"/>
        <v>0</v>
      </c>
    </row>
    <row r="7011" spans="2:11" s="58" customFormat="1">
      <c r="B7011" s="175" t="s">
        <v>8173</v>
      </c>
      <c r="C7011" s="174" t="s">
        <v>1144</v>
      </c>
      <c r="D7011" s="181">
        <v>6290.4023809999999</v>
      </c>
      <c r="E7011" s="97">
        <v>154.16442244285105</v>
      </c>
      <c r="F7011" s="227">
        <f t="shared" si="327"/>
        <v>969756.25</v>
      </c>
      <c r="G7011" s="81">
        <v>3145.2011649999999</v>
      </c>
      <c r="H7011" s="106">
        <v>1217.8387960122736</v>
      </c>
      <c r="I7011" s="189">
        <f t="shared" si="328"/>
        <v>3830348.0000000005</v>
      </c>
      <c r="J7011" s="232">
        <v>2016</v>
      </c>
      <c r="K7011" s="106">
        <f t="shared" si="329"/>
        <v>4800104</v>
      </c>
    </row>
    <row r="7012" spans="2:11" s="58" customFormat="1">
      <c r="B7012" s="175" t="s">
        <v>8174</v>
      </c>
      <c r="C7012" s="174" t="s">
        <v>4358</v>
      </c>
      <c r="D7012" s="104">
        <v>6558.5636359999999</v>
      </c>
      <c r="E7012" s="97">
        <v>261.74078430486395</v>
      </c>
      <c r="F7012" s="227">
        <f t="shared" si="327"/>
        <v>1716643.5900000003</v>
      </c>
      <c r="G7012" s="81">
        <v>3279.281876</v>
      </c>
      <c r="H7012" s="106">
        <v>1300.6112805412279</v>
      </c>
      <c r="I7012" s="189">
        <f t="shared" si="328"/>
        <v>4265071</v>
      </c>
      <c r="J7012" s="232">
        <v>2016</v>
      </c>
      <c r="K7012" s="106">
        <f t="shared" si="329"/>
        <v>5981715</v>
      </c>
    </row>
    <row r="7013" spans="2:11" s="58" customFormat="1">
      <c r="B7013" s="175" t="s">
        <v>8175</v>
      </c>
      <c r="C7013" s="174" t="s">
        <v>4358</v>
      </c>
      <c r="D7013" s="181">
        <v>10303.12614</v>
      </c>
      <c r="E7013" s="97">
        <v>446.56621276695341</v>
      </c>
      <c r="F7013" s="227">
        <f t="shared" si="327"/>
        <v>4601028.0199999996</v>
      </c>
      <c r="G7013" s="81">
        <v>5151.5628690000003</v>
      </c>
      <c r="H7013" s="106">
        <v>1282.0761714361211</v>
      </c>
      <c r="I7013" s="189">
        <f t="shared" si="328"/>
        <v>6604696</v>
      </c>
      <c r="J7013" s="232">
        <v>2016</v>
      </c>
      <c r="K7013" s="106">
        <f t="shared" si="329"/>
        <v>11205724</v>
      </c>
    </row>
    <row r="7014" spans="2:11" s="58" customFormat="1">
      <c r="B7014" s="175" t="s">
        <v>8176</v>
      </c>
      <c r="C7014" s="174" t="s">
        <v>4350</v>
      </c>
      <c r="D7014" s="181">
        <v>23101.05</v>
      </c>
      <c r="E7014" s="97">
        <v>87.085398715642796</v>
      </c>
      <c r="F7014" s="227">
        <f t="shared" si="327"/>
        <v>2011764.15</v>
      </c>
      <c r="G7014" s="81">
        <v>11550.52527</v>
      </c>
      <c r="H7014" s="106">
        <v>1300.6111539375906</v>
      </c>
      <c r="I7014" s="189">
        <f t="shared" si="328"/>
        <v>15022742</v>
      </c>
      <c r="J7014" s="232">
        <v>2016</v>
      </c>
      <c r="K7014" s="106">
        <f t="shared" si="329"/>
        <v>17034506</v>
      </c>
    </row>
    <row r="7015" spans="2:11" s="58" customFormat="1">
      <c r="B7015" s="175" t="s">
        <v>8177</v>
      </c>
      <c r="C7015" s="174" t="s">
        <v>4350</v>
      </c>
      <c r="D7015" s="181">
        <v>7605.8</v>
      </c>
      <c r="E7015" s="97">
        <v>166.35269925583108</v>
      </c>
      <c r="F7015" s="227">
        <f t="shared" si="327"/>
        <v>1265245.3600000001</v>
      </c>
      <c r="G7015" s="81">
        <v>3802.9001239999998</v>
      </c>
      <c r="H7015" s="106">
        <v>1300.6110701633563</v>
      </c>
      <c r="I7015" s="189">
        <f t="shared" si="328"/>
        <v>4946094</v>
      </c>
      <c r="J7015" s="232">
        <v>2016</v>
      </c>
      <c r="K7015" s="106">
        <f t="shared" si="329"/>
        <v>6211339</v>
      </c>
    </row>
    <row r="7016" spans="2:11" s="58" customFormat="1">
      <c r="B7016" s="175" t="s">
        <v>8178</v>
      </c>
      <c r="C7016" s="174" t="s">
        <v>8179</v>
      </c>
      <c r="D7016" s="181">
        <v>12970.891670000001</v>
      </c>
      <c r="E7016" s="97">
        <v>225.16955536334379</v>
      </c>
      <c r="F7016" s="227">
        <f t="shared" si="327"/>
        <v>2920649.91</v>
      </c>
      <c r="G7016" s="81">
        <v>6485.4460159999999</v>
      </c>
      <c r="H7016" s="106">
        <v>1300.6110881487907</v>
      </c>
      <c r="I7016" s="189">
        <f t="shared" si="328"/>
        <v>8435043</v>
      </c>
      <c r="J7016" s="232">
        <v>2016</v>
      </c>
      <c r="K7016" s="106">
        <f t="shared" si="329"/>
        <v>11355693</v>
      </c>
    </row>
    <row r="7017" spans="2:11" s="58" customFormat="1">
      <c r="B7017" s="175" t="s">
        <v>8180</v>
      </c>
      <c r="C7017" s="174" t="s">
        <v>292</v>
      </c>
      <c r="D7017" s="104">
        <v>9579.0348479999993</v>
      </c>
      <c r="E7017" s="97">
        <v>365.28225291200033</v>
      </c>
      <c r="F7017" s="227">
        <f t="shared" si="327"/>
        <v>3499051.4300000006</v>
      </c>
      <c r="G7017" s="81">
        <v>4789.5174559999996</v>
      </c>
      <c r="H7017" s="106">
        <v>1300.6111904230213</v>
      </c>
      <c r="I7017" s="189">
        <f t="shared" si="328"/>
        <v>6229300</v>
      </c>
      <c r="J7017" s="232">
        <v>2016</v>
      </c>
      <c r="K7017" s="106">
        <f t="shared" si="329"/>
        <v>9728351</v>
      </c>
    </row>
    <row r="7018" spans="2:11" s="58" customFormat="1">
      <c r="B7018" s="175" t="s">
        <v>8181</v>
      </c>
      <c r="C7018" s="174" t="s">
        <v>1282</v>
      </c>
      <c r="D7018" s="181">
        <v>10238.110909999999</v>
      </c>
      <c r="E7018" s="97">
        <v>415.52123603630702</v>
      </c>
      <c r="F7018" s="227">
        <f t="shared" si="327"/>
        <v>4254152.5</v>
      </c>
      <c r="G7018" s="81">
        <v>5119.0556139999999</v>
      </c>
      <c r="H7018" s="106">
        <v>1300.6111873040495</v>
      </c>
      <c r="I7018" s="189">
        <f t="shared" si="328"/>
        <v>6657901</v>
      </c>
      <c r="J7018" s="232">
        <v>2016</v>
      </c>
      <c r="K7018" s="106">
        <f t="shared" si="329"/>
        <v>10912054</v>
      </c>
    </row>
    <row r="7019" spans="2:11" s="58" customFormat="1">
      <c r="B7019" s="175" t="s">
        <v>8182</v>
      </c>
      <c r="C7019" s="174" t="s">
        <v>292</v>
      </c>
      <c r="D7019" s="181">
        <v>7134.8916669999999</v>
      </c>
      <c r="E7019" s="97">
        <v>185.34151487068399</v>
      </c>
      <c r="F7019" s="227">
        <f t="shared" si="327"/>
        <v>1322391.6299999999</v>
      </c>
      <c r="G7019" s="81">
        <v>3567.4458549999999</v>
      </c>
      <c r="H7019" s="106">
        <v>1300.6111903554036</v>
      </c>
      <c r="I7019" s="189">
        <f t="shared" si="328"/>
        <v>4639860</v>
      </c>
      <c r="J7019" s="232">
        <v>2016</v>
      </c>
      <c r="K7019" s="106">
        <f t="shared" si="329"/>
        <v>5962252</v>
      </c>
    </row>
    <row r="7020" spans="2:11" s="58" customFormat="1">
      <c r="B7020" s="175" t="s">
        <v>8183</v>
      </c>
      <c r="C7020" s="174" t="s">
        <v>1282</v>
      </c>
      <c r="D7020" s="181">
        <v>6949.1310020000001</v>
      </c>
      <c r="E7020" s="97">
        <v>583.2487600008551</v>
      </c>
      <c r="F7020" s="227">
        <f t="shared" si="327"/>
        <v>4053072.0399999996</v>
      </c>
      <c r="G7020" s="81">
        <v>3474.5654279999999</v>
      </c>
      <c r="H7020" s="106">
        <v>1300.6109954306494</v>
      </c>
      <c r="I7020" s="189">
        <f t="shared" si="328"/>
        <v>4519058</v>
      </c>
      <c r="J7020" s="232">
        <v>2016</v>
      </c>
      <c r="K7020" s="106">
        <f t="shared" si="329"/>
        <v>8572130</v>
      </c>
    </row>
    <row r="7021" spans="2:11" s="58" customFormat="1">
      <c r="B7021" s="175" t="s">
        <v>8184</v>
      </c>
      <c r="C7021" s="174" t="s">
        <v>1282</v>
      </c>
      <c r="D7021" s="181">
        <v>6784.3520769999996</v>
      </c>
      <c r="E7021" s="97">
        <v>577.55222393066856</v>
      </c>
      <c r="F7021" s="227">
        <f t="shared" si="327"/>
        <v>3918317.63</v>
      </c>
      <c r="G7021" s="81">
        <v>3392.1759649999999</v>
      </c>
      <c r="H7021" s="106">
        <v>1300.6111845380051</v>
      </c>
      <c r="I7021" s="189">
        <f t="shared" si="328"/>
        <v>4411902</v>
      </c>
      <c r="J7021" s="232">
        <v>2016</v>
      </c>
      <c r="K7021" s="106">
        <f t="shared" si="329"/>
        <v>8330220</v>
      </c>
    </row>
    <row r="7022" spans="2:11" s="58" customFormat="1">
      <c r="B7022" s="175" t="s">
        <v>8185</v>
      </c>
      <c r="C7022" s="174" t="s">
        <v>1282</v>
      </c>
      <c r="D7022" s="104">
        <v>2312.9164569999998</v>
      </c>
      <c r="E7022" s="97">
        <v>182.72391928421479</v>
      </c>
      <c r="F7022" s="227">
        <f t="shared" si="327"/>
        <v>422625.16000000003</v>
      </c>
      <c r="G7022" s="81">
        <v>1156.4581949999999</v>
      </c>
      <c r="H7022" s="106">
        <v>1300.6107842921206</v>
      </c>
      <c r="I7022" s="189">
        <f t="shared" si="328"/>
        <v>1504102</v>
      </c>
      <c r="J7022" s="232">
        <v>2016</v>
      </c>
      <c r="K7022" s="106">
        <f t="shared" si="329"/>
        <v>1926727</v>
      </c>
    </row>
    <row r="7023" spans="2:11" s="58" customFormat="1">
      <c r="B7023" s="175" t="s">
        <v>8186</v>
      </c>
      <c r="C7023" s="174" t="s">
        <v>1282</v>
      </c>
      <c r="D7023" s="181">
        <v>5310.8137999999999</v>
      </c>
      <c r="E7023" s="97">
        <v>395.85371078157556</v>
      </c>
      <c r="F7023" s="227">
        <f t="shared" si="327"/>
        <v>2102305.35</v>
      </c>
      <c r="G7023" s="81">
        <v>2655.4068430000002</v>
      </c>
      <c r="H7023" s="106">
        <v>1300.6112449790053</v>
      </c>
      <c r="I7023" s="189">
        <f t="shared" si="328"/>
        <v>3453652.0000000005</v>
      </c>
      <c r="J7023" s="232">
        <v>2016</v>
      </c>
      <c r="K7023" s="106">
        <f t="shared" si="329"/>
        <v>5555957</v>
      </c>
    </row>
    <row r="7024" spans="2:11" s="58" customFormat="1">
      <c r="B7024" s="175" t="s">
        <v>8187</v>
      </c>
      <c r="C7024" s="174" t="s">
        <v>1282</v>
      </c>
      <c r="D7024" s="181">
        <v>6578.1747990000003</v>
      </c>
      <c r="E7024" s="97">
        <v>517.72804525013964</v>
      </c>
      <c r="F7024" s="227">
        <f t="shared" si="327"/>
        <v>3405705.5800000005</v>
      </c>
      <c r="G7024" s="81">
        <v>3289.0873750000001</v>
      </c>
      <c r="H7024" s="106">
        <v>1300.6112371824722</v>
      </c>
      <c r="I7024" s="189">
        <f t="shared" si="328"/>
        <v>4277824</v>
      </c>
      <c r="J7024" s="232">
        <v>2016</v>
      </c>
      <c r="K7024" s="106">
        <f t="shared" si="329"/>
        <v>7683530</v>
      </c>
    </row>
    <row r="7025" spans="2:11" s="58" customFormat="1">
      <c r="B7025" s="175" t="s">
        <v>8188</v>
      </c>
      <c r="C7025" s="174" t="s">
        <v>1265</v>
      </c>
      <c r="D7025" s="181">
        <v>5345.5</v>
      </c>
      <c r="E7025" s="97">
        <v>183.99628659620242</v>
      </c>
      <c r="F7025" s="227">
        <f t="shared" si="327"/>
        <v>983552.15</v>
      </c>
      <c r="G7025" s="81">
        <v>2672.7499029999999</v>
      </c>
      <c r="H7025" s="106">
        <v>1300.6110284011861</v>
      </c>
      <c r="I7025" s="189">
        <f t="shared" si="328"/>
        <v>3476208.0000000005</v>
      </c>
      <c r="J7025" s="232">
        <v>2016</v>
      </c>
      <c r="K7025" s="106">
        <f t="shared" si="329"/>
        <v>4459760</v>
      </c>
    </row>
    <row r="7026" spans="2:11" s="58" customFormat="1">
      <c r="B7026" s="175" t="s">
        <v>8189</v>
      </c>
      <c r="C7026" s="174" t="s">
        <v>1265</v>
      </c>
      <c r="D7026" s="181">
        <v>7430.8261899999998</v>
      </c>
      <c r="E7026" s="97">
        <v>451.98115042978822</v>
      </c>
      <c r="F7026" s="227">
        <f t="shared" si="327"/>
        <v>3358593.37</v>
      </c>
      <c r="G7026" s="81">
        <v>3715.4131689999999</v>
      </c>
      <c r="H7026" s="106">
        <v>1300.6112053213751</v>
      </c>
      <c r="I7026" s="189">
        <f t="shared" si="328"/>
        <v>4832308</v>
      </c>
      <c r="J7026" s="232">
        <v>2016</v>
      </c>
      <c r="K7026" s="106">
        <f t="shared" si="329"/>
        <v>8190901</v>
      </c>
    </row>
    <row r="7027" spans="2:11" s="58" customFormat="1">
      <c r="B7027" s="175" t="s">
        <v>8190</v>
      </c>
      <c r="C7027" s="174" t="s">
        <v>1458</v>
      </c>
      <c r="D7027" s="104">
        <v>2356.843421</v>
      </c>
      <c r="E7027" s="97">
        <v>256.275811374743</v>
      </c>
      <c r="F7027" s="227">
        <f t="shared" si="327"/>
        <v>604001.96</v>
      </c>
      <c r="G7027" s="81">
        <v>1178.4216759999999</v>
      </c>
      <c r="H7027" s="106">
        <v>1295.3970816130848</v>
      </c>
      <c r="I7027" s="189">
        <f t="shared" si="328"/>
        <v>1526524</v>
      </c>
      <c r="J7027" s="232">
        <v>2016</v>
      </c>
      <c r="K7027" s="106">
        <f t="shared" si="329"/>
        <v>2130526</v>
      </c>
    </row>
    <row r="7028" spans="2:11" s="58" customFormat="1">
      <c r="B7028" s="175" t="s">
        <v>8191</v>
      </c>
      <c r="C7028" s="174" t="s">
        <v>1282</v>
      </c>
      <c r="D7028" s="181">
        <v>6260.3375530000003</v>
      </c>
      <c r="E7028" s="97">
        <v>333.73292131808472</v>
      </c>
      <c r="F7028" s="227">
        <f t="shared" si="327"/>
        <v>2089280.7400000002</v>
      </c>
      <c r="G7028" s="81">
        <v>3130.1687929999998</v>
      </c>
      <c r="H7028" s="106">
        <v>1291.383074625139</v>
      </c>
      <c r="I7028" s="189">
        <f t="shared" si="328"/>
        <v>4042247</v>
      </c>
      <c r="J7028" s="232">
        <v>2016</v>
      </c>
      <c r="K7028" s="106">
        <f t="shared" si="329"/>
        <v>6131528</v>
      </c>
    </row>
    <row r="7029" spans="2:11" s="58" customFormat="1">
      <c r="B7029" s="175" t="s">
        <v>8192</v>
      </c>
      <c r="C7029" s="174" t="s">
        <v>1282</v>
      </c>
      <c r="D7029" s="181">
        <v>1841.794678</v>
      </c>
      <c r="E7029" s="97">
        <v>213.21148588963402</v>
      </c>
      <c r="F7029" s="227">
        <f t="shared" si="327"/>
        <v>392691.78</v>
      </c>
      <c r="G7029" s="81">
        <v>920.89736019999998</v>
      </c>
      <c r="H7029" s="106">
        <v>1217.8393037812946</v>
      </c>
      <c r="I7029" s="189">
        <f t="shared" si="328"/>
        <v>1121505</v>
      </c>
      <c r="J7029" s="232">
        <v>2016</v>
      </c>
      <c r="K7029" s="106">
        <f t="shared" si="329"/>
        <v>1514197</v>
      </c>
    </row>
    <row r="7030" spans="2:11" s="58" customFormat="1">
      <c r="B7030" s="175" t="s">
        <v>8193</v>
      </c>
      <c r="C7030" s="174" t="s">
        <v>1285</v>
      </c>
      <c r="D7030" s="181">
        <v>5022.75</v>
      </c>
      <c r="E7030" s="97">
        <v>101.82873724553282</v>
      </c>
      <c r="F7030" s="227">
        <f t="shared" si="327"/>
        <v>511460.29</v>
      </c>
      <c r="G7030" s="81">
        <v>2511.3750580000001</v>
      </c>
      <c r="H7030" s="106">
        <v>1300.6109898221343</v>
      </c>
      <c r="I7030" s="189">
        <f t="shared" si="328"/>
        <v>3266322</v>
      </c>
      <c r="J7030" s="232">
        <v>2016</v>
      </c>
      <c r="K7030" s="106">
        <f t="shared" si="329"/>
        <v>3777782</v>
      </c>
    </row>
    <row r="7031" spans="2:11" s="58" customFormat="1">
      <c r="B7031" s="175" t="s">
        <v>8194</v>
      </c>
      <c r="C7031" s="174" t="s">
        <v>1265</v>
      </c>
      <c r="D7031" s="181">
        <v>7430.8261899999998</v>
      </c>
      <c r="E7031" s="97">
        <v>451.98115042978822</v>
      </c>
      <c r="F7031" s="227">
        <f t="shared" si="327"/>
        <v>3358593.37</v>
      </c>
      <c r="G7031" s="81">
        <v>3715.4131689999999</v>
      </c>
      <c r="H7031" s="106">
        <v>1300.6112053213751</v>
      </c>
      <c r="I7031" s="189">
        <f t="shared" si="328"/>
        <v>4832308</v>
      </c>
      <c r="J7031" s="232">
        <v>2016</v>
      </c>
      <c r="K7031" s="106">
        <f t="shared" si="329"/>
        <v>8190901</v>
      </c>
    </row>
    <row r="7032" spans="2:11" s="58" customFormat="1">
      <c r="B7032" s="175" t="s">
        <v>8195</v>
      </c>
      <c r="C7032" s="174" t="s">
        <v>1265</v>
      </c>
      <c r="D7032" s="104">
        <v>6878.9333329999999</v>
      </c>
      <c r="E7032" s="97">
        <v>344.7125193995538</v>
      </c>
      <c r="F7032" s="227">
        <f t="shared" si="327"/>
        <v>2371254.44</v>
      </c>
      <c r="G7032" s="81">
        <v>3439.4667410000002</v>
      </c>
      <c r="H7032" s="106">
        <v>1300.6112100678108</v>
      </c>
      <c r="I7032" s="189">
        <f t="shared" si="328"/>
        <v>4473409</v>
      </c>
      <c r="J7032" s="232">
        <v>2016</v>
      </c>
      <c r="K7032" s="106">
        <f t="shared" si="329"/>
        <v>6844663</v>
      </c>
    </row>
    <row r="7033" spans="2:11" s="58" customFormat="1">
      <c r="B7033" s="175" t="s">
        <v>8196</v>
      </c>
      <c r="C7033" s="174" t="s">
        <v>1289</v>
      </c>
      <c r="D7033" s="181">
        <v>4100.6499999999996</v>
      </c>
      <c r="E7033" s="97">
        <v>190.56224500993744</v>
      </c>
      <c r="F7033" s="227">
        <f t="shared" si="327"/>
        <v>781429.07</v>
      </c>
      <c r="G7033" s="81"/>
      <c r="H7033" s="106" t="s">
        <v>11235</v>
      </c>
      <c r="I7033" s="189" t="str">
        <f t="shared" si="328"/>
        <v/>
      </c>
      <c r="J7033" s="232">
        <v>2016</v>
      </c>
      <c r="K7033" s="106">
        <f t="shared" si="329"/>
        <v>0</v>
      </c>
    </row>
    <row r="7034" spans="2:11" s="58" customFormat="1">
      <c r="B7034" s="175" t="s">
        <v>8197</v>
      </c>
      <c r="C7034" s="174" t="s">
        <v>1265</v>
      </c>
      <c r="D7034" s="181">
        <v>10609.14444</v>
      </c>
      <c r="E7034" s="97">
        <v>102.56028241990832</v>
      </c>
      <c r="F7034" s="227">
        <f t="shared" si="327"/>
        <v>1088076.8500000001</v>
      </c>
      <c r="G7034" s="81">
        <v>5304.5722589999996</v>
      </c>
      <c r="H7034" s="106">
        <v>1300.6111827950876</v>
      </c>
      <c r="I7034" s="189">
        <f t="shared" si="328"/>
        <v>6899185.9999999991</v>
      </c>
      <c r="J7034" s="232">
        <v>2016</v>
      </c>
      <c r="K7034" s="106">
        <f t="shared" si="329"/>
        <v>7987263</v>
      </c>
    </row>
    <row r="7035" spans="2:11" s="58" customFormat="1">
      <c r="B7035" s="175" t="s">
        <v>8198</v>
      </c>
      <c r="C7035" s="174" t="s">
        <v>1265</v>
      </c>
      <c r="D7035" s="181">
        <v>6878.9333329999999</v>
      </c>
      <c r="E7035" s="97">
        <v>344.7125193995538</v>
      </c>
      <c r="F7035" s="227">
        <f t="shared" si="327"/>
        <v>2371254.44</v>
      </c>
      <c r="G7035" s="81">
        <v>3439.4667410000002</v>
      </c>
      <c r="H7035" s="106">
        <v>1300.6112100678108</v>
      </c>
      <c r="I7035" s="189">
        <f t="shared" si="328"/>
        <v>4473409</v>
      </c>
      <c r="J7035" s="232">
        <v>2016</v>
      </c>
      <c r="K7035" s="106">
        <f t="shared" si="329"/>
        <v>6844663</v>
      </c>
    </row>
    <row r="7036" spans="2:11" s="58" customFormat="1">
      <c r="B7036" s="175" t="s">
        <v>8199</v>
      </c>
      <c r="C7036" s="174" t="s">
        <v>1289</v>
      </c>
      <c r="D7036" s="181">
        <v>4748.2</v>
      </c>
      <c r="E7036" s="97">
        <v>266.90909397245275</v>
      </c>
      <c r="F7036" s="227">
        <f t="shared" si="327"/>
        <v>1267337.76</v>
      </c>
      <c r="G7036" s="81"/>
      <c r="H7036" s="106" t="s">
        <v>11235</v>
      </c>
      <c r="I7036" s="189" t="str">
        <f t="shared" si="328"/>
        <v/>
      </c>
      <c r="J7036" s="232">
        <v>2016</v>
      </c>
      <c r="K7036" s="106">
        <f t="shared" si="329"/>
        <v>0</v>
      </c>
    </row>
    <row r="7037" spans="2:11" s="58" customFormat="1">
      <c r="B7037" s="175" t="s">
        <v>8200</v>
      </c>
      <c r="C7037" s="174" t="s">
        <v>1289</v>
      </c>
      <c r="D7037" s="104">
        <v>2435.3166670000001</v>
      </c>
      <c r="E7037" s="97">
        <v>182.70750002631999</v>
      </c>
      <c r="F7037" s="227">
        <f t="shared" si="327"/>
        <v>444950.62</v>
      </c>
      <c r="G7037" s="81"/>
      <c r="H7037" s="106" t="s">
        <v>11235</v>
      </c>
      <c r="I7037" s="189" t="str">
        <f t="shared" si="328"/>
        <v/>
      </c>
      <c r="J7037" s="232">
        <v>2016</v>
      </c>
      <c r="K7037" s="106">
        <f t="shared" si="329"/>
        <v>0</v>
      </c>
    </row>
    <row r="7038" spans="2:11" s="58" customFormat="1">
      <c r="B7038" s="175" t="s">
        <v>8201</v>
      </c>
      <c r="C7038" s="174" t="s">
        <v>1282</v>
      </c>
      <c r="D7038" s="181">
        <v>6234.5775020000001</v>
      </c>
      <c r="E7038" s="97">
        <v>421.93407318396987</v>
      </c>
      <c r="F7038" s="227">
        <f t="shared" si="327"/>
        <v>2630580.6800000002</v>
      </c>
      <c r="G7038" s="81">
        <v>3117.288818</v>
      </c>
      <c r="H7038" s="106">
        <v>1300.6112800934573</v>
      </c>
      <c r="I7038" s="189">
        <f t="shared" si="328"/>
        <v>4054381.0000000005</v>
      </c>
      <c r="J7038" s="232">
        <v>2016</v>
      </c>
      <c r="K7038" s="106">
        <f t="shared" si="329"/>
        <v>6684962</v>
      </c>
    </row>
    <row r="7039" spans="2:11" s="58" customFormat="1">
      <c r="B7039" s="175" t="s">
        <v>8202</v>
      </c>
      <c r="C7039" s="174" t="s">
        <v>1282</v>
      </c>
      <c r="D7039" s="181">
        <v>6949.1310020000001</v>
      </c>
      <c r="E7039" s="97">
        <v>583.2487600008551</v>
      </c>
      <c r="F7039" s="227">
        <f t="shared" si="327"/>
        <v>4053072.0399999996</v>
      </c>
      <c r="G7039" s="81">
        <v>3474.5654279999999</v>
      </c>
      <c r="H7039" s="106">
        <v>1300.6109954306494</v>
      </c>
      <c r="I7039" s="189">
        <f t="shared" si="328"/>
        <v>4519058</v>
      </c>
      <c r="J7039" s="232">
        <v>2016</v>
      </c>
      <c r="K7039" s="106">
        <f t="shared" si="329"/>
        <v>8572130</v>
      </c>
    </row>
    <row r="7040" spans="2:11" s="58" customFormat="1">
      <c r="B7040" s="175" t="s">
        <v>8203</v>
      </c>
      <c r="C7040" s="174" t="s">
        <v>379</v>
      </c>
      <c r="D7040" s="181">
        <v>1476.583333</v>
      </c>
      <c r="E7040" s="97">
        <v>102.52170440826721</v>
      </c>
      <c r="F7040" s="227">
        <f t="shared" si="327"/>
        <v>151381.84</v>
      </c>
      <c r="G7040" s="81">
        <v>738.29165350000005</v>
      </c>
      <c r="H7040" s="106">
        <v>623.65191021355622</v>
      </c>
      <c r="I7040" s="189">
        <f t="shared" si="328"/>
        <v>460437</v>
      </c>
      <c r="J7040" s="232">
        <v>2016</v>
      </c>
      <c r="K7040" s="106">
        <f t="shared" si="329"/>
        <v>611819</v>
      </c>
    </row>
    <row r="7041" spans="2:11" s="58" customFormat="1">
      <c r="B7041" s="175" t="s">
        <v>8204</v>
      </c>
      <c r="C7041" s="174" t="s">
        <v>379</v>
      </c>
      <c r="D7041" s="181">
        <v>3349.1833329999999</v>
      </c>
      <c r="E7041" s="97">
        <v>84.587229731087405</v>
      </c>
      <c r="F7041" s="227">
        <f t="shared" si="327"/>
        <v>283298.14</v>
      </c>
      <c r="G7041" s="81">
        <v>1674.591688</v>
      </c>
      <c r="H7041" s="106">
        <v>623.65172805037832</v>
      </c>
      <c r="I7041" s="189">
        <f t="shared" si="328"/>
        <v>1044362</v>
      </c>
      <c r="J7041" s="232">
        <v>2016</v>
      </c>
      <c r="K7041" s="106">
        <f t="shared" si="329"/>
        <v>1327660</v>
      </c>
    </row>
    <row r="7042" spans="2:11" s="58" customFormat="1">
      <c r="B7042" s="175" t="s">
        <v>8205</v>
      </c>
      <c r="C7042" s="174" t="s">
        <v>286</v>
      </c>
      <c r="D7042" s="104">
        <v>10107.916670000001</v>
      </c>
      <c r="E7042" s="97">
        <v>295.94678880549179</v>
      </c>
      <c r="F7042" s="227">
        <f t="shared" si="327"/>
        <v>2991405.48</v>
      </c>
      <c r="G7042" s="81">
        <v>5053.9582609999998</v>
      </c>
      <c r="H7042" s="106">
        <v>623.65156917151683</v>
      </c>
      <c r="I7042" s="189">
        <f t="shared" si="328"/>
        <v>3151909.0000000005</v>
      </c>
      <c r="J7042" s="232">
        <v>2016</v>
      </c>
      <c r="K7042" s="106">
        <f t="shared" si="329"/>
        <v>6143314</v>
      </c>
    </row>
    <row r="7043" spans="2:11" s="58" customFormat="1">
      <c r="B7043" s="175" t="s">
        <v>8206</v>
      </c>
      <c r="C7043" s="174" t="s">
        <v>289</v>
      </c>
      <c r="D7043" s="181">
        <v>4542.6666670000004</v>
      </c>
      <c r="E7043" s="97">
        <v>557.47483045513093</v>
      </c>
      <c r="F7043" s="227">
        <f t="shared" si="327"/>
        <v>2532422.33</v>
      </c>
      <c r="G7043" s="81">
        <v>2271.3334089999998</v>
      </c>
      <c r="H7043" s="106">
        <v>623.65172562827388</v>
      </c>
      <c r="I7043" s="189">
        <f t="shared" si="328"/>
        <v>1416520.9999999998</v>
      </c>
      <c r="J7043" s="232">
        <v>2016</v>
      </c>
      <c r="K7043" s="106">
        <f t="shared" si="329"/>
        <v>3948943</v>
      </c>
    </row>
    <row r="7044" spans="2:11" s="58" customFormat="1">
      <c r="B7044" s="175" t="s">
        <v>8207</v>
      </c>
      <c r="C7044" s="174" t="s">
        <v>379</v>
      </c>
      <c r="D7044" s="181">
        <v>1476.583333</v>
      </c>
      <c r="E7044" s="97">
        <v>102.52170440826721</v>
      </c>
      <c r="F7044" s="227">
        <f t="shared" si="327"/>
        <v>151381.84</v>
      </c>
      <c r="G7044" s="81">
        <v>738.29165350000005</v>
      </c>
      <c r="H7044" s="106">
        <v>623.65191021355622</v>
      </c>
      <c r="I7044" s="189">
        <f t="shared" si="328"/>
        <v>460437</v>
      </c>
      <c r="J7044" s="232">
        <v>2016</v>
      </c>
      <c r="K7044" s="106">
        <f t="shared" si="329"/>
        <v>611819</v>
      </c>
    </row>
    <row r="7045" spans="2:11" s="58" customFormat="1">
      <c r="B7045" s="175" t="s">
        <v>8208</v>
      </c>
      <c r="C7045" s="174" t="s">
        <v>292</v>
      </c>
      <c r="D7045" s="181">
        <v>5546.5024240000002</v>
      </c>
      <c r="E7045" s="97">
        <v>352.63275673274995</v>
      </c>
      <c r="F7045" s="227">
        <f t="shared" si="327"/>
        <v>1955878.44</v>
      </c>
      <c r="G7045" s="81">
        <v>2773.2511589999999</v>
      </c>
      <c r="H7045" s="106">
        <v>623.65177217618179</v>
      </c>
      <c r="I7045" s="189">
        <f t="shared" si="328"/>
        <v>1729543</v>
      </c>
      <c r="J7045" s="232">
        <v>2016</v>
      </c>
      <c r="K7045" s="106">
        <f t="shared" si="329"/>
        <v>3685421</v>
      </c>
    </row>
    <row r="7046" spans="2:11" s="58" customFormat="1">
      <c r="B7046" s="175" t="s">
        <v>8209</v>
      </c>
      <c r="C7046" s="174" t="s">
        <v>292</v>
      </c>
      <c r="D7046" s="181">
        <v>8329.5857140000007</v>
      </c>
      <c r="E7046" s="97">
        <v>477.86440726696623</v>
      </c>
      <c r="F7046" s="227">
        <f t="shared" si="327"/>
        <v>3980412.54</v>
      </c>
      <c r="G7046" s="81">
        <v>4164.7927669999999</v>
      </c>
      <c r="H7046" s="106">
        <v>1239.7373144016508</v>
      </c>
      <c r="I7046" s="189">
        <f t="shared" si="328"/>
        <v>5163249</v>
      </c>
      <c r="J7046" s="232">
        <v>2016</v>
      </c>
      <c r="K7046" s="106">
        <f t="shared" si="329"/>
        <v>9143662</v>
      </c>
    </row>
    <row r="7047" spans="2:11" s="58" customFormat="1">
      <c r="B7047" s="175" t="s">
        <v>8210</v>
      </c>
      <c r="C7047" s="174" t="s">
        <v>292</v>
      </c>
      <c r="D7047" s="104">
        <v>5546.5024240000002</v>
      </c>
      <c r="E7047" s="97">
        <v>352.63275673274995</v>
      </c>
      <c r="F7047" s="227">
        <f t="shared" si="327"/>
        <v>1955878.44</v>
      </c>
      <c r="G7047" s="81">
        <v>2773.2511589999999</v>
      </c>
      <c r="H7047" s="106">
        <v>623.65177217618179</v>
      </c>
      <c r="I7047" s="189">
        <f t="shared" si="328"/>
        <v>1729543</v>
      </c>
      <c r="J7047" s="232">
        <v>2016</v>
      </c>
      <c r="K7047" s="106">
        <f t="shared" si="329"/>
        <v>3685421</v>
      </c>
    </row>
    <row r="7048" spans="2:11" s="58" customFormat="1">
      <c r="B7048" s="175" t="s">
        <v>8211</v>
      </c>
      <c r="C7048" s="174" t="s">
        <v>292</v>
      </c>
      <c r="D7048" s="181">
        <v>3389.5642859999998</v>
      </c>
      <c r="E7048" s="97">
        <v>326.3805689035986</v>
      </c>
      <c r="F7048" s="227">
        <f t="shared" si="327"/>
        <v>1106287.92</v>
      </c>
      <c r="G7048" s="81">
        <v>1694.7821759999999</v>
      </c>
      <c r="H7048" s="106">
        <v>1300.6113890119175</v>
      </c>
      <c r="I7048" s="189">
        <f t="shared" si="328"/>
        <v>2204253</v>
      </c>
      <c r="J7048" s="232">
        <v>2016</v>
      </c>
      <c r="K7048" s="106">
        <f t="shared" si="329"/>
        <v>3310541</v>
      </c>
    </row>
    <row r="7049" spans="2:11" s="58" customFormat="1">
      <c r="B7049" s="175" t="s">
        <v>8212</v>
      </c>
      <c r="C7049" s="174" t="s">
        <v>292</v>
      </c>
      <c r="D7049" s="181">
        <v>7637.5642859999998</v>
      </c>
      <c r="E7049" s="97">
        <v>300.8428687417794</v>
      </c>
      <c r="F7049" s="227">
        <f t="shared" si="327"/>
        <v>2297706.75</v>
      </c>
      <c r="G7049" s="81">
        <v>3818.7819479999998</v>
      </c>
      <c r="H7049" s="106">
        <v>1300.6110502332353</v>
      </c>
      <c r="I7049" s="189">
        <f t="shared" si="328"/>
        <v>4966750</v>
      </c>
      <c r="J7049" s="232">
        <v>2016</v>
      </c>
      <c r="K7049" s="106">
        <f t="shared" si="329"/>
        <v>7264457</v>
      </c>
    </row>
    <row r="7050" spans="2:11" s="58" customFormat="1">
      <c r="B7050" s="175" t="s">
        <v>8213</v>
      </c>
      <c r="C7050" s="174" t="s">
        <v>289</v>
      </c>
      <c r="D7050" s="181">
        <v>7032.9466670000002</v>
      </c>
      <c r="E7050" s="97">
        <v>230.54302510325007</v>
      </c>
      <c r="F7050" s="227">
        <f t="shared" si="327"/>
        <v>1621396.8</v>
      </c>
      <c r="G7050" s="81">
        <v>3516.4733059999999</v>
      </c>
      <c r="H7050" s="106">
        <v>623.6515420885155</v>
      </c>
      <c r="I7050" s="189">
        <f t="shared" si="328"/>
        <v>2193054</v>
      </c>
      <c r="J7050" s="232">
        <v>2016</v>
      </c>
      <c r="K7050" s="106">
        <f t="shared" si="329"/>
        <v>3814451</v>
      </c>
    </row>
    <row r="7051" spans="2:11" s="58" customFormat="1">
      <c r="B7051" s="175" t="s">
        <v>8214</v>
      </c>
      <c r="C7051" s="174" t="s">
        <v>289</v>
      </c>
      <c r="D7051" s="181">
        <v>7356.0228569999999</v>
      </c>
      <c r="E7051" s="97">
        <v>159.03532965327219</v>
      </c>
      <c r="F7051" s="227">
        <f t="shared" si="327"/>
        <v>1169867.52</v>
      </c>
      <c r="G7051" s="81">
        <v>3678.011274</v>
      </c>
      <c r="H7051" s="106">
        <v>623.65170444553678</v>
      </c>
      <c r="I7051" s="189">
        <f t="shared" si="328"/>
        <v>2293798</v>
      </c>
      <c r="J7051" s="232">
        <v>2016</v>
      </c>
      <c r="K7051" s="106">
        <f t="shared" si="329"/>
        <v>3463666</v>
      </c>
    </row>
    <row r="7052" spans="2:11" s="58" customFormat="1">
      <c r="B7052" s="175" t="s">
        <v>8215</v>
      </c>
      <c r="C7052" s="174" t="s">
        <v>356</v>
      </c>
      <c r="D7052" s="104">
        <v>5933.2</v>
      </c>
      <c r="E7052" s="97">
        <v>213.61547899952811</v>
      </c>
      <c r="F7052" s="227">
        <f t="shared" si="327"/>
        <v>1267423.3600000001</v>
      </c>
      <c r="G7052" s="81">
        <v>2966.5998989999998</v>
      </c>
      <c r="H7052" s="106">
        <v>1300.6111816091584</v>
      </c>
      <c r="I7052" s="189">
        <f t="shared" si="328"/>
        <v>3858392.9999999995</v>
      </c>
      <c r="J7052" s="232">
        <v>2016</v>
      </c>
      <c r="K7052" s="106">
        <f t="shared" si="329"/>
        <v>5125816</v>
      </c>
    </row>
    <row r="7053" spans="2:11" s="58" customFormat="1">
      <c r="B7053" s="175" t="s">
        <v>8216</v>
      </c>
      <c r="C7053" s="174" t="s">
        <v>379</v>
      </c>
      <c r="D7053" s="181">
        <v>5202.3999999999996</v>
      </c>
      <c r="E7053" s="97">
        <v>479.49743003229287</v>
      </c>
      <c r="F7053" s="227">
        <f t="shared" si="327"/>
        <v>2494537.4300000002</v>
      </c>
      <c r="G7053" s="81">
        <v>2601.2001070000001</v>
      </c>
      <c r="H7053" s="106">
        <v>1300.6112028427654</v>
      </c>
      <c r="I7053" s="189">
        <f t="shared" si="328"/>
        <v>3383150</v>
      </c>
      <c r="J7053" s="232">
        <v>2016</v>
      </c>
      <c r="K7053" s="106">
        <f t="shared" si="329"/>
        <v>5877687</v>
      </c>
    </row>
    <row r="7054" spans="2:11" s="58" customFormat="1">
      <c r="B7054" s="175" t="s">
        <v>8217</v>
      </c>
      <c r="C7054" s="174" t="s">
        <v>356</v>
      </c>
      <c r="D7054" s="181">
        <v>10170.24286</v>
      </c>
      <c r="E7054" s="97">
        <v>230.71430469262162</v>
      </c>
      <c r="F7054" s="227">
        <f t="shared" ref="F7054:F7117" si="330">IFERROR(D7054*E7054,0)</f>
        <v>2346420.5099999998</v>
      </c>
      <c r="G7054" s="81">
        <v>5085.1214490000002</v>
      </c>
      <c r="H7054" s="106">
        <v>1300.611217712531</v>
      </c>
      <c r="I7054" s="189">
        <f t="shared" ref="I7054:I7117" si="331">IFERROR(G7054*H7054,"")</f>
        <v>6613766</v>
      </c>
      <c r="J7054" s="232">
        <v>2016</v>
      </c>
      <c r="K7054" s="106">
        <f t="shared" ref="K7054:K7117" si="332">IFERROR(ROUND((F7054+I7054),0),0)</f>
        <v>8960187</v>
      </c>
    </row>
    <row r="7055" spans="2:11" s="58" customFormat="1">
      <c r="B7055" s="175" t="s">
        <v>8218</v>
      </c>
      <c r="C7055" s="174" t="s">
        <v>8219</v>
      </c>
      <c r="D7055" s="181">
        <v>10350.241669999999</v>
      </c>
      <c r="E7055" s="97">
        <v>97.423898122371099</v>
      </c>
      <c r="F7055" s="227">
        <f t="shared" si="330"/>
        <v>1008360.89</v>
      </c>
      <c r="G7055" s="81">
        <v>5175.1207780000004</v>
      </c>
      <c r="H7055" s="106">
        <v>1300.6111912621336</v>
      </c>
      <c r="I7055" s="189">
        <f t="shared" si="331"/>
        <v>6730820</v>
      </c>
      <c r="J7055" s="232">
        <v>2016</v>
      </c>
      <c r="K7055" s="106">
        <f t="shared" si="332"/>
        <v>7739181</v>
      </c>
    </row>
    <row r="7056" spans="2:11" s="58" customFormat="1">
      <c r="B7056" s="175" t="s">
        <v>8220</v>
      </c>
      <c r="C7056" s="174" t="s">
        <v>356</v>
      </c>
      <c r="D7056" s="181">
        <v>10170.24286</v>
      </c>
      <c r="E7056" s="97">
        <v>230.71430469262162</v>
      </c>
      <c r="F7056" s="227">
        <f t="shared" si="330"/>
        <v>2346420.5099999998</v>
      </c>
      <c r="G7056" s="81">
        <v>5085.1214490000002</v>
      </c>
      <c r="H7056" s="106">
        <v>1300.611217712531</v>
      </c>
      <c r="I7056" s="189">
        <f t="shared" si="331"/>
        <v>6613766</v>
      </c>
      <c r="J7056" s="232">
        <v>2016</v>
      </c>
      <c r="K7056" s="106">
        <f t="shared" si="332"/>
        <v>8960187</v>
      </c>
    </row>
    <row r="7057" spans="2:11" s="58" customFormat="1">
      <c r="B7057" s="175" t="s">
        <v>8221</v>
      </c>
      <c r="C7057" s="174" t="s">
        <v>356</v>
      </c>
      <c r="D7057" s="104">
        <v>18204.92714</v>
      </c>
      <c r="E7057" s="97">
        <v>139.56804882878538</v>
      </c>
      <c r="F7057" s="227">
        <f t="shared" si="330"/>
        <v>2540826.16</v>
      </c>
      <c r="G7057" s="81">
        <v>9102.463855</v>
      </c>
      <c r="H7057" s="106">
        <v>1300.6111519461781</v>
      </c>
      <c r="I7057" s="189">
        <f t="shared" si="331"/>
        <v>11838765.999999998</v>
      </c>
      <c r="J7057" s="232">
        <v>2016</v>
      </c>
      <c r="K7057" s="106">
        <f t="shared" si="332"/>
        <v>14379592</v>
      </c>
    </row>
    <row r="7058" spans="2:11" s="58" customFormat="1">
      <c r="B7058" s="175" t="s">
        <v>8222</v>
      </c>
      <c r="C7058" s="174" t="s">
        <v>356</v>
      </c>
      <c r="D7058" s="181">
        <v>14527.28278</v>
      </c>
      <c r="E7058" s="97">
        <v>216.35790034507747</v>
      </c>
      <c r="F7058" s="227">
        <f t="shared" si="330"/>
        <v>3143092.4</v>
      </c>
      <c r="G7058" s="81">
        <v>7263.6414999999997</v>
      </c>
      <c r="H7058" s="106">
        <v>1300.6111328594618</v>
      </c>
      <c r="I7058" s="189">
        <f t="shared" si="331"/>
        <v>9447173</v>
      </c>
      <c r="J7058" s="232">
        <v>2016</v>
      </c>
      <c r="K7058" s="106">
        <f t="shared" si="332"/>
        <v>12590265</v>
      </c>
    </row>
    <row r="7059" spans="2:11" s="58" customFormat="1">
      <c r="B7059" s="175" t="s">
        <v>8223</v>
      </c>
      <c r="C7059" s="174" t="s">
        <v>356</v>
      </c>
      <c r="D7059" s="181">
        <v>18204.92714</v>
      </c>
      <c r="E7059" s="97">
        <v>139.56804882878538</v>
      </c>
      <c r="F7059" s="227">
        <f t="shared" si="330"/>
        <v>2540826.16</v>
      </c>
      <c r="G7059" s="81">
        <v>9102.463855</v>
      </c>
      <c r="H7059" s="106">
        <v>1300.6111519461781</v>
      </c>
      <c r="I7059" s="189">
        <f t="shared" si="331"/>
        <v>11838765.999999998</v>
      </c>
      <c r="J7059" s="232">
        <v>2016</v>
      </c>
      <c r="K7059" s="106">
        <f t="shared" si="332"/>
        <v>14379592</v>
      </c>
    </row>
    <row r="7060" spans="2:11" s="58" customFormat="1">
      <c r="B7060" s="175" t="s">
        <v>8224</v>
      </c>
      <c r="C7060" s="174" t="s">
        <v>1265</v>
      </c>
      <c r="D7060" s="181">
        <v>3738.9444440000002</v>
      </c>
      <c r="E7060" s="97">
        <v>168.17942855745733</v>
      </c>
      <c r="F7060" s="227">
        <f t="shared" si="330"/>
        <v>628813.54</v>
      </c>
      <c r="G7060" s="81">
        <v>1869.4722139999999</v>
      </c>
      <c r="H7060" s="106">
        <v>1300.6109327496001</v>
      </c>
      <c r="I7060" s="189">
        <f t="shared" si="331"/>
        <v>2431456</v>
      </c>
      <c r="J7060" s="232">
        <v>2016</v>
      </c>
      <c r="K7060" s="106">
        <f t="shared" si="332"/>
        <v>3060270</v>
      </c>
    </row>
    <row r="7061" spans="2:11" s="58" customFormat="1">
      <c r="B7061" s="175" t="s">
        <v>8225</v>
      </c>
      <c r="C7061" s="174" t="s">
        <v>1475</v>
      </c>
      <c r="D7061" s="181">
        <v>11385.733329999999</v>
      </c>
      <c r="E7061" s="97">
        <v>124.03598073730753</v>
      </c>
      <c r="F7061" s="227">
        <f t="shared" si="330"/>
        <v>1412240.6</v>
      </c>
      <c r="G7061" s="81">
        <v>5692.866618</v>
      </c>
      <c r="H7061" s="106">
        <v>1300.6111853365751</v>
      </c>
      <c r="I7061" s="189">
        <f t="shared" si="331"/>
        <v>7404205.9999999991</v>
      </c>
      <c r="J7061" s="232">
        <v>2016</v>
      </c>
      <c r="K7061" s="106">
        <f t="shared" si="332"/>
        <v>8816447</v>
      </c>
    </row>
    <row r="7062" spans="2:11" s="58" customFormat="1">
      <c r="B7062" s="175" t="s">
        <v>8226</v>
      </c>
      <c r="C7062" s="174" t="s">
        <v>1475</v>
      </c>
      <c r="D7062" s="104">
        <v>12544.6</v>
      </c>
      <c r="E7062" s="97">
        <v>157.3988050635333</v>
      </c>
      <c r="F7062" s="227">
        <f t="shared" si="330"/>
        <v>1974505.0499999998</v>
      </c>
      <c r="G7062" s="81">
        <v>6272.2997859999996</v>
      </c>
      <c r="H7062" s="106">
        <v>1300.6111439712363</v>
      </c>
      <c r="I7062" s="189">
        <f t="shared" si="331"/>
        <v>8157823</v>
      </c>
      <c r="J7062" s="232">
        <v>2016</v>
      </c>
      <c r="K7062" s="106">
        <f t="shared" si="332"/>
        <v>10132328</v>
      </c>
    </row>
    <row r="7063" spans="2:11" s="58" customFormat="1">
      <c r="B7063" s="175" t="s">
        <v>8227</v>
      </c>
      <c r="C7063" s="174" t="s">
        <v>1475</v>
      </c>
      <c r="D7063" s="181">
        <v>11385.733329999999</v>
      </c>
      <c r="E7063" s="97">
        <v>124.03598073730753</v>
      </c>
      <c r="F7063" s="227">
        <f t="shared" si="330"/>
        <v>1412240.6</v>
      </c>
      <c r="G7063" s="81">
        <v>5692.866618</v>
      </c>
      <c r="H7063" s="106">
        <v>1300.6111853365751</v>
      </c>
      <c r="I7063" s="189">
        <f t="shared" si="331"/>
        <v>7404205.9999999991</v>
      </c>
      <c r="J7063" s="232">
        <v>2016</v>
      </c>
      <c r="K7063" s="106">
        <f t="shared" si="332"/>
        <v>8816447</v>
      </c>
    </row>
    <row r="7064" spans="2:11" s="58" customFormat="1">
      <c r="B7064" s="175" t="s">
        <v>8228</v>
      </c>
      <c r="C7064" s="174" t="s">
        <v>1472</v>
      </c>
      <c r="D7064" s="181">
        <v>5884.1866140000002</v>
      </c>
      <c r="E7064" s="97">
        <v>402.3646028436446</v>
      </c>
      <c r="F7064" s="227">
        <f t="shared" si="330"/>
        <v>2367588.41</v>
      </c>
      <c r="G7064" s="81"/>
      <c r="H7064" s="106" t="s">
        <v>11235</v>
      </c>
      <c r="I7064" s="189" t="str">
        <f t="shared" si="331"/>
        <v/>
      </c>
      <c r="J7064" s="232">
        <v>2016</v>
      </c>
      <c r="K7064" s="106">
        <f t="shared" si="332"/>
        <v>0</v>
      </c>
    </row>
    <row r="7065" spans="2:11" s="58" customFormat="1">
      <c r="B7065" s="175" t="s">
        <v>8229</v>
      </c>
      <c r="C7065" s="174" t="s">
        <v>4393</v>
      </c>
      <c r="D7065" s="181">
        <v>2763.5989549999999</v>
      </c>
      <c r="E7065" s="97">
        <v>153.12850630311519</v>
      </c>
      <c r="F7065" s="227">
        <f t="shared" si="330"/>
        <v>423185.78</v>
      </c>
      <c r="G7065" s="81"/>
      <c r="H7065" s="106" t="s">
        <v>11235</v>
      </c>
      <c r="I7065" s="189" t="str">
        <f t="shared" si="331"/>
        <v/>
      </c>
      <c r="J7065" s="232">
        <v>2016</v>
      </c>
      <c r="K7065" s="106">
        <f t="shared" si="332"/>
        <v>0</v>
      </c>
    </row>
    <row r="7066" spans="2:11" s="58" customFormat="1">
      <c r="B7066" s="175" t="s">
        <v>8230</v>
      </c>
      <c r="C7066" s="174" t="s">
        <v>1472</v>
      </c>
      <c r="D7066" s="181">
        <v>6002.8885019999998</v>
      </c>
      <c r="E7066" s="97">
        <v>768.19779652139209</v>
      </c>
      <c r="F7066" s="227">
        <f t="shared" si="330"/>
        <v>4611405.72</v>
      </c>
      <c r="G7066" s="81">
        <v>3001.4443569999999</v>
      </c>
      <c r="H7066" s="106">
        <v>1300.6111510598962</v>
      </c>
      <c r="I7066" s="189">
        <f t="shared" si="331"/>
        <v>3903712</v>
      </c>
      <c r="J7066" s="232">
        <v>2016</v>
      </c>
      <c r="K7066" s="106">
        <f t="shared" si="332"/>
        <v>8515118</v>
      </c>
    </row>
    <row r="7067" spans="2:11" s="58" customFormat="1">
      <c r="B7067" s="175" t="s">
        <v>8231</v>
      </c>
      <c r="C7067" s="174" t="s">
        <v>6896</v>
      </c>
      <c r="D7067" s="104">
        <v>45236.277880000001</v>
      </c>
      <c r="E7067" s="97">
        <v>92.092947192763148</v>
      </c>
      <c r="F7067" s="227">
        <f t="shared" si="330"/>
        <v>4165942.15</v>
      </c>
      <c r="G7067" s="81">
        <v>22618.13841</v>
      </c>
      <c r="H7067" s="106">
        <v>622.92955965689487</v>
      </c>
      <c r="I7067" s="189">
        <f t="shared" si="331"/>
        <v>14089507</v>
      </c>
      <c r="J7067" s="232">
        <v>2016</v>
      </c>
      <c r="K7067" s="106">
        <f t="shared" si="332"/>
        <v>18255449</v>
      </c>
    </row>
    <row r="7068" spans="2:11" s="58" customFormat="1">
      <c r="B7068" s="175" t="s">
        <v>8232</v>
      </c>
      <c r="C7068" s="174" t="s">
        <v>845</v>
      </c>
      <c r="D7068" s="181">
        <v>6316.55</v>
      </c>
      <c r="E7068" s="97">
        <v>290.91943703445708</v>
      </c>
      <c r="F7068" s="227">
        <f t="shared" si="330"/>
        <v>1837607.17</v>
      </c>
      <c r="G7068" s="81">
        <v>3158.2751269999999</v>
      </c>
      <c r="H7068" s="106">
        <v>1300.6111990951954</v>
      </c>
      <c r="I7068" s="189">
        <f t="shared" si="331"/>
        <v>4107688.0000000005</v>
      </c>
      <c r="J7068" s="232">
        <v>2016</v>
      </c>
      <c r="K7068" s="106">
        <f t="shared" si="332"/>
        <v>5945295</v>
      </c>
    </row>
    <row r="7069" spans="2:11" s="58" customFormat="1">
      <c r="B7069" s="175" t="s">
        <v>8233</v>
      </c>
      <c r="C7069" s="174" t="s">
        <v>1475</v>
      </c>
      <c r="D7069" s="181">
        <v>7693.1</v>
      </c>
      <c r="E7069" s="97">
        <v>205.79058766947006</v>
      </c>
      <c r="F7069" s="227">
        <f t="shared" si="330"/>
        <v>1583167.57</v>
      </c>
      <c r="G7069" s="81">
        <v>3846.5498889999999</v>
      </c>
      <c r="H7069" s="106">
        <v>1300.6112345784786</v>
      </c>
      <c r="I7069" s="189">
        <f t="shared" si="331"/>
        <v>5002866</v>
      </c>
      <c r="J7069" s="232">
        <v>2016</v>
      </c>
      <c r="K7069" s="106">
        <f t="shared" si="332"/>
        <v>6586034</v>
      </c>
    </row>
    <row r="7070" spans="2:11" s="58" customFormat="1">
      <c r="B7070" s="175" t="s">
        <v>8234</v>
      </c>
      <c r="C7070" s="174" t="s">
        <v>1472</v>
      </c>
      <c r="D7070" s="181">
        <v>6002.8885019999998</v>
      </c>
      <c r="E7070" s="97">
        <v>768.19779652139209</v>
      </c>
      <c r="F7070" s="227">
        <f t="shared" si="330"/>
        <v>4611405.72</v>
      </c>
      <c r="G7070" s="81">
        <v>3001.4443569999999</v>
      </c>
      <c r="H7070" s="106">
        <v>1300.6111510598962</v>
      </c>
      <c r="I7070" s="189">
        <f t="shared" si="331"/>
        <v>3903712</v>
      </c>
      <c r="J7070" s="232">
        <v>2016</v>
      </c>
      <c r="K7070" s="106">
        <f t="shared" si="332"/>
        <v>8515118</v>
      </c>
    </row>
    <row r="7071" spans="2:11" s="58" customFormat="1">
      <c r="B7071" s="175" t="s">
        <v>8235</v>
      </c>
      <c r="C7071" s="174" t="s">
        <v>454</v>
      </c>
      <c r="D7071" s="181">
        <v>8822.4</v>
      </c>
      <c r="E7071" s="97">
        <v>43.531271536089953</v>
      </c>
      <c r="F7071" s="227">
        <f t="shared" si="330"/>
        <v>384050.29</v>
      </c>
      <c r="G7071" s="81"/>
      <c r="H7071" s="106" t="s">
        <v>11235</v>
      </c>
      <c r="I7071" s="189" t="str">
        <f t="shared" si="331"/>
        <v/>
      </c>
      <c r="J7071" s="232">
        <v>2016</v>
      </c>
      <c r="K7071" s="106">
        <f t="shared" si="332"/>
        <v>0</v>
      </c>
    </row>
    <row r="7072" spans="2:11" s="58" customFormat="1">
      <c r="B7072" s="175" t="s">
        <v>8236</v>
      </c>
      <c r="C7072" s="174" t="s">
        <v>8219</v>
      </c>
      <c r="D7072" s="104">
        <v>10350.241669999999</v>
      </c>
      <c r="E7072" s="97">
        <v>97.423898122371099</v>
      </c>
      <c r="F7072" s="227">
        <f t="shared" si="330"/>
        <v>1008360.89</v>
      </c>
      <c r="G7072" s="81">
        <v>5175.1207780000004</v>
      </c>
      <c r="H7072" s="106">
        <v>1300.6111912621336</v>
      </c>
      <c r="I7072" s="189">
        <f t="shared" si="331"/>
        <v>6730820</v>
      </c>
      <c r="J7072" s="232">
        <v>2016</v>
      </c>
      <c r="K7072" s="106">
        <f t="shared" si="332"/>
        <v>7739181</v>
      </c>
    </row>
    <row r="7073" spans="2:11" s="58" customFormat="1">
      <c r="B7073" s="175" t="s">
        <v>8237</v>
      </c>
      <c r="C7073" s="174" t="s">
        <v>8238</v>
      </c>
      <c r="D7073" s="181">
        <v>8384.52</v>
      </c>
      <c r="E7073" s="97">
        <v>134.01173233530363</v>
      </c>
      <c r="F7073" s="227">
        <f t="shared" si="330"/>
        <v>1123624.05</v>
      </c>
      <c r="G7073" s="81">
        <v>4192.2598619999999</v>
      </c>
      <c r="H7073" s="106">
        <v>1300.6111690315824</v>
      </c>
      <c r="I7073" s="189">
        <f t="shared" si="331"/>
        <v>5452500</v>
      </c>
      <c r="J7073" s="232">
        <v>2016</v>
      </c>
      <c r="K7073" s="106">
        <f t="shared" si="332"/>
        <v>6576124</v>
      </c>
    </row>
    <row r="7074" spans="2:11" s="58" customFormat="1">
      <c r="B7074" s="175" t="s">
        <v>8239</v>
      </c>
      <c r="C7074" s="174" t="s">
        <v>372</v>
      </c>
      <c r="D7074" s="181">
        <v>7482.6581200000001</v>
      </c>
      <c r="E7074" s="97">
        <v>423.77059584275116</v>
      </c>
      <c r="F7074" s="227">
        <f t="shared" si="330"/>
        <v>3170930.49</v>
      </c>
      <c r="G7074" s="81"/>
      <c r="H7074" s="106" t="s">
        <v>11235</v>
      </c>
      <c r="I7074" s="189" t="str">
        <f t="shared" si="331"/>
        <v/>
      </c>
      <c r="J7074" s="232">
        <v>2016</v>
      </c>
      <c r="K7074" s="106">
        <f t="shared" si="332"/>
        <v>0</v>
      </c>
    </row>
    <row r="7075" spans="2:11" s="58" customFormat="1">
      <c r="B7075" s="175" t="s">
        <v>8240</v>
      </c>
      <c r="C7075" s="174" t="s">
        <v>2571</v>
      </c>
      <c r="D7075" s="181">
        <v>7342.9666669999997</v>
      </c>
      <c r="E7075" s="97">
        <v>93.543793830216501</v>
      </c>
      <c r="F7075" s="227">
        <f t="shared" si="330"/>
        <v>686888.95999999996</v>
      </c>
      <c r="G7075" s="81"/>
      <c r="H7075" s="106" t="s">
        <v>11235</v>
      </c>
      <c r="I7075" s="189" t="str">
        <f t="shared" si="331"/>
        <v/>
      </c>
      <c r="J7075" s="232">
        <v>2016</v>
      </c>
      <c r="K7075" s="106">
        <f t="shared" si="332"/>
        <v>0</v>
      </c>
    </row>
    <row r="7076" spans="2:11" s="58" customFormat="1">
      <c r="B7076" s="175" t="s">
        <v>8241</v>
      </c>
      <c r="C7076" s="174" t="s">
        <v>8238</v>
      </c>
      <c r="D7076" s="181">
        <v>8384.52</v>
      </c>
      <c r="E7076" s="97">
        <v>134.01173233530363</v>
      </c>
      <c r="F7076" s="227">
        <f t="shared" si="330"/>
        <v>1123624.05</v>
      </c>
      <c r="G7076" s="81">
        <v>4192.2598619999999</v>
      </c>
      <c r="H7076" s="106">
        <v>1300.6111690315824</v>
      </c>
      <c r="I7076" s="189">
        <f t="shared" si="331"/>
        <v>5452500</v>
      </c>
      <c r="J7076" s="232">
        <v>2016</v>
      </c>
      <c r="K7076" s="106">
        <f t="shared" si="332"/>
        <v>6576124</v>
      </c>
    </row>
    <row r="7077" spans="2:11" s="58" customFormat="1">
      <c r="B7077" s="175" t="s">
        <v>8242</v>
      </c>
      <c r="C7077" s="174" t="s">
        <v>372</v>
      </c>
      <c r="D7077" s="104">
        <v>3571.8888889999998</v>
      </c>
      <c r="E7077" s="97">
        <v>360.78318224528624</v>
      </c>
      <c r="F7077" s="227">
        <f t="shared" si="330"/>
        <v>1288677.44</v>
      </c>
      <c r="G7077" s="81">
        <v>1785.9444370000001</v>
      </c>
      <c r="H7077" s="106">
        <v>1300.6110111140035</v>
      </c>
      <c r="I7077" s="189">
        <f t="shared" si="331"/>
        <v>2322819</v>
      </c>
      <c r="J7077" s="232">
        <v>2016</v>
      </c>
      <c r="K7077" s="106">
        <f t="shared" si="332"/>
        <v>3611496</v>
      </c>
    </row>
    <row r="7078" spans="2:11" s="58" customFormat="1">
      <c r="B7078" s="175" t="s">
        <v>8243</v>
      </c>
      <c r="C7078" s="174" t="s">
        <v>6896</v>
      </c>
      <c r="D7078" s="181">
        <v>20049.26514</v>
      </c>
      <c r="E7078" s="97">
        <v>251.49817186765981</v>
      </c>
      <c r="F7078" s="227">
        <f t="shared" si="330"/>
        <v>5042353.53</v>
      </c>
      <c r="G7078" s="81">
        <v>10024.63291</v>
      </c>
      <c r="H7078" s="106">
        <v>623.65166446778153</v>
      </c>
      <c r="I7078" s="189">
        <f t="shared" si="331"/>
        <v>6251879.0000000009</v>
      </c>
      <c r="J7078" s="232">
        <v>2016</v>
      </c>
      <c r="K7078" s="106">
        <f t="shared" si="332"/>
        <v>11294233</v>
      </c>
    </row>
    <row r="7079" spans="2:11" s="58" customFormat="1">
      <c r="B7079" s="175" t="s">
        <v>8244</v>
      </c>
      <c r="C7079" s="174" t="s">
        <v>6896</v>
      </c>
      <c r="D7079" s="181">
        <v>5654.6924730000001</v>
      </c>
      <c r="E7079" s="97">
        <v>198.88412241158494</v>
      </c>
      <c r="F7079" s="227">
        <f t="shared" si="330"/>
        <v>1124628.55</v>
      </c>
      <c r="G7079" s="81">
        <v>2827.3461609999999</v>
      </c>
      <c r="H7079" s="106">
        <v>623.65161518685363</v>
      </c>
      <c r="I7079" s="189">
        <f t="shared" si="331"/>
        <v>1763278.9999999998</v>
      </c>
      <c r="J7079" s="232">
        <v>2016</v>
      </c>
      <c r="K7079" s="106">
        <f t="shared" si="332"/>
        <v>2887908</v>
      </c>
    </row>
    <row r="7080" spans="2:11" s="58" customFormat="1">
      <c r="B7080" s="175" t="s">
        <v>8245</v>
      </c>
      <c r="C7080" s="174" t="s">
        <v>6896</v>
      </c>
      <c r="D7080" s="181">
        <v>20049.26514</v>
      </c>
      <c r="E7080" s="97">
        <v>251.49817186765981</v>
      </c>
      <c r="F7080" s="227">
        <f t="shared" si="330"/>
        <v>5042353.53</v>
      </c>
      <c r="G7080" s="81">
        <v>10024.63291</v>
      </c>
      <c r="H7080" s="106">
        <v>623.65166446778153</v>
      </c>
      <c r="I7080" s="189">
        <f t="shared" si="331"/>
        <v>6251879.0000000009</v>
      </c>
      <c r="J7080" s="232">
        <v>2016</v>
      </c>
      <c r="K7080" s="106">
        <f t="shared" si="332"/>
        <v>11294233</v>
      </c>
    </row>
    <row r="7081" spans="2:11" s="58" customFormat="1">
      <c r="B7081" s="175" t="s">
        <v>8246</v>
      </c>
      <c r="C7081" s="174" t="s">
        <v>6896</v>
      </c>
      <c r="D7081" s="181">
        <v>19174.985509999999</v>
      </c>
      <c r="E7081" s="97">
        <v>49.436696549555826</v>
      </c>
      <c r="F7081" s="227">
        <f t="shared" si="330"/>
        <v>947947.94</v>
      </c>
      <c r="G7081" s="81">
        <v>9587.4924659999997</v>
      </c>
      <c r="H7081" s="106">
        <v>623.65170259107458</v>
      </c>
      <c r="I7081" s="189">
        <f t="shared" si="331"/>
        <v>5979256</v>
      </c>
      <c r="J7081" s="232">
        <v>2016</v>
      </c>
      <c r="K7081" s="106">
        <f t="shared" si="332"/>
        <v>6927204</v>
      </c>
    </row>
    <row r="7082" spans="2:11" s="58" customFormat="1">
      <c r="B7082" s="175" t="s">
        <v>8247</v>
      </c>
      <c r="C7082" s="174" t="s">
        <v>5250</v>
      </c>
      <c r="D7082" s="104">
        <v>9703.9</v>
      </c>
      <c r="E7082" s="97">
        <v>26.481366254804769</v>
      </c>
      <c r="F7082" s="227">
        <f t="shared" si="330"/>
        <v>256972.53</v>
      </c>
      <c r="G7082" s="81">
        <v>4851.9501380000002</v>
      </c>
      <c r="H7082" s="106">
        <v>578.87445668552334</v>
      </c>
      <c r="I7082" s="189">
        <f t="shared" si="331"/>
        <v>2808670</v>
      </c>
      <c r="J7082" s="232">
        <v>2016</v>
      </c>
      <c r="K7082" s="106">
        <f t="shared" si="332"/>
        <v>3065643</v>
      </c>
    </row>
    <row r="7083" spans="2:11" s="58" customFormat="1">
      <c r="B7083" s="175" t="s">
        <v>8248</v>
      </c>
      <c r="C7083" s="174" t="s">
        <v>6896</v>
      </c>
      <c r="D7083" s="181">
        <v>19174.985509999999</v>
      </c>
      <c r="E7083" s="97">
        <v>49.436696549555826</v>
      </c>
      <c r="F7083" s="227">
        <f t="shared" si="330"/>
        <v>947947.94</v>
      </c>
      <c r="G7083" s="81">
        <v>9587.4924659999997</v>
      </c>
      <c r="H7083" s="106">
        <v>623.65170259107458</v>
      </c>
      <c r="I7083" s="189">
        <f t="shared" si="331"/>
        <v>5979256</v>
      </c>
      <c r="J7083" s="232">
        <v>2016</v>
      </c>
      <c r="K7083" s="106">
        <f t="shared" si="332"/>
        <v>6927204</v>
      </c>
    </row>
    <row r="7084" spans="2:11" s="58" customFormat="1">
      <c r="B7084" s="175" t="s">
        <v>8249</v>
      </c>
      <c r="C7084" s="174" t="s">
        <v>6896</v>
      </c>
      <c r="D7084" s="181">
        <v>8844.4700279999997</v>
      </c>
      <c r="E7084" s="97">
        <v>70.787127777917775</v>
      </c>
      <c r="F7084" s="227">
        <f t="shared" si="330"/>
        <v>626074.63</v>
      </c>
      <c r="G7084" s="81">
        <v>4422.2349109999996</v>
      </c>
      <c r="H7084" s="106">
        <v>611.32121074696124</v>
      </c>
      <c r="I7084" s="189">
        <f t="shared" si="331"/>
        <v>2703406</v>
      </c>
      <c r="J7084" s="232">
        <v>2016</v>
      </c>
      <c r="K7084" s="106">
        <f t="shared" si="332"/>
        <v>3329481</v>
      </c>
    </row>
    <row r="7085" spans="2:11" s="58" customFormat="1">
      <c r="B7085" s="175" t="s">
        <v>8250</v>
      </c>
      <c r="C7085" s="174" t="s">
        <v>372</v>
      </c>
      <c r="D7085" s="181">
        <v>12055.08352</v>
      </c>
      <c r="E7085" s="97">
        <v>161.75600747725056</v>
      </c>
      <c r="F7085" s="227">
        <f t="shared" si="330"/>
        <v>1949982.1800000002</v>
      </c>
      <c r="G7085" s="81"/>
      <c r="H7085" s="106" t="s">
        <v>11235</v>
      </c>
      <c r="I7085" s="189" t="str">
        <f t="shared" si="331"/>
        <v/>
      </c>
      <c r="J7085" s="232">
        <v>2016</v>
      </c>
      <c r="K7085" s="106">
        <f t="shared" si="332"/>
        <v>0</v>
      </c>
    </row>
    <row r="7086" spans="2:11" s="58" customFormat="1">
      <c r="B7086" s="175" t="s">
        <v>8251</v>
      </c>
      <c r="C7086" s="174" t="s">
        <v>356</v>
      </c>
      <c r="D7086" s="181">
        <v>7527.017143</v>
      </c>
      <c r="E7086" s="97">
        <v>115.99338003527117</v>
      </c>
      <c r="F7086" s="227">
        <f t="shared" si="330"/>
        <v>873084.16</v>
      </c>
      <c r="G7086" s="81">
        <v>3763.5086550000001</v>
      </c>
      <c r="H7086" s="106">
        <v>1300.6110650222486</v>
      </c>
      <c r="I7086" s="189">
        <f t="shared" si="331"/>
        <v>4894861</v>
      </c>
      <c r="J7086" s="232">
        <v>2016</v>
      </c>
      <c r="K7086" s="106">
        <f t="shared" si="332"/>
        <v>5767945</v>
      </c>
    </row>
    <row r="7087" spans="2:11" s="58" customFormat="1">
      <c r="B7087" s="175" t="s">
        <v>8252</v>
      </c>
      <c r="C7087" s="174" t="s">
        <v>356</v>
      </c>
      <c r="D7087" s="104">
        <v>7041.856667</v>
      </c>
      <c r="E7087" s="97">
        <v>103.18479548229067</v>
      </c>
      <c r="F7087" s="227">
        <f t="shared" si="330"/>
        <v>726612.54</v>
      </c>
      <c r="G7087" s="81">
        <v>3520.9282410000001</v>
      </c>
      <c r="H7087" s="106">
        <v>1300.6109998707013</v>
      </c>
      <c r="I7087" s="189">
        <f t="shared" si="331"/>
        <v>4579358</v>
      </c>
      <c r="J7087" s="232">
        <v>2016</v>
      </c>
      <c r="K7087" s="106">
        <f t="shared" si="332"/>
        <v>5305971</v>
      </c>
    </row>
    <row r="7088" spans="2:11" s="58" customFormat="1">
      <c r="B7088" s="175" t="s">
        <v>8253</v>
      </c>
      <c r="C7088" s="174" t="s">
        <v>6896</v>
      </c>
      <c r="D7088" s="181">
        <v>45236.277880000001</v>
      </c>
      <c r="E7088" s="97">
        <v>92.092947192763148</v>
      </c>
      <c r="F7088" s="227">
        <f t="shared" si="330"/>
        <v>4165942.15</v>
      </c>
      <c r="G7088" s="81">
        <v>22618.13841</v>
      </c>
      <c r="H7088" s="106">
        <v>622.92955965689487</v>
      </c>
      <c r="I7088" s="189">
        <f t="shared" si="331"/>
        <v>14089507</v>
      </c>
      <c r="J7088" s="232">
        <v>2016</v>
      </c>
      <c r="K7088" s="106">
        <f t="shared" si="332"/>
        <v>18255449</v>
      </c>
    </row>
    <row r="7089" spans="2:11" s="58" customFormat="1">
      <c r="B7089" s="175" t="s">
        <v>8254</v>
      </c>
      <c r="C7089" s="174" t="s">
        <v>6896</v>
      </c>
      <c r="D7089" s="181">
        <v>8844.4700279999997</v>
      </c>
      <c r="E7089" s="97">
        <v>70.787127777917775</v>
      </c>
      <c r="F7089" s="227">
        <f t="shared" si="330"/>
        <v>626074.63</v>
      </c>
      <c r="G7089" s="81">
        <v>4422.2349109999996</v>
      </c>
      <c r="H7089" s="106">
        <v>611.32121074696124</v>
      </c>
      <c r="I7089" s="189">
        <f t="shared" si="331"/>
        <v>2703406</v>
      </c>
      <c r="J7089" s="232">
        <v>2016</v>
      </c>
      <c r="K7089" s="106">
        <f t="shared" si="332"/>
        <v>3329481</v>
      </c>
    </row>
    <row r="7090" spans="2:11" s="58" customFormat="1">
      <c r="B7090" s="175" t="s">
        <v>8255</v>
      </c>
      <c r="C7090" s="174" t="s">
        <v>6896</v>
      </c>
      <c r="D7090" s="181">
        <v>12731.92755</v>
      </c>
      <c r="E7090" s="97">
        <v>242.19462668871375</v>
      </c>
      <c r="F7090" s="227">
        <f t="shared" si="330"/>
        <v>3083604.44</v>
      </c>
      <c r="G7090" s="81">
        <v>6365.9637220000004</v>
      </c>
      <c r="H7090" s="106">
        <v>635.21662651410247</v>
      </c>
      <c r="I7090" s="189">
        <f t="shared" si="331"/>
        <v>4043766</v>
      </c>
      <c r="J7090" s="232">
        <v>2016</v>
      </c>
      <c r="K7090" s="106">
        <f t="shared" si="332"/>
        <v>7127370</v>
      </c>
    </row>
    <row r="7091" spans="2:11" s="58" customFormat="1">
      <c r="B7091" s="175" t="s">
        <v>8256</v>
      </c>
      <c r="C7091" s="174" t="s">
        <v>6896</v>
      </c>
      <c r="D7091" s="181">
        <v>5654.6924730000001</v>
      </c>
      <c r="E7091" s="97">
        <v>198.88412241158494</v>
      </c>
      <c r="F7091" s="227">
        <f t="shared" si="330"/>
        <v>1124628.55</v>
      </c>
      <c r="G7091" s="81">
        <v>2827.3461609999999</v>
      </c>
      <c r="H7091" s="106">
        <v>623.65161518685363</v>
      </c>
      <c r="I7091" s="189">
        <f t="shared" si="331"/>
        <v>1763278.9999999998</v>
      </c>
      <c r="J7091" s="232">
        <v>2016</v>
      </c>
      <c r="K7091" s="106">
        <f t="shared" si="332"/>
        <v>2887908</v>
      </c>
    </row>
    <row r="7092" spans="2:11" s="58" customFormat="1">
      <c r="B7092" s="175" t="s">
        <v>8257</v>
      </c>
      <c r="C7092" s="174" t="s">
        <v>369</v>
      </c>
      <c r="D7092" s="104">
        <v>6924.4</v>
      </c>
      <c r="E7092" s="97">
        <v>182.3640560915025</v>
      </c>
      <c r="F7092" s="227">
        <f t="shared" si="330"/>
        <v>1262761.67</v>
      </c>
      <c r="G7092" s="81">
        <v>3462.20001</v>
      </c>
      <c r="H7092" s="106">
        <v>1300.6111683305089</v>
      </c>
      <c r="I7092" s="189">
        <f t="shared" si="331"/>
        <v>4502976</v>
      </c>
      <c r="J7092" s="232">
        <v>2016</v>
      </c>
      <c r="K7092" s="106">
        <f t="shared" si="332"/>
        <v>5765738</v>
      </c>
    </row>
    <row r="7093" spans="2:11" s="58" customFormat="1">
      <c r="B7093" s="175" t="s">
        <v>8258</v>
      </c>
      <c r="C7093" s="174" t="s">
        <v>372</v>
      </c>
      <c r="D7093" s="181">
        <v>3571.8888889999998</v>
      </c>
      <c r="E7093" s="97">
        <v>360.78318224528624</v>
      </c>
      <c r="F7093" s="227">
        <f t="shared" si="330"/>
        <v>1288677.44</v>
      </c>
      <c r="G7093" s="81">
        <v>1785.9444370000001</v>
      </c>
      <c r="H7093" s="106">
        <v>1300.6110111140035</v>
      </c>
      <c r="I7093" s="189">
        <f t="shared" si="331"/>
        <v>2322819</v>
      </c>
      <c r="J7093" s="232">
        <v>2016</v>
      </c>
      <c r="K7093" s="106">
        <f t="shared" si="332"/>
        <v>3611496</v>
      </c>
    </row>
    <row r="7094" spans="2:11" s="58" customFormat="1">
      <c r="B7094" s="175" t="s">
        <v>8259</v>
      </c>
      <c r="C7094" s="174" t="s">
        <v>369</v>
      </c>
      <c r="D7094" s="181">
        <v>9561.52</v>
      </c>
      <c r="E7094" s="97">
        <v>281.72224290698546</v>
      </c>
      <c r="F7094" s="227">
        <f t="shared" si="330"/>
        <v>2693692.86</v>
      </c>
      <c r="G7094" s="81">
        <v>4780.7599970000001</v>
      </c>
      <c r="H7094" s="106">
        <v>715.28418120672291</v>
      </c>
      <c r="I7094" s="189">
        <f t="shared" si="331"/>
        <v>3419602</v>
      </c>
      <c r="J7094" s="232">
        <v>2016</v>
      </c>
      <c r="K7094" s="106">
        <f t="shared" si="332"/>
        <v>6113295</v>
      </c>
    </row>
    <row r="7095" spans="2:11" s="58" customFormat="1">
      <c r="B7095" s="175" t="s">
        <v>8260</v>
      </c>
      <c r="C7095" s="174" t="s">
        <v>848</v>
      </c>
      <c r="D7095" s="181">
        <v>4921.1307690000003</v>
      </c>
      <c r="E7095" s="97">
        <v>190.53773695807268</v>
      </c>
      <c r="F7095" s="227">
        <f t="shared" si="330"/>
        <v>937661.12</v>
      </c>
      <c r="G7095" s="81">
        <v>2460.5654679999998</v>
      </c>
      <c r="H7095" s="106">
        <v>623.65176621262742</v>
      </c>
      <c r="I7095" s="189">
        <f t="shared" si="331"/>
        <v>1534536</v>
      </c>
      <c r="J7095" s="232">
        <v>2016</v>
      </c>
      <c r="K7095" s="106">
        <f t="shared" si="332"/>
        <v>2472197</v>
      </c>
    </row>
    <row r="7096" spans="2:11" s="58" customFormat="1">
      <c r="B7096" s="175" t="s">
        <v>8261</v>
      </c>
      <c r="C7096" s="174" t="s">
        <v>362</v>
      </c>
      <c r="D7096" s="181">
        <v>8941</v>
      </c>
      <c r="E7096" s="97">
        <v>377.57959064981549</v>
      </c>
      <c r="F7096" s="227">
        <f t="shared" si="330"/>
        <v>3375939.12</v>
      </c>
      <c r="G7096" s="81">
        <v>4470.4998370000003</v>
      </c>
      <c r="H7096" s="106">
        <v>623.65173954931959</v>
      </c>
      <c r="I7096" s="189">
        <f t="shared" si="331"/>
        <v>2788035</v>
      </c>
      <c r="J7096" s="232">
        <v>2016</v>
      </c>
      <c r="K7096" s="106">
        <f t="shared" si="332"/>
        <v>6163974</v>
      </c>
    </row>
    <row r="7097" spans="2:11" s="58" customFormat="1">
      <c r="B7097" s="175" t="s">
        <v>8262</v>
      </c>
      <c r="C7097" s="174" t="s">
        <v>362</v>
      </c>
      <c r="D7097" s="104">
        <v>2445.5500000000002</v>
      </c>
      <c r="E7097" s="97">
        <v>213.80475557645516</v>
      </c>
      <c r="F7097" s="227">
        <f t="shared" si="330"/>
        <v>522870.22</v>
      </c>
      <c r="G7097" s="81">
        <v>1222.7750249999999</v>
      </c>
      <c r="H7097" s="106">
        <v>623.65192648582274</v>
      </c>
      <c r="I7097" s="189">
        <f t="shared" si="331"/>
        <v>762586</v>
      </c>
      <c r="J7097" s="232">
        <v>2016</v>
      </c>
      <c r="K7097" s="106">
        <f t="shared" si="332"/>
        <v>1285456</v>
      </c>
    </row>
    <row r="7098" spans="2:11" s="58" customFormat="1">
      <c r="B7098" s="175" t="s">
        <v>8263</v>
      </c>
      <c r="C7098" s="174" t="s">
        <v>362</v>
      </c>
      <c r="D7098" s="181">
        <v>8941</v>
      </c>
      <c r="E7098" s="97">
        <v>377.57959064981549</v>
      </c>
      <c r="F7098" s="227">
        <f t="shared" si="330"/>
        <v>3375939.12</v>
      </c>
      <c r="G7098" s="81">
        <v>4470.4998370000003</v>
      </c>
      <c r="H7098" s="106">
        <v>623.65173954931959</v>
      </c>
      <c r="I7098" s="189">
        <f t="shared" si="331"/>
        <v>2788035</v>
      </c>
      <c r="J7098" s="232">
        <v>2016</v>
      </c>
      <c r="K7098" s="106">
        <f t="shared" si="332"/>
        <v>6163974</v>
      </c>
    </row>
    <row r="7099" spans="2:11" s="58" customFormat="1">
      <c r="B7099" s="175" t="s">
        <v>8264</v>
      </c>
      <c r="C7099" s="174" t="s">
        <v>359</v>
      </c>
      <c r="D7099" s="181">
        <v>4671.1000000000004</v>
      </c>
      <c r="E7099" s="97">
        <v>136.41056710410822</v>
      </c>
      <c r="F7099" s="227">
        <f t="shared" si="330"/>
        <v>637187.4</v>
      </c>
      <c r="G7099" s="81">
        <v>2335.5500059999999</v>
      </c>
      <c r="H7099" s="106">
        <v>623.65181488646749</v>
      </c>
      <c r="I7099" s="189">
        <f t="shared" si="331"/>
        <v>1456570</v>
      </c>
      <c r="J7099" s="232">
        <v>2016</v>
      </c>
      <c r="K7099" s="106">
        <f t="shared" si="332"/>
        <v>2093757</v>
      </c>
    </row>
    <row r="7100" spans="2:11" s="58" customFormat="1">
      <c r="B7100" s="175" t="s">
        <v>8265</v>
      </c>
      <c r="C7100" s="174" t="s">
        <v>283</v>
      </c>
      <c r="D7100" s="181">
        <v>3288</v>
      </c>
      <c r="E7100" s="97">
        <v>103.4713503649635</v>
      </c>
      <c r="F7100" s="227">
        <f t="shared" si="330"/>
        <v>340213.8</v>
      </c>
      <c r="G7100" s="81">
        <v>1644.0000620000001</v>
      </c>
      <c r="H7100" s="106">
        <v>623.65143633431319</v>
      </c>
      <c r="I7100" s="189">
        <f t="shared" si="331"/>
        <v>1025283</v>
      </c>
      <c r="J7100" s="232">
        <v>2016</v>
      </c>
      <c r="K7100" s="106">
        <f t="shared" si="332"/>
        <v>1365497</v>
      </c>
    </row>
    <row r="7101" spans="2:11" s="58" customFormat="1">
      <c r="B7101" s="175" t="s">
        <v>8266</v>
      </c>
      <c r="C7101" s="174" t="s">
        <v>283</v>
      </c>
      <c r="D7101" s="181">
        <v>15850.127780000001</v>
      </c>
      <c r="E7101" s="97">
        <v>171.4065418089645</v>
      </c>
      <c r="F7101" s="227">
        <f t="shared" si="330"/>
        <v>2716815.59</v>
      </c>
      <c r="G7101" s="81">
        <v>7925.0637109999998</v>
      </c>
      <c r="H7101" s="106">
        <v>623.65164246437939</v>
      </c>
      <c r="I7101" s="189">
        <f t="shared" si="331"/>
        <v>4942479</v>
      </c>
      <c r="J7101" s="232">
        <v>2016</v>
      </c>
      <c r="K7101" s="106">
        <f t="shared" si="332"/>
        <v>7659295</v>
      </c>
    </row>
    <row r="7102" spans="2:11" s="58" customFormat="1">
      <c r="B7102" s="175" t="s">
        <v>8267</v>
      </c>
      <c r="C7102" s="174" t="s">
        <v>283</v>
      </c>
      <c r="D7102" s="104">
        <v>3288</v>
      </c>
      <c r="E7102" s="97">
        <v>103.4713503649635</v>
      </c>
      <c r="F7102" s="227">
        <f t="shared" si="330"/>
        <v>340213.8</v>
      </c>
      <c r="G7102" s="81">
        <v>1644.0000620000001</v>
      </c>
      <c r="H7102" s="106">
        <v>623.65143633431319</v>
      </c>
      <c r="I7102" s="189">
        <f t="shared" si="331"/>
        <v>1025283</v>
      </c>
      <c r="J7102" s="232">
        <v>2016</v>
      </c>
      <c r="K7102" s="106">
        <f t="shared" si="332"/>
        <v>1365497</v>
      </c>
    </row>
    <row r="7103" spans="2:11" s="58" customFormat="1">
      <c r="B7103" s="175" t="s">
        <v>8268</v>
      </c>
      <c r="C7103" s="174" t="s">
        <v>283</v>
      </c>
      <c r="D7103" s="181">
        <v>9669</v>
      </c>
      <c r="E7103" s="97">
        <v>114.57963594994311</v>
      </c>
      <c r="F7103" s="227">
        <f t="shared" si="330"/>
        <v>1107870.5</v>
      </c>
      <c r="G7103" s="81">
        <v>4834.4997620000004</v>
      </c>
      <c r="H7103" s="106">
        <v>623.65170098854162</v>
      </c>
      <c r="I7103" s="189">
        <f t="shared" si="331"/>
        <v>3015044</v>
      </c>
      <c r="J7103" s="232">
        <v>2016</v>
      </c>
      <c r="K7103" s="106">
        <f t="shared" si="332"/>
        <v>4122915</v>
      </c>
    </row>
    <row r="7104" spans="2:11" s="58" customFormat="1">
      <c r="B7104" s="175" t="s">
        <v>8269</v>
      </c>
      <c r="C7104" s="174" t="s">
        <v>283</v>
      </c>
      <c r="D7104" s="181">
        <v>11627.2</v>
      </c>
      <c r="E7104" s="97">
        <v>83.112321109123428</v>
      </c>
      <c r="F7104" s="227">
        <f t="shared" si="330"/>
        <v>966363.58</v>
      </c>
      <c r="G7104" s="81">
        <v>5813.6000350000004</v>
      </c>
      <c r="H7104" s="106">
        <v>623.65160626327804</v>
      </c>
      <c r="I7104" s="189">
        <f t="shared" si="331"/>
        <v>3625660.9999999995</v>
      </c>
      <c r="J7104" s="232">
        <v>2016</v>
      </c>
      <c r="K7104" s="106">
        <f t="shared" si="332"/>
        <v>4592025</v>
      </c>
    </row>
    <row r="7105" spans="2:11" s="58" customFormat="1">
      <c r="B7105" s="175" t="s">
        <v>8270</v>
      </c>
      <c r="C7105" s="174" t="s">
        <v>283</v>
      </c>
      <c r="D7105" s="181">
        <v>9669</v>
      </c>
      <c r="E7105" s="97">
        <v>114.57963594994311</v>
      </c>
      <c r="F7105" s="227">
        <f t="shared" si="330"/>
        <v>1107870.5</v>
      </c>
      <c r="G7105" s="81">
        <v>4834.4997620000004</v>
      </c>
      <c r="H7105" s="106">
        <v>623.65170098854162</v>
      </c>
      <c r="I7105" s="189">
        <f t="shared" si="331"/>
        <v>3015044</v>
      </c>
      <c r="J7105" s="232">
        <v>2016</v>
      </c>
      <c r="K7105" s="106">
        <f t="shared" si="332"/>
        <v>4122915</v>
      </c>
    </row>
    <row r="7106" spans="2:11" s="58" customFormat="1">
      <c r="B7106" s="175" t="s">
        <v>8271</v>
      </c>
      <c r="C7106" s="174" t="s">
        <v>283</v>
      </c>
      <c r="D7106" s="181">
        <v>8719.2000000000007</v>
      </c>
      <c r="E7106" s="97">
        <v>112.89489288008073</v>
      </c>
      <c r="F7106" s="227">
        <f t="shared" si="330"/>
        <v>984353.15</v>
      </c>
      <c r="G7106" s="81">
        <v>4359.5998550000004</v>
      </c>
      <c r="H7106" s="106">
        <v>623.65173190877624</v>
      </c>
      <c r="I7106" s="189">
        <f t="shared" si="331"/>
        <v>2718872</v>
      </c>
      <c r="J7106" s="232">
        <v>2016</v>
      </c>
      <c r="K7106" s="106">
        <f t="shared" si="332"/>
        <v>3703225</v>
      </c>
    </row>
    <row r="7107" spans="2:11" s="58" customFormat="1">
      <c r="B7107" s="175" t="s">
        <v>8272</v>
      </c>
      <c r="C7107" s="174" t="s">
        <v>364</v>
      </c>
      <c r="D7107" s="104">
        <v>7528.8</v>
      </c>
      <c r="E7107" s="97">
        <v>264.00184358729149</v>
      </c>
      <c r="F7107" s="227">
        <f t="shared" si="330"/>
        <v>1987617.0800000003</v>
      </c>
      <c r="G7107" s="81"/>
      <c r="H7107" s="106" t="s">
        <v>11235</v>
      </c>
      <c r="I7107" s="189" t="str">
        <f t="shared" si="331"/>
        <v/>
      </c>
      <c r="J7107" s="232">
        <v>2016</v>
      </c>
      <c r="K7107" s="106">
        <f t="shared" si="332"/>
        <v>0</v>
      </c>
    </row>
    <row r="7108" spans="2:11" s="58" customFormat="1">
      <c r="B7108" s="175" t="s">
        <v>8273</v>
      </c>
      <c r="C7108" s="174" t="s">
        <v>283</v>
      </c>
      <c r="D7108" s="181">
        <v>3447.4222220000001</v>
      </c>
      <c r="E7108" s="97">
        <v>565.64922264401412</v>
      </c>
      <c r="F7108" s="227">
        <f t="shared" si="330"/>
        <v>1950031.7</v>
      </c>
      <c r="G7108" s="81">
        <v>1723.7110740000001</v>
      </c>
      <c r="H7108" s="106">
        <v>623.65150181775766</v>
      </c>
      <c r="I7108" s="189">
        <f t="shared" si="331"/>
        <v>1074995</v>
      </c>
      <c r="J7108" s="232">
        <v>2016</v>
      </c>
      <c r="K7108" s="106">
        <f t="shared" si="332"/>
        <v>3025027</v>
      </c>
    </row>
    <row r="7109" spans="2:11" s="58" customFormat="1">
      <c r="B7109" s="175" t="s">
        <v>8274</v>
      </c>
      <c r="C7109" s="174" t="s">
        <v>289</v>
      </c>
      <c r="D7109" s="181">
        <v>4579.3</v>
      </c>
      <c r="E7109" s="97">
        <v>287.72640141506344</v>
      </c>
      <c r="F7109" s="227">
        <f t="shared" si="330"/>
        <v>1317585.51</v>
      </c>
      <c r="G7109" s="81">
        <v>2289.6500799999999</v>
      </c>
      <c r="H7109" s="106">
        <v>623.65162802518716</v>
      </c>
      <c r="I7109" s="189">
        <f t="shared" si="331"/>
        <v>1427944</v>
      </c>
      <c r="J7109" s="232">
        <v>2016</v>
      </c>
      <c r="K7109" s="106">
        <f t="shared" si="332"/>
        <v>2745530</v>
      </c>
    </row>
    <row r="7110" spans="2:11" s="58" customFormat="1">
      <c r="B7110" s="175" t="s">
        <v>8275</v>
      </c>
      <c r="C7110" s="174" t="s">
        <v>274</v>
      </c>
      <c r="D7110" s="181">
        <v>2391.6</v>
      </c>
      <c r="E7110" s="97">
        <v>104.03590901488543</v>
      </c>
      <c r="F7110" s="227">
        <f t="shared" si="330"/>
        <v>248812.28</v>
      </c>
      <c r="G7110" s="81">
        <v>1195.799996</v>
      </c>
      <c r="H7110" s="106">
        <v>623.65195057251026</v>
      </c>
      <c r="I7110" s="189">
        <f t="shared" si="331"/>
        <v>745763</v>
      </c>
      <c r="J7110" s="232">
        <v>2016</v>
      </c>
      <c r="K7110" s="106">
        <f t="shared" si="332"/>
        <v>994575</v>
      </c>
    </row>
    <row r="7111" spans="2:11" s="58" customFormat="1">
      <c r="B7111" s="175" t="s">
        <v>8276</v>
      </c>
      <c r="C7111" s="174" t="s">
        <v>289</v>
      </c>
      <c r="D7111" s="181">
        <v>9706.3095240000002</v>
      </c>
      <c r="E7111" s="97">
        <v>502.92589865692815</v>
      </c>
      <c r="F7111" s="227">
        <f t="shared" si="330"/>
        <v>4881554.4400000004</v>
      </c>
      <c r="G7111" s="81">
        <v>4853.1546470000003</v>
      </c>
      <c r="H7111" s="106">
        <v>623.65166992379989</v>
      </c>
      <c r="I7111" s="189">
        <f t="shared" si="331"/>
        <v>3026677.9999999995</v>
      </c>
      <c r="J7111" s="232">
        <v>2016</v>
      </c>
      <c r="K7111" s="106">
        <f t="shared" si="332"/>
        <v>7908232</v>
      </c>
    </row>
    <row r="7112" spans="2:11" s="58" customFormat="1">
      <c r="B7112" s="175" t="s">
        <v>8277</v>
      </c>
      <c r="C7112" s="174" t="s">
        <v>289</v>
      </c>
      <c r="D7112" s="104">
        <v>2768.7428570000002</v>
      </c>
      <c r="E7112" s="97">
        <v>90.902154154072093</v>
      </c>
      <c r="F7112" s="227">
        <f t="shared" si="330"/>
        <v>251684.69</v>
      </c>
      <c r="G7112" s="81">
        <v>1384.371459</v>
      </c>
      <c r="H7112" s="106">
        <v>623.65197894476387</v>
      </c>
      <c r="I7112" s="189">
        <f t="shared" si="331"/>
        <v>863366</v>
      </c>
      <c r="J7112" s="232">
        <v>2016</v>
      </c>
      <c r="K7112" s="106">
        <f t="shared" si="332"/>
        <v>1115051</v>
      </c>
    </row>
    <row r="7113" spans="2:11" s="58" customFormat="1">
      <c r="B7113" s="175" t="s">
        <v>8278</v>
      </c>
      <c r="C7113" s="174" t="s">
        <v>446</v>
      </c>
      <c r="D7113" s="181">
        <v>3642.8233799999998</v>
      </c>
      <c r="E7113" s="97">
        <v>96.91094878171117</v>
      </c>
      <c r="F7113" s="227">
        <f t="shared" si="330"/>
        <v>353029.47</v>
      </c>
      <c r="G7113" s="81">
        <v>1821.4116670000001</v>
      </c>
      <c r="H7113" s="106">
        <v>623.6514350821933</v>
      </c>
      <c r="I7113" s="189">
        <f t="shared" si="331"/>
        <v>1135926</v>
      </c>
      <c r="J7113" s="232">
        <v>2016</v>
      </c>
      <c r="K7113" s="106">
        <f t="shared" si="332"/>
        <v>1488955</v>
      </c>
    </row>
    <row r="7114" spans="2:11" s="58" customFormat="1">
      <c r="B7114" s="175" t="s">
        <v>8279</v>
      </c>
      <c r="C7114" s="174" t="s">
        <v>848</v>
      </c>
      <c r="D7114" s="181">
        <v>13665.33077</v>
      </c>
      <c r="E7114" s="97">
        <v>355.16464340950597</v>
      </c>
      <c r="F7114" s="227">
        <f t="shared" si="330"/>
        <v>4853442.33</v>
      </c>
      <c r="G7114" s="81">
        <v>6832.6652370000002</v>
      </c>
      <c r="H7114" s="106">
        <v>623.65165747106835</v>
      </c>
      <c r="I7114" s="189">
        <f t="shared" si="331"/>
        <v>4261203</v>
      </c>
      <c r="J7114" s="232">
        <v>2016</v>
      </c>
      <c r="K7114" s="106">
        <f t="shared" si="332"/>
        <v>9114645</v>
      </c>
    </row>
    <row r="7115" spans="2:11" s="58" customFormat="1">
      <c r="B7115" s="175" t="s">
        <v>8280</v>
      </c>
      <c r="C7115" s="174" t="s">
        <v>446</v>
      </c>
      <c r="D7115" s="181">
        <v>11275.97071</v>
      </c>
      <c r="E7115" s="97">
        <v>240.40071491104467</v>
      </c>
      <c r="F7115" s="227">
        <f t="shared" si="330"/>
        <v>2710751.42</v>
      </c>
      <c r="G7115" s="81">
        <v>5637.9856140000002</v>
      </c>
      <c r="H7115" s="106">
        <v>612.37758241644212</v>
      </c>
      <c r="I7115" s="189">
        <f t="shared" si="331"/>
        <v>3452576</v>
      </c>
      <c r="J7115" s="232">
        <v>2016</v>
      </c>
      <c r="K7115" s="106">
        <f t="shared" si="332"/>
        <v>6163327</v>
      </c>
    </row>
    <row r="7116" spans="2:11" s="58" customFormat="1">
      <c r="B7116" s="175" t="s">
        <v>8281</v>
      </c>
      <c r="C7116" s="174" t="s">
        <v>330</v>
      </c>
      <c r="D7116" s="181">
        <v>12560.66857</v>
      </c>
      <c r="E7116" s="97">
        <v>107.69303659765302</v>
      </c>
      <c r="F7116" s="227">
        <f t="shared" si="330"/>
        <v>1352696.54</v>
      </c>
      <c r="G7116" s="81">
        <v>6280.3340799999996</v>
      </c>
      <c r="H7116" s="106">
        <v>576.16106944425485</v>
      </c>
      <c r="I7116" s="189">
        <f t="shared" si="331"/>
        <v>3618484</v>
      </c>
      <c r="J7116" s="232">
        <v>2016</v>
      </c>
      <c r="K7116" s="106">
        <f t="shared" si="332"/>
        <v>4971181</v>
      </c>
    </row>
    <row r="7117" spans="2:11" s="58" customFormat="1">
      <c r="B7117" s="175" t="s">
        <v>8282</v>
      </c>
      <c r="C7117" s="174" t="s">
        <v>330</v>
      </c>
      <c r="D7117" s="104">
        <v>14365.121429999999</v>
      </c>
      <c r="E7117" s="97">
        <v>72.239112287128094</v>
      </c>
      <c r="F7117" s="227">
        <f t="shared" si="330"/>
        <v>1037723.62</v>
      </c>
      <c r="G7117" s="81">
        <v>7182.5604830000002</v>
      </c>
      <c r="H7117" s="106">
        <v>576.16110714204751</v>
      </c>
      <c r="I7117" s="189">
        <f t="shared" si="331"/>
        <v>4138311.9999999995</v>
      </c>
      <c r="J7117" s="232">
        <v>2016</v>
      </c>
      <c r="K7117" s="106">
        <f t="shared" si="332"/>
        <v>5176036</v>
      </c>
    </row>
    <row r="7118" spans="2:11" s="58" customFormat="1">
      <c r="B7118" s="175" t="s">
        <v>8283</v>
      </c>
      <c r="C7118" s="174" t="s">
        <v>330</v>
      </c>
      <c r="D7118" s="181">
        <v>13466.2381</v>
      </c>
      <c r="E7118" s="97">
        <v>258.34061852805053</v>
      </c>
      <c r="F7118" s="227">
        <f t="shared" ref="F7118:F7181" si="333">IFERROR(D7118*E7118,0)</f>
        <v>3478876.2800000003</v>
      </c>
      <c r="G7118" s="81">
        <v>6733.1190159999996</v>
      </c>
      <c r="H7118" s="106">
        <v>610.23100738844869</v>
      </c>
      <c r="I7118" s="189">
        <f t="shared" ref="I7118:I7181" si="334">IFERROR(G7118*H7118,"")</f>
        <v>4108758</v>
      </c>
      <c r="J7118" s="232">
        <v>2016</v>
      </c>
      <c r="K7118" s="106">
        <f t="shared" ref="K7118:K7181" si="335">IFERROR(ROUND((F7118+I7118),0),0)</f>
        <v>7587634</v>
      </c>
    </row>
    <row r="7119" spans="2:11" s="58" customFormat="1">
      <c r="B7119" s="175" t="s">
        <v>8284</v>
      </c>
      <c r="C7119" s="174" t="s">
        <v>362</v>
      </c>
      <c r="D7119" s="181">
        <v>10677.71667</v>
      </c>
      <c r="E7119" s="97">
        <v>261.29718798766368</v>
      </c>
      <c r="F7119" s="227">
        <f t="shared" si="333"/>
        <v>2790057.3400000003</v>
      </c>
      <c r="G7119" s="81">
        <v>5338.8581530000001</v>
      </c>
      <c r="H7119" s="106">
        <v>623.65170689710965</v>
      </c>
      <c r="I7119" s="189">
        <f t="shared" si="334"/>
        <v>3329588.0000000005</v>
      </c>
      <c r="J7119" s="232">
        <v>2016</v>
      </c>
      <c r="K7119" s="106">
        <f t="shared" si="335"/>
        <v>6119645</v>
      </c>
    </row>
    <row r="7120" spans="2:11" s="58" customFormat="1">
      <c r="B7120" s="175" t="s">
        <v>8285</v>
      </c>
      <c r="C7120" s="174" t="s">
        <v>330</v>
      </c>
      <c r="D7120" s="181">
        <v>7694.1257139999998</v>
      </c>
      <c r="E7120" s="97">
        <v>305.55342574169958</v>
      </c>
      <c r="F7120" s="227">
        <f t="shared" si="333"/>
        <v>2350966.4700000002</v>
      </c>
      <c r="G7120" s="81">
        <v>3847.0629859999999</v>
      </c>
      <c r="H7120" s="106">
        <v>623.65160350405552</v>
      </c>
      <c r="I7120" s="189">
        <f t="shared" si="334"/>
        <v>2399227</v>
      </c>
      <c r="J7120" s="232">
        <v>2016</v>
      </c>
      <c r="K7120" s="106">
        <f t="shared" si="335"/>
        <v>4750193</v>
      </c>
    </row>
    <row r="7121" spans="2:11" s="58" customFormat="1">
      <c r="B7121" s="175" t="s">
        <v>8286</v>
      </c>
      <c r="C7121" s="174" t="s">
        <v>333</v>
      </c>
      <c r="D7121" s="181">
        <v>6817.85</v>
      </c>
      <c r="E7121" s="97">
        <v>759.75294851016076</v>
      </c>
      <c r="F7121" s="227">
        <f t="shared" si="333"/>
        <v>5179881.6399999997</v>
      </c>
      <c r="G7121" s="81">
        <v>3408.9249410000002</v>
      </c>
      <c r="H7121" s="106">
        <v>592.77339189733709</v>
      </c>
      <c r="I7121" s="189">
        <f t="shared" si="334"/>
        <v>2020719.9999999998</v>
      </c>
      <c r="J7121" s="232">
        <v>2016</v>
      </c>
      <c r="K7121" s="106">
        <f t="shared" si="335"/>
        <v>7200602</v>
      </c>
    </row>
    <row r="7122" spans="2:11" s="58" customFormat="1">
      <c r="B7122" s="175" t="s">
        <v>8287</v>
      </c>
      <c r="C7122" s="174" t="s">
        <v>330</v>
      </c>
      <c r="D7122" s="104">
        <v>6950.11</v>
      </c>
      <c r="E7122" s="97">
        <v>194.80550523660776</v>
      </c>
      <c r="F7122" s="227">
        <f t="shared" si="333"/>
        <v>1353919.69</v>
      </c>
      <c r="G7122" s="81">
        <v>3475.0549000000001</v>
      </c>
      <c r="H7122" s="106">
        <v>596.0959062833798</v>
      </c>
      <c r="I7122" s="189">
        <f t="shared" si="334"/>
        <v>2071465.9999999998</v>
      </c>
      <c r="J7122" s="232">
        <v>2016</v>
      </c>
      <c r="K7122" s="106">
        <f t="shared" si="335"/>
        <v>3425386</v>
      </c>
    </row>
    <row r="7123" spans="2:11" s="58" customFormat="1">
      <c r="B7123" s="175" t="s">
        <v>8288</v>
      </c>
      <c r="C7123" s="174" t="s">
        <v>330</v>
      </c>
      <c r="D7123" s="181">
        <v>7694.1257139999998</v>
      </c>
      <c r="E7123" s="97">
        <v>305.55342574169958</v>
      </c>
      <c r="F7123" s="227">
        <f t="shared" si="333"/>
        <v>2350966.4700000002</v>
      </c>
      <c r="G7123" s="81">
        <v>3847.0629859999999</v>
      </c>
      <c r="H7123" s="106">
        <v>623.65160350405552</v>
      </c>
      <c r="I7123" s="189">
        <f t="shared" si="334"/>
        <v>2399227</v>
      </c>
      <c r="J7123" s="232">
        <v>2016</v>
      </c>
      <c r="K7123" s="106">
        <f t="shared" si="335"/>
        <v>4750193</v>
      </c>
    </row>
    <row r="7124" spans="2:11" s="58" customFormat="1">
      <c r="B7124" s="175" t="s">
        <v>8289</v>
      </c>
      <c r="C7124" s="174" t="s">
        <v>330</v>
      </c>
      <c r="D7124" s="181">
        <v>8634.6857139999993</v>
      </c>
      <c r="E7124" s="97">
        <v>44.931463964109263</v>
      </c>
      <c r="F7124" s="227">
        <f t="shared" si="333"/>
        <v>387969.07</v>
      </c>
      <c r="G7124" s="81">
        <v>4317.3429859999997</v>
      </c>
      <c r="H7124" s="106">
        <v>582.60532187423485</v>
      </c>
      <c r="I7124" s="189">
        <f t="shared" si="334"/>
        <v>2515307</v>
      </c>
      <c r="J7124" s="232">
        <v>2016</v>
      </c>
      <c r="K7124" s="106">
        <f t="shared" si="335"/>
        <v>2903276</v>
      </c>
    </row>
    <row r="7125" spans="2:11" s="58" customFormat="1">
      <c r="B7125" s="175" t="s">
        <v>8290</v>
      </c>
      <c r="C7125" s="174" t="s">
        <v>330</v>
      </c>
      <c r="D7125" s="181">
        <v>14365.121429999999</v>
      </c>
      <c r="E7125" s="97">
        <v>72.239112287128094</v>
      </c>
      <c r="F7125" s="227">
        <f t="shared" si="333"/>
        <v>1037723.62</v>
      </c>
      <c r="G7125" s="81">
        <v>7182.5604830000002</v>
      </c>
      <c r="H7125" s="106">
        <v>576.16110714204751</v>
      </c>
      <c r="I7125" s="189">
        <f t="shared" si="334"/>
        <v>4138311.9999999995</v>
      </c>
      <c r="J7125" s="232">
        <v>2016</v>
      </c>
      <c r="K7125" s="106">
        <f t="shared" si="335"/>
        <v>5176036</v>
      </c>
    </row>
    <row r="7126" spans="2:11" s="58" customFormat="1">
      <c r="B7126" s="175" t="s">
        <v>8291</v>
      </c>
      <c r="C7126" s="174" t="s">
        <v>168</v>
      </c>
      <c r="D7126" s="181">
        <v>11766.741669999999</v>
      </c>
      <c r="E7126" s="97">
        <v>181.52046844417552</v>
      </c>
      <c r="F7126" s="227">
        <f t="shared" si="333"/>
        <v>2135904.46</v>
      </c>
      <c r="G7126" s="81">
        <v>5883.3708690000003</v>
      </c>
      <c r="H7126" s="106">
        <v>576.16119661281209</v>
      </c>
      <c r="I7126" s="189">
        <f t="shared" si="334"/>
        <v>3389770.0000000005</v>
      </c>
      <c r="J7126" s="232">
        <v>2016</v>
      </c>
      <c r="K7126" s="106">
        <f t="shared" si="335"/>
        <v>5525674</v>
      </c>
    </row>
    <row r="7127" spans="2:11" s="58" customFormat="1">
      <c r="B7127" s="175" t="s">
        <v>8292</v>
      </c>
      <c r="C7127" s="174" t="s">
        <v>313</v>
      </c>
      <c r="D7127" s="104">
        <v>19104.075000000001</v>
      </c>
      <c r="E7127" s="97">
        <v>232.1556756869935</v>
      </c>
      <c r="F7127" s="227">
        <f t="shared" si="333"/>
        <v>4435119.4400000004</v>
      </c>
      <c r="G7127" s="81">
        <v>9552.0371969999997</v>
      </c>
      <c r="H7127" s="106">
        <v>576.16117761020485</v>
      </c>
      <c r="I7127" s="189">
        <f t="shared" si="334"/>
        <v>5503513</v>
      </c>
      <c r="J7127" s="232">
        <v>2016</v>
      </c>
      <c r="K7127" s="106">
        <f t="shared" si="335"/>
        <v>9938632</v>
      </c>
    </row>
    <row r="7128" spans="2:11" s="58" customFormat="1">
      <c r="B7128" s="175" t="s">
        <v>8293</v>
      </c>
      <c r="C7128" s="174" t="s">
        <v>330</v>
      </c>
      <c r="D7128" s="181">
        <v>19063.795239999999</v>
      </c>
      <c r="E7128" s="97">
        <v>90.187443704415287</v>
      </c>
      <c r="F7128" s="227">
        <f t="shared" si="333"/>
        <v>1719314.96</v>
      </c>
      <c r="G7128" s="81">
        <v>9531.8977360000008</v>
      </c>
      <c r="H7128" s="106">
        <v>576.161133082471</v>
      </c>
      <c r="I7128" s="189">
        <f t="shared" si="334"/>
        <v>5491909</v>
      </c>
      <c r="J7128" s="232">
        <v>2016</v>
      </c>
      <c r="K7128" s="106">
        <f t="shared" si="335"/>
        <v>7211224</v>
      </c>
    </row>
    <row r="7129" spans="2:11" s="58" customFormat="1">
      <c r="B7129" s="175" t="s">
        <v>8294</v>
      </c>
      <c r="C7129" s="174" t="s">
        <v>283</v>
      </c>
      <c r="D7129" s="181">
        <v>11013.445239999999</v>
      </c>
      <c r="E7129" s="97">
        <v>93.500305087093722</v>
      </c>
      <c r="F7129" s="227">
        <f t="shared" si="333"/>
        <v>1029760.4900000001</v>
      </c>
      <c r="G7129" s="81">
        <v>5506.7225189999999</v>
      </c>
      <c r="H7129" s="106">
        <v>612.73561330864652</v>
      </c>
      <c r="I7129" s="189">
        <f t="shared" si="334"/>
        <v>3374165</v>
      </c>
      <c r="J7129" s="232">
        <v>2016</v>
      </c>
      <c r="K7129" s="106">
        <f t="shared" si="335"/>
        <v>4403925</v>
      </c>
    </row>
    <row r="7130" spans="2:11" s="58" customFormat="1">
      <c r="B7130" s="175" t="s">
        <v>8295</v>
      </c>
      <c r="C7130" s="174" t="s">
        <v>330</v>
      </c>
      <c r="D7130" s="181">
        <v>7407</v>
      </c>
      <c r="E7130" s="97">
        <v>44.015126231942752</v>
      </c>
      <c r="F7130" s="227">
        <f t="shared" si="333"/>
        <v>326020.03999999998</v>
      </c>
      <c r="G7130" s="81">
        <v>3703.4999670000002</v>
      </c>
      <c r="H7130" s="106">
        <v>623.65168639948843</v>
      </c>
      <c r="I7130" s="189">
        <f t="shared" si="334"/>
        <v>2309694</v>
      </c>
      <c r="J7130" s="232">
        <v>2016</v>
      </c>
      <c r="K7130" s="106">
        <f t="shared" si="335"/>
        <v>2635714</v>
      </c>
    </row>
    <row r="7131" spans="2:11" s="58" customFormat="1">
      <c r="B7131" s="175" t="s">
        <v>8296</v>
      </c>
      <c r="C7131" s="174" t="s">
        <v>489</v>
      </c>
      <c r="D7131" s="181">
        <v>6902.1</v>
      </c>
      <c r="E7131" s="97">
        <v>123.08462062270902</v>
      </c>
      <c r="F7131" s="227">
        <f t="shared" si="333"/>
        <v>849542.36</v>
      </c>
      <c r="G7131" s="81">
        <v>3451.0499530000002</v>
      </c>
      <c r="H7131" s="106">
        <v>623.65165074734568</v>
      </c>
      <c r="I7131" s="189">
        <f t="shared" si="334"/>
        <v>2152253</v>
      </c>
      <c r="J7131" s="232">
        <v>2016</v>
      </c>
      <c r="K7131" s="106">
        <f t="shared" si="335"/>
        <v>3001795</v>
      </c>
    </row>
    <row r="7132" spans="2:11" s="58" customFormat="1">
      <c r="B7132" s="175" t="s">
        <v>8297</v>
      </c>
      <c r="C7132" s="174" t="s">
        <v>4193</v>
      </c>
      <c r="D7132" s="104">
        <v>15380.36</v>
      </c>
      <c r="E7132" s="97">
        <v>199.67156360449297</v>
      </c>
      <c r="F7132" s="227">
        <f t="shared" si="333"/>
        <v>3071020.53</v>
      </c>
      <c r="G7132" s="81">
        <v>7690.1801400000004</v>
      </c>
      <c r="H7132" s="106">
        <v>623.65171071272198</v>
      </c>
      <c r="I7132" s="189">
        <f t="shared" si="334"/>
        <v>4795994</v>
      </c>
      <c r="J7132" s="232">
        <v>2016</v>
      </c>
      <c r="K7132" s="106">
        <f t="shared" si="335"/>
        <v>7867015</v>
      </c>
    </row>
    <row r="7133" spans="2:11" s="58" customFormat="1">
      <c r="B7133" s="175" t="s">
        <v>8298</v>
      </c>
      <c r="C7133" s="174" t="s">
        <v>168</v>
      </c>
      <c r="D7133" s="181">
        <v>18970.373329999999</v>
      </c>
      <c r="E7133" s="97">
        <v>119.93726482977972</v>
      </c>
      <c r="F7133" s="227">
        <f t="shared" si="333"/>
        <v>2275254.69</v>
      </c>
      <c r="G7133" s="81">
        <v>9485.1863190000004</v>
      </c>
      <c r="H7133" s="106">
        <v>576.16116502139107</v>
      </c>
      <c r="I7133" s="189">
        <f t="shared" si="334"/>
        <v>5464996</v>
      </c>
      <c r="J7133" s="232">
        <v>2016</v>
      </c>
      <c r="K7133" s="106">
        <f t="shared" si="335"/>
        <v>7740251</v>
      </c>
    </row>
    <row r="7134" spans="2:11" s="58" customFormat="1">
      <c r="B7134" s="175" t="s">
        <v>8299</v>
      </c>
      <c r="C7134" s="174" t="s">
        <v>297</v>
      </c>
      <c r="D7134" s="181">
        <v>5644.3</v>
      </c>
      <c r="E7134" s="97">
        <v>663.00300480130397</v>
      </c>
      <c r="F7134" s="227">
        <f t="shared" si="333"/>
        <v>3742187.8600000003</v>
      </c>
      <c r="G7134" s="81">
        <v>2822.1499159999998</v>
      </c>
      <c r="H7134" s="106">
        <v>576.16110001152754</v>
      </c>
      <c r="I7134" s="189">
        <f t="shared" si="334"/>
        <v>1626013</v>
      </c>
      <c r="J7134" s="232">
        <v>2016</v>
      </c>
      <c r="K7134" s="106">
        <f t="shared" si="335"/>
        <v>5368201</v>
      </c>
    </row>
    <row r="7135" spans="2:11" s="58" customFormat="1">
      <c r="B7135" s="175" t="s">
        <v>8300</v>
      </c>
      <c r="C7135" s="174" t="s">
        <v>168</v>
      </c>
      <c r="D7135" s="181">
        <v>16422.057140000001</v>
      </c>
      <c r="E7135" s="97">
        <v>117.02951607194322</v>
      </c>
      <c r="F7135" s="227">
        <f t="shared" si="333"/>
        <v>1921865.4</v>
      </c>
      <c r="G7135" s="81">
        <v>8211.0284840000004</v>
      </c>
      <c r="H7135" s="106">
        <v>576.16119700699846</v>
      </c>
      <c r="I7135" s="189">
        <f t="shared" si="334"/>
        <v>4730876</v>
      </c>
      <c r="J7135" s="232">
        <v>2016</v>
      </c>
      <c r="K7135" s="106">
        <f t="shared" si="335"/>
        <v>6652741</v>
      </c>
    </row>
    <row r="7136" spans="2:11" s="58" customFormat="1">
      <c r="B7136" s="175" t="s">
        <v>8301</v>
      </c>
      <c r="C7136" s="174" t="s">
        <v>274</v>
      </c>
      <c r="D7136" s="181">
        <v>5166</v>
      </c>
      <c r="E7136" s="97">
        <v>116.13595238095238</v>
      </c>
      <c r="F7136" s="227">
        <f t="shared" si="333"/>
        <v>599958.32999999996</v>
      </c>
      <c r="G7136" s="81">
        <v>2582.9999299999999</v>
      </c>
      <c r="H7136" s="106">
        <v>576.16106865322297</v>
      </c>
      <c r="I7136" s="189">
        <f t="shared" si="334"/>
        <v>1488224</v>
      </c>
      <c r="J7136" s="232">
        <v>2016</v>
      </c>
      <c r="K7136" s="106">
        <f t="shared" si="335"/>
        <v>2088182</v>
      </c>
    </row>
    <row r="7137" spans="2:11" s="58" customFormat="1">
      <c r="B7137" s="175" t="s">
        <v>8302</v>
      </c>
      <c r="C7137" s="174" t="s">
        <v>313</v>
      </c>
      <c r="D7137" s="104">
        <v>15769.5</v>
      </c>
      <c r="E7137" s="97">
        <v>79.220935984019789</v>
      </c>
      <c r="F7137" s="227">
        <f t="shared" si="333"/>
        <v>1249274.55</v>
      </c>
      <c r="G7137" s="81"/>
      <c r="H7137" s="106" t="s">
        <v>11235</v>
      </c>
      <c r="I7137" s="189" t="str">
        <f t="shared" si="334"/>
        <v/>
      </c>
      <c r="J7137" s="232">
        <v>2016</v>
      </c>
      <c r="K7137" s="106">
        <f t="shared" si="335"/>
        <v>0</v>
      </c>
    </row>
    <row r="7138" spans="2:11" s="58" customFormat="1">
      <c r="B7138" s="175" t="s">
        <v>8303</v>
      </c>
      <c r="C7138" s="174" t="s">
        <v>313</v>
      </c>
      <c r="D7138" s="181">
        <v>56701</v>
      </c>
      <c r="E7138" s="97">
        <v>131.80204352656921</v>
      </c>
      <c r="F7138" s="227">
        <f t="shared" si="333"/>
        <v>7473307.6700000009</v>
      </c>
      <c r="G7138" s="81">
        <v>28350.49943</v>
      </c>
      <c r="H7138" s="106">
        <v>576.1611374900566</v>
      </c>
      <c r="I7138" s="189">
        <f t="shared" si="334"/>
        <v>16334456.000000002</v>
      </c>
      <c r="J7138" s="232">
        <v>2016</v>
      </c>
      <c r="K7138" s="106">
        <f t="shared" si="335"/>
        <v>23807764</v>
      </c>
    </row>
    <row r="7139" spans="2:11" s="58" customFormat="1">
      <c r="B7139" s="175" t="s">
        <v>8304</v>
      </c>
      <c r="C7139" s="174" t="s">
        <v>247</v>
      </c>
      <c r="D7139" s="181">
        <v>11910.13409</v>
      </c>
      <c r="E7139" s="97">
        <v>424.87650531565095</v>
      </c>
      <c r="F7139" s="227">
        <f t="shared" si="333"/>
        <v>5060336.1500000004</v>
      </c>
      <c r="G7139" s="81">
        <v>5955.0669980000002</v>
      </c>
      <c r="H7139" s="106">
        <v>576.16110803662195</v>
      </c>
      <c r="I7139" s="189">
        <f t="shared" si="334"/>
        <v>3431078</v>
      </c>
      <c r="J7139" s="232">
        <v>2016</v>
      </c>
      <c r="K7139" s="106">
        <f t="shared" si="335"/>
        <v>8491414</v>
      </c>
    </row>
    <row r="7140" spans="2:11" s="58" customFormat="1">
      <c r="B7140" s="175" t="s">
        <v>8305</v>
      </c>
      <c r="C7140" s="174" t="s">
        <v>168</v>
      </c>
      <c r="D7140" s="181">
        <v>14391.56889</v>
      </c>
      <c r="E7140" s="97">
        <v>317.17789386894287</v>
      </c>
      <c r="F7140" s="227">
        <f t="shared" si="333"/>
        <v>4564687.51</v>
      </c>
      <c r="G7140" s="81">
        <v>7195.7843730000004</v>
      </c>
      <c r="H7140" s="106">
        <v>576.16109448142299</v>
      </c>
      <c r="I7140" s="189">
        <f t="shared" si="334"/>
        <v>4145931.0000000005</v>
      </c>
      <c r="J7140" s="232">
        <v>2016</v>
      </c>
      <c r="K7140" s="106">
        <f t="shared" si="335"/>
        <v>8710619</v>
      </c>
    </row>
    <row r="7141" spans="2:11" s="58" customFormat="1">
      <c r="B7141" s="175" t="s">
        <v>8306</v>
      </c>
      <c r="C7141" s="174" t="s">
        <v>8307</v>
      </c>
      <c r="D7141" s="181">
        <v>12660.3</v>
      </c>
      <c r="E7141" s="97">
        <v>40.480074721768048</v>
      </c>
      <c r="F7141" s="227">
        <f t="shared" si="333"/>
        <v>512489.89</v>
      </c>
      <c r="G7141" s="81">
        <v>6330.149942</v>
      </c>
      <c r="H7141" s="106">
        <v>576.16107571184602</v>
      </c>
      <c r="I7141" s="189">
        <f t="shared" si="334"/>
        <v>3647185.9999999995</v>
      </c>
      <c r="J7141" s="232">
        <v>2016</v>
      </c>
      <c r="K7141" s="106">
        <f t="shared" si="335"/>
        <v>4159676</v>
      </c>
    </row>
    <row r="7142" spans="2:11" s="58" customFormat="1">
      <c r="B7142" s="175" t="s">
        <v>8308</v>
      </c>
      <c r="C7142" s="174" t="s">
        <v>8309</v>
      </c>
      <c r="D7142" s="104">
        <v>19603.158329999998</v>
      </c>
      <c r="E7142" s="97">
        <v>293.56358925046749</v>
      </c>
      <c r="F7142" s="227">
        <f t="shared" si="333"/>
        <v>5754773.5199999996</v>
      </c>
      <c r="G7142" s="81">
        <v>9801.5792060000003</v>
      </c>
      <c r="H7142" s="106">
        <v>362.41894549252697</v>
      </c>
      <c r="I7142" s="189">
        <f t="shared" si="334"/>
        <v>3552278</v>
      </c>
      <c r="J7142" s="232">
        <v>2016</v>
      </c>
      <c r="K7142" s="106">
        <f t="shared" si="335"/>
        <v>9307052</v>
      </c>
    </row>
    <row r="7143" spans="2:11" s="58" customFormat="1">
      <c r="B7143" s="175" t="s">
        <v>8310</v>
      </c>
      <c r="C7143" s="174" t="s">
        <v>234</v>
      </c>
      <c r="D7143" s="181">
        <v>6522.9636360000004</v>
      </c>
      <c r="E7143" s="97">
        <v>113.10059677910489</v>
      </c>
      <c r="F7143" s="227">
        <f t="shared" si="333"/>
        <v>737751.08</v>
      </c>
      <c r="G7143" s="81">
        <v>3261.4818369999998</v>
      </c>
      <c r="H7143" s="106">
        <v>595.76477721160461</v>
      </c>
      <c r="I7143" s="189">
        <f t="shared" si="334"/>
        <v>1943075.9999999998</v>
      </c>
      <c r="J7143" s="232">
        <v>2016</v>
      </c>
      <c r="K7143" s="106">
        <f t="shared" si="335"/>
        <v>2680827</v>
      </c>
    </row>
    <row r="7144" spans="2:11" s="58" customFormat="1">
      <c r="B7144" s="175" t="s">
        <v>8311</v>
      </c>
      <c r="C7144" s="174" t="s">
        <v>8307</v>
      </c>
      <c r="D7144" s="181">
        <v>12660.3</v>
      </c>
      <c r="E7144" s="97">
        <v>40.480074721768048</v>
      </c>
      <c r="F7144" s="227">
        <f t="shared" si="333"/>
        <v>512489.89</v>
      </c>
      <c r="G7144" s="81">
        <v>6330.149942</v>
      </c>
      <c r="H7144" s="106">
        <v>576.16107571184602</v>
      </c>
      <c r="I7144" s="189">
        <f t="shared" si="334"/>
        <v>3647185.9999999995</v>
      </c>
      <c r="J7144" s="232">
        <v>2016</v>
      </c>
      <c r="K7144" s="106">
        <f t="shared" si="335"/>
        <v>4159676</v>
      </c>
    </row>
    <row r="7145" spans="2:11" s="58" customFormat="1">
      <c r="B7145" s="175" t="s">
        <v>8312</v>
      </c>
      <c r="C7145" s="174" t="s">
        <v>217</v>
      </c>
      <c r="D7145" s="181">
        <v>7794.3374999999996</v>
      </c>
      <c r="E7145" s="97">
        <v>266.37280076722368</v>
      </c>
      <c r="F7145" s="227">
        <f t="shared" si="333"/>
        <v>2076199.5100000002</v>
      </c>
      <c r="G7145" s="81">
        <v>3897.168866</v>
      </c>
      <c r="H7145" s="106">
        <v>623.65170295907831</v>
      </c>
      <c r="I7145" s="189">
        <f t="shared" si="334"/>
        <v>2430476</v>
      </c>
      <c r="J7145" s="232">
        <v>2016</v>
      </c>
      <c r="K7145" s="106">
        <f t="shared" si="335"/>
        <v>4506676</v>
      </c>
    </row>
    <row r="7146" spans="2:11" s="58" customFormat="1">
      <c r="B7146" s="175" t="s">
        <v>8313</v>
      </c>
      <c r="C7146" s="174" t="s">
        <v>286</v>
      </c>
      <c r="D7146" s="181">
        <v>35057.18</v>
      </c>
      <c r="E7146" s="97">
        <v>82.763892018696311</v>
      </c>
      <c r="F7146" s="227">
        <f t="shared" si="333"/>
        <v>2901468.66</v>
      </c>
      <c r="G7146" s="81">
        <v>17528.589449999999</v>
      </c>
      <c r="H7146" s="106">
        <v>623.65166525136453</v>
      </c>
      <c r="I7146" s="189">
        <f t="shared" si="334"/>
        <v>10931734</v>
      </c>
      <c r="J7146" s="232">
        <v>2016</v>
      </c>
      <c r="K7146" s="106">
        <f t="shared" si="335"/>
        <v>13833203</v>
      </c>
    </row>
    <row r="7147" spans="2:11" s="58" customFormat="1">
      <c r="B7147" s="175" t="s">
        <v>8314</v>
      </c>
      <c r="C7147" s="174" t="s">
        <v>237</v>
      </c>
      <c r="D7147" s="104">
        <v>9542.6305560000001</v>
      </c>
      <c r="E7147" s="97">
        <v>454.09983699677036</v>
      </c>
      <c r="F7147" s="227">
        <f t="shared" si="333"/>
        <v>4333306.9800000004</v>
      </c>
      <c r="G7147" s="81">
        <v>4771.3153419999999</v>
      </c>
      <c r="H7147" s="106">
        <v>623.65171587101531</v>
      </c>
      <c r="I7147" s="189">
        <f t="shared" si="334"/>
        <v>2975639</v>
      </c>
      <c r="J7147" s="232">
        <v>2016</v>
      </c>
      <c r="K7147" s="106">
        <f t="shared" si="335"/>
        <v>7308946</v>
      </c>
    </row>
    <row r="7148" spans="2:11" s="58" customFormat="1">
      <c r="B7148" s="175" t="s">
        <v>8315</v>
      </c>
      <c r="C7148" s="174" t="s">
        <v>1282</v>
      </c>
      <c r="D7148" s="181">
        <v>5124.779614</v>
      </c>
      <c r="E7148" s="97">
        <v>131.07089681769094</v>
      </c>
      <c r="F7148" s="227">
        <f t="shared" si="333"/>
        <v>671709.46</v>
      </c>
      <c r="G7148" s="81">
        <v>2562.3898549999999</v>
      </c>
      <c r="H7148" s="106">
        <v>623.65178229290177</v>
      </c>
      <c r="I7148" s="189">
        <f t="shared" si="334"/>
        <v>1598039</v>
      </c>
      <c r="J7148" s="232">
        <v>2016</v>
      </c>
      <c r="K7148" s="106">
        <f t="shared" si="335"/>
        <v>2269748</v>
      </c>
    </row>
    <row r="7149" spans="2:11" s="58" customFormat="1">
      <c r="B7149" s="175" t="s">
        <v>8316</v>
      </c>
      <c r="C7149" s="174" t="s">
        <v>237</v>
      </c>
      <c r="D7149" s="181">
        <v>4208.6949999999997</v>
      </c>
      <c r="E7149" s="97">
        <v>151.91188955246224</v>
      </c>
      <c r="F7149" s="227">
        <f t="shared" si="333"/>
        <v>639350.81000000006</v>
      </c>
      <c r="G7149" s="81">
        <v>2104.3475100000001</v>
      </c>
      <c r="H7149" s="106">
        <v>623.65174656917759</v>
      </c>
      <c r="I7149" s="189">
        <f t="shared" si="334"/>
        <v>1312380</v>
      </c>
      <c r="J7149" s="232">
        <v>2016</v>
      </c>
      <c r="K7149" s="106">
        <f t="shared" si="335"/>
        <v>1951731</v>
      </c>
    </row>
    <row r="7150" spans="2:11" s="58" customFormat="1">
      <c r="B7150" s="175" t="s">
        <v>8317</v>
      </c>
      <c r="C7150" s="174" t="s">
        <v>237</v>
      </c>
      <c r="D7150" s="181">
        <v>9542.6305560000001</v>
      </c>
      <c r="E7150" s="97">
        <v>454.09983699677036</v>
      </c>
      <c r="F7150" s="227">
        <f t="shared" si="333"/>
        <v>4333306.9800000004</v>
      </c>
      <c r="G7150" s="81">
        <v>4771.3153419999999</v>
      </c>
      <c r="H7150" s="106">
        <v>623.65171587101531</v>
      </c>
      <c r="I7150" s="189">
        <f t="shared" si="334"/>
        <v>2975639</v>
      </c>
      <c r="J7150" s="232">
        <v>2016</v>
      </c>
      <c r="K7150" s="106">
        <f t="shared" si="335"/>
        <v>7308946</v>
      </c>
    </row>
    <row r="7151" spans="2:11" s="58" customFormat="1">
      <c r="B7151" s="175" t="s">
        <v>8318</v>
      </c>
      <c r="C7151" s="174" t="s">
        <v>237</v>
      </c>
      <c r="D7151" s="181">
        <v>4573.4342859999997</v>
      </c>
      <c r="E7151" s="97">
        <v>488.26728238683614</v>
      </c>
      <c r="F7151" s="227">
        <f t="shared" si="333"/>
        <v>2233058.33</v>
      </c>
      <c r="G7151" s="81">
        <v>2286.7172139999998</v>
      </c>
      <c r="H7151" s="106">
        <v>623.65166592041942</v>
      </c>
      <c r="I7151" s="189">
        <f t="shared" si="334"/>
        <v>1426115</v>
      </c>
      <c r="J7151" s="232">
        <v>2016</v>
      </c>
      <c r="K7151" s="106">
        <f t="shared" si="335"/>
        <v>3659173</v>
      </c>
    </row>
    <row r="7152" spans="2:11" s="58" customFormat="1">
      <c r="B7152" s="175" t="s">
        <v>8319</v>
      </c>
      <c r="C7152" s="174" t="s">
        <v>237</v>
      </c>
      <c r="D7152" s="104">
        <v>8754.614286</v>
      </c>
      <c r="E7152" s="97">
        <v>432.70333977567083</v>
      </c>
      <c r="F7152" s="227">
        <f t="shared" si="333"/>
        <v>3788150.84</v>
      </c>
      <c r="G7152" s="81">
        <v>4377.3072510000002</v>
      </c>
      <c r="H7152" s="106">
        <v>623.6516752111354</v>
      </c>
      <c r="I7152" s="189">
        <f t="shared" si="334"/>
        <v>2729915</v>
      </c>
      <c r="J7152" s="232">
        <v>2016</v>
      </c>
      <c r="K7152" s="106">
        <f t="shared" si="335"/>
        <v>6518066</v>
      </c>
    </row>
    <row r="7153" spans="2:11" s="58" customFormat="1">
      <c r="B7153" s="175" t="s">
        <v>8320</v>
      </c>
      <c r="C7153" s="174" t="s">
        <v>234</v>
      </c>
      <c r="D7153" s="181">
        <v>6522.9636360000004</v>
      </c>
      <c r="E7153" s="97">
        <v>113.10059677910489</v>
      </c>
      <c r="F7153" s="227">
        <f t="shared" si="333"/>
        <v>737751.08</v>
      </c>
      <c r="G7153" s="81">
        <v>3261.4817200000002</v>
      </c>
      <c r="H7153" s="106">
        <v>623.65151014858361</v>
      </c>
      <c r="I7153" s="189">
        <f t="shared" si="334"/>
        <v>2034028</v>
      </c>
      <c r="J7153" s="232">
        <v>2016</v>
      </c>
      <c r="K7153" s="106">
        <f t="shared" si="335"/>
        <v>2771779</v>
      </c>
    </row>
    <row r="7154" spans="2:11" s="58" customFormat="1">
      <c r="B7154" s="175" t="s">
        <v>8321</v>
      </c>
      <c r="C7154" s="174" t="s">
        <v>237</v>
      </c>
      <c r="D7154" s="181">
        <v>8754.614286</v>
      </c>
      <c r="E7154" s="97">
        <v>432.70333977567083</v>
      </c>
      <c r="F7154" s="227">
        <f t="shared" si="333"/>
        <v>3788150.84</v>
      </c>
      <c r="G7154" s="81">
        <v>4377.3072510000002</v>
      </c>
      <c r="H7154" s="106">
        <v>623.6516752111354</v>
      </c>
      <c r="I7154" s="189">
        <f t="shared" si="334"/>
        <v>2729915</v>
      </c>
      <c r="J7154" s="232">
        <v>2016</v>
      </c>
      <c r="K7154" s="106">
        <f t="shared" si="335"/>
        <v>6518066</v>
      </c>
    </row>
    <row r="7155" spans="2:11" s="58" customFormat="1">
      <c r="B7155" s="175" t="s">
        <v>8322</v>
      </c>
      <c r="C7155" s="174" t="s">
        <v>1282</v>
      </c>
      <c r="D7155" s="181">
        <v>5124.779614</v>
      </c>
      <c r="E7155" s="97">
        <v>131.07089681769094</v>
      </c>
      <c r="F7155" s="227">
        <f t="shared" si="333"/>
        <v>671709.46</v>
      </c>
      <c r="G7155" s="81">
        <v>2562.3898549999999</v>
      </c>
      <c r="H7155" s="106">
        <v>623.65178229290177</v>
      </c>
      <c r="I7155" s="189">
        <f t="shared" si="334"/>
        <v>1598039</v>
      </c>
      <c r="J7155" s="232">
        <v>2016</v>
      </c>
      <c r="K7155" s="106">
        <f t="shared" si="335"/>
        <v>2269748</v>
      </c>
    </row>
    <row r="7156" spans="2:11" s="58" customFormat="1">
      <c r="B7156" s="175" t="s">
        <v>8323</v>
      </c>
      <c r="C7156" s="174" t="s">
        <v>1282</v>
      </c>
      <c r="D7156" s="181">
        <v>7764.5169079999996</v>
      </c>
      <c r="E7156" s="97">
        <v>235.71270971337555</v>
      </c>
      <c r="F7156" s="227">
        <f t="shared" si="333"/>
        <v>1830195.32</v>
      </c>
      <c r="G7156" s="81">
        <v>3882.258382</v>
      </c>
      <c r="H7156" s="106">
        <v>671.66601071427601</v>
      </c>
      <c r="I7156" s="189">
        <f t="shared" si="334"/>
        <v>2607581</v>
      </c>
      <c r="J7156" s="232">
        <v>2016</v>
      </c>
      <c r="K7156" s="106">
        <f t="shared" si="335"/>
        <v>4437776</v>
      </c>
    </row>
    <row r="7157" spans="2:11" s="58" customFormat="1">
      <c r="B7157" s="175" t="s">
        <v>8324</v>
      </c>
      <c r="C7157" s="174" t="s">
        <v>1282</v>
      </c>
      <c r="D7157" s="104">
        <v>6006.0481479999999</v>
      </c>
      <c r="E7157" s="97">
        <v>386.69465558203854</v>
      </c>
      <c r="F7157" s="227">
        <f t="shared" si="333"/>
        <v>2322506.7200000002</v>
      </c>
      <c r="G7157" s="81">
        <v>3003.0239799999999</v>
      </c>
      <c r="H7157" s="106">
        <v>1300.6109927900077</v>
      </c>
      <c r="I7157" s="189">
        <f t="shared" si="334"/>
        <v>3905766</v>
      </c>
      <c r="J7157" s="232">
        <v>2016</v>
      </c>
      <c r="K7157" s="106">
        <f t="shared" si="335"/>
        <v>6228273</v>
      </c>
    </row>
    <row r="7158" spans="2:11" s="58" customFormat="1">
      <c r="B7158" s="175" t="s">
        <v>8325</v>
      </c>
      <c r="C7158" s="174" t="s">
        <v>1282</v>
      </c>
      <c r="D7158" s="181">
        <v>7764.5169079999996</v>
      </c>
      <c r="E7158" s="97">
        <v>235.71270971337555</v>
      </c>
      <c r="F7158" s="227">
        <f t="shared" si="333"/>
        <v>1830195.32</v>
      </c>
      <c r="G7158" s="81">
        <v>3882.258382</v>
      </c>
      <c r="H7158" s="106">
        <v>671.66601071427601</v>
      </c>
      <c r="I7158" s="189">
        <f t="shared" si="334"/>
        <v>2607581</v>
      </c>
      <c r="J7158" s="232">
        <v>2016</v>
      </c>
      <c r="K7158" s="106">
        <f t="shared" si="335"/>
        <v>4437776</v>
      </c>
    </row>
    <row r="7159" spans="2:11" s="58" customFormat="1">
      <c r="B7159" s="175" t="s">
        <v>8326</v>
      </c>
      <c r="C7159" s="174" t="s">
        <v>229</v>
      </c>
      <c r="D7159" s="181">
        <v>5866.5</v>
      </c>
      <c r="E7159" s="97">
        <v>627.61097587999654</v>
      </c>
      <c r="F7159" s="227">
        <f t="shared" si="333"/>
        <v>3681879.7899999996</v>
      </c>
      <c r="G7159" s="81">
        <v>2933.2500540000001</v>
      </c>
      <c r="H7159" s="106">
        <v>1300.6112434217994</v>
      </c>
      <c r="I7159" s="189">
        <f t="shared" si="334"/>
        <v>3815018.0000000005</v>
      </c>
      <c r="J7159" s="232">
        <v>2016</v>
      </c>
      <c r="K7159" s="106">
        <f t="shared" si="335"/>
        <v>7496898</v>
      </c>
    </row>
    <row r="7160" spans="2:11" s="58" customFormat="1">
      <c r="B7160" s="175" t="s">
        <v>8327</v>
      </c>
      <c r="C7160" s="174" t="s">
        <v>1282</v>
      </c>
      <c r="D7160" s="181">
        <v>2321.02</v>
      </c>
      <c r="E7160" s="97">
        <v>136.81047987522726</v>
      </c>
      <c r="F7160" s="227">
        <f t="shared" si="333"/>
        <v>317539.86</v>
      </c>
      <c r="G7160" s="81">
        <v>1160.50998</v>
      </c>
      <c r="H7160" s="106">
        <v>1300.6109607088429</v>
      </c>
      <c r="I7160" s="189">
        <f t="shared" si="334"/>
        <v>1509372</v>
      </c>
      <c r="J7160" s="232">
        <v>2016</v>
      </c>
      <c r="K7160" s="106">
        <f t="shared" si="335"/>
        <v>1826912</v>
      </c>
    </row>
    <row r="7161" spans="2:11" s="58" customFormat="1">
      <c r="B7161" s="175" t="s">
        <v>8328</v>
      </c>
      <c r="C7161" s="174" t="s">
        <v>1282</v>
      </c>
      <c r="D7161" s="181">
        <v>12949.114439999999</v>
      </c>
      <c r="E7161" s="97">
        <v>723.57343225395107</v>
      </c>
      <c r="F7161" s="227">
        <f t="shared" si="333"/>
        <v>9369635.1799999997</v>
      </c>
      <c r="G7161" s="81">
        <v>6474.557221</v>
      </c>
      <c r="H7161" s="106">
        <v>1300.6111016653258</v>
      </c>
      <c r="I7161" s="189">
        <f t="shared" si="334"/>
        <v>8420881</v>
      </c>
      <c r="J7161" s="232">
        <v>2016</v>
      </c>
      <c r="K7161" s="106">
        <f t="shared" si="335"/>
        <v>17790516</v>
      </c>
    </row>
    <row r="7162" spans="2:11" s="58" customFormat="1">
      <c r="B7162" s="175" t="s">
        <v>8329</v>
      </c>
      <c r="C7162" s="174" t="s">
        <v>229</v>
      </c>
      <c r="D7162" s="104">
        <v>7421.4466670000002</v>
      </c>
      <c r="E7162" s="97">
        <v>910.03372563884511</v>
      </c>
      <c r="F7162" s="227">
        <f t="shared" si="333"/>
        <v>6753766.7599999998</v>
      </c>
      <c r="G7162" s="81">
        <v>3710.7232600000002</v>
      </c>
      <c r="H7162" s="106">
        <v>1300.6111374632662</v>
      </c>
      <c r="I7162" s="189">
        <f t="shared" si="334"/>
        <v>4826208</v>
      </c>
      <c r="J7162" s="232">
        <v>2016</v>
      </c>
      <c r="K7162" s="106">
        <f t="shared" si="335"/>
        <v>11579975</v>
      </c>
    </row>
    <row r="7163" spans="2:11" s="58" customFormat="1">
      <c r="B7163" s="175" t="s">
        <v>8330</v>
      </c>
      <c r="C7163" s="174" t="s">
        <v>229</v>
      </c>
      <c r="D7163" s="181">
        <v>14079.02333</v>
      </c>
      <c r="E7163" s="97">
        <v>255.68937600446463</v>
      </c>
      <c r="F7163" s="227">
        <f t="shared" si="333"/>
        <v>3599856.69</v>
      </c>
      <c r="G7163" s="81">
        <v>7039.5113330000004</v>
      </c>
      <c r="H7163" s="106">
        <v>1300.611159908193</v>
      </c>
      <c r="I7163" s="189">
        <f t="shared" si="334"/>
        <v>9155667</v>
      </c>
      <c r="J7163" s="232">
        <v>2016</v>
      </c>
      <c r="K7163" s="106">
        <f t="shared" si="335"/>
        <v>12755524</v>
      </c>
    </row>
    <row r="7164" spans="2:11" s="58" customFormat="1">
      <c r="B7164" s="175" t="s">
        <v>8331</v>
      </c>
      <c r="C7164" s="174" t="s">
        <v>217</v>
      </c>
      <c r="D7164" s="181">
        <v>8830.9454549999991</v>
      </c>
      <c r="E7164" s="97">
        <v>455.0221389630359</v>
      </c>
      <c r="F7164" s="227">
        <f t="shared" si="333"/>
        <v>4018275.69</v>
      </c>
      <c r="G7164" s="81">
        <v>4415.4728240000004</v>
      </c>
      <c r="H7164" s="106">
        <v>623.65166988059798</v>
      </c>
      <c r="I7164" s="189">
        <f t="shared" si="334"/>
        <v>2753717</v>
      </c>
      <c r="J7164" s="232">
        <v>2016</v>
      </c>
      <c r="K7164" s="106">
        <f t="shared" si="335"/>
        <v>6771993</v>
      </c>
    </row>
    <row r="7165" spans="2:11" s="58" customFormat="1">
      <c r="B7165" s="175" t="s">
        <v>8332</v>
      </c>
      <c r="C7165" s="174" t="s">
        <v>217</v>
      </c>
      <c r="D7165" s="181">
        <v>7038.4954550000002</v>
      </c>
      <c r="E7165" s="97">
        <v>599.24924679801461</v>
      </c>
      <c r="F7165" s="227">
        <f t="shared" si="333"/>
        <v>4217813.0999999996</v>
      </c>
      <c r="G7165" s="81">
        <v>3519.2477479999998</v>
      </c>
      <c r="H7165" s="106">
        <v>1099.4994604170734</v>
      </c>
      <c r="I7165" s="189">
        <f t="shared" si="334"/>
        <v>3869411.0000000005</v>
      </c>
      <c r="J7165" s="232">
        <v>2016</v>
      </c>
      <c r="K7165" s="106">
        <f t="shared" si="335"/>
        <v>8087224</v>
      </c>
    </row>
    <row r="7166" spans="2:11" s="58" customFormat="1">
      <c r="B7166" s="175" t="s">
        <v>8333</v>
      </c>
      <c r="C7166" s="174" t="s">
        <v>188</v>
      </c>
      <c r="D7166" s="181">
        <v>14016.13</v>
      </c>
      <c r="E7166" s="97">
        <v>201.81682033485706</v>
      </c>
      <c r="F7166" s="227">
        <f t="shared" si="333"/>
        <v>2828690.79</v>
      </c>
      <c r="G7166" s="81">
        <v>7008.0651610000004</v>
      </c>
      <c r="H7166" s="106">
        <v>1300.6111944740235</v>
      </c>
      <c r="I7166" s="189">
        <f t="shared" si="334"/>
        <v>9114768</v>
      </c>
      <c r="J7166" s="232">
        <v>2016</v>
      </c>
      <c r="K7166" s="106">
        <f t="shared" si="335"/>
        <v>11943459</v>
      </c>
    </row>
    <row r="7167" spans="2:11" s="58" customFormat="1">
      <c r="B7167" s="175" t="s">
        <v>8334</v>
      </c>
      <c r="C7167" s="174" t="s">
        <v>214</v>
      </c>
      <c r="D7167" s="104">
        <v>8598.4511899999998</v>
      </c>
      <c r="E7167" s="97">
        <v>212.17991585761388</v>
      </c>
      <c r="F7167" s="227">
        <f t="shared" si="333"/>
        <v>1824418.65</v>
      </c>
      <c r="G7167" s="81">
        <v>4299.2257399999999</v>
      </c>
      <c r="H7167" s="106">
        <v>956.14239600268115</v>
      </c>
      <c r="I7167" s="189">
        <f t="shared" si="334"/>
        <v>4110672</v>
      </c>
      <c r="J7167" s="232">
        <v>2016</v>
      </c>
      <c r="K7167" s="106">
        <f t="shared" si="335"/>
        <v>5935091</v>
      </c>
    </row>
    <row r="7168" spans="2:11" s="58" customFormat="1">
      <c r="B7168" s="175" t="s">
        <v>8335</v>
      </c>
      <c r="C7168" s="174" t="s">
        <v>188</v>
      </c>
      <c r="D7168" s="181">
        <v>8240.48</v>
      </c>
      <c r="E7168" s="97">
        <v>371.04189197716642</v>
      </c>
      <c r="F7168" s="227">
        <f t="shared" si="333"/>
        <v>3057563.29</v>
      </c>
      <c r="G7168" s="81">
        <v>4120.2401339999997</v>
      </c>
      <c r="H7168" s="106">
        <v>1179.6385263791522</v>
      </c>
      <c r="I7168" s="189">
        <f t="shared" si="334"/>
        <v>4860394</v>
      </c>
      <c r="J7168" s="232">
        <v>2016</v>
      </c>
      <c r="K7168" s="106">
        <f t="shared" si="335"/>
        <v>7917957</v>
      </c>
    </row>
    <row r="7169" spans="2:11" s="58" customFormat="1">
      <c r="B7169" s="175" t="s">
        <v>8336</v>
      </c>
      <c r="C7169" s="174" t="s">
        <v>217</v>
      </c>
      <c r="D7169" s="181">
        <v>7038.4954550000002</v>
      </c>
      <c r="E7169" s="97">
        <v>599.24924679801461</v>
      </c>
      <c r="F7169" s="227">
        <f t="shared" si="333"/>
        <v>4217813.0999999996</v>
      </c>
      <c r="G7169" s="81">
        <v>3519.2477479999998</v>
      </c>
      <c r="H7169" s="106">
        <v>1099.4994604170734</v>
      </c>
      <c r="I7169" s="189">
        <f t="shared" si="334"/>
        <v>3869411.0000000005</v>
      </c>
      <c r="J7169" s="232">
        <v>2016</v>
      </c>
      <c r="K7169" s="106">
        <f t="shared" si="335"/>
        <v>8087224</v>
      </c>
    </row>
    <row r="7170" spans="2:11" s="58" customFormat="1">
      <c r="B7170" s="175" t="s">
        <v>8337</v>
      </c>
      <c r="C7170" s="174" t="s">
        <v>188</v>
      </c>
      <c r="D7170" s="181">
        <v>11867.741669999999</v>
      </c>
      <c r="E7170" s="97">
        <v>135.36032251703034</v>
      </c>
      <c r="F7170" s="227">
        <f t="shared" si="333"/>
        <v>1606421.34</v>
      </c>
      <c r="G7170" s="81">
        <v>5933.870766</v>
      </c>
      <c r="H7170" s="106">
        <v>1300.6110689536376</v>
      </c>
      <c r="I7170" s="189">
        <f t="shared" si="334"/>
        <v>7717658.0000000009</v>
      </c>
      <c r="J7170" s="232">
        <v>2016</v>
      </c>
      <c r="K7170" s="106">
        <f t="shared" si="335"/>
        <v>9324079</v>
      </c>
    </row>
    <row r="7171" spans="2:11" s="58" customFormat="1">
      <c r="B7171" s="175" t="s">
        <v>8338</v>
      </c>
      <c r="C7171" s="174" t="s">
        <v>229</v>
      </c>
      <c r="D7171" s="181">
        <v>14079.02333</v>
      </c>
      <c r="E7171" s="97">
        <v>255.68937600446463</v>
      </c>
      <c r="F7171" s="227">
        <f t="shared" si="333"/>
        <v>3599856.69</v>
      </c>
      <c r="G7171" s="81">
        <v>7039.5113330000004</v>
      </c>
      <c r="H7171" s="106">
        <v>1300.611159908193</v>
      </c>
      <c r="I7171" s="189">
        <f t="shared" si="334"/>
        <v>9155667</v>
      </c>
      <c r="J7171" s="232">
        <v>2016</v>
      </c>
      <c r="K7171" s="106">
        <f t="shared" si="335"/>
        <v>12755524</v>
      </c>
    </row>
    <row r="7172" spans="2:11" s="58" customFormat="1">
      <c r="B7172" s="175" t="s">
        <v>8339</v>
      </c>
      <c r="C7172" s="174" t="s">
        <v>188</v>
      </c>
      <c r="D7172" s="104">
        <v>7258.3549999999996</v>
      </c>
      <c r="E7172" s="97">
        <v>207.31608746058853</v>
      </c>
      <c r="F7172" s="227">
        <f t="shared" si="333"/>
        <v>1504773.76</v>
      </c>
      <c r="G7172" s="81">
        <v>3629.177381</v>
      </c>
      <c r="H7172" s="106">
        <v>1300.6109937507076</v>
      </c>
      <c r="I7172" s="189">
        <f t="shared" si="334"/>
        <v>4720148</v>
      </c>
      <c r="J7172" s="232">
        <v>2016</v>
      </c>
      <c r="K7172" s="106">
        <f t="shared" si="335"/>
        <v>6224922</v>
      </c>
    </row>
    <row r="7173" spans="2:11" s="58" customFormat="1">
      <c r="B7173" s="175" t="s">
        <v>8340</v>
      </c>
      <c r="C7173" s="174" t="s">
        <v>220</v>
      </c>
      <c r="D7173" s="181">
        <v>8310.3818179999998</v>
      </c>
      <c r="E7173" s="97">
        <v>353.79489226736757</v>
      </c>
      <c r="F7173" s="227">
        <f t="shared" si="333"/>
        <v>2940170.64</v>
      </c>
      <c r="G7173" s="81">
        <v>4155.1908970000004</v>
      </c>
      <c r="H7173" s="106">
        <v>1300.6112436138212</v>
      </c>
      <c r="I7173" s="189">
        <f t="shared" si="334"/>
        <v>5404288</v>
      </c>
      <c r="J7173" s="232">
        <v>2016</v>
      </c>
      <c r="K7173" s="106">
        <f t="shared" si="335"/>
        <v>8344459</v>
      </c>
    </row>
    <row r="7174" spans="2:11" s="58" customFormat="1">
      <c r="B7174" s="175" t="s">
        <v>8341</v>
      </c>
      <c r="C7174" s="174" t="s">
        <v>188</v>
      </c>
      <c r="D7174" s="181">
        <v>7725.5450000000001</v>
      </c>
      <c r="E7174" s="97">
        <v>133.15307463745276</v>
      </c>
      <c r="F7174" s="227">
        <f t="shared" si="333"/>
        <v>1028680.07</v>
      </c>
      <c r="G7174" s="81">
        <v>3862.7724119999998</v>
      </c>
      <c r="H7174" s="106">
        <v>1300.6111839239263</v>
      </c>
      <c r="I7174" s="189">
        <f t="shared" si="334"/>
        <v>5023965</v>
      </c>
      <c r="J7174" s="232">
        <v>2016</v>
      </c>
      <c r="K7174" s="106">
        <f t="shared" si="335"/>
        <v>6052645</v>
      </c>
    </row>
    <row r="7175" spans="2:11" s="58" customFormat="1">
      <c r="B7175" s="175" t="s">
        <v>8342</v>
      </c>
      <c r="C7175" s="174" t="s">
        <v>188</v>
      </c>
      <c r="D7175" s="181">
        <v>7258.3549999999996</v>
      </c>
      <c r="E7175" s="97">
        <v>207.31608746058853</v>
      </c>
      <c r="F7175" s="227">
        <f t="shared" si="333"/>
        <v>1504773.76</v>
      </c>
      <c r="G7175" s="81">
        <v>3629.177381</v>
      </c>
      <c r="H7175" s="106">
        <v>1300.6109937507076</v>
      </c>
      <c r="I7175" s="189">
        <f t="shared" si="334"/>
        <v>4720148</v>
      </c>
      <c r="J7175" s="232">
        <v>2016</v>
      </c>
      <c r="K7175" s="106">
        <f t="shared" si="335"/>
        <v>6224922</v>
      </c>
    </row>
    <row r="7176" spans="2:11" s="58" customFormat="1">
      <c r="B7176" s="175" t="s">
        <v>8343</v>
      </c>
      <c r="C7176" s="174" t="s">
        <v>1274</v>
      </c>
      <c r="D7176" s="181">
        <v>6356.05</v>
      </c>
      <c r="E7176" s="97">
        <v>154.62546078146019</v>
      </c>
      <c r="F7176" s="227">
        <f t="shared" si="333"/>
        <v>982807.16</v>
      </c>
      <c r="G7176" s="81">
        <v>3178.0250059999998</v>
      </c>
      <c r="H7176" s="106">
        <v>1300.611226216387</v>
      </c>
      <c r="I7176" s="189">
        <f t="shared" si="334"/>
        <v>4133375.0000000005</v>
      </c>
      <c r="J7176" s="232">
        <v>2016</v>
      </c>
      <c r="K7176" s="106">
        <f t="shared" si="335"/>
        <v>5116182</v>
      </c>
    </row>
    <row r="7177" spans="2:11" s="58" customFormat="1">
      <c r="B7177" s="175" t="s">
        <v>8344</v>
      </c>
      <c r="C7177" s="174" t="s">
        <v>1274</v>
      </c>
      <c r="D7177" s="104">
        <v>6604.6333329999998</v>
      </c>
      <c r="E7177" s="97">
        <v>256.37916060222267</v>
      </c>
      <c r="F7177" s="227">
        <f t="shared" si="333"/>
        <v>1693290.35</v>
      </c>
      <c r="G7177" s="81">
        <v>3302.316589</v>
      </c>
      <c r="H7177" s="106">
        <v>1300.6112176847985</v>
      </c>
      <c r="I7177" s="189">
        <f t="shared" si="334"/>
        <v>4295030</v>
      </c>
      <c r="J7177" s="232">
        <v>2016</v>
      </c>
      <c r="K7177" s="106">
        <f t="shared" si="335"/>
        <v>5988320</v>
      </c>
    </row>
    <row r="7178" spans="2:11" s="58" customFormat="1">
      <c r="B7178" s="175" t="s">
        <v>8345</v>
      </c>
      <c r="C7178" s="174" t="s">
        <v>4467</v>
      </c>
      <c r="D7178" s="181">
        <v>1303.7787209999999</v>
      </c>
      <c r="E7178" s="97">
        <v>303.66611574725954</v>
      </c>
      <c r="F7178" s="227">
        <f t="shared" si="333"/>
        <v>395913.42</v>
      </c>
      <c r="G7178" s="81"/>
      <c r="H7178" s="106" t="s">
        <v>11235</v>
      </c>
      <c r="I7178" s="189" t="str">
        <f t="shared" si="334"/>
        <v/>
      </c>
      <c r="J7178" s="232">
        <v>2016</v>
      </c>
      <c r="K7178" s="106">
        <f t="shared" si="335"/>
        <v>0</v>
      </c>
    </row>
    <row r="7179" spans="2:11" s="58" customFormat="1">
      <c r="B7179" s="175" t="s">
        <v>8346</v>
      </c>
      <c r="C7179" s="174" t="s">
        <v>1274</v>
      </c>
      <c r="D7179" s="181">
        <v>8795.5595240000002</v>
      </c>
      <c r="E7179" s="97">
        <v>298.83448379014123</v>
      </c>
      <c r="F7179" s="227">
        <f t="shared" si="333"/>
        <v>2628416.4900000002</v>
      </c>
      <c r="G7179" s="81">
        <v>4397.7797350000001</v>
      </c>
      <c r="H7179" s="106">
        <v>1300.6110684622545</v>
      </c>
      <c r="I7179" s="189">
        <f t="shared" si="334"/>
        <v>5719801</v>
      </c>
      <c r="J7179" s="232">
        <v>2016</v>
      </c>
      <c r="K7179" s="106">
        <f t="shared" si="335"/>
        <v>8348217</v>
      </c>
    </row>
    <row r="7180" spans="2:11" s="58" customFormat="1">
      <c r="B7180" s="175" t="s">
        <v>8347</v>
      </c>
      <c r="C7180" s="174" t="s">
        <v>1274</v>
      </c>
      <c r="D7180" s="181">
        <v>12642.83929</v>
      </c>
      <c r="E7180" s="97">
        <v>238.98560052011862</v>
      </c>
      <c r="F7180" s="227">
        <f t="shared" si="333"/>
        <v>3021456.54</v>
      </c>
      <c r="G7180" s="81">
        <v>6321.4194960000004</v>
      </c>
      <c r="H7180" s="106">
        <v>1300.611200570132</v>
      </c>
      <c r="I7180" s="189">
        <f t="shared" si="334"/>
        <v>8221709</v>
      </c>
      <c r="J7180" s="232">
        <v>2016</v>
      </c>
      <c r="K7180" s="106">
        <f t="shared" si="335"/>
        <v>11243166</v>
      </c>
    </row>
    <row r="7181" spans="2:11" s="58" customFormat="1">
      <c r="B7181" s="175" t="s">
        <v>8348</v>
      </c>
      <c r="C7181" s="174" t="s">
        <v>1521</v>
      </c>
      <c r="D7181" s="181">
        <v>6053.7</v>
      </c>
      <c r="E7181" s="97">
        <v>331.00604588929087</v>
      </c>
      <c r="F7181" s="227">
        <f t="shared" si="333"/>
        <v>2003811.3</v>
      </c>
      <c r="G7181" s="81">
        <v>3026.8499529999999</v>
      </c>
      <c r="H7181" s="106">
        <v>1300.6112166538571</v>
      </c>
      <c r="I7181" s="189">
        <f t="shared" si="334"/>
        <v>3936755</v>
      </c>
      <c r="J7181" s="232">
        <v>2016</v>
      </c>
      <c r="K7181" s="106">
        <f t="shared" si="335"/>
        <v>5940566</v>
      </c>
    </row>
    <row r="7182" spans="2:11" s="58" customFormat="1">
      <c r="B7182" s="175" t="s">
        <v>8349</v>
      </c>
      <c r="C7182" s="174" t="s">
        <v>1521</v>
      </c>
      <c r="D7182" s="104">
        <v>6761.4</v>
      </c>
      <c r="E7182" s="97">
        <v>113.76283462004912</v>
      </c>
      <c r="F7182" s="227">
        <f t="shared" ref="F7182:F7245" si="336">IFERROR(D7182*E7182,0)</f>
        <v>769196.03</v>
      </c>
      <c r="G7182" s="81">
        <v>3380.6998739999999</v>
      </c>
      <c r="H7182" s="106">
        <v>1300.6111645153392</v>
      </c>
      <c r="I7182" s="189">
        <f t="shared" ref="I7182:I7245" si="337">IFERROR(G7182*H7182,"")</f>
        <v>4396976</v>
      </c>
      <c r="J7182" s="232">
        <v>2016</v>
      </c>
      <c r="K7182" s="106">
        <f t="shared" ref="K7182:K7245" si="338">IFERROR(ROUND((F7182+I7182),0),0)</f>
        <v>5166172</v>
      </c>
    </row>
    <row r="7183" spans="2:11" s="58" customFormat="1">
      <c r="B7183" s="175" t="s">
        <v>8350</v>
      </c>
      <c r="C7183" s="174" t="s">
        <v>1521</v>
      </c>
      <c r="D7183" s="181">
        <v>6053.7</v>
      </c>
      <c r="E7183" s="97">
        <v>331.00604588929087</v>
      </c>
      <c r="F7183" s="227">
        <f t="shared" si="336"/>
        <v>2003811.3</v>
      </c>
      <c r="G7183" s="81">
        <v>3026.8499529999999</v>
      </c>
      <c r="H7183" s="106">
        <v>1300.6112166538571</v>
      </c>
      <c r="I7183" s="189">
        <f t="shared" si="337"/>
        <v>3936755</v>
      </c>
      <c r="J7183" s="232">
        <v>2016</v>
      </c>
      <c r="K7183" s="106">
        <f t="shared" si="338"/>
        <v>5940566</v>
      </c>
    </row>
    <row r="7184" spans="2:11" s="58" customFormat="1">
      <c r="B7184" s="175" t="s">
        <v>8351</v>
      </c>
      <c r="C7184" s="174" t="s">
        <v>201</v>
      </c>
      <c r="D7184" s="181">
        <v>3440</v>
      </c>
      <c r="E7184" s="97">
        <v>105.77903779069767</v>
      </c>
      <c r="F7184" s="227">
        <f t="shared" si="336"/>
        <v>363879.89</v>
      </c>
      <c r="G7184" s="81">
        <v>1719.9999640000001</v>
      </c>
      <c r="H7184" s="106">
        <v>1300.6110737337201</v>
      </c>
      <c r="I7184" s="189">
        <f t="shared" si="337"/>
        <v>2237051</v>
      </c>
      <c r="J7184" s="232">
        <v>2016</v>
      </c>
      <c r="K7184" s="106">
        <f t="shared" si="338"/>
        <v>2600931</v>
      </c>
    </row>
    <row r="7185" spans="2:11" s="58" customFormat="1">
      <c r="B7185" s="175" t="s">
        <v>8352</v>
      </c>
      <c r="C7185" s="174" t="s">
        <v>201</v>
      </c>
      <c r="D7185" s="181">
        <v>7694.7444439999999</v>
      </c>
      <c r="E7185" s="97">
        <v>299.01326765882129</v>
      </c>
      <c r="F7185" s="227">
        <f t="shared" si="336"/>
        <v>2300830.6800000002</v>
      </c>
      <c r="G7185" s="81"/>
      <c r="H7185" s="106" t="s">
        <v>11235</v>
      </c>
      <c r="I7185" s="189" t="str">
        <f t="shared" si="337"/>
        <v/>
      </c>
      <c r="J7185" s="232">
        <v>2016</v>
      </c>
      <c r="K7185" s="106">
        <f t="shared" si="338"/>
        <v>0</v>
      </c>
    </row>
    <row r="7186" spans="2:11" s="58" customFormat="1">
      <c r="B7186" s="175" t="s">
        <v>8353</v>
      </c>
      <c r="C7186" s="174" t="s">
        <v>220</v>
      </c>
      <c r="D7186" s="181">
        <v>7401.5204549999999</v>
      </c>
      <c r="E7186" s="97">
        <v>789.14615118766164</v>
      </c>
      <c r="F7186" s="227">
        <f t="shared" si="336"/>
        <v>5840881.3799999999</v>
      </c>
      <c r="G7186" s="81">
        <v>3700.7603479999998</v>
      </c>
      <c r="H7186" s="106">
        <v>1300.6111034996422</v>
      </c>
      <c r="I7186" s="189">
        <f t="shared" si="337"/>
        <v>4813250</v>
      </c>
      <c r="J7186" s="232">
        <v>2016</v>
      </c>
      <c r="K7186" s="106">
        <f t="shared" si="338"/>
        <v>10654131</v>
      </c>
    </row>
    <row r="7187" spans="2:11" s="58" customFormat="1">
      <c r="B7187" s="175" t="s">
        <v>8354</v>
      </c>
      <c r="C7187" s="174" t="s">
        <v>1519</v>
      </c>
      <c r="D7187" s="104">
        <v>4781.3</v>
      </c>
      <c r="E7187" s="97">
        <v>297.79896889967159</v>
      </c>
      <c r="F7187" s="227">
        <f t="shared" si="336"/>
        <v>1423866.2099999997</v>
      </c>
      <c r="G7187" s="81">
        <v>2390.6499899999999</v>
      </c>
      <c r="H7187" s="106">
        <v>1300.611136304399</v>
      </c>
      <c r="I7187" s="189">
        <f t="shared" si="337"/>
        <v>3109306</v>
      </c>
      <c r="J7187" s="232">
        <v>2016</v>
      </c>
      <c r="K7187" s="106">
        <f t="shared" si="338"/>
        <v>4533172</v>
      </c>
    </row>
    <row r="7188" spans="2:11" s="58" customFormat="1">
      <c r="B7188" s="175" t="s">
        <v>8355</v>
      </c>
      <c r="C7188" s="174" t="s">
        <v>220</v>
      </c>
      <c r="D7188" s="181">
        <v>5206.4704549999997</v>
      </c>
      <c r="E7188" s="97">
        <v>744.27512909030816</v>
      </c>
      <c r="F7188" s="227">
        <f t="shared" si="336"/>
        <v>3875046.47</v>
      </c>
      <c r="G7188" s="81">
        <v>2603.2352270000001</v>
      </c>
      <c r="H7188" s="106">
        <v>1300.6112413060089</v>
      </c>
      <c r="I7188" s="189">
        <f t="shared" si="337"/>
        <v>3385797</v>
      </c>
      <c r="J7188" s="232">
        <v>2016</v>
      </c>
      <c r="K7188" s="106">
        <f t="shared" si="338"/>
        <v>7260843</v>
      </c>
    </row>
    <row r="7189" spans="2:11" s="58" customFormat="1">
      <c r="B7189" s="175" t="s">
        <v>8356</v>
      </c>
      <c r="C7189" s="174" t="s">
        <v>201</v>
      </c>
      <c r="D7189" s="181">
        <v>3440</v>
      </c>
      <c r="E7189" s="97">
        <v>105.77903779069767</v>
      </c>
      <c r="F7189" s="227">
        <f t="shared" si="336"/>
        <v>363879.89</v>
      </c>
      <c r="G7189" s="81">
        <v>1719.9999640000001</v>
      </c>
      <c r="H7189" s="106">
        <v>1300.6110737337201</v>
      </c>
      <c r="I7189" s="189">
        <f t="shared" si="337"/>
        <v>2237051</v>
      </c>
      <c r="J7189" s="232">
        <v>2016</v>
      </c>
      <c r="K7189" s="106">
        <f t="shared" si="338"/>
        <v>2600931</v>
      </c>
    </row>
    <row r="7190" spans="2:11" s="58" customFormat="1">
      <c r="B7190" s="175" t="s">
        <v>8357</v>
      </c>
      <c r="C7190" s="174" t="s">
        <v>1565</v>
      </c>
      <c r="D7190" s="181">
        <v>11063.8</v>
      </c>
      <c r="E7190" s="97">
        <v>443.6538296064644</v>
      </c>
      <c r="F7190" s="227">
        <f t="shared" si="336"/>
        <v>4908497.24</v>
      </c>
      <c r="G7190" s="81">
        <v>5531.9000699999997</v>
      </c>
      <c r="H7190" s="106">
        <v>1300.611165956944</v>
      </c>
      <c r="I7190" s="189">
        <f t="shared" si="337"/>
        <v>7194851</v>
      </c>
      <c r="J7190" s="232">
        <v>2016</v>
      </c>
      <c r="K7190" s="106">
        <f t="shared" si="338"/>
        <v>12103348</v>
      </c>
    </row>
    <row r="7191" spans="2:11" s="58" customFormat="1">
      <c r="B7191" s="175" t="s">
        <v>8358</v>
      </c>
      <c r="C7191" s="174" t="s">
        <v>1203</v>
      </c>
      <c r="D7191" s="181">
        <v>12022.03</v>
      </c>
      <c r="E7191" s="97">
        <v>292.10005631328488</v>
      </c>
      <c r="F7191" s="227">
        <f t="shared" si="336"/>
        <v>3511635.6400000006</v>
      </c>
      <c r="G7191" s="81">
        <v>6011.0149700000002</v>
      </c>
      <c r="H7191" s="106">
        <v>1116.7523344231497</v>
      </c>
      <c r="I7191" s="189">
        <f t="shared" si="337"/>
        <v>6712814.9999999991</v>
      </c>
      <c r="J7191" s="232">
        <v>2016</v>
      </c>
      <c r="K7191" s="106">
        <f t="shared" si="338"/>
        <v>10224451</v>
      </c>
    </row>
    <row r="7192" spans="2:11" s="58" customFormat="1">
      <c r="B7192" s="175" t="s">
        <v>8359</v>
      </c>
      <c r="C7192" s="174" t="s">
        <v>1203</v>
      </c>
      <c r="D7192" s="104">
        <v>1834.9</v>
      </c>
      <c r="E7192" s="97">
        <v>115.83146765491307</v>
      </c>
      <c r="F7192" s="227">
        <f t="shared" si="336"/>
        <v>212539.16</v>
      </c>
      <c r="G7192" s="81"/>
      <c r="H7192" s="106" t="s">
        <v>11235</v>
      </c>
      <c r="I7192" s="189" t="str">
        <f t="shared" si="337"/>
        <v/>
      </c>
      <c r="J7192" s="232">
        <v>2016</v>
      </c>
      <c r="K7192" s="106">
        <f t="shared" si="338"/>
        <v>0</v>
      </c>
    </row>
    <row r="7193" spans="2:11" s="58" customFormat="1">
      <c r="B7193" s="175" t="s">
        <v>8360</v>
      </c>
      <c r="C7193" s="174" t="s">
        <v>201</v>
      </c>
      <c r="D7193" s="181">
        <v>7685.4344440000004</v>
      </c>
      <c r="E7193" s="97">
        <v>368.64520029988302</v>
      </c>
      <c r="F7193" s="227">
        <f t="shared" si="336"/>
        <v>2833198.52</v>
      </c>
      <c r="G7193" s="81">
        <v>3842.717095</v>
      </c>
      <c r="H7193" s="106">
        <v>623.65168727051457</v>
      </c>
      <c r="I7193" s="189">
        <f t="shared" si="337"/>
        <v>2396517</v>
      </c>
      <c r="J7193" s="232">
        <v>2016</v>
      </c>
      <c r="K7193" s="106">
        <f t="shared" si="338"/>
        <v>5229716</v>
      </c>
    </row>
    <row r="7194" spans="2:11" s="58" customFormat="1">
      <c r="B7194" s="175" t="s">
        <v>8361</v>
      </c>
      <c r="C7194" s="174" t="s">
        <v>201</v>
      </c>
      <c r="D7194" s="181">
        <v>7694.7444439999999</v>
      </c>
      <c r="E7194" s="97">
        <v>299.01326765882129</v>
      </c>
      <c r="F7194" s="227">
        <f t="shared" si="336"/>
        <v>2300830.6800000002</v>
      </c>
      <c r="G7194" s="81"/>
      <c r="H7194" s="106" t="s">
        <v>11235</v>
      </c>
      <c r="I7194" s="189" t="str">
        <f t="shared" si="337"/>
        <v/>
      </c>
      <c r="J7194" s="232">
        <v>2016</v>
      </c>
      <c r="K7194" s="106">
        <f t="shared" si="338"/>
        <v>0</v>
      </c>
    </row>
    <row r="7195" spans="2:11" s="58" customFormat="1">
      <c r="B7195" s="175" t="s">
        <v>8362</v>
      </c>
      <c r="C7195" s="174" t="s">
        <v>1565</v>
      </c>
      <c r="D7195" s="181">
        <v>9348.7833329999994</v>
      </c>
      <c r="E7195" s="97">
        <v>287.36768243594508</v>
      </c>
      <c r="F7195" s="227">
        <f t="shared" si="336"/>
        <v>2686538.2</v>
      </c>
      <c r="G7195" s="81">
        <v>4674.3917140000003</v>
      </c>
      <c r="H7195" s="106">
        <v>1300.6111537018696</v>
      </c>
      <c r="I7195" s="189">
        <f t="shared" si="337"/>
        <v>6079566</v>
      </c>
      <c r="J7195" s="232">
        <v>2016</v>
      </c>
      <c r="K7195" s="106">
        <f t="shared" si="338"/>
        <v>8766104</v>
      </c>
    </row>
    <row r="7196" spans="2:11" s="58" customFormat="1">
      <c r="B7196" s="175" t="s">
        <v>8363</v>
      </c>
      <c r="C7196" s="174" t="s">
        <v>1565</v>
      </c>
      <c r="D7196" s="181">
        <v>11063.8</v>
      </c>
      <c r="E7196" s="97">
        <v>443.6538296064644</v>
      </c>
      <c r="F7196" s="227">
        <f t="shared" si="336"/>
        <v>4908497.24</v>
      </c>
      <c r="G7196" s="81">
        <v>5531.9000699999997</v>
      </c>
      <c r="H7196" s="106">
        <v>1300.611165956944</v>
      </c>
      <c r="I7196" s="189">
        <f t="shared" si="337"/>
        <v>7194851</v>
      </c>
      <c r="J7196" s="232">
        <v>2016</v>
      </c>
      <c r="K7196" s="106">
        <f t="shared" si="338"/>
        <v>12103348</v>
      </c>
    </row>
    <row r="7197" spans="2:11" s="58" customFormat="1">
      <c r="B7197" s="175" t="s">
        <v>8364</v>
      </c>
      <c r="C7197" s="174" t="s">
        <v>1233</v>
      </c>
      <c r="D7197" s="104">
        <v>6732.0459339999998</v>
      </c>
      <c r="E7197" s="97">
        <v>568.60350590709447</v>
      </c>
      <c r="F7197" s="227">
        <f t="shared" si="336"/>
        <v>3827864.9200000004</v>
      </c>
      <c r="G7197" s="81">
        <v>3366.0229639999998</v>
      </c>
      <c r="H7197" s="106">
        <v>1300.6111505542303</v>
      </c>
      <c r="I7197" s="189">
        <f t="shared" si="337"/>
        <v>4377887</v>
      </c>
      <c r="J7197" s="232">
        <v>2016</v>
      </c>
      <c r="K7197" s="106">
        <f t="shared" si="338"/>
        <v>8205752</v>
      </c>
    </row>
    <row r="7198" spans="2:11" s="58" customFormat="1">
      <c r="B7198" s="175" t="s">
        <v>8365</v>
      </c>
      <c r="C7198" s="174" t="s">
        <v>1565</v>
      </c>
      <c r="D7198" s="181">
        <v>1730.6</v>
      </c>
      <c r="E7198" s="97">
        <v>201.65073962787474</v>
      </c>
      <c r="F7198" s="227">
        <f t="shared" si="336"/>
        <v>348976.77</v>
      </c>
      <c r="G7198" s="81">
        <v>865.30000580000001</v>
      </c>
      <c r="H7198" s="106">
        <v>1300.6113399473641</v>
      </c>
      <c r="I7198" s="189">
        <f t="shared" si="337"/>
        <v>1125419</v>
      </c>
      <c r="J7198" s="232">
        <v>2016</v>
      </c>
      <c r="K7198" s="106">
        <f t="shared" si="338"/>
        <v>1474396</v>
      </c>
    </row>
    <row r="7199" spans="2:11" s="58" customFormat="1">
      <c r="B7199" s="175" t="s">
        <v>8366</v>
      </c>
      <c r="C7199" s="174" t="s">
        <v>1233</v>
      </c>
      <c r="D7199" s="181">
        <v>5407.1678570000004</v>
      </c>
      <c r="E7199" s="97">
        <v>525.29934988478374</v>
      </c>
      <c r="F7199" s="227">
        <f t="shared" si="336"/>
        <v>2840381.7599999993</v>
      </c>
      <c r="G7199" s="81">
        <v>2703.583897</v>
      </c>
      <c r="H7199" s="106">
        <v>1300.6110163260823</v>
      </c>
      <c r="I7199" s="189">
        <f t="shared" si="337"/>
        <v>3516311.0000000005</v>
      </c>
      <c r="J7199" s="232">
        <v>2016</v>
      </c>
      <c r="K7199" s="106">
        <f t="shared" si="338"/>
        <v>6356693</v>
      </c>
    </row>
    <row r="7200" spans="2:11" s="58" customFormat="1">
      <c r="B7200" s="175" t="s">
        <v>8367</v>
      </c>
      <c r="C7200" s="174" t="s">
        <v>1551</v>
      </c>
      <c r="D7200" s="181">
        <v>6716.9</v>
      </c>
      <c r="E7200" s="97">
        <v>318.80009379326776</v>
      </c>
      <c r="F7200" s="227">
        <f t="shared" si="336"/>
        <v>2141348.35</v>
      </c>
      <c r="G7200" s="81">
        <v>3358.4499489999998</v>
      </c>
      <c r="H7200" s="106">
        <v>1300.611015894583</v>
      </c>
      <c r="I7200" s="189">
        <f t="shared" si="337"/>
        <v>4368037</v>
      </c>
      <c r="J7200" s="232">
        <v>2016</v>
      </c>
      <c r="K7200" s="106">
        <f t="shared" si="338"/>
        <v>6509385</v>
      </c>
    </row>
    <row r="7201" spans="2:11" s="58" customFormat="1">
      <c r="B7201" s="175" t="s">
        <v>8368</v>
      </c>
      <c r="C7201" s="174" t="s">
        <v>1233</v>
      </c>
      <c r="D7201" s="181">
        <v>5407.1678570000004</v>
      </c>
      <c r="E7201" s="97">
        <v>525.29934988478374</v>
      </c>
      <c r="F7201" s="227">
        <f t="shared" si="336"/>
        <v>2840381.7599999993</v>
      </c>
      <c r="G7201" s="81">
        <v>2703.583897</v>
      </c>
      <c r="H7201" s="106">
        <v>1300.6110163260823</v>
      </c>
      <c r="I7201" s="189">
        <f t="shared" si="337"/>
        <v>3516311.0000000005</v>
      </c>
      <c r="J7201" s="232">
        <v>2016</v>
      </c>
      <c r="K7201" s="106">
        <f t="shared" si="338"/>
        <v>6356693</v>
      </c>
    </row>
    <row r="7202" spans="2:11" s="58" customFormat="1">
      <c r="B7202" s="175" t="s">
        <v>8369</v>
      </c>
      <c r="C7202" s="174" t="s">
        <v>1233</v>
      </c>
      <c r="D7202" s="104">
        <v>4038.2249999999999</v>
      </c>
      <c r="E7202" s="97">
        <v>400.42815841118312</v>
      </c>
      <c r="F7202" s="227">
        <f t="shared" si="336"/>
        <v>1617019</v>
      </c>
      <c r="G7202" s="81">
        <v>2019.112445</v>
      </c>
      <c r="H7202" s="106">
        <v>1300.6110712174825</v>
      </c>
      <c r="I7202" s="189">
        <f t="shared" si="337"/>
        <v>2626080</v>
      </c>
      <c r="J7202" s="232">
        <v>2016</v>
      </c>
      <c r="K7202" s="106">
        <f t="shared" si="338"/>
        <v>4243099</v>
      </c>
    </row>
    <row r="7203" spans="2:11" s="58" customFormat="1">
      <c r="B7203" s="175" t="s">
        <v>8370</v>
      </c>
      <c r="C7203" s="174" t="s">
        <v>4474</v>
      </c>
      <c r="D7203" s="181">
        <v>4543.1499999999996</v>
      </c>
      <c r="E7203" s="97">
        <v>185.28902853746851</v>
      </c>
      <c r="F7203" s="227">
        <f t="shared" si="336"/>
        <v>841795.85</v>
      </c>
      <c r="G7203" s="81">
        <v>2271.5749860000001</v>
      </c>
      <c r="H7203" s="106">
        <v>1300.6112579195305</v>
      </c>
      <c r="I7203" s="189">
        <f t="shared" si="337"/>
        <v>2954436</v>
      </c>
      <c r="J7203" s="232">
        <v>2016</v>
      </c>
      <c r="K7203" s="106">
        <f t="shared" si="338"/>
        <v>3796232</v>
      </c>
    </row>
    <row r="7204" spans="2:11" s="58" customFormat="1">
      <c r="B7204" s="175" t="s">
        <v>8371</v>
      </c>
      <c r="C7204" s="174" t="s">
        <v>1233</v>
      </c>
      <c r="D7204" s="181">
        <v>4038.2249999999999</v>
      </c>
      <c r="E7204" s="97">
        <v>400.42815841118312</v>
      </c>
      <c r="F7204" s="227">
        <f t="shared" si="336"/>
        <v>1617019</v>
      </c>
      <c r="G7204" s="81">
        <v>2019.112445</v>
      </c>
      <c r="H7204" s="106">
        <v>1300.6110712174825</v>
      </c>
      <c r="I7204" s="189">
        <f t="shared" si="337"/>
        <v>2626080</v>
      </c>
      <c r="J7204" s="232">
        <v>2016</v>
      </c>
      <c r="K7204" s="106">
        <f t="shared" si="338"/>
        <v>4243099</v>
      </c>
    </row>
    <row r="7205" spans="2:11" s="58" customFormat="1">
      <c r="B7205" s="175" t="s">
        <v>8372</v>
      </c>
      <c r="C7205" s="174" t="s">
        <v>8373</v>
      </c>
      <c r="D7205" s="181">
        <v>10734.916670000001</v>
      </c>
      <c r="E7205" s="97">
        <v>154.31257930761373</v>
      </c>
      <c r="F7205" s="227">
        <f t="shared" si="336"/>
        <v>1656532.6799999997</v>
      </c>
      <c r="G7205" s="81">
        <v>5367.4582970000001</v>
      </c>
      <c r="H7205" s="106">
        <v>1300.6111298343637</v>
      </c>
      <c r="I7205" s="189">
        <f t="shared" si="337"/>
        <v>6980976</v>
      </c>
      <c r="J7205" s="232">
        <v>2016</v>
      </c>
      <c r="K7205" s="106">
        <f t="shared" si="338"/>
        <v>8637509</v>
      </c>
    </row>
    <row r="7206" spans="2:11" s="58" customFormat="1">
      <c r="B7206" s="175" t="s">
        <v>8374</v>
      </c>
      <c r="C7206" s="174" t="s">
        <v>8373</v>
      </c>
      <c r="D7206" s="181">
        <v>10734.916670000001</v>
      </c>
      <c r="E7206" s="97">
        <v>154.31257930761373</v>
      </c>
      <c r="F7206" s="227">
        <f t="shared" si="336"/>
        <v>1656532.6799999997</v>
      </c>
      <c r="G7206" s="81">
        <v>5367.4582970000001</v>
      </c>
      <c r="H7206" s="106">
        <v>1300.6111298343637</v>
      </c>
      <c r="I7206" s="189">
        <f t="shared" si="337"/>
        <v>6980976</v>
      </c>
      <c r="J7206" s="232">
        <v>2016</v>
      </c>
      <c r="K7206" s="106">
        <f t="shared" si="338"/>
        <v>8637509</v>
      </c>
    </row>
    <row r="7207" spans="2:11" s="58" customFormat="1">
      <c r="B7207" s="175" t="s">
        <v>8375</v>
      </c>
      <c r="C7207" s="174" t="s">
        <v>8373</v>
      </c>
      <c r="D7207" s="104">
        <v>10734.916670000001</v>
      </c>
      <c r="E7207" s="97">
        <v>154.31257930761373</v>
      </c>
      <c r="F7207" s="227">
        <f t="shared" si="336"/>
        <v>1656532.6799999997</v>
      </c>
      <c r="G7207" s="81">
        <v>5367.4582909999999</v>
      </c>
      <c r="H7207" s="106">
        <v>1300.6111312882488</v>
      </c>
      <c r="I7207" s="189">
        <f t="shared" si="337"/>
        <v>6980976</v>
      </c>
      <c r="J7207" s="232">
        <v>2016</v>
      </c>
      <c r="K7207" s="106">
        <f t="shared" si="338"/>
        <v>8637509</v>
      </c>
    </row>
    <row r="7208" spans="2:11" s="58" customFormat="1">
      <c r="B7208" s="175" t="s">
        <v>8376</v>
      </c>
      <c r="C7208" s="174" t="s">
        <v>1521</v>
      </c>
      <c r="D7208" s="181">
        <v>8261.9500000000007</v>
      </c>
      <c r="E7208" s="97">
        <v>191.48238490913158</v>
      </c>
      <c r="F7208" s="227">
        <f t="shared" si="336"/>
        <v>1582017.89</v>
      </c>
      <c r="G7208" s="81">
        <v>4130.9749780000002</v>
      </c>
      <c r="H7208" s="106">
        <v>1300.6111217360174</v>
      </c>
      <c r="I7208" s="189">
        <f t="shared" si="337"/>
        <v>5372792</v>
      </c>
      <c r="J7208" s="232">
        <v>2016</v>
      </c>
      <c r="K7208" s="106">
        <f t="shared" si="338"/>
        <v>6954810</v>
      </c>
    </row>
    <row r="7209" spans="2:11" s="58" customFormat="1">
      <c r="B7209" s="175" t="s">
        <v>8377</v>
      </c>
      <c r="C7209" s="174" t="s">
        <v>1258</v>
      </c>
      <c r="D7209" s="181">
        <v>7883.4</v>
      </c>
      <c r="E7209" s="97">
        <v>319.46354872263237</v>
      </c>
      <c r="F7209" s="227">
        <f t="shared" si="336"/>
        <v>2518458.94</v>
      </c>
      <c r="G7209" s="81">
        <v>3941.6998199999998</v>
      </c>
      <c r="H7209" s="106">
        <v>1300.6112170155059</v>
      </c>
      <c r="I7209" s="189">
        <f t="shared" si="337"/>
        <v>5126619</v>
      </c>
      <c r="J7209" s="232">
        <v>2016</v>
      </c>
      <c r="K7209" s="106">
        <f t="shared" si="338"/>
        <v>7645078</v>
      </c>
    </row>
    <row r="7210" spans="2:11" s="58" customFormat="1">
      <c r="B7210" s="175" t="s">
        <v>8378</v>
      </c>
      <c r="C7210" s="174" t="s">
        <v>8373</v>
      </c>
      <c r="D7210" s="181">
        <v>10734.916670000001</v>
      </c>
      <c r="E7210" s="97">
        <v>154.31257930761373</v>
      </c>
      <c r="F7210" s="227">
        <f t="shared" si="336"/>
        <v>1656532.6799999997</v>
      </c>
      <c r="G7210" s="81">
        <v>5367.4582909999999</v>
      </c>
      <c r="H7210" s="106">
        <v>1300.6111312882488</v>
      </c>
      <c r="I7210" s="189">
        <f t="shared" si="337"/>
        <v>6980976</v>
      </c>
      <c r="J7210" s="232">
        <v>2016</v>
      </c>
      <c r="K7210" s="106">
        <f t="shared" si="338"/>
        <v>8637509</v>
      </c>
    </row>
    <row r="7211" spans="2:11" s="58" customFormat="1">
      <c r="B7211" s="175" t="s">
        <v>8379</v>
      </c>
      <c r="C7211" s="174" t="s">
        <v>1169</v>
      </c>
      <c r="D7211" s="181">
        <v>7674.7714290000004</v>
      </c>
      <c r="E7211" s="97">
        <v>354.75243727939301</v>
      </c>
      <c r="F7211" s="227">
        <f t="shared" si="336"/>
        <v>2722643.87</v>
      </c>
      <c r="G7211" s="81">
        <v>3837.3858610000002</v>
      </c>
      <c r="H7211" s="106">
        <v>1300.6111923025089</v>
      </c>
      <c r="I7211" s="189">
        <f t="shared" si="337"/>
        <v>4990947</v>
      </c>
      <c r="J7211" s="232">
        <v>2016</v>
      </c>
      <c r="K7211" s="106">
        <f t="shared" si="338"/>
        <v>7713591</v>
      </c>
    </row>
    <row r="7212" spans="2:11" s="58" customFormat="1">
      <c r="B7212" s="175" t="s">
        <v>8380</v>
      </c>
      <c r="C7212" s="174" t="s">
        <v>1144</v>
      </c>
      <c r="D7212" s="104">
        <v>10472.935320000001</v>
      </c>
      <c r="E7212" s="97">
        <v>257.95824641834986</v>
      </c>
      <c r="F7212" s="227">
        <f t="shared" si="336"/>
        <v>2701580.03</v>
      </c>
      <c r="G7212" s="81">
        <v>5236.4675829999996</v>
      </c>
      <c r="H7212" s="106">
        <v>1300.6111261168483</v>
      </c>
      <c r="I7212" s="189">
        <f t="shared" si="337"/>
        <v>6810608</v>
      </c>
      <c r="J7212" s="232">
        <v>2016</v>
      </c>
      <c r="K7212" s="106">
        <f t="shared" si="338"/>
        <v>9512188</v>
      </c>
    </row>
    <row r="7213" spans="2:11" s="58" customFormat="1">
      <c r="B7213" s="175" t="s">
        <v>8381</v>
      </c>
      <c r="C7213" s="174" t="s">
        <v>1551</v>
      </c>
      <c r="D7213" s="181">
        <v>5836.8155559999996</v>
      </c>
      <c r="E7213" s="97">
        <v>261.69282296916907</v>
      </c>
      <c r="F7213" s="227">
        <f t="shared" si="336"/>
        <v>1527452.74</v>
      </c>
      <c r="G7213" s="81">
        <v>2918.4077320000001</v>
      </c>
      <c r="H7213" s="106">
        <v>1300.6112745592191</v>
      </c>
      <c r="I7213" s="189">
        <f t="shared" si="337"/>
        <v>3795714</v>
      </c>
      <c r="J7213" s="232">
        <v>2016</v>
      </c>
      <c r="K7213" s="106">
        <f t="shared" si="338"/>
        <v>5323167</v>
      </c>
    </row>
    <row r="7214" spans="2:11" s="58" customFormat="1">
      <c r="B7214" s="175" t="s">
        <v>8382</v>
      </c>
      <c r="C7214" s="174" t="s">
        <v>1144</v>
      </c>
      <c r="D7214" s="181">
        <v>11631.280559999999</v>
      </c>
      <c r="E7214" s="97">
        <v>314.92773053700637</v>
      </c>
      <c r="F7214" s="227">
        <f t="shared" si="336"/>
        <v>3663012.7900000005</v>
      </c>
      <c r="G7214" s="81">
        <v>5815.6400299999996</v>
      </c>
      <c r="H7214" s="106">
        <v>1300.6111040197927</v>
      </c>
      <c r="I7214" s="189">
        <f t="shared" si="337"/>
        <v>7563886</v>
      </c>
      <c r="J7214" s="232">
        <v>2016</v>
      </c>
      <c r="K7214" s="106">
        <f t="shared" si="338"/>
        <v>11226899</v>
      </c>
    </row>
    <row r="7215" spans="2:11" s="58" customFormat="1">
      <c r="B7215" s="175" t="s">
        <v>8383</v>
      </c>
      <c r="C7215" s="174" t="s">
        <v>1144</v>
      </c>
      <c r="D7215" s="181">
        <v>4564.95</v>
      </c>
      <c r="E7215" s="97">
        <v>146.23203320956421</v>
      </c>
      <c r="F7215" s="227">
        <f t="shared" si="336"/>
        <v>667541.92000000016</v>
      </c>
      <c r="G7215" s="81">
        <v>2282.4749379999998</v>
      </c>
      <c r="H7215" s="106">
        <v>1300.6109949234415</v>
      </c>
      <c r="I7215" s="189">
        <f t="shared" si="337"/>
        <v>2968612</v>
      </c>
      <c r="J7215" s="232">
        <v>2016</v>
      </c>
      <c r="K7215" s="106">
        <f t="shared" si="338"/>
        <v>3636154</v>
      </c>
    </row>
    <row r="7216" spans="2:11" s="58" customFormat="1">
      <c r="B7216" s="175" t="s">
        <v>8384</v>
      </c>
      <c r="C7216" s="174" t="s">
        <v>1144</v>
      </c>
      <c r="D7216" s="181">
        <v>10449.237499999999</v>
      </c>
      <c r="E7216" s="97">
        <v>298.80370601204157</v>
      </c>
      <c r="F7216" s="227">
        <f t="shared" si="336"/>
        <v>3122270.89</v>
      </c>
      <c r="G7216" s="81">
        <v>5224.6188190000003</v>
      </c>
      <c r="H7216" s="106">
        <v>1300.6110561192311</v>
      </c>
      <c r="I7216" s="189">
        <f t="shared" si="337"/>
        <v>6795197</v>
      </c>
      <c r="J7216" s="232">
        <v>2016</v>
      </c>
      <c r="K7216" s="106">
        <f t="shared" si="338"/>
        <v>9917468</v>
      </c>
    </row>
    <row r="7217" spans="2:11" s="58" customFormat="1">
      <c r="B7217" s="175" t="s">
        <v>8385</v>
      </c>
      <c r="C7217" s="174" t="s">
        <v>1162</v>
      </c>
      <c r="D7217" s="104">
        <v>4331.3999999999996</v>
      </c>
      <c r="E7217" s="97">
        <v>243.89072586230782</v>
      </c>
      <c r="F7217" s="227">
        <f t="shared" si="336"/>
        <v>1056388.29</v>
      </c>
      <c r="G7217" s="81">
        <v>2165.6999270000001</v>
      </c>
      <c r="H7217" s="106">
        <v>1300.61093177476</v>
      </c>
      <c r="I7217" s="189">
        <f t="shared" si="337"/>
        <v>2816733</v>
      </c>
      <c r="J7217" s="232">
        <v>2016</v>
      </c>
      <c r="K7217" s="106">
        <f t="shared" si="338"/>
        <v>3873121</v>
      </c>
    </row>
    <row r="7218" spans="2:11" s="58" customFormat="1">
      <c r="B7218" s="175" t="s">
        <v>8386</v>
      </c>
      <c r="C7218" s="174" t="s">
        <v>1144</v>
      </c>
      <c r="D7218" s="181">
        <v>4997.0200000000004</v>
      </c>
      <c r="E7218" s="97">
        <v>215.04809666561266</v>
      </c>
      <c r="F7218" s="227">
        <f t="shared" si="336"/>
        <v>1074599.6399999999</v>
      </c>
      <c r="G7218" s="81">
        <v>2498.5099839999998</v>
      </c>
      <c r="H7218" s="106">
        <v>1300.6111725827709</v>
      </c>
      <c r="I7218" s="189">
        <f t="shared" si="337"/>
        <v>3249590</v>
      </c>
      <c r="J7218" s="232">
        <v>2016</v>
      </c>
      <c r="K7218" s="106">
        <f t="shared" si="338"/>
        <v>4324190</v>
      </c>
    </row>
    <row r="7219" spans="2:11" s="58" customFormat="1">
      <c r="B7219" s="175" t="s">
        <v>8387</v>
      </c>
      <c r="C7219" s="174" t="s">
        <v>1182</v>
      </c>
      <c r="D7219" s="181">
        <v>4852.7833330000003</v>
      </c>
      <c r="E7219" s="97">
        <v>414.48507422987387</v>
      </c>
      <c r="F7219" s="227">
        <f t="shared" si="336"/>
        <v>2011406.2599999998</v>
      </c>
      <c r="G7219" s="81">
        <v>2426.3915710000001</v>
      </c>
      <c r="H7219" s="106">
        <v>1300.6111782276712</v>
      </c>
      <c r="I7219" s="189">
        <f t="shared" si="337"/>
        <v>3155792.0000000005</v>
      </c>
      <c r="J7219" s="232">
        <v>2016</v>
      </c>
      <c r="K7219" s="106">
        <f t="shared" si="338"/>
        <v>5167198</v>
      </c>
    </row>
    <row r="7220" spans="2:11" s="58" customFormat="1">
      <c r="B7220" s="175" t="s">
        <v>8388</v>
      </c>
      <c r="C7220" s="174" t="s">
        <v>1144</v>
      </c>
      <c r="D7220" s="181">
        <v>18631.900000000001</v>
      </c>
      <c r="E7220" s="97">
        <v>318.64199571702289</v>
      </c>
      <c r="F7220" s="227">
        <f t="shared" si="336"/>
        <v>5936905.7999999989</v>
      </c>
      <c r="G7220" s="81">
        <v>9315.9500090000001</v>
      </c>
      <c r="H7220" s="106">
        <v>1300.6111012075526</v>
      </c>
      <c r="I7220" s="189">
        <f t="shared" si="337"/>
        <v>12116428</v>
      </c>
      <c r="J7220" s="232">
        <v>2016</v>
      </c>
      <c r="K7220" s="106">
        <f t="shared" si="338"/>
        <v>18053334</v>
      </c>
    </row>
    <row r="7221" spans="2:11" s="58" customFormat="1">
      <c r="B7221" s="175" t="s">
        <v>8389</v>
      </c>
      <c r="C7221" s="174" t="s">
        <v>1236</v>
      </c>
      <c r="D7221" s="181">
        <v>6044.7345240000004</v>
      </c>
      <c r="E7221" s="97">
        <v>391.61295183457423</v>
      </c>
      <c r="F7221" s="227">
        <f t="shared" si="336"/>
        <v>2367196.33</v>
      </c>
      <c r="G7221" s="81">
        <v>3022.367307</v>
      </c>
      <c r="H7221" s="106">
        <v>1300.611276099937</v>
      </c>
      <c r="I7221" s="189">
        <f t="shared" si="337"/>
        <v>3930925</v>
      </c>
      <c r="J7221" s="232">
        <v>2016</v>
      </c>
      <c r="K7221" s="106">
        <f t="shared" si="338"/>
        <v>6298121</v>
      </c>
    </row>
    <row r="7222" spans="2:11" s="58" customFormat="1">
      <c r="B7222" s="175" t="s">
        <v>8390</v>
      </c>
      <c r="C7222" s="174" t="s">
        <v>1182</v>
      </c>
      <c r="D7222" s="104">
        <v>4239.0333330000003</v>
      </c>
      <c r="E7222" s="97">
        <v>490.25221949109874</v>
      </c>
      <c r="F7222" s="227">
        <f t="shared" si="336"/>
        <v>2078195.5</v>
      </c>
      <c r="G7222" s="81">
        <v>2119.516779</v>
      </c>
      <c r="H7222" s="106">
        <v>1300.6110766910801</v>
      </c>
      <c r="I7222" s="189">
        <f t="shared" si="337"/>
        <v>2756667</v>
      </c>
      <c r="J7222" s="232">
        <v>2016</v>
      </c>
      <c r="K7222" s="106">
        <f t="shared" si="338"/>
        <v>4834863</v>
      </c>
    </row>
    <row r="7223" spans="2:11" s="58" customFormat="1">
      <c r="B7223" s="175" t="s">
        <v>8391</v>
      </c>
      <c r="C7223" s="174" t="s">
        <v>4366</v>
      </c>
      <c r="D7223" s="181">
        <v>9583.7250000000004</v>
      </c>
      <c r="E7223" s="97">
        <v>201.40160532569539</v>
      </c>
      <c r="F7223" s="227">
        <f t="shared" si="336"/>
        <v>1930177.6</v>
      </c>
      <c r="G7223" s="81">
        <v>4791.8624010000003</v>
      </c>
      <c r="H7223" s="106">
        <v>1300.6112192827966</v>
      </c>
      <c r="I7223" s="189">
        <f t="shared" si="337"/>
        <v>6232350</v>
      </c>
      <c r="J7223" s="232">
        <v>2016</v>
      </c>
      <c r="K7223" s="106">
        <f t="shared" si="338"/>
        <v>8162528</v>
      </c>
    </row>
    <row r="7224" spans="2:11" s="58" customFormat="1">
      <c r="B7224" s="175" t="s">
        <v>8392</v>
      </c>
      <c r="C7224" s="174" t="s">
        <v>1236</v>
      </c>
      <c r="D7224" s="181">
        <v>3868.5428569999999</v>
      </c>
      <c r="E7224" s="97">
        <v>348.89787702822389</v>
      </c>
      <c r="F7224" s="227">
        <f t="shared" si="336"/>
        <v>1349726.39</v>
      </c>
      <c r="G7224" s="81">
        <v>1934.2713900000001</v>
      </c>
      <c r="H7224" s="106">
        <v>1300.6111825910841</v>
      </c>
      <c r="I7224" s="189">
        <f t="shared" si="337"/>
        <v>2515735</v>
      </c>
      <c r="J7224" s="232">
        <v>2016</v>
      </c>
      <c r="K7224" s="106">
        <f t="shared" si="338"/>
        <v>3865461</v>
      </c>
    </row>
    <row r="7225" spans="2:11" s="58" customFormat="1">
      <c r="B7225" s="175" t="s">
        <v>8393</v>
      </c>
      <c r="C7225" s="174" t="s">
        <v>1236</v>
      </c>
      <c r="D7225" s="181">
        <v>6044.7345240000004</v>
      </c>
      <c r="E7225" s="97">
        <v>391.61295183457423</v>
      </c>
      <c r="F7225" s="227">
        <f t="shared" si="336"/>
        <v>2367196.33</v>
      </c>
      <c r="G7225" s="81">
        <v>3022.367307</v>
      </c>
      <c r="H7225" s="106">
        <v>1300.611276099937</v>
      </c>
      <c r="I7225" s="189">
        <f t="shared" si="337"/>
        <v>3930925</v>
      </c>
      <c r="J7225" s="232">
        <v>2016</v>
      </c>
      <c r="K7225" s="106">
        <f t="shared" si="338"/>
        <v>6298121</v>
      </c>
    </row>
    <row r="7226" spans="2:11" s="58" customFormat="1">
      <c r="B7226" s="175" t="s">
        <v>8394</v>
      </c>
      <c r="C7226" s="174" t="s">
        <v>1236</v>
      </c>
      <c r="D7226" s="181">
        <v>6097.4888890000002</v>
      </c>
      <c r="E7226" s="97">
        <v>283.68303927876167</v>
      </c>
      <c r="F7226" s="227">
        <f t="shared" si="336"/>
        <v>1729754.18</v>
      </c>
      <c r="G7226" s="81">
        <v>3048.7444220000002</v>
      </c>
      <c r="H7226" s="106">
        <v>1300.6111536888939</v>
      </c>
      <c r="I7226" s="189">
        <f t="shared" si="337"/>
        <v>3965231</v>
      </c>
      <c r="J7226" s="232">
        <v>2016</v>
      </c>
      <c r="K7226" s="106">
        <f t="shared" si="338"/>
        <v>5694985</v>
      </c>
    </row>
    <row r="7227" spans="2:11" s="58" customFormat="1">
      <c r="B7227" s="175" t="s">
        <v>8395</v>
      </c>
      <c r="C7227" s="174" t="s">
        <v>1203</v>
      </c>
      <c r="D7227" s="104">
        <v>2792.4</v>
      </c>
      <c r="E7227" s="97">
        <v>173.2394069617533</v>
      </c>
      <c r="F7227" s="227">
        <f t="shared" si="336"/>
        <v>483753.71999999991</v>
      </c>
      <c r="G7227" s="81">
        <v>1396.1999960000001</v>
      </c>
      <c r="H7227" s="106">
        <v>1300.6109477169773</v>
      </c>
      <c r="I7227" s="189">
        <f t="shared" si="337"/>
        <v>1815913</v>
      </c>
      <c r="J7227" s="232">
        <v>2016</v>
      </c>
      <c r="K7227" s="106">
        <f t="shared" si="338"/>
        <v>2299667</v>
      </c>
    </row>
    <row r="7228" spans="2:11" s="58" customFormat="1">
      <c r="B7228" s="175" t="s">
        <v>8396</v>
      </c>
      <c r="C7228" s="174" t="s">
        <v>4546</v>
      </c>
      <c r="D7228" s="181">
        <v>7356.0497230000001</v>
      </c>
      <c r="E7228" s="97">
        <v>217.97675252065449</v>
      </c>
      <c r="F7228" s="227">
        <f t="shared" si="336"/>
        <v>1603447.83</v>
      </c>
      <c r="G7228" s="81"/>
      <c r="H7228" s="106" t="s">
        <v>11235</v>
      </c>
      <c r="I7228" s="189" t="str">
        <f t="shared" si="337"/>
        <v/>
      </c>
      <c r="J7228" s="232">
        <v>2016</v>
      </c>
      <c r="K7228" s="106">
        <f t="shared" si="338"/>
        <v>0</v>
      </c>
    </row>
    <row r="7229" spans="2:11" s="58" customFormat="1">
      <c r="B7229" s="175" t="s">
        <v>8397</v>
      </c>
      <c r="C7229" s="174" t="s">
        <v>1233</v>
      </c>
      <c r="D7229" s="181">
        <v>2778.9</v>
      </c>
      <c r="E7229" s="97">
        <v>325.24870272409947</v>
      </c>
      <c r="F7229" s="227">
        <f t="shared" si="336"/>
        <v>903833.62000000011</v>
      </c>
      <c r="G7229" s="81">
        <v>1389.450022</v>
      </c>
      <c r="H7229" s="106">
        <v>1300.6110125492517</v>
      </c>
      <c r="I7229" s="189">
        <f t="shared" si="337"/>
        <v>1807134</v>
      </c>
      <c r="J7229" s="232">
        <v>2016</v>
      </c>
      <c r="K7229" s="106">
        <f t="shared" si="338"/>
        <v>2710968</v>
      </c>
    </row>
    <row r="7230" spans="2:11" s="58" customFormat="1">
      <c r="B7230" s="175" t="s">
        <v>8398</v>
      </c>
      <c r="C7230" s="174" t="s">
        <v>1203</v>
      </c>
      <c r="D7230" s="181">
        <v>4125.5</v>
      </c>
      <c r="E7230" s="97">
        <v>451.45235729002542</v>
      </c>
      <c r="F7230" s="227">
        <f t="shared" si="336"/>
        <v>1862466.7</v>
      </c>
      <c r="G7230" s="81">
        <v>2062.750074</v>
      </c>
      <c r="H7230" s="106">
        <v>1300.6112731813189</v>
      </c>
      <c r="I7230" s="189">
        <f t="shared" si="337"/>
        <v>2682836</v>
      </c>
      <c r="J7230" s="232">
        <v>2016</v>
      </c>
      <c r="K7230" s="106">
        <f t="shared" si="338"/>
        <v>4545303</v>
      </c>
    </row>
    <row r="7231" spans="2:11" s="58" customFormat="1">
      <c r="B7231" s="175" t="s">
        <v>8399</v>
      </c>
      <c r="C7231" s="174" t="s">
        <v>1203</v>
      </c>
      <c r="D7231" s="181">
        <v>4341.1511360000004</v>
      </c>
      <c r="E7231" s="97">
        <v>229.46735296524812</v>
      </c>
      <c r="F7231" s="227">
        <f t="shared" si="336"/>
        <v>996152.46</v>
      </c>
      <c r="G7231" s="81">
        <v>2170.5756339999998</v>
      </c>
      <c r="H7231" s="106">
        <v>1300.611209201476</v>
      </c>
      <c r="I7231" s="189">
        <f t="shared" si="337"/>
        <v>2823075</v>
      </c>
      <c r="J7231" s="232">
        <v>2016</v>
      </c>
      <c r="K7231" s="106">
        <f t="shared" si="338"/>
        <v>3819227</v>
      </c>
    </row>
    <row r="7232" spans="2:11" s="58" customFormat="1">
      <c r="B7232" s="175" t="s">
        <v>8400</v>
      </c>
      <c r="C7232" s="174" t="s">
        <v>1203</v>
      </c>
      <c r="D7232" s="104">
        <v>7415.3175000000001</v>
      </c>
      <c r="E7232" s="97">
        <v>392.27661391437385</v>
      </c>
      <c r="F7232" s="227">
        <f t="shared" si="336"/>
        <v>2908855.64</v>
      </c>
      <c r="G7232" s="81">
        <v>3707.6587840000002</v>
      </c>
      <c r="H7232" s="106">
        <v>1300.6110542884303</v>
      </c>
      <c r="I7232" s="189">
        <f t="shared" si="337"/>
        <v>4822222</v>
      </c>
      <c r="J7232" s="232">
        <v>2016</v>
      </c>
      <c r="K7232" s="106">
        <f t="shared" si="338"/>
        <v>7731078</v>
      </c>
    </row>
    <row r="7233" spans="2:11" s="58" customFormat="1">
      <c r="B7233" s="175" t="s">
        <v>8401</v>
      </c>
      <c r="C7233" s="174" t="s">
        <v>1203</v>
      </c>
      <c r="D7233" s="181">
        <v>4341.1511360000004</v>
      </c>
      <c r="E7233" s="97">
        <v>229.46735296524812</v>
      </c>
      <c r="F7233" s="227">
        <f t="shared" si="336"/>
        <v>996152.46</v>
      </c>
      <c r="G7233" s="81">
        <v>2170.5756339999998</v>
      </c>
      <c r="H7233" s="106">
        <v>1300.611209201476</v>
      </c>
      <c r="I7233" s="189">
        <f t="shared" si="337"/>
        <v>2823075</v>
      </c>
      <c r="J7233" s="232">
        <v>2016</v>
      </c>
      <c r="K7233" s="106">
        <f t="shared" si="338"/>
        <v>3819227</v>
      </c>
    </row>
    <row r="7234" spans="2:11" s="58" customFormat="1">
      <c r="B7234" s="175" t="s">
        <v>8402</v>
      </c>
      <c r="C7234" s="174" t="s">
        <v>1144</v>
      </c>
      <c r="D7234" s="181">
        <v>82020.469249999995</v>
      </c>
      <c r="E7234" s="97">
        <v>179.66477276646404</v>
      </c>
      <c r="F7234" s="227">
        <f t="shared" si="336"/>
        <v>14736188.970000001</v>
      </c>
      <c r="G7234" s="81">
        <v>41010.235110000001</v>
      </c>
      <c r="H7234" s="106">
        <v>1300.6111244408323</v>
      </c>
      <c r="I7234" s="189">
        <f t="shared" si="337"/>
        <v>53338368</v>
      </c>
      <c r="J7234" s="232">
        <v>2016</v>
      </c>
      <c r="K7234" s="106">
        <f t="shared" si="338"/>
        <v>68074557</v>
      </c>
    </row>
    <row r="7235" spans="2:11" s="58" customFormat="1">
      <c r="B7235" s="175" t="s">
        <v>8403</v>
      </c>
      <c r="C7235" s="174" t="s">
        <v>1185</v>
      </c>
      <c r="D7235" s="181">
        <v>7400.1612459999997</v>
      </c>
      <c r="E7235" s="97">
        <v>380.75600332668751</v>
      </c>
      <c r="F7235" s="227">
        <f t="shared" si="336"/>
        <v>2817655.82</v>
      </c>
      <c r="G7235" s="81">
        <v>3700.080598</v>
      </c>
      <c r="H7235" s="106">
        <v>1300.6111279308948</v>
      </c>
      <c r="I7235" s="189">
        <f t="shared" si="337"/>
        <v>4812366</v>
      </c>
      <c r="J7235" s="232">
        <v>2016</v>
      </c>
      <c r="K7235" s="106">
        <f t="shared" si="338"/>
        <v>7630022</v>
      </c>
    </row>
    <row r="7236" spans="2:11" s="58" customFormat="1">
      <c r="B7236" s="175" t="s">
        <v>8404</v>
      </c>
      <c r="C7236" s="174" t="s">
        <v>1144</v>
      </c>
      <c r="D7236" s="181">
        <v>7030.5166669999999</v>
      </c>
      <c r="E7236" s="97">
        <v>158.39001637345808</v>
      </c>
      <c r="F7236" s="227">
        <f t="shared" si="336"/>
        <v>1113563.6499999999</v>
      </c>
      <c r="G7236" s="81">
        <v>3515.2582940000002</v>
      </c>
      <c r="H7236" s="106">
        <v>1300.6111123622597</v>
      </c>
      <c r="I7236" s="189">
        <f t="shared" si="337"/>
        <v>4571984</v>
      </c>
      <c r="J7236" s="232">
        <v>2016</v>
      </c>
      <c r="K7236" s="106">
        <f t="shared" si="338"/>
        <v>5685548</v>
      </c>
    </row>
    <row r="7237" spans="2:11" s="58" customFormat="1">
      <c r="B7237" s="175" t="s">
        <v>8405</v>
      </c>
      <c r="C7237" s="174" t="s">
        <v>1155</v>
      </c>
      <c r="D7237" s="104">
        <v>5301.3809520000004</v>
      </c>
      <c r="E7237" s="97">
        <v>166.93920093897827</v>
      </c>
      <c r="F7237" s="227">
        <f t="shared" si="336"/>
        <v>885008.3</v>
      </c>
      <c r="G7237" s="81"/>
      <c r="H7237" s="106" t="s">
        <v>11235</v>
      </c>
      <c r="I7237" s="189" t="str">
        <f t="shared" si="337"/>
        <v/>
      </c>
      <c r="J7237" s="232">
        <v>2016</v>
      </c>
      <c r="K7237" s="106">
        <f t="shared" si="338"/>
        <v>0</v>
      </c>
    </row>
    <row r="7238" spans="2:11" s="58" customFormat="1">
      <c r="B7238" s="175" t="s">
        <v>8406</v>
      </c>
      <c r="C7238" s="174" t="s">
        <v>1688</v>
      </c>
      <c r="D7238" s="181">
        <v>11189.23</v>
      </c>
      <c r="E7238" s="97">
        <v>167.67774994347243</v>
      </c>
      <c r="F7238" s="227">
        <f t="shared" si="336"/>
        <v>1876184.91</v>
      </c>
      <c r="G7238" s="81">
        <v>5594.6147030000002</v>
      </c>
      <c r="H7238" s="106">
        <v>1300.6111030484667</v>
      </c>
      <c r="I7238" s="189">
        <f t="shared" si="337"/>
        <v>7276418</v>
      </c>
      <c r="J7238" s="232">
        <v>2016</v>
      </c>
      <c r="K7238" s="106">
        <f t="shared" si="338"/>
        <v>9152603</v>
      </c>
    </row>
    <row r="7239" spans="2:11" s="58" customFormat="1">
      <c r="B7239" s="175" t="s">
        <v>8407</v>
      </c>
      <c r="C7239" s="174" t="s">
        <v>1688</v>
      </c>
      <c r="D7239" s="181">
        <v>8935.9066669999993</v>
      </c>
      <c r="E7239" s="97">
        <v>117.11206808646496</v>
      </c>
      <c r="F7239" s="227">
        <f t="shared" si="336"/>
        <v>1046502.5100000001</v>
      </c>
      <c r="G7239" s="81">
        <v>4467.953184</v>
      </c>
      <c r="H7239" s="106">
        <v>1300.611210701531</v>
      </c>
      <c r="I7239" s="189">
        <f t="shared" si="337"/>
        <v>5811070</v>
      </c>
      <c r="J7239" s="232">
        <v>2016</v>
      </c>
      <c r="K7239" s="106">
        <f t="shared" si="338"/>
        <v>6857573</v>
      </c>
    </row>
    <row r="7240" spans="2:11" s="58" customFormat="1">
      <c r="B7240" s="175" t="s">
        <v>8408</v>
      </c>
      <c r="C7240" s="174" t="s">
        <v>1155</v>
      </c>
      <c r="D7240" s="181">
        <v>6319.5888889999997</v>
      </c>
      <c r="E7240" s="97">
        <v>368.11596622199198</v>
      </c>
      <c r="F7240" s="227">
        <f t="shared" si="336"/>
        <v>2326341.5699999998</v>
      </c>
      <c r="G7240" s="81"/>
      <c r="H7240" s="106" t="s">
        <v>11235</v>
      </c>
      <c r="I7240" s="189" t="str">
        <f t="shared" si="337"/>
        <v/>
      </c>
      <c r="J7240" s="232">
        <v>2016</v>
      </c>
      <c r="K7240" s="106">
        <f t="shared" si="338"/>
        <v>0</v>
      </c>
    </row>
    <row r="7241" spans="2:11" s="58" customFormat="1">
      <c r="B7241" s="175" t="s">
        <v>8409</v>
      </c>
      <c r="C7241" s="174" t="s">
        <v>1155</v>
      </c>
      <c r="D7241" s="181">
        <v>6566.75</v>
      </c>
      <c r="E7241" s="97">
        <v>423.99623710359003</v>
      </c>
      <c r="F7241" s="227">
        <f t="shared" si="336"/>
        <v>2784277.29</v>
      </c>
      <c r="G7241" s="81"/>
      <c r="H7241" s="106" t="s">
        <v>11235</v>
      </c>
      <c r="I7241" s="189" t="str">
        <f t="shared" si="337"/>
        <v/>
      </c>
      <c r="J7241" s="232">
        <v>2016</v>
      </c>
      <c r="K7241" s="106">
        <f t="shared" si="338"/>
        <v>0</v>
      </c>
    </row>
    <row r="7242" spans="2:11" s="58" customFormat="1">
      <c r="B7242" s="175" t="s">
        <v>8410</v>
      </c>
      <c r="C7242" s="174" t="s">
        <v>1155</v>
      </c>
      <c r="D7242" s="104">
        <v>8269.85</v>
      </c>
      <c r="E7242" s="97">
        <v>352.61279466979448</v>
      </c>
      <c r="F7242" s="227">
        <f t="shared" si="336"/>
        <v>2916054.92</v>
      </c>
      <c r="G7242" s="81"/>
      <c r="H7242" s="106" t="s">
        <v>11235</v>
      </c>
      <c r="I7242" s="189" t="str">
        <f t="shared" si="337"/>
        <v/>
      </c>
      <c r="J7242" s="232">
        <v>2016</v>
      </c>
      <c r="K7242" s="106">
        <f t="shared" si="338"/>
        <v>0</v>
      </c>
    </row>
    <row r="7243" spans="2:11" s="58" customFormat="1">
      <c r="B7243" s="175" t="s">
        <v>8411</v>
      </c>
      <c r="C7243" s="174" t="s">
        <v>1155</v>
      </c>
      <c r="D7243" s="181">
        <v>6566.75</v>
      </c>
      <c r="E7243" s="97">
        <v>423.99623710359003</v>
      </c>
      <c r="F7243" s="227">
        <f t="shared" si="336"/>
        <v>2784277.29</v>
      </c>
      <c r="G7243" s="81"/>
      <c r="H7243" s="106" t="s">
        <v>11235</v>
      </c>
      <c r="I7243" s="189" t="str">
        <f t="shared" si="337"/>
        <v/>
      </c>
      <c r="J7243" s="232">
        <v>2016</v>
      </c>
      <c r="K7243" s="106">
        <f t="shared" si="338"/>
        <v>0</v>
      </c>
    </row>
    <row r="7244" spans="2:11" s="58" customFormat="1">
      <c r="B7244" s="175" t="s">
        <v>8412</v>
      </c>
      <c r="C7244" s="174" t="s">
        <v>1152</v>
      </c>
      <c r="D7244" s="181">
        <v>7720.0666670000001</v>
      </c>
      <c r="E7244" s="97">
        <v>221.07118676777097</v>
      </c>
      <c r="F7244" s="227">
        <f t="shared" si="336"/>
        <v>1706684.3</v>
      </c>
      <c r="G7244" s="81">
        <v>3860.033375</v>
      </c>
      <c r="H7244" s="106">
        <v>1300.6110342245422</v>
      </c>
      <c r="I7244" s="189">
        <f t="shared" si="337"/>
        <v>5020402</v>
      </c>
      <c r="J7244" s="232">
        <v>2016</v>
      </c>
      <c r="K7244" s="106">
        <f t="shared" si="338"/>
        <v>6727086</v>
      </c>
    </row>
    <row r="7245" spans="2:11" s="58" customFormat="1">
      <c r="B7245" s="175" t="s">
        <v>8413</v>
      </c>
      <c r="C7245" s="174" t="s">
        <v>1152</v>
      </c>
      <c r="D7245" s="181">
        <v>10155.69333</v>
      </c>
      <c r="E7245" s="97">
        <v>621.9032354337545</v>
      </c>
      <c r="F7245" s="227">
        <f t="shared" si="336"/>
        <v>6315858.54</v>
      </c>
      <c r="G7245" s="81">
        <v>5077.8468140000004</v>
      </c>
      <c r="H7245" s="106">
        <v>1300.6111137089531</v>
      </c>
      <c r="I7245" s="189">
        <f t="shared" si="337"/>
        <v>6604304</v>
      </c>
      <c r="J7245" s="232">
        <v>2016</v>
      </c>
      <c r="K7245" s="106">
        <f t="shared" si="338"/>
        <v>12920163</v>
      </c>
    </row>
    <row r="7246" spans="2:11" s="58" customFormat="1">
      <c r="B7246" s="175" t="s">
        <v>8414</v>
      </c>
      <c r="C7246" s="174" t="s">
        <v>1152</v>
      </c>
      <c r="D7246" s="181">
        <v>5558.8</v>
      </c>
      <c r="E7246" s="97">
        <v>122.24563574872275</v>
      </c>
      <c r="F7246" s="227">
        <f t="shared" ref="F7246:F7309" si="339">IFERROR(D7246*E7246,0)</f>
        <v>679539.04</v>
      </c>
      <c r="G7246" s="81">
        <v>2779.4000740000001</v>
      </c>
      <c r="H7246" s="106">
        <v>1300.6112483826607</v>
      </c>
      <c r="I7246" s="189">
        <f t="shared" ref="I7246:I7309" si="340">IFERROR(G7246*H7246,"")</f>
        <v>3614919</v>
      </c>
      <c r="J7246" s="232">
        <v>2016</v>
      </c>
      <c r="K7246" s="106">
        <f t="shared" ref="K7246:K7309" si="341">IFERROR(ROUND((F7246+I7246),0),0)</f>
        <v>4294458</v>
      </c>
    </row>
    <row r="7247" spans="2:11" s="58" customFormat="1">
      <c r="B7247" s="175" t="s">
        <v>8415</v>
      </c>
      <c r="C7247" s="174" t="s">
        <v>4353</v>
      </c>
      <c r="D7247" s="104">
        <v>1303.4509399999999</v>
      </c>
      <c r="E7247" s="97">
        <v>190.49237096718039</v>
      </c>
      <c r="F7247" s="227">
        <f t="shared" si="339"/>
        <v>248297.46</v>
      </c>
      <c r="G7247" s="81">
        <v>1303.450912</v>
      </c>
      <c r="H7247" s="106">
        <v>1300.6113113985837</v>
      </c>
      <c r="I7247" s="189">
        <f t="shared" si="340"/>
        <v>1695283</v>
      </c>
      <c r="J7247" s="232">
        <v>2016</v>
      </c>
      <c r="K7247" s="106">
        <f t="shared" si="341"/>
        <v>1943580</v>
      </c>
    </row>
    <row r="7248" spans="2:11" s="58" customFormat="1">
      <c r="B7248" s="175" t="s">
        <v>8416</v>
      </c>
      <c r="C7248" s="174" t="s">
        <v>4353</v>
      </c>
      <c r="D7248" s="181">
        <v>8615.1463530000001</v>
      </c>
      <c r="E7248" s="97">
        <v>267.96226151121778</v>
      </c>
      <c r="F7248" s="227">
        <f t="shared" si="339"/>
        <v>2308534.1</v>
      </c>
      <c r="G7248" s="81">
        <v>4307.5732879999996</v>
      </c>
      <c r="H7248" s="106">
        <v>1300.6111853296459</v>
      </c>
      <c r="I7248" s="189">
        <f t="shared" si="340"/>
        <v>5602477.9999999991</v>
      </c>
      <c r="J7248" s="232">
        <v>2016</v>
      </c>
      <c r="K7248" s="106">
        <f t="shared" si="341"/>
        <v>7911012</v>
      </c>
    </row>
    <row r="7249" spans="2:11" s="58" customFormat="1">
      <c r="B7249" s="175" t="s">
        <v>8417</v>
      </c>
      <c r="C7249" s="174" t="s">
        <v>4353</v>
      </c>
      <c r="D7249" s="181">
        <v>1303.4509399999999</v>
      </c>
      <c r="E7249" s="97">
        <v>190.49237096718039</v>
      </c>
      <c r="F7249" s="227">
        <f t="shared" si="339"/>
        <v>248297.46</v>
      </c>
      <c r="G7249" s="81">
        <v>1303.450912</v>
      </c>
      <c r="H7249" s="106">
        <v>1300.6113113985837</v>
      </c>
      <c r="I7249" s="189">
        <f t="shared" si="340"/>
        <v>1695283</v>
      </c>
      <c r="J7249" s="232">
        <v>2016</v>
      </c>
      <c r="K7249" s="106">
        <f t="shared" si="341"/>
        <v>1943580</v>
      </c>
    </row>
    <row r="7250" spans="2:11" s="58" customFormat="1">
      <c r="B7250" s="175" t="s">
        <v>8418</v>
      </c>
      <c r="C7250" s="174" t="s">
        <v>1688</v>
      </c>
      <c r="D7250" s="181">
        <v>4474.12</v>
      </c>
      <c r="E7250" s="97">
        <v>137.13759130287073</v>
      </c>
      <c r="F7250" s="227">
        <f t="shared" si="339"/>
        <v>613570.04</v>
      </c>
      <c r="G7250" s="81">
        <v>2237.0599940000002</v>
      </c>
      <c r="H7250" s="106">
        <v>1300.6110733747266</v>
      </c>
      <c r="I7250" s="189">
        <f t="shared" si="340"/>
        <v>2909544.9999999995</v>
      </c>
      <c r="J7250" s="232">
        <v>2016</v>
      </c>
      <c r="K7250" s="106">
        <f t="shared" si="341"/>
        <v>3523115</v>
      </c>
    </row>
    <row r="7251" spans="2:11" s="58" customFormat="1">
      <c r="B7251" s="175" t="s">
        <v>8419</v>
      </c>
      <c r="C7251" s="174" t="s">
        <v>1688</v>
      </c>
      <c r="D7251" s="181">
        <v>11189.23</v>
      </c>
      <c r="E7251" s="97">
        <v>167.67774994347243</v>
      </c>
      <c r="F7251" s="227">
        <f t="shared" si="339"/>
        <v>1876184.91</v>
      </c>
      <c r="G7251" s="81">
        <v>5594.6147030000002</v>
      </c>
      <c r="H7251" s="106">
        <v>1300.6111030484667</v>
      </c>
      <c r="I7251" s="189">
        <f t="shared" si="340"/>
        <v>7276418</v>
      </c>
      <c r="J7251" s="232">
        <v>2016</v>
      </c>
      <c r="K7251" s="106">
        <f t="shared" si="341"/>
        <v>9152603</v>
      </c>
    </row>
    <row r="7252" spans="2:11" s="58" customFormat="1">
      <c r="B7252" s="175" t="s">
        <v>8420</v>
      </c>
      <c r="C7252" s="174" t="s">
        <v>1152</v>
      </c>
      <c r="D7252" s="104">
        <v>6811.3142859999998</v>
      </c>
      <c r="E7252" s="97">
        <v>269.39689507083187</v>
      </c>
      <c r="F7252" s="227">
        <f t="shared" si="339"/>
        <v>1834946.9200000002</v>
      </c>
      <c r="G7252" s="81">
        <v>3405.6570369999999</v>
      </c>
      <c r="H7252" s="106">
        <v>1300.6109986641031</v>
      </c>
      <c r="I7252" s="189">
        <f t="shared" si="340"/>
        <v>4429435</v>
      </c>
      <c r="J7252" s="232">
        <v>2016</v>
      </c>
      <c r="K7252" s="106">
        <f t="shared" si="341"/>
        <v>6264382</v>
      </c>
    </row>
    <row r="7253" spans="2:11" s="58" customFormat="1">
      <c r="B7253" s="175" t="s">
        <v>8421</v>
      </c>
      <c r="C7253" s="174" t="s">
        <v>1152</v>
      </c>
      <c r="D7253" s="181">
        <v>6811.3142859999998</v>
      </c>
      <c r="E7253" s="97">
        <v>269.39689507083187</v>
      </c>
      <c r="F7253" s="227">
        <f t="shared" si="339"/>
        <v>1834946.9200000002</v>
      </c>
      <c r="G7253" s="81">
        <v>3405.6570369999999</v>
      </c>
      <c r="H7253" s="106">
        <v>1300.6109986641031</v>
      </c>
      <c r="I7253" s="189">
        <f t="shared" si="340"/>
        <v>4429435</v>
      </c>
      <c r="J7253" s="232">
        <v>2016</v>
      </c>
      <c r="K7253" s="106">
        <f t="shared" si="341"/>
        <v>6264382</v>
      </c>
    </row>
    <row r="7254" spans="2:11" s="58" customFormat="1">
      <c r="B7254" s="175" t="s">
        <v>8422</v>
      </c>
      <c r="C7254" s="174" t="s">
        <v>1152</v>
      </c>
      <c r="D7254" s="181">
        <v>7644.6875</v>
      </c>
      <c r="E7254" s="97">
        <v>463.79889040591917</v>
      </c>
      <c r="F7254" s="227">
        <f t="shared" si="339"/>
        <v>3545597.58</v>
      </c>
      <c r="G7254" s="81">
        <v>3822.3437979999999</v>
      </c>
      <c r="H7254" s="106">
        <v>1300.6111597290706</v>
      </c>
      <c r="I7254" s="189">
        <f t="shared" si="340"/>
        <v>4971383</v>
      </c>
      <c r="J7254" s="232">
        <v>2016</v>
      </c>
      <c r="K7254" s="106">
        <f t="shared" si="341"/>
        <v>8516981</v>
      </c>
    </row>
    <row r="7255" spans="2:11" s="58" customFormat="1">
      <c r="B7255" s="175" t="s">
        <v>8423</v>
      </c>
      <c r="C7255" s="174" t="s">
        <v>1152</v>
      </c>
      <c r="D7255" s="181">
        <v>7644.6875</v>
      </c>
      <c r="E7255" s="97">
        <v>463.79889040591917</v>
      </c>
      <c r="F7255" s="227">
        <f t="shared" si="339"/>
        <v>3545597.58</v>
      </c>
      <c r="G7255" s="81">
        <v>3822.3437979999999</v>
      </c>
      <c r="H7255" s="106">
        <v>1300.6111597290706</v>
      </c>
      <c r="I7255" s="189">
        <f t="shared" si="340"/>
        <v>4971383</v>
      </c>
      <c r="J7255" s="232">
        <v>2016</v>
      </c>
      <c r="K7255" s="106">
        <f t="shared" si="341"/>
        <v>8516981</v>
      </c>
    </row>
    <row r="7256" spans="2:11" s="58" customFormat="1">
      <c r="B7256" s="175" t="s">
        <v>8424</v>
      </c>
      <c r="C7256" s="174" t="s">
        <v>1152</v>
      </c>
      <c r="D7256" s="181">
        <v>5380.1875</v>
      </c>
      <c r="E7256" s="97">
        <v>328.46491316520104</v>
      </c>
      <c r="F7256" s="227">
        <f t="shared" si="339"/>
        <v>1767202.82</v>
      </c>
      <c r="G7256" s="81">
        <v>2690.0937429999999</v>
      </c>
      <c r="H7256" s="106">
        <v>1300.6111809687966</v>
      </c>
      <c r="I7256" s="189">
        <f t="shared" si="340"/>
        <v>3498766.0000000005</v>
      </c>
      <c r="J7256" s="232">
        <v>2016</v>
      </c>
      <c r="K7256" s="106">
        <f t="shared" si="341"/>
        <v>5265969</v>
      </c>
    </row>
    <row r="7257" spans="2:11" s="58" customFormat="1">
      <c r="B7257" s="175" t="s">
        <v>8425</v>
      </c>
      <c r="C7257" s="174" t="s">
        <v>8179</v>
      </c>
      <c r="D7257" s="104">
        <v>12970.891670000001</v>
      </c>
      <c r="E7257" s="97">
        <v>225.16955536334379</v>
      </c>
      <c r="F7257" s="227">
        <f t="shared" si="339"/>
        <v>2920649.91</v>
      </c>
      <c r="G7257" s="81">
        <v>6485.4460159999999</v>
      </c>
      <c r="H7257" s="106">
        <v>1300.6110881487907</v>
      </c>
      <c r="I7257" s="189">
        <f t="shared" si="340"/>
        <v>8435043</v>
      </c>
      <c r="J7257" s="232">
        <v>2016</v>
      </c>
      <c r="K7257" s="106">
        <f t="shared" si="341"/>
        <v>11355693</v>
      </c>
    </row>
    <row r="7258" spans="2:11" s="58" customFormat="1">
      <c r="B7258" s="175" t="s">
        <v>8426</v>
      </c>
      <c r="C7258" s="174" t="s">
        <v>1152</v>
      </c>
      <c r="D7258" s="181">
        <v>10155.69333</v>
      </c>
      <c r="E7258" s="97">
        <v>621.9032354337545</v>
      </c>
      <c r="F7258" s="227">
        <f t="shared" si="339"/>
        <v>6315858.54</v>
      </c>
      <c r="G7258" s="81">
        <v>5077.8468140000004</v>
      </c>
      <c r="H7258" s="106">
        <v>1300.6111137089531</v>
      </c>
      <c r="I7258" s="189">
        <f t="shared" si="340"/>
        <v>6604304</v>
      </c>
      <c r="J7258" s="232">
        <v>2016</v>
      </c>
      <c r="K7258" s="106">
        <f t="shared" si="341"/>
        <v>12920163</v>
      </c>
    </row>
    <row r="7259" spans="2:11" s="58" customFormat="1">
      <c r="B7259" s="175" t="s">
        <v>8427</v>
      </c>
      <c r="C7259" s="174" t="s">
        <v>1152</v>
      </c>
      <c r="D7259" s="181">
        <v>5380.1875</v>
      </c>
      <c r="E7259" s="97">
        <v>328.46491316520104</v>
      </c>
      <c r="F7259" s="227">
        <f t="shared" si="339"/>
        <v>1767202.82</v>
      </c>
      <c r="G7259" s="81">
        <v>2690.0937429999999</v>
      </c>
      <c r="H7259" s="106">
        <v>1300.6111809687966</v>
      </c>
      <c r="I7259" s="189">
        <f t="shared" si="340"/>
        <v>3498766.0000000005</v>
      </c>
      <c r="J7259" s="232">
        <v>2016</v>
      </c>
      <c r="K7259" s="106">
        <f t="shared" si="341"/>
        <v>5265969</v>
      </c>
    </row>
    <row r="7260" spans="2:11" s="58" customFormat="1">
      <c r="B7260" s="175" t="s">
        <v>8428</v>
      </c>
      <c r="C7260" s="174" t="s">
        <v>1688</v>
      </c>
      <c r="D7260" s="181">
        <v>5783.74</v>
      </c>
      <c r="E7260" s="97">
        <v>140.79360240951357</v>
      </c>
      <c r="F7260" s="227">
        <f t="shared" si="339"/>
        <v>814313.59</v>
      </c>
      <c r="G7260" s="81">
        <v>2891.8699740000002</v>
      </c>
      <c r="H7260" s="106">
        <v>1300.6110350105248</v>
      </c>
      <c r="I7260" s="189">
        <f t="shared" si="340"/>
        <v>3761197.9999999995</v>
      </c>
      <c r="J7260" s="232">
        <v>2016</v>
      </c>
      <c r="K7260" s="106">
        <f t="shared" si="341"/>
        <v>4575512</v>
      </c>
    </row>
    <row r="7261" spans="2:11" s="58" customFormat="1">
      <c r="B7261" s="175" t="s">
        <v>8429</v>
      </c>
      <c r="C7261" s="174" t="s">
        <v>1175</v>
      </c>
      <c r="D7261" s="181">
        <v>11755.766670000001</v>
      </c>
      <c r="E7261" s="97">
        <v>192.82645051001165</v>
      </c>
      <c r="F7261" s="227">
        <f t="shared" si="339"/>
        <v>2266822.7599999998</v>
      </c>
      <c r="G7261" s="81">
        <v>5877.8835170000002</v>
      </c>
      <c r="H7261" s="106">
        <v>1300.6111771166627</v>
      </c>
      <c r="I7261" s="189">
        <f t="shared" si="340"/>
        <v>7644841</v>
      </c>
      <c r="J7261" s="232">
        <v>2016</v>
      </c>
      <c r="K7261" s="106">
        <f t="shared" si="341"/>
        <v>9911664</v>
      </c>
    </row>
    <row r="7262" spans="2:11" s="58" customFormat="1">
      <c r="B7262" s="175" t="s">
        <v>8430</v>
      </c>
      <c r="C7262" s="174" t="s">
        <v>1175</v>
      </c>
      <c r="D7262" s="104">
        <v>8893.7571430000007</v>
      </c>
      <c r="E7262" s="97">
        <v>203.41206881547069</v>
      </c>
      <c r="F7262" s="227">
        <f t="shared" si="339"/>
        <v>1809097.54</v>
      </c>
      <c r="G7262" s="81"/>
      <c r="H7262" s="106" t="s">
        <v>11235</v>
      </c>
      <c r="I7262" s="189" t="str">
        <f t="shared" si="340"/>
        <v/>
      </c>
      <c r="J7262" s="232">
        <v>2016</v>
      </c>
      <c r="K7262" s="106">
        <f t="shared" si="341"/>
        <v>0</v>
      </c>
    </row>
    <row r="7263" spans="2:11" s="58" customFormat="1">
      <c r="B7263" s="175" t="s">
        <v>8431</v>
      </c>
      <c r="C7263" s="174" t="s">
        <v>1175</v>
      </c>
      <c r="D7263" s="181">
        <v>14261.45</v>
      </c>
      <c r="E7263" s="97">
        <v>209.25885656788054</v>
      </c>
      <c r="F7263" s="227">
        <f t="shared" si="339"/>
        <v>2984334.72</v>
      </c>
      <c r="G7263" s="81">
        <v>14261.450140000001</v>
      </c>
      <c r="H7263" s="106">
        <v>1300.6111452842761</v>
      </c>
      <c r="I7263" s="189">
        <f t="shared" si="340"/>
        <v>18548601</v>
      </c>
      <c r="J7263" s="232">
        <v>2016</v>
      </c>
      <c r="K7263" s="106">
        <f t="shared" si="341"/>
        <v>21532936</v>
      </c>
    </row>
    <row r="7264" spans="2:11" s="58" customFormat="1">
      <c r="B7264" s="175" t="s">
        <v>8432</v>
      </c>
      <c r="C7264" s="174" t="s">
        <v>1175</v>
      </c>
      <c r="D7264" s="181">
        <v>11755.766670000001</v>
      </c>
      <c r="E7264" s="97">
        <v>192.82645051001165</v>
      </c>
      <c r="F7264" s="227">
        <f t="shared" si="339"/>
        <v>2266822.7599999998</v>
      </c>
      <c r="G7264" s="81">
        <v>5877.8835170000002</v>
      </c>
      <c r="H7264" s="106">
        <v>1300.6111771166627</v>
      </c>
      <c r="I7264" s="189">
        <f t="shared" si="340"/>
        <v>7644841</v>
      </c>
      <c r="J7264" s="232">
        <v>2016</v>
      </c>
      <c r="K7264" s="106">
        <f t="shared" si="341"/>
        <v>9911664</v>
      </c>
    </row>
    <row r="7265" spans="2:11" s="58" customFormat="1">
      <c r="B7265" s="175" t="s">
        <v>8433</v>
      </c>
      <c r="C7265" s="174" t="s">
        <v>1175</v>
      </c>
      <c r="D7265" s="181">
        <v>4514.3500000000004</v>
      </c>
      <c r="E7265" s="97">
        <v>144.20678281480167</v>
      </c>
      <c r="F7265" s="227">
        <f t="shared" si="339"/>
        <v>650999.89</v>
      </c>
      <c r="G7265" s="81">
        <v>2257.1750270000002</v>
      </c>
      <c r="H7265" s="106">
        <v>1300.611146625095</v>
      </c>
      <c r="I7265" s="189">
        <f t="shared" si="340"/>
        <v>2935707</v>
      </c>
      <c r="J7265" s="232">
        <v>2016</v>
      </c>
      <c r="K7265" s="106">
        <f t="shared" si="341"/>
        <v>3586707</v>
      </c>
    </row>
    <row r="7266" spans="2:11" s="58" customFormat="1">
      <c r="B7266" s="175" t="s">
        <v>8434</v>
      </c>
      <c r="C7266" s="174" t="s">
        <v>1185</v>
      </c>
      <c r="D7266" s="181">
        <v>7197.7522330000002</v>
      </c>
      <c r="E7266" s="97">
        <v>659.61816499220413</v>
      </c>
      <c r="F7266" s="227">
        <f t="shared" si="339"/>
        <v>4747768.12</v>
      </c>
      <c r="G7266" s="81">
        <v>3598.8760969999998</v>
      </c>
      <c r="H7266" s="106">
        <v>1300.6110446263581</v>
      </c>
      <c r="I7266" s="189">
        <f t="shared" si="340"/>
        <v>4680738</v>
      </c>
      <c r="J7266" s="232">
        <v>2016</v>
      </c>
      <c r="K7266" s="106">
        <f t="shared" si="341"/>
        <v>9428506</v>
      </c>
    </row>
    <row r="7267" spans="2:11" s="58" customFormat="1">
      <c r="B7267" s="175" t="s">
        <v>8435</v>
      </c>
      <c r="C7267" s="174" t="s">
        <v>8436</v>
      </c>
      <c r="D7267" s="104">
        <v>4736.0249999999996</v>
      </c>
      <c r="E7267" s="97">
        <v>172.79659207880027</v>
      </c>
      <c r="F7267" s="227">
        <f t="shared" si="339"/>
        <v>818368.98</v>
      </c>
      <c r="G7267" s="81">
        <v>2368.0124770000002</v>
      </c>
      <c r="H7267" s="106">
        <v>1300.6109680223612</v>
      </c>
      <c r="I7267" s="189">
        <f t="shared" si="340"/>
        <v>3079862.9999999995</v>
      </c>
      <c r="J7267" s="232">
        <v>2016</v>
      </c>
      <c r="K7267" s="106">
        <f t="shared" si="341"/>
        <v>3898232</v>
      </c>
    </row>
    <row r="7268" spans="2:11" s="58" customFormat="1">
      <c r="B7268" s="175" t="s">
        <v>8437</v>
      </c>
      <c r="C7268" s="174" t="s">
        <v>1195</v>
      </c>
      <c r="D7268" s="181">
        <v>3283</v>
      </c>
      <c r="E7268" s="97">
        <v>410.07789217179408</v>
      </c>
      <c r="F7268" s="227">
        <f t="shared" si="339"/>
        <v>1346285.72</v>
      </c>
      <c r="G7268" s="81">
        <v>1641.500018</v>
      </c>
      <c r="H7268" s="106">
        <v>1300.6110122381979</v>
      </c>
      <c r="I7268" s="189">
        <f t="shared" si="340"/>
        <v>2134953</v>
      </c>
      <c r="J7268" s="232">
        <v>2016</v>
      </c>
      <c r="K7268" s="106">
        <f t="shared" si="341"/>
        <v>3481239</v>
      </c>
    </row>
    <row r="7269" spans="2:11" s="58" customFormat="1">
      <c r="B7269" s="175" t="s">
        <v>8438</v>
      </c>
      <c r="C7269" s="174" t="s">
        <v>8436</v>
      </c>
      <c r="D7269" s="181">
        <v>4736.0249999999996</v>
      </c>
      <c r="E7269" s="97">
        <v>172.79659207880027</v>
      </c>
      <c r="F7269" s="227">
        <f t="shared" si="339"/>
        <v>818368.98</v>
      </c>
      <c r="G7269" s="81">
        <v>2368.0124770000002</v>
      </c>
      <c r="H7269" s="106">
        <v>1300.6109680223612</v>
      </c>
      <c r="I7269" s="189">
        <f t="shared" si="340"/>
        <v>3079862.9999999995</v>
      </c>
      <c r="J7269" s="232">
        <v>2016</v>
      </c>
      <c r="K7269" s="106">
        <f t="shared" si="341"/>
        <v>3898232</v>
      </c>
    </row>
    <row r="7270" spans="2:11" s="58" customFormat="1">
      <c r="B7270" s="175" t="s">
        <v>8439</v>
      </c>
      <c r="C7270" s="174" t="s">
        <v>8436</v>
      </c>
      <c r="D7270" s="181">
        <v>3032.6</v>
      </c>
      <c r="E7270" s="97">
        <v>32.690750511112576</v>
      </c>
      <c r="F7270" s="227">
        <f t="shared" si="339"/>
        <v>99137.97</v>
      </c>
      <c r="G7270" s="81">
        <v>1516.300025</v>
      </c>
      <c r="H7270" s="106">
        <v>1300.6113351478709</v>
      </c>
      <c r="I7270" s="189">
        <f t="shared" si="340"/>
        <v>1972117</v>
      </c>
      <c r="J7270" s="232">
        <v>2016</v>
      </c>
      <c r="K7270" s="106">
        <f t="shared" si="341"/>
        <v>2071255</v>
      </c>
    </row>
    <row r="7271" spans="2:11" s="58" customFormat="1">
      <c r="B7271" s="175" t="s">
        <v>8440</v>
      </c>
      <c r="C7271" s="174" t="s">
        <v>1688</v>
      </c>
      <c r="D7271" s="181">
        <v>7720.0583329999999</v>
      </c>
      <c r="E7271" s="97">
        <v>127.40215132775992</v>
      </c>
      <c r="F7271" s="227">
        <f t="shared" si="339"/>
        <v>983552.04</v>
      </c>
      <c r="G7271" s="81">
        <v>3860.029282</v>
      </c>
      <c r="H7271" s="106">
        <v>1300.6111180065395</v>
      </c>
      <c r="I7271" s="189">
        <f t="shared" si="340"/>
        <v>5020397</v>
      </c>
      <c r="J7271" s="232">
        <v>2016</v>
      </c>
      <c r="K7271" s="106">
        <f t="shared" si="341"/>
        <v>6003949</v>
      </c>
    </row>
    <row r="7272" spans="2:11" s="58" customFormat="1">
      <c r="B7272" s="175" t="s">
        <v>8441</v>
      </c>
      <c r="C7272" s="174" t="s">
        <v>1688</v>
      </c>
      <c r="D7272" s="104">
        <v>5139.3666670000002</v>
      </c>
      <c r="E7272" s="97">
        <v>196.67634272727011</v>
      </c>
      <c r="F7272" s="227">
        <f t="shared" si="339"/>
        <v>1010791.84</v>
      </c>
      <c r="G7272" s="81">
        <v>2569.6832439999998</v>
      </c>
      <c r="H7272" s="106">
        <v>1300.6112748735347</v>
      </c>
      <c r="I7272" s="189">
        <f t="shared" si="340"/>
        <v>3342159</v>
      </c>
      <c r="J7272" s="232">
        <v>2016</v>
      </c>
      <c r="K7272" s="106">
        <f t="shared" si="341"/>
        <v>4352951</v>
      </c>
    </row>
    <row r="7273" spans="2:11" s="58" customFormat="1">
      <c r="B7273" s="175" t="s">
        <v>8442</v>
      </c>
      <c r="C7273" s="174" t="s">
        <v>8436</v>
      </c>
      <c r="D7273" s="181">
        <v>3032.6</v>
      </c>
      <c r="E7273" s="97">
        <v>32.690750511112576</v>
      </c>
      <c r="F7273" s="227">
        <f t="shared" si="339"/>
        <v>99137.97</v>
      </c>
      <c r="G7273" s="81">
        <v>1516.300025</v>
      </c>
      <c r="H7273" s="106">
        <v>1300.6113351478709</v>
      </c>
      <c r="I7273" s="189">
        <f t="shared" si="340"/>
        <v>1972117</v>
      </c>
      <c r="J7273" s="232">
        <v>2016</v>
      </c>
      <c r="K7273" s="106">
        <f t="shared" si="341"/>
        <v>2071255</v>
      </c>
    </row>
    <row r="7274" spans="2:11" s="58" customFormat="1">
      <c r="B7274" s="175" t="s">
        <v>8443</v>
      </c>
      <c r="C7274" s="174" t="s">
        <v>4350</v>
      </c>
      <c r="D7274" s="181">
        <v>7836.0333330000003</v>
      </c>
      <c r="E7274" s="97">
        <v>200.63950383912947</v>
      </c>
      <c r="F7274" s="227">
        <f t="shared" si="339"/>
        <v>1572217.84</v>
      </c>
      <c r="G7274" s="81">
        <v>3918.0164730000001</v>
      </c>
      <c r="H7274" s="106">
        <v>1300.6111728004466</v>
      </c>
      <c r="I7274" s="189">
        <f t="shared" si="340"/>
        <v>5095816</v>
      </c>
      <c r="J7274" s="232">
        <v>2016</v>
      </c>
      <c r="K7274" s="106">
        <f t="shared" si="341"/>
        <v>6668034</v>
      </c>
    </row>
    <row r="7275" spans="2:11" s="58" customFormat="1">
      <c r="B7275" s="175" t="s">
        <v>8444</v>
      </c>
      <c r="C7275" s="174" t="s">
        <v>4353</v>
      </c>
      <c r="D7275" s="181">
        <v>2003.7594919999999</v>
      </c>
      <c r="E7275" s="97">
        <v>87.037237101707021</v>
      </c>
      <c r="F7275" s="227">
        <f t="shared" si="339"/>
        <v>174401.69</v>
      </c>
      <c r="G7275" s="81">
        <v>1001.879731</v>
      </c>
      <c r="H7275" s="106">
        <v>1300.611200806896</v>
      </c>
      <c r="I7275" s="189">
        <f t="shared" si="340"/>
        <v>1303056</v>
      </c>
      <c r="J7275" s="232">
        <v>2016</v>
      </c>
      <c r="K7275" s="106">
        <f t="shared" si="341"/>
        <v>1477458</v>
      </c>
    </row>
    <row r="7276" spans="2:11" s="58" customFormat="1">
      <c r="B7276" s="175" t="s">
        <v>8445</v>
      </c>
      <c r="C7276" s="174" t="s">
        <v>8446</v>
      </c>
      <c r="D7276" s="181">
        <v>8036.53</v>
      </c>
      <c r="E7276" s="97">
        <v>279.90686154347713</v>
      </c>
      <c r="F7276" s="227">
        <f t="shared" si="339"/>
        <v>2249479.89</v>
      </c>
      <c r="G7276" s="81">
        <v>4018.2649219999998</v>
      </c>
      <c r="H7276" s="106">
        <v>751.65725969523328</v>
      </c>
      <c r="I7276" s="189">
        <f t="shared" si="340"/>
        <v>3020358</v>
      </c>
      <c r="J7276" s="232">
        <v>2016</v>
      </c>
      <c r="K7276" s="106">
        <f t="shared" si="341"/>
        <v>5269838</v>
      </c>
    </row>
    <row r="7277" spans="2:11" s="58" customFormat="1">
      <c r="B7277" s="175" t="s">
        <v>8447</v>
      </c>
      <c r="C7277" s="174" t="s">
        <v>4542</v>
      </c>
      <c r="D7277" s="104">
        <v>6436.25</v>
      </c>
      <c r="E7277" s="97">
        <v>404.68439697028555</v>
      </c>
      <c r="F7277" s="227">
        <f t="shared" si="339"/>
        <v>2604649.9500000002</v>
      </c>
      <c r="G7277" s="81">
        <v>6436.250086</v>
      </c>
      <c r="H7277" s="106">
        <v>997.38075963880442</v>
      </c>
      <c r="I7277" s="189">
        <f t="shared" si="340"/>
        <v>6419392</v>
      </c>
      <c r="J7277" s="232">
        <v>2016</v>
      </c>
      <c r="K7277" s="106">
        <f t="shared" si="341"/>
        <v>9024042</v>
      </c>
    </row>
    <row r="7278" spans="2:11" s="58" customFormat="1">
      <c r="B7278" s="175" t="s">
        <v>8448</v>
      </c>
      <c r="C7278" s="174" t="s">
        <v>4542</v>
      </c>
      <c r="D7278" s="181">
        <v>6436.25</v>
      </c>
      <c r="E7278" s="97">
        <v>404.68439697028555</v>
      </c>
      <c r="F7278" s="227">
        <f t="shared" si="339"/>
        <v>2604649.9500000002</v>
      </c>
      <c r="G7278" s="81">
        <v>6436.2500190000001</v>
      </c>
      <c r="H7278" s="106">
        <v>1094.046685447755</v>
      </c>
      <c r="I7278" s="189">
        <f t="shared" si="340"/>
        <v>7041558</v>
      </c>
      <c r="J7278" s="232">
        <v>2016</v>
      </c>
      <c r="K7278" s="106">
        <f t="shared" si="341"/>
        <v>9646208</v>
      </c>
    </row>
    <row r="7279" spans="2:11" s="58" customFormat="1">
      <c r="B7279" s="175" t="s">
        <v>8449</v>
      </c>
      <c r="C7279" s="174" t="s">
        <v>4542</v>
      </c>
      <c r="D7279" s="181">
        <v>14379.7</v>
      </c>
      <c r="E7279" s="97">
        <v>639.92295597265593</v>
      </c>
      <c r="F7279" s="227">
        <f t="shared" si="339"/>
        <v>9201900.1300000008</v>
      </c>
      <c r="G7279" s="81">
        <v>14379.700409999999</v>
      </c>
      <c r="H7279" s="106">
        <v>623.65165784424016</v>
      </c>
      <c r="I7279" s="189">
        <f t="shared" si="340"/>
        <v>8967924</v>
      </c>
      <c r="J7279" s="232">
        <v>2016</v>
      </c>
      <c r="K7279" s="106">
        <f t="shared" si="341"/>
        <v>18169824</v>
      </c>
    </row>
    <row r="7280" spans="2:11" s="58" customFormat="1">
      <c r="B7280" s="175" t="s">
        <v>8450</v>
      </c>
      <c r="C7280" s="174" t="s">
        <v>4542</v>
      </c>
      <c r="D7280" s="181">
        <v>5756.25</v>
      </c>
      <c r="E7280" s="97">
        <v>454.507050597177</v>
      </c>
      <c r="F7280" s="227">
        <f t="shared" si="339"/>
        <v>2616256.21</v>
      </c>
      <c r="G7280" s="81">
        <v>5756.2502930000001</v>
      </c>
      <c r="H7280" s="106">
        <v>1300.611095578015</v>
      </c>
      <c r="I7280" s="189">
        <f t="shared" si="340"/>
        <v>7486643</v>
      </c>
      <c r="J7280" s="232">
        <v>2016</v>
      </c>
      <c r="K7280" s="106">
        <f t="shared" si="341"/>
        <v>10102899</v>
      </c>
    </row>
    <row r="7281" spans="2:11" s="58" customFormat="1">
      <c r="B7281" s="175" t="s">
        <v>8451</v>
      </c>
      <c r="C7281" s="174" t="s">
        <v>5312</v>
      </c>
      <c r="D7281" s="181">
        <v>2519.5</v>
      </c>
      <c r="E7281" s="97">
        <v>174.68040881127206</v>
      </c>
      <c r="F7281" s="227">
        <f t="shared" si="339"/>
        <v>440107.29</v>
      </c>
      <c r="G7281" s="81"/>
      <c r="H7281" s="106" t="s">
        <v>11235</v>
      </c>
      <c r="I7281" s="189" t="str">
        <f t="shared" si="340"/>
        <v/>
      </c>
      <c r="J7281" s="232">
        <v>2016</v>
      </c>
      <c r="K7281" s="106">
        <f t="shared" si="341"/>
        <v>0</v>
      </c>
    </row>
    <row r="7282" spans="2:11" s="58" customFormat="1">
      <c r="B7282" s="175" t="s">
        <v>8452</v>
      </c>
      <c r="C7282" s="174" t="s">
        <v>1599</v>
      </c>
      <c r="D7282" s="104">
        <v>27438.158329999998</v>
      </c>
      <c r="E7282" s="97">
        <v>126.69497851097209</v>
      </c>
      <c r="F7282" s="227">
        <f t="shared" si="339"/>
        <v>3476276.88</v>
      </c>
      <c r="G7282" s="81">
        <v>13719.07855</v>
      </c>
      <c r="H7282" s="106">
        <v>623.65165188153253</v>
      </c>
      <c r="I7282" s="189">
        <f t="shared" si="340"/>
        <v>8555926</v>
      </c>
      <c r="J7282" s="232">
        <v>2016</v>
      </c>
      <c r="K7282" s="106">
        <f t="shared" si="341"/>
        <v>12032203</v>
      </c>
    </row>
    <row r="7283" spans="2:11" s="58" customFormat="1">
      <c r="B7283" s="175" t="s">
        <v>8453</v>
      </c>
      <c r="C7283" s="174" t="s">
        <v>1599</v>
      </c>
      <c r="D7283" s="181">
        <v>27438.158329999998</v>
      </c>
      <c r="E7283" s="97">
        <v>126.69497851097209</v>
      </c>
      <c r="F7283" s="227">
        <f t="shared" si="339"/>
        <v>3476276.88</v>
      </c>
      <c r="G7283" s="81">
        <v>13719.07855</v>
      </c>
      <c r="H7283" s="106">
        <v>623.65165188153253</v>
      </c>
      <c r="I7283" s="189">
        <f t="shared" si="340"/>
        <v>8555926</v>
      </c>
      <c r="J7283" s="232">
        <v>2016</v>
      </c>
      <c r="K7283" s="106">
        <f t="shared" si="341"/>
        <v>12032203</v>
      </c>
    </row>
    <row r="7284" spans="2:11" s="58" customFormat="1">
      <c r="B7284" s="175" t="s">
        <v>8454</v>
      </c>
      <c r="C7284" s="174" t="s">
        <v>1599</v>
      </c>
      <c r="D7284" s="181">
        <v>8285.1166670000002</v>
      </c>
      <c r="E7284" s="97">
        <v>92.775568636419294</v>
      </c>
      <c r="F7284" s="227">
        <f t="shared" si="339"/>
        <v>768656.41</v>
      </c>
      <c r="G7284" s="81">
        <v>4142.5584609999996</v>
      </c>
      <c r="H7284" s="106">
        <v>623.65154875239796</v>
      </c>
      <c r="I7284" s="189">
        <f t="shared" si="340"/>
        <v>2583513</v>
      </c>
      <c r="J7284" s="232">
        <v>2016</v>
      </c>
      <c r="K7284" s="106">
        <f t="shared" si="341"/>
        <v>3352169</v>
      </c>
    </row>
    <row r="7285" spans="2:11" s="58" customFormat="1">
      <c r="B7285" s="175" t="s">
        <v>8455</v>
      </c>
      <c r="C7285" s="174" t="s">
        <v>1599</v>
      </c>
      <c r="D7285" s="181">
        <v>7563.6</v>
      </c>
      <c r="E7285" s="97">
        <v>265.77881035485746</v>
      </c>
      <c r="F7285" s="227">
        <f t="shared" si="339"/>
        <v>2010244.6099999999</v>
      </c>
      <c r="G7285" s="81">
        <v>3781.8001530000001</v>
      </c>
      <c r="H7285" s="106">
        <v>579.24848256782013</v>
      </c>
      <c r="I7285" s="189">
        <f t="shared" si="340"/>
        <v>2190602</v>
      </c>
      <c r="J7285" s="232">
        <v>2016</v>
      </c>
      <c r="K7285" s="106">
        <f t="shared" si="341"/>
        <v>4200847</v>
      </c>
    </row>
    <row r="7286" spans="2:11" s="58" customFormat="1">
      <c r="B7286" s="175" t="s">
        <v>8456</v>
      </c>
      <c r="C7286" s="174" t="s">
        <v>1599</v>
      </c>
      <c r="D7286" s="181">
        <v>8285.1166670000002</v>
      </c>
      <c r="E7286" s="97">
        <v>92.775568636419294</v>
      </c>
      <c r="F7286" s="227">
        <f t="shared" si="339"/>
        <v>768656.41</v>
      </c>
      <c r="G7286" s="81">
        <v>4142.5584609999996</v>
      </c>
      <c r="H7286" s="106">
        <v>623.65154875239796</v>
      </c>
      <c r="I7286" s="189">
        <f t="shared" si="340"/>
        <v>2583513</v>
      </c>
      <c r="J7286" s="232">
        <v>2016</v>
      </c>
      <c r="K7286" s="106">
        <f t="shared" si="341"/>
        <v>3352169</v>
      </c>
    </row>
    <row r="7287" spans="2:11" s="58" customFormat="1">
      <c r="B7287" s="175" t="s">
        <v>8457</v>
      </c>
      <c r="C7287" s="174" t="s">
        <v>8458</v>
      </c>
      <c r="D7287" s="104">
        <v>7022.1020950000002</v>
      </c>
      <c r="E7287" s="97">
        <v>71.995481290421196</v>
      </c>
      <c r="F7287" s="227">
        <f t="shared" si="339"/>
        <v>505559.62</v>
      </c>
      <c r="G7287" s="81">
        <v>3511.0509470000002</v>
      </c>
      <c r="H7287" s="106">
        <v>623.6517307932985</v>
      </c>
      <c r="I7287" s="189">
        <f t="shared" si="340"/>
        <v>2189673</v>
      </c>
      <c r="J7287" s="232">
        <v>2016</v>
      </c>
      <c r="K7287" s="106">
        <f t="shared" si="341"/>
        <v>2695233</v>
      </c>
    </row>
    <row r="7288" spans="2:11" s="58" customFormat="1">
      <c r="B7288" s="175" t="s">
        <v>8459</v>
      </c>
      <c r="C7288" s="174" t="s">
        <v>1599</v>
      </c>
      <c r="D7288" s="181">
        <v>7786.0249999999996</v>
      </c>
      <c r="E7288" s="97">
        <v>491.9660956649895</v>
      </c>
      <c r="F7288" s="227">
        <f t="shared" si="339"/>
        <v>3830460.32</v>
      </c>
      <c r="G7288" s="81">
        <v>3893.0123699999999</v>
      </c>
      <c r="H7288" s="106">
        <v>585.76335836302519</v>
      </c>
      <c r="I7288" s="189">
        <f t="shared" si="340"/>
        <v>2280384</v>
      </c>
      <c r="J7288" s="232">
        <v>2016</v>
      </c>
      <c r="K7288" s="106">
        <f t="shared" si="341"/>
        <v>6110844</v>
      </c>
    </row>
    <row r="7289" spans="2:11" s="58" customFormat="1">
      <c r="B7289" s="175" t="s">
        <v>8460</v>
      </c>
      <c r="C7289" s="174" t="s">
        <v>1580</v>
      </c>
      <c r="D7289" s="181">
        <v>9937.2823530000005</v>
      </c>
      <c r="E7289" s="97">
        <v>904.13398762767349</v>
      </c>
      <c r="F7289" s="227">
        <f t="shared" si="339"/>
        <v>8984634.7200000007</v>
      </c>
      <c r="G7289" s="81">
        <v>4968.6409379999996</v>
      </c>
      <c r="H7289" s="106">
        <v>589.19532252986482</v>
      </c>
      <c r="I7289" s="189">
        <f t="shared" si="340"/>
        <v>2927500</v>
      </c>
      <c r="J7289" s="232">
        <v>2016</v>
      </c>
      <c r="K7289" s="106">
        <f t="shared" si="341"/>
        <v>11912135</v>
      </c>
    </row>
    <row r="7290" spans="2:11" s="58" customFormat="1">
      <c r="B7290" s="175" t="s">
        <v>8461</v>
      </c>
      <c r="C7290" s="174" t="s">
        <v>1580</v>
      </c>
      <c r="D7290" s="181">
        <v>3185.25</v>
      </c>
      <c r="E7290" s="97">
        <v>276.79359547916175</v>
      </c>
      <c r="F7290" s="227">
        <f t="shared" si="339"/>
        <v>881656.79999999993</v>
      </c>
      <c r="G7290" s="81">
        <v>1592.624963</v>
      </c>
      <c r="H7290" s="106">
        <v>623.65153320782156</v>
      </c>
      <c r="I7290" s="189">
        <f t="shared" si="340"/>
        <v>993243.00000000012</v>
      </c>
      <c r="J7290" s="232">
        <v>2016</v>
      </c>
      <c r="K7290" s="106">
        <f t="shared" si="341"/>
        <v>1874900</v>
      </c>
    </row>
    <row r="7291" spans="2:11" s="58" customFormat="1">
      <c r="B7291" s="175" t="s">
        <v>8462</v>
      </c>
      <c r="C7291" s="174" t="s">
        <v>1570</v>
      </c>
      <c r="D7291" s="181">
        <v>14108.5</v>
      </c>
      <c r="E7291" s="97">
        <v>194.80036431938194</v>
      </c>
      <c r="F7291" s="227">
        <f t="shared" si="339"/>
        <v>2748340.94</v>
      </c>
      <c r="G7291" s="81">
        <v>7054.2498969999997</v>
      </c>
      <c r="H7291" s="106">
        <v>623.65170843620888</v>
      </c>
      <c r="I7291" s="189">
        <f t="shared" si="340"/>
        <v>4399395</v>
      </c>
      <c r="J7291" s="232">
        <v>2016</v>
      </c>
      <c r="K7291" s="106">
        <f t="shared" si="341"/>
        <v>7147736</v>
      </c>
    </row>
    <row r="7292" spans="2:11" s="58" customFormat="1">
      <c r="B7292" s="175" t="s">
        <v>8463</v>
      </c>
      <c r="C7292" s="174" t="s">
        <v>1570</v>
      </c>
      <c r="D7292" s="104">
        <v>8899.6</v>
      </c>
      <c r="E7292" s="97">
        <v>216.18535439795045</v>
      </c>
      <c r="F7292" s="227">
        <f t="shared" si="339"/>
        <v>1923963.18</v>
      </c>
      <c r="G7292" s="81">
        <v>4449.7998260000004</v>
      </c>
      <c r="H7292" s="106">
        <v>623.65164917870163</v>
      </c>
      <c r="I7292" s="189">
        <f t="shared" si="340"/>
        <v>2775125</v>
      </c>
      <c r="J7292" s="232">
        <v>2016</v>
      </c>
      <c r="K7292" s="106">
        <f t="shared" si="341"/>
        <v>4699088</v>
      </c>
    </row>
    <row r="7293" spans="2:11" s="58" customFormat="1">
      <c r="B7293" s="175" t="s">
        <v>8464</v>
      </c>
      <c r="C7293" s="174" t="s">
        <v>1570</v>
      </c>
      <c r="D7293" s="181">
        <v>5798.8</v>
      </c>
      <c r="E7293" s="97">
        <v>213.23845450782918</v>
      </c>
      <c r="F7293" s="227">
        <f t="shared" si="339"/>
        <v>1236527.1499999999</v>
      </c>
      <c r="G7293" s="81">
        <v>2899.399919</v>
      </c>
      <c r="H7293" s="106">
        <v>623.65180744836744</v>
      </c>
      <c r="I7293" s="189">
        <f t="shared" si="340"/>
        <v>1808216</v>
      </c>
      <c r="J7293" s="232">
        <v>2016</v>
      </c>
      <c r="K7293" s="106">
        <f t="shared" si="341"/>
        <v>3044743</v>
      </c>
    </row>
    <row r="7294" spans="2:11" s="58" customFormat="1">
      <c r="B7294" s="175" t="s">
        <v>8465</v>
      </c>
      <c r="C7294" s="174" t="s">
        <v>1570</v>
      </c>
      <c r="D7294" s="181">
        <v>8899.6</v>
      </c>
      <c r="E7294" s="97">
        <v>216.18535439795045</v>
      </c>
      <c r="F7294" s="227">
        <f t="shared" si="339"/>
        <v>1923963.18</v>
      </c>
      <c r="G7294" s="81">
        <v>4449.7998260000004</v>
      </c>
      <c r="H7294" s="106">
        <v>623.65164917870163</v>
      </c>
      <c r="I7294" s="189">
        <f t="shared" si="340"/>
        <v>2775125</v>
      </c>
      <c r="J7294" s="232">
        <v>2016</v>
      </c>
      <c r="K7294" s="106">
        <f t="shared" si="341"/>
        <v>4699088</v>
      </c>
    </row>
    <row r="7295" spans="2:11" s="58" customFormat="1">
      <c r="B7295" s="175" t="s">
        <v>8466</v>
      </c>
      <c r="C7295" s="174" t="s">
        <v>8467</v>
      </c>
      <c r="D7295" s="181">
        <v>10799.7</v>
      </c>
      <c r="E7295" s="97">
        <v>229.45540431678654</v>
      </c>
      <c r="F7295" s="227">
        <f t="shared" si="339"/>
        <v>2478049.5299999998</v>
      </c>
      <c r="G7295" s="81"/>
      <c r="H7295" s="106" t="s">
        <v>11235</v>
      </c>
      <c r="I7295" s="189" t="str">
        <f t="shared" si="340"/>
        <v/>
      </c>
      <c r="J7295" s="232">
        <v>2016</v>
      </c>
      <c r="K7295" s="106">
        <f t="shared" si="341"/>
        <v>0</v>
      </c>
    </row>
    <row r="7296" spans="2:11" s="58" customFormat="1">
      <c r="B7296" s="175" t="s">
        <v>8468</v>
      </c>
      <c r="C7296" s="174" t="s">
        <v>8467</v>
      </c>
      <c r="D7296" s="181">
        <v>10799.7</v>
      </c>
      <c r="E7296" s="97">
        <v>229.45540431678654</v>
      </c>
      <c r="F7296" s="227">
        <f t="shared" si="339"/>
        <v>2478049.5299999998</v>
      </c>
      <c r="G7296" s="81"/>
      <c r="H7296" s="106" t="s">
        <v>11235</v>
      </c>
      <c r="I7296" s="189" t="str">
        <f t="shared" si="340"/>
        <v/>
      </c>
      <c r="J7296" s="232">
        <v>2016</v>
      </c>
      <c r="K7296" s="106">
        <f t="shared" si="341"/>
        <v>0</v>
      </c>
    </row>
    <row r="7297" spans="2:11" s="58" customFormat="1">
      <c r="B7297" s="175" t="s">
        <v>8469</v>
      </c>
      <c r="C7297" s="174" t="s">
        <v>8467</v>
      </c>
      <c r="D7297" s="104">
        <v>4768.0666670000001</v>
      </c>
      <c r="E7297" s="97">
        <v>242.16976830286421</v>
      </c>
      <c r="F7297" s="227">
        <f t="shared" si="339"/>
        <v>1154681.6000000001</v>
      </c>
      <c r="G7297" s="81"/>
      <c r="H7297" s="106" t="s">
        <v>11235</v>
      </c>
      <c r="I7297" s="189" t="str">
        <f t="shared" si="340"/>
        <v/>
      </c>
      <c r="J7297" s="232">
        <v>2016</v>
      </c>
      <c r="K7297" s="106">
        <f t="shared" si="341"/>
        <v>0</v>
      </c>
    </row>
    <row r="7298" spans="2:11" s="58" customFormat="1">
      <c r="B7298" s="175" t="s">
        <v>8470</v>
      </c>
      <c r="C7298" s="174" t="s">
        <v>1580</v>
      </c>
      <c r="D7298" s="181">
        <v>5041.6823530000001</v>
      </c>
      <c r="E7298" s="97">
        <v>755.89807591355009</v>
      </c>
      <c r="F7298" s="227">
        <f t="shared" si="339"/>
        <v>3810997.9899999998</v>
      </c>
      <c r="G7298" s="81">
        <v>2520.8411820000001</v>
      </c>
      <c r="H7298" s="106">
        <v>576.16124743236594</v>
      </c>
      <c r="I7298" s="189">
        <f t="shared" si="340"/>
        <v>1452411</v>
      </c>
      <c r="J7298" s="232">
        <v>2016</v>
      </c>
      <c r="K7298" s="106">
        <f t="shared" si="341"/>
        <v>5263409</v>
      </c>
    </row>
    <row r="7299" spans="2:11" s="58" customFormat="1">
      <c r="B7299" s="175" t="s">
        <v>8471</v>
      </c>
      <c r="C7299" s="174" t="s">
        <v>1580</v>
      </c>
      <c r="D7299" s="181">
        <v>20352.499019999999</v>
      </c>
      <c r="E7299" s="97">
        <v>467.33261112816405</v>
      </c>
      <c r="F7299" s="227">
        <f t="shared" si="339"/>
        <v>9511386.5099999998</v>
      </c>
      <c r="G7299" s="81">
        <v>10176.249680000001</v>
      </c>
      <c r="H7299" s="106">
        <v>576.16117768053812</v>
      </c>
      <c r="I7299" s="189">
        <f t="shared" si="340"/>
        <v>5863160</v>
      </c>
      <c r="J7299" s="232">
        <v>2016</v>
      </c>
      <c r="K7299" s="106">
        <f t="shared" si="341"/>
        <v>15374547</v>
      </c>
    </row>
    <row r="7300" spans="2:11" s="58" customFormat="1">
      <c r="B7300" s="175" t="s">
        <v>8472</v>
      </c>
      <c r="C7300" s="174" t="s">
        <v>1629</v>
      </c>
      <c r="D7300" s="181">
        <v>11135.383330000001</v>
      </c>
      <c r="E7300" s="97">
        <v>143.70930237208097</v>
      </c>
      <c r="F7300" s="227">
        <f t="shared" si="339"/>
        <v>1600258.17</v>
      </c>
      <c r="G7300" s="81">
        <v>5567.691503</v>
      </c>
      <c r="H7300" s="106">
        <v>576.16123276074404</v>
      </c>
      <c r="I7300" s="189">
        <f t="shared" si="340"/>
        <v>3207888</v>
      </c>
      <c r="J7300" s="232">
        <v>2016</v>
      </c>
      <c r="K7300" s="106">
        <f t="shared" si="341"/>
        <v>4808146</v>
      </c>
    </row>
    <row r="7301" spans="2:11" s="58" customFormat="1">
      <c r="B7301" s="175" t="s">
        <v>8473</v>
      </c>
      <c r="C7301" s="174" t="s">
        <v>1629</v>
      </c>
      <c r="D7301" s="181">
        <v>4464</v>
      </c>
      <c r="E7301" s="97">
        <v>78.023465501792117</v>
      </c>
      <c r="F7301" s="227">
        <f t="shared" si="339"/>
        <v>348296.75</v>
      </c>
      <c r="G7301" s="81">
        <v>2231.9998930000002</v>
      </c>
      <c r="H7301" s="106">
        <v>401.59813753181032</v>
      </c>
      <c r="I7301" s="189">
        <f t="shared" si="340"/>
        <v>896367</v>
      </c>
      <c r="J7301" s="232">
        <v>2016</v>
      </c>
      <c r="K7301" s="106">
        <f t="shared" si="341"/>
        <v>1244664</v>
      </c>
    </row>
    <row r="7302" spans="2:11" s="58" customFormat="1">
      <c r="B7302" s="175" t="s">
        <v>8474</v>
      </c>
      <c r="C7302" s="174" t="s">
        <v>1588</v>
      </c>
      <c r="D7302" s="104">
        <v>8316.1333329999998</v>
      </c>
      <c r="E7302" s="97">
        <v>684.03207743518749</v>
      </c>
      <c r="F7302" s="227">
        <f t="shared" si="339"/>
        <v>5688501.96</v>
      </c>
      <c r="G7302" s="81">
        <v>4158.0665090000002</v>
      </c>
      <c r="H7302" s="106">
        <v>616.82731491873778</v>
      </c>
      <c r="I7302" s="189">
        <f t="shared" si="340"/>
        <v>2564809</v>
      </c>
      <c r="J7302" s="232">
        <v>2016</v>
      </c>
      <c r="K7302" s="106">
        <f t="shared" si="341"/>
        <v>8253311</v>
      </c>
    </row>
    <row r="7303" spans="2:11" s="58" customFormat="1">
      <c r="B7303" s="175" t="s">
        <v>8475</v>
      </c>
      <c r="C7303" s="174" t="s">
        <v>1651</v>
      </c>
      <c r="D7303" s="181">
        <v>4423.5666670000001</v>
      </c>
      <c r="E7303" s="97">
        <v>122.14226226784251</v>
      </c>
      <c r="F7303" s="227">
        <f t="shared" si="339"/>
        <v>540304.43999999994</v>
      </c>
      <c r="G7303" s="81">
        <v>2211.7833310000001</v>
      </c>
      <c r="H7303" s="106">
        <v>576.16131839814466</v>
      </c>
      <c r="I7303" s="189">
        <f t="shared" si="340"/>
        <v>1274344</v>
      </c>
      <c r="J7303" s="232">
        <v>2016</v>
      </c>
      <c r="K7303" s="106">
        <f t="shared" si="341"/>
        <v>1814648</v>
      </c>
    </row>
    <row r="7304" spans="2:11" s="58" customFormat="1">
      <c r="B7304" s="175" t="s">
        <v>8476</v>
      </c>
      <c r="C7304" s="174" t="s">
        <v>8477</v>
      </c>
      <c r="D7304" s="181">
        <v>2390.7992079999999</v>
      </c>
      <c r="E7304" s="97">
        <v>113.60348836120244</v>
      </c>
      <c r="F7304" s="227">
        <f t="shared" si="339"/>
        <v>271603.13</v>
      </c>
      <c r="G7304" s="81"/>
      <c r="H7304" s="106" t="s">
        <v>11235</v>
      </c>
      <c r="I7304" s="189" t="str">
        <f t="shared" si="340"/>
        <v/>
      </c>
      <c r="J7304" s="232">
        <v>2016</v>
      </c>
      <c r="K7304" s="106">
        <f t="shared" si="341"/>
        <v>0</v>
      </c>
    </row>
    <row r="7305" spans="2:11" s="58" customFormat="1">
      <c r="B7305" s="175" t="s">
        <v>8478</v>
      </c>
      <c r="C7305" s="174" t="s">
        <v>1592</v>
      </c>
      <c r="D7305" s="181">
        <v>3312.1090909999998</v>
      </c>
      <c r="E7305" s="97">
        <v>116.23871358771015</v>
      </c>
      <c r="F7305" s="227">
        <f t="shared" si="339"/>
        <v>384995.3</v>
      </c>
      <c r="G7305" s="81"/>
      <c r="H7305" s="106" t="s">
        <v>11235</v>
      </c>
      <c r="I7305" s="189" t="str">
        <f t="shared" si="340"/>
        <v/>
      </c>
      <c r="J7305" s="232">
        <v>2016</v>
      </c>
      <c r="K7305" s="106">
        <f t="shared" si="341"/>
        <v>0</v>
      </c>
    </row>
    <row r="7306" spans="2:11" s="58" customFormat="1">
      <c r="B7306" s="175" t="s">
        <v>8479</v>
      </c>
      <c r="C7306" s="174" t="s">
        <v>1572</v>
      </c>
      <c r="D7306" s="181">
        <v>9287.65</v>
      </c>
      <c r="E7306" s="97">
        <v>80.586501429317423</v>
      </c>
      <c r="F7306" s="227">
        <f t="shared" si="339"/>
        <v>748459.22</v>
      </c>
      <c r="G7306" s="81">
        <v>4643.8248100000001</v>
      </c>
      <c r="H7306" s="106">
        <v>623.65164890877952</v>
      </c>
      <c r="I7306" s="189">
        <f t="shared" si="340"/>
        <v>2896129</v>
      </c>
      <c r="J7306" s="232">
        <v>2016</v>
      </c>
      <c r="K7306" s="106">
        <f t="shared" si="341"/>
        <v>3644588</v>
      </c>
    </row>
    <row r="7307" spans="2:11" s="58" customFormat="1">
      <c r="B7307" s="175" t="s">
        <v>8480</v>
      </c>
      <c r="C7307" s="174" t="s">
        <v>1592</v>
      </c>
      <c r="D7307" s="104">
        <v>2412.5</v>
      </c>
      <c r="E7307" s="97">
        <v>66.497558549222788</v>
      </c>
      <c r="F7307" s="227">
        <f t="shared" si="339"/>
        <v>160425.35999999999</v>
      </c>
      <c r="G7307" s="81">
        <v>1206.250012</v>
      </c>
      <c r="H7307" s="106">
        <v>623.65180726729807</v>
      </c>
      <c r="I7307" s="189">
        <f t="shared" si="340"/>
        <v>752280</v>
      </c>
      <c r="J7307" s="232">
        <v>2016</v>
      </c>
      <c r="K7307" s="106">
        <f t="shared" si="341"/>
        <v>912705</v>
      </c>
    </row>
    <row r="7308" spans="2:11" s="58" customFormat="1">
      <c r="B7308" s="175" t="s">
        <v>8481</v>
      </c>
      <c r="C7308" s="174" t="s">
        <v>1592</v>
      </c>
      <c r="D7308" s="181">
        <v>10834.14286</v>
      </c>
      <c r="E7308" s="97">
        <v>560.45353180805296</v>
      </c>
      <c r="F7308" s="227">
        <f t="shared" si="339"/>
        <v>6072033.6299999999</v>
      </c>
      <c r="G7308" s="81">
        <v>5417.0714959999996</v>
      </c>
      <c r="H7308" s="106">
        <v>623.65172815138351</v>
      </c>
      <c r="I7308" s="189">
        <f t="shared" si="340"/>
        <v>3378366</v>
      </c>
      <c r="J7308" s="232">
        <v>2016</v>
      </c>
      <c r="K7308" s="106">
        <f t="shared" si="341"/>
        <v>9450400</v>
      </c>
    </row>
    <row r="7309" spans="2:11" s="58" customFormat="1">
      <c r="B7309" s="175" t="s">
        <v>8482</v>
      </c>
      <c r="C7309" s="174" t="s">
        <v>8467</v>
      </c>
      <c r="D7309" s="181">
        <v>4768.0666670000001</v>
      </c>
      <c r="E7309" s="97">
        <v>242.16976830286421</v>
      </c>
      <c r="F7309" s="227">
        <f t="shared" si="339"/>
        <v>1154681.6000000001</v>
      </c>
      <c r="G7309" s="81"/>
      <c r="H7309" s="106" t="s">
        <v>11235</v>
      </c>
      <c r="I7309" s="189" t="str">
        <f t="shared" si="340"/>
        <v/>
      </c>
      <c r="J7309" s="232">
        <v>2016</v>
      </c>
      <c r="K7309" s="106">
        <f t="shared" si="341"/>
        <v>0</v>
      </c>
    </row>
    <row r="7310" spans="2:11" s="58" customFormat="1">
      <c r="B7310" s="175" t="s">
        <v>8483</v>
      </c>
      <c r="C7310" s="174" t="s">
        <v>1198</v>
      </c>
      <c r="D7310" s="181">
        <v>5577.3</v>
      </c>
      <c r="E7310" s="97">
        <v>199.2088125078443</v>
      </c>
      <c r="F7310" s="227">
        <f t="shared" ref="F7310:F7373" si="342">IFERROR(D7310*E7310,0)</f>
        <v>1111047.31</v>
      </c>
      <c r="G7310" s="81">
        <v>2788.6499659999999</v>
      </c>
      <c r="H7310" s="106">
        <v>1116.0464877075217</v>
      </c>
      <c r="I7310" s="189">
        <f t="shared" ref="I7310:I7373" si="343">IFERROR(G7310*H7310,"")</f>
        <v>3112262.9999999995</v>
      </c>
      <c r="J7310" s="232">
        <v>2016</v>
      </c>
      <c r="K7310" s="106">
        <f t="shared" ref="K7310:K7373" si="344">IFERROR(ROUND((F7310+I7310),0),0)</f>
        <v>4223310</v>
      </c>
    </row>
    <row r="7311" spans="2:11" s="58" customFormat="1">
      <c r="B7311" s="175" t="s">
        <v>8484</v>
      </c>
      <c r="C7311" s="174" t="s">
        <v>1191</v>
      </c>
      <c r="D7311" s="181">
        <v>7167.4179489999997</v>
      </c>
      <c r="E7311" s="97">
        <v>535.35951681670247</v>
      </c>
      <c r="F7311" s="227">
        <f t="shared" si="342"/>
        <v>3837145.4100000006</v>
      </c>
      <c r="G7311" s="81">
        <v>3583.7090859999998</v>
      </c>
      <c r="H7311" s="106">
        <v>623.65162639208711</v>
      </c>
      <c r="I7311" s="189">
        <f t="shared" si="343"/>
        <v>2234986</v>
      </c>
      <c r="J7311" s="232">
        <v>2016</v>
      </c>
      <c r="K7311" s="106">
        <f t="shared" si="344"/>
        <v>6072131</v>
      </c>
    </row>
    <row r="7312" spans="2:11" s="58" customFormat="1">
      <c r="B7312" s="175" t="s">
        <v>8485</v>
      </c>
      <c r="C7312" s="174" t="s">
        <v>1191</v>
      </c>
      <c r="D7312" s="104">
        <v>3718.7333330000001</v>
      </c>
      <c r="E7312" s="97">
        <v>172.91745936545755</v>
      </c>
      <c r="F7312" s="227">
        <f t="shared" si="342"/>
        <v>643033.92000000004</v>
      </c>
      <c r="G7312" s="81">
        <v>1859.366661</v>
      </c>
      <c r="H7312" s="106">
        <v>623.65160370055708</v>
      </c>
      <c r="I7312" s="189">
        <f t="shared" si="343"/>
        <v>1159597</v>
      </c>
      <c r="J7312" s="232">
        <v>2016</v>
      </c>
      <c r="K7312" s="106">
        <f t="shared" si="344"/>
        <v>1802631</v>
      </c>
    </row>
    <row r="7313" spans="2:11" s="58" customFormat="1">
      <c r="B7313" s="175" t="s">
        <v>8486</v>
      </c>
      <c r="C7313" s="174" t="s">
        <v>1191</v>
      </c>
      <c r="D7313" s="181">
        <v>5767.8583330000001</v>
      </c>
      <c r="E7313" s="97">
        <v>1073.6488315896368</v>
      </c>
      <c r="F7313" s="227">
        <f t="shared" si="342"/>
        <v>6192654.3600000003</v>
      </c>
      <c r="G7313" s="81">
        <v>2883.929052</v>
      </c>
      <c r="H7313" s="106">
        <v>1300.6110526189186</v>
      </c>
      <c r="I7313" s="189">
        <f t="shared" si="343"/>
        <v>3750870</v>
      </c>
      <c r="J7313" s="232">
        <v>2016</v>
      </c>
      <c r="K7313" s="106">
        <f t="shared" si="344"/>
        <v>9943524</v>
      </c>
    </row>
    <row r="7314" spans="2:11" s="58" customFormat="1">
      <c r="B7314" s="175" t="s">
        <v>8487</v>
      </c>
      <c r="C7314" s="174" t="s">
        <v>1191</v>
      </c>
      <c r="D7314" s="181">
        <v>13007.33929</v>
      </c>
      <c r="E7314" s="97">
        <v>491.87629978398144</v>
      </c>
      <c r="F7314" s="227">
        <f t="shared" si="342"/>
        <v>6398001.9199999999</v>
      </c>
      <c r="G7314" s="81">
        <v>6503.6699360000002</v>
      </c>
      <c r="H7314" s="106">
        <v>1300.6110524118085</v>
      </c>
      <c r="I7314" s="189">
        <f t="shared" si="343"/>
        <v>8458745</v>
      </c>
      <c r="J7314" s="232">
        <v>2016</v>
      </c>
      <c r="K7314" s="106">
        <f t="shared" si="344"/>
        <v>14856747</v>
      </c>
    </row>
    <row r="7315" spans="2:11" s="58" customFormat="1">
      <c r="B7315" s="175" t="s">
        <v>8488</v>
      </c>
      <c r="C7315" s="174" t="s">
        <v>1218</v>
      </c>
      <c r="D7315" s="181">
        <v>8394.6692309999999</v>
      </c>
      <c r="E7315" s="97">
        <v>57.713619997185567</v>
      </c>
      <c r="F7315" s="227">
        <f t="shared" si="342"/>
        <v>484486.75</v>
      </c>
      <c r="G7315" s="81">
        <v>4197.3345529999997</v>
      </c>
      <c r="H7315" s="106">
        <v>1300.6111214313778</v>
      </c>
      <c r="I7315" s="189">
        <f t="shared" si="343"/>
        <v>5459100</v>
      </c>
      <c r="J7315" s="232">
        <v>2016</v>
      </c>
      <c r="K7315" s="106">
        <f t="shared" si="344"/>
        <v>5943587</v>
      </c>
    </row>
    <row r="7316" spans="2:11" s="58" customFormat="1">
      <c r="B7316" s="175" t="s">
        <v>8489</v>
      </c>
      <c r="C7316" s="174" t="s">
        <v>1218</v>
      </c>
      <c r="D7316" s="181">
        <v>8119.3692309999997</v>
      </c>
      <c r="E7316" s="97">
        <v>195.89327135503441</v>
      </c>
      <c r="F7316" s="227">
        <f t="shared" si="342"/>
        <v>1590529.8</v>
      </c>
      <c r="G7316" s="81">
        <v>4059.6845619999999</v>
      </c>
      <c r="H7316" s="106">
        <v>1300.6111483200502</v>
      </c>
      <c r="I7316" s="189">
        <f t="shared" si="343"/>
        <v>5280071</v>
      </c>
      <c r="J7316" s="232">
        <v>2016</v>
      </c>
      <c r="K7316" s="106">
        <f t="shared" si="344"/>
        <v>6870601</v>
      </c>
    </row>
    <row r="7317" spans="2:11" s="58" customFormat="1">
      <c r="B7317" s="175" t="s">
        <v>8490</v>
      </c>
      <c r="C7317" s="174" t="s">
        <v>1218</v>
      </c>
      <c r="D7317" s="104">
        <v>8394.6692309999999</v>
      </c>
      <c r="E7317" s="97">
        <v>57.713619997185567</v>
      </c>
      <c r="F7317" s="227">
        <f t="shared" si="342"/>
        <v>484486.75</v>
      </c>
      <c r="G7317" s="81">
        <v>4197.3345529999997</v>
      </c>
      <c r="H7317" s="106">
        <v>1300.6111214313778</v>
      </c>
      <c r="I7317" s="189">
        <f t="shared" si="343"/>
        <v>5459100</v>
      </c>
      <c r="J7317" s="232">
        <v>2016</v>
      </c>
      <c r="K7317" s="106">
        <f t="shared" si="344"/>
        <v>5943587</v>
      </c>
    </row>
    <row r="7318" spans="2:11" s="58" customFormat="1">
      <c r="B7318" s="175" t="s">
        <v>8491</v>
      </c>
      <c r="C7318" s="174" t="s">
        <v>1218</v>
      </c>
      <c r="D7318" s="181">
        <v>7825.0928569999996</v>
      </c>
      <c r="E7318" s="97">
        <v>124.10610426574776</v>
      </c>
      <c r="F7318" s="227">
        <f t="shared" si="342"/>
        <v>971141.79</v>
      </c>
      <c r="G7318" s="81">
        <v>3912.5462600000001</v>
      </c>
      <c r="H7318" s="106">
        <v>1093.1604933918404</v>
      </c>
      <c r="I7318" s="189">
        <f t="shared" si="343"/>
        <v>4277041</v>
      </c>
      <c r="J7318" s="232">
        <v>2016</v>
      </c>
      <c r="K7318" s="106">
        <f t="shared" si="344"/>
        <v>5248183</v>
      </c>
    </row>
    <row r="7319" spans="2:11" s="58" customFormat="1">
      <c r="B7319" s="175" t="s">
        <v>8492</v>
      </c>
      <c r="C7319" s="174" t="s">
        <v>1218</v>
      </c>
      <c r="D7319" s="181">
        <v>4896.6750000000002</v>
      </c>
      <c r="E7319" s="97">
        <v>177.85356185574904</v>
      </c>
      <c r="F7319" s="227">
        <f t="shared" si="342"/>
        <v>870891.09</v>
      </c>
      <c r="G7319" s="81">
        <v>2448.337481</v>
      </c>
      <c r="H7319" s="106">
        <v>1300.6111390736005</v>
      </c>
      <c r="I7319" s="189">
        <f t="shared" si="343"/>
        <v>3184334.9999999995</v>
      </c>
      <c r="J7319" s="232">
        <v>2016</v>
      </c>
      <c r="K7319" s="106">
        <f t="shared" si="344"/>
        <v>4055226</v>
      </c>
    </row>
    <row r="7320" spans="2:11" s="58" customFormat="1">
      <c r="B7320" s="175" t="s">
        <v>8493</v>
      </c>
      <c r="C7320" s="174" t="s">
        <v>1218</v>
      </c>
      <c r="D7320" s="181">
        <v>10221.43333</v>
      </c>
      <c r="E7320" s="97">
        <v>588.38924892738112</v>
      </c>
      <c r="F7320" s="227">
        <f t="shared" si="342"/>
        <v>6014181.4800000004</v>
      </c>
      <c r="G7320" s="81">
        <v>5110.7167680000002</v>
      </c>
      <c r="H7320" s="106">
        <v>623.65166075272509</v>
      </c>
      <c r="I7320" s="189">
        <f t="shared" si="343"/>
        <v>3187307</v>
      </c>
      <c r="J7320" s="232">
        <v>2016</v>
      </c>
      <c r="K7320" s="106">
        <f t="shared" si="344"/>
        <v>9201488</v>
      </c>
    </row>
    <row r="7321" spans="2:11" s="58" customFormat="1">
      <c r="B7321" s="175" t="s">
        <v>8494</v>
      </c>
      <c r="C7321" s="174" t="s">
        <v>1218</v>
      </c>
      <c r="D7321" s="181">
        <v>13953.37667</v>
      </c>
      <c r="E7321" s="97">
        <v>381.46820772380107</v>
      </c>
      <c r="F7321" s="227">
        <f t="shared" si="342"/>
        <v>5322769.59</v>
      </c>
      <c r="G7321" s="81">
        <v>6976.6885080000002</v>
      </c>
      <c r="H7321" s="106">
        <v>623.65160706412314</v>
      </c>
      <c r="I7321" s="189">
        <f t="shared" si="343"/>
        <v>4351023</v>
      </c>
      <c r="J7321" s="232">
        <v>2016</v>
      </c>
      <c r="K7321" s="106">
        <f t="shared" si="344"/>
        <v>9673793</v>
      </c>
    </row>
    <row r="7322" spans="2:11" s="58" customFormat="1">
      <c r="B7322" s="175" t="s">
        <v>8495</v>
      </c>
      <c r="C7322" s="174" t="s">
        <v>1215</v>
      </c>
      <c r="D7322" s="104">
        <v>3979.0917599999998</v>
      </c>
      <c r="E7322" s="97">
        <v>1035.7243282069978</v>
      </c>
      <c r="F7322" s="227">
        <f t="shared" si="342"/>
        <v>4121242.1400000006</v>
      </c>
      <c r="G7322" s="81">
        <v>1989.545959</v>
      </c>
      <c r="H7322" s="106">
        <v>623.65184095754785</v>
      </c>
      <c r="I7322" s="189">
        <f t="shared" si="343"/>
        <v>1240784</v>
      </c>
      <c r="J7322" s="232">
        <v>2016</v>
      </c>
      <c r="K7322" s="106">
        <f t="shared" si="344"/>
        <v>5362026</v>
      </c>
    </row>
    <row r="7323" spans="2:11" s="58" customFormat="1">
      <c r="B7323" s="175" t="s">
        <v>8496</v>
      </c>
      <c r="C7323" s="174" t="s">
        <v>1215</v>
      </c>
      <c r="D7323" s="181">
        <v>5293.3533600000001</v>
      </c>
      <c r="E7323" s="97">
        <v>428.11290988516214</v>
      </c>
      <c r="F7323" s="227">
        <f t="shared" si="342"/>
        <v>2266152.91</v>
      </c>
      <c r="G7323" s="81">
        <v>2646.676653</v>
      </c>
      <c r="H7323" s="106">
        <v>623.65155113642061</v>
      </c>
      <c r="I7323" s="189">
        <f t="shared" si="343"/>
        <v>1650604</v>
      </c>
      <c r="J7323" s="232">
        <v>2016</v>
      </c>
      <c r="K7323" s="106">
        <f t="shared" si="344"/>
        <v>3916757</v>
      </c>
    </row>
    <row r="7324" spans="2:11" s="58" customFormat="1">
      <c r="B7324" s="175" t="s">
        <v>8497</v>
      </c>
      <c r="C7324" s="174" t="s">
        <v>1215</v>
      </c>
      <c r="D7324" s="181">
        <v>3979.0917599999998</v>
      </c>
      <c r="E7324" s="97">
        <v>1035.7243282069978</v>
      </c>
      <c r="F7324" s="227">
        <f t="shared" si="342"/>
        <v>4121242.1400000006</v>
      </c>
      <c r="G7324" s="81">
        <v>1989.545959</v>
      </c>
      <c r="H7324" s="106">
        <v>623.65184095754785</v>
      </c>
      <c r="I7324" s="189">
        <f t="shared" si="343"/>
        <v>1240784</v>
      </c>
      <c r="J7324" s="232">
        <v>2016</v>
      </c>
      <c r="K7324" s="106">
        <f t="shared" si="344"/>
        <v>5362026</v>
      </c>
    </row>
    <row r="7325" spans="2:11" s="58" customFormat="1">
      <c r="B7325" s="175" t="s">
        <v>8498</v>
      </c>
      <c r="C7325" s="174" t="s">
        <v>1212</v>
      </c>
      <c r="D7325" s="181">
        <v>7111.28</v>
      </c>
      <c r="E7325" s="97">
        <v>185.60710589373505</v>
      </c>
      <c r="F7325" s="227">
        <f t="shared" si="342"/>
        <v>1319904.1000000001</v>
      </c>
      <c r="G7325" s="81">
        <v>3555.6399110000002</v>
      </c>
      <c r="H7325" s="106">
        <v>623.6517351320731</v>
      </c>
      <c r="I7325" s="189">
        <f t="shared" si="343"/>
        <v>2217481</v>
      </c>
      <c r="J7325" s="232">
        <v>2016</v>
      </c>
      <c r="K7325" s="106">
        <f t="shared" si="344"/>
        <v>3537385</v>
      </c>
    </row>
    <row r="7326" spans="2:11" s="58" customFormat="1">
      <c r="B7326" s="175" t="s">
        <v>8499</v>
      </c>
      <c r="C7326" s="174" t="s">
        <v>1245</v>
      </c>
      <c r="D7326" s="181">
        <v>10666.024600000001</v>
      </c>
      <c r="E7326" s="97">
        <v>193.00024303337909</v>
      </c>
      <c r="F7326" s="227">
        <f t="shared" si="342"/>
        <v>2058545.34</v>
      </c>
      <c r="G7326" s="81">
        <v>5333.0120580000003</v>
      </c>
      <c r="H7326" s="106">
        <v>623.65169323230509</v>
      </c>
      <c r="I7326" s="189">
        <f t="shared" si="343"/>
        <v>3325942</v>
      </c>
      <c r="J7326" s="232">
        <v>2016</v>
      </c>
      <c r="K7326" s="106">
        <f t="shared" si="344"/>
        <v>5384487</v>
      </c>
    </row>
    <row r="7327" spans="2:11" s="58" customFormat="1">
      <c r="B7327" s="175" t="s">
        <v>8500</v>
      </c>
      <c r="C7327" s="174" t="s">
        <v>8501</v>
      </c>
      <c r="D7327" s="104">
        <v>8937.7936079999999</v>
      </c>
      <c r="E7327" s="97">
        <v>251.0322892208813</v>
      </c>
      <c r="F7327" s="227">
        <f t="shared" si="342"/>
        <v>2243674.79</v>
      </c>
      <c r="G7327" s="81"/>
      <c r="H7327" s="106" t="s">
        <v>11235</v>
      </c>
      <c r="I7327" s="189" t="str">
        <f t="shared" si="343"/>
        <v/>
      </c>
      <c r="J7327" s="232">
        <v>2016</v>
      </c>
      <c r="K7327" s="106">
        <f t="shared" si="344"/>
        <v>0</v>
      </c>
    </row>
    <row r="7328" spans="2:11" s="58" customFormat="1">
      <c r="B7328" s="175" t="s">
        <v>8502</v>
      </c>
      <c r="C7328" s="174" t="s">
        <v>1212</v>
      </c>
      <c r="D7328" s="181">
        <v>4123.68</v>
      </c>
      <c r="E7328" s="97">
        <v>188.40156607690218</v>
      </c>
      <c r="F7328" s="227">
        <f t="shared" si="342"/>
        <v>776907.77</v>
      </c>
      <c r="G7328" s="81">
        <v>2061.8400929999998</v>
      </c>
      <c r="H7328" s="106">
        <v>623.65166162282014</v>
      </c>
      <c r="I7328" s="189">
        <f t="shared" si="343"/>
        <v>1285870</v>
      </c>
      <c r="J7328" s="232">
        <v>2016</v>
      </c>
      <c r="K7328" s="106">
        <f t="shared" si="344"/>
        <v>2062778</v>
      </c>
    </row>
    <row r="7329" spans="2:11" s="58" customFormat="1">
      <c r="B7329" s="175" t="s">
        <v>8503</v>
      </c>
      <c r="C7329" s="174" t="s">
        <v>1212</v>
      </c>
      <c r="D7329" s="181">
        <v>7111.28</v>
      </c>
      <c r="E7329" s="97">
        <v>185.60710589373505</v>
      </c>
      <c r="F7329" s="227">
        <f t="shared" si="342"/>
        <v>1319904.1000000001</v>
      </c>
      <c r="G7329" s="81">
        <v>3555.6399110000002</v>
      </c>
      <c r="H7329" s="106">
        <v>623.6517351320731</v>
      </c>
      <c r="I7329" s="189">
        <f t="shared" si="343"/>
        <v>2217481</v>
      </c>
      <c r="J7329" s="232">
        <v>2016</v>
      </c>
      <c r="K7329" s="106">
        <f t="shared" si="344"/>
        <v>3537385</v>
      </c>
    </row>
    <row r="7330" spans="2:11" s="58" customFormat="1">
      <c r="B7330" s="175" t="s">
        <v>8504</v>
      </c>
      <c r="C7330" s="174" t="s">
        <v>1212</v>
      </c>
      <c r="D7330" s="181">
        <v>6742.08</v>
      </c>
      <c r="E7330" s="97">
        <v>272.76270527789643</v>
      </c>
      <c r="F7330" s="227">
        <f t="shared" si="342"/>
        <v>1838987.98</v>
      </c>
      <c r="G7330" s="81">
        <v>3371.0399080000002</v>
      </c>
      <c r="H7330" s="106">
        <v>623.65176840855122</v>
      </c>
      <c r="I7330" s="189">
        <f t="shared" si="343"/>
        <v>2102355</v>
      </c>
      <c r="J7330" s="232">
        <v>2016</v>
      </c>
      <c r="K7330" s="106">
        <f t="shared" si="344"/>
        <v>3941343</v>
      </c>
    </row>
    <row r="7331" spans="2:11" s="58" customFormat="1">
      <c r="B7331" s="175" t="s">
        <v>8505</v>
      </c>
      <c r="C7331" s="174" t="s">
        <v>1215</v>
      </c>
      <c r="D7331" s="181">
        <v>6522.57971</v>
      </c>
      <c r="E7331" s="97">
        <v>165.03967568991195</v>
      </c>
      <c r="F7331" s="227">
        <f t="shared" si="342"/>
        <v>1076484.44</v>
      </c>
      <c r="G7331" s="81">
        <v>3261.2899470000002</v>
      </c>
      <c r="H7331" s="106">
        <v>623.65169397800855</v>
      </c>
      <c r="I7331" s="189">
        <f t="shared" si="343"/>
        <v>2033908.9999999998</v>
      </c>
      <c r="J7331" s="232">
        <v>2016</v>
      </c>
      <c r="K7331" s="106">
        <f t="shared" si="344"/>
        <v>3110393</v>
      </c>
    </row>
    <row r="7332" spans="2:11" s="58" customFormat="1">
      <c r="B7332" s="175" t="s">
        <v>8506</v>
      </c>
      <c r="C7332" s="174" t="s">
        <v>1212</v>
      </c>
      <c r="D7332" s="104">
        <v>5816.7416670000002</v>
      </c>
      <c r="E7332" s="97">
        <v>139.15994835945324</v>
      </c>
      <c r="F7332" s="227">
        <f t="shared" si="342"/>
        <v>809457.47</v>
      </c>
      <c r="G7332" s="81">
        <v>2908.3707909999998</v>
      </c>
      <c r="H7332" s="106">
        <v>623.65156657908415</v>
      </c>
      <c r="I7332" s="189">
        <f t="shared" si="343"/>
        <v>1813810</v>
      </c>
      <c r="J7332" s="232">
        <v>2016</v>
      </c>
      <c r="K7332" s="106">
        <f t="shared" si="344"/>
        <v>2623267</v>
      </c>
    </row>
    <row r="7333" spans="2:11" s="58" customFormat="1">
      <c r="B7333" s="175" t="s">
        <v>8507</v>
      </c>
      <c r="C7333" s="174" t="s">
        <v>1212</v>
      </c>
      <c r="D7333" s="181">
        <v>11804.31667</v>
      </c>
      <c r="E7333" s="97">
        <v>411.29543418119772</v>
      </c>
      <c r="F7333" s="227">
        <f t="shared" si="342"/>
        <v>4855061.55</v>
      </c>
      <c r="G7333" s="81">
        <v>5902.158531</v>
      </c>
      <c r="H7333" s="106">
        <v>622.54190237371654</v>
      </c>
      <c r="I7333" s="189">
        <f t="shared" si="343"/>
        <v>3674341.0000000005</v>
      </c>
      <c r="J7333" s="232">
        <v>2016</v>
      </c>
      <c r="K7333" s="106">
        <f t="shared" si="344"/>
        <v>8529403</v>
      </c>
    </row>
    <row r="7334" spans="2:11" s="58" customFormat="1">
      <c r="B7334" s="175" t="s">
        <v>8508</v>
      </c>
      <c r="C7334" s="174" t="s">
        <v>1747</v>
      </c>
      <c r="D7334" s="181">
        <v>4599.2</v>
      </c>
      <c r="E7334" s="97">
        <v>92.810908418855462</v>
      </c>
      <c r="F7334" s="227">
        <f t="shared" si="342"/>
        <v>426855.93000000005</v>
      </c>
      <c r="G7334" s="81"/>
      <c r="H7334" s="106" t="s">
        <v>11235</v>
      </c>
      <c r="I7334" s="189" t="str">
        <f t="shared" si="343"/>
        <v/>
      </c>
      <c r="J7334" s="232">
        <v>2016</v>
      </c>
      <c r="K7334" s="106">
        <f t="shared" si="344"/>
        <v>0</v>
      </c>
    </row>
    <row r="7335" spans="2:11" s="58" customFormat="1">
      <c r="B7335" s="175" t="s">
        <v>8509</v>
      </c>
      <c r="C7335" s="174" t="s">
        <v>8510</v>
      </c>
      <c r="D7335" s="181">
        <v>9599.7357140000004</v>
      </c>
      <c r="E7335" s="97">
        <v>251.48197324633139</v>
      </c>
      <c r="F7335" s="227">
        <f t="shared" si="342"/>
        <v>2414160.48</v>
      </c>
      <c r="G7335" s="81">
        <v>4799.8680020000002</v>
      </c>
      <c r="H7335" s="106">
        <v>576.16105252221053</v>
      </c>
      <c r="I7335" s="189">
        <f t="shared" si="343"/>
        <v>2765497</v>
      </c>
      <c r="J7335" s="232">
        <v>2016</v>
      </c>
      <c r="K7335" s="106">
        <f t="shared" si="344"/>
        <v>5179657</v>
      </c>
    </row>
    <row r="7336" spans="2:11" s="58" customFormat="1">
      <c r="B7336" s="175" t="s">
        <v>8511</v>
      </c>
      <c r="C7336" s="174" t="s">
        <v>1218</v>
      </c>
      <c r="D7336" s="181">
        <v>11437.31061</v>
      </c>
      <c r="E7336" s="97">
        <v>122.76205376221743</v>
      </c>
      <c r="F7336" s="227">
        <f t="shared" si="342"/>
        <v>1404067.74</v>
      </c>
      <c r="G7336" s="81">
        <v>5718.6554169999999</v>
      </c>
      <c r="H7336" s="106">
        <v>623.65166983097492</v>
      </c>
      <c r="I7336" s="189">
        <f t="shared" si="343"/>
        <v>3566449</v>
      </c>
      <c r="J7336" s="232">
        <v>2016</v>
      </c>
      <c r="K7336" s="106">
        <f t="shared" si="344"/>
        <v>4970517</v>
      </c>
    </row>
    <row r="7337" spans="2:11" s="58" customFormat="1">
      <c r="B7337" s="175" t="s">
        <v>8512</v>
      </c>
      <c r="C7337" s="174" t="s">
        <v>1218</v>
      </c>
      <c r="D7337" s="104">
        <v>14367.807269999999</v>
      </c>
      <c r="E7337" s="97">
        <v>214.16910264554241</v>
      </c>
      <c r="F7337" s="227">
        <f t="shared" si="342"/>
        <v>3077140.39</v>
      </c>
      <c r="G7337" s="81">
        <v>7183.9033639999998</v>
      </c>
      <c r="H7337" s="106">
        <v>623.65162405322133</v>
      </c>
      <c r="I7337" s="189">
        <f t="shared" si="343"/>
        <v>4480253</v>
      </c>
      <c r="J7337" s="232">
        <v>2016</v>
      </c>
      <c r="K7337" s="106">
        <f t="shared" si="344"/>
        <v>7557393</v>
      </c>
    </row>
    <row r="7338" spans="2:11" s="58" customFormat="1">
      <c r="B7338" s="175" t="s">
        <v>8513</v>
      </c>
      <c r="C7338" s="174" t="s">
        <v>1218</v>
      </c>
      <c r="D7338" s="181">
        <v>10248.33</v>
      </c>
      <c r="E7338" s="97">
        <v>128.29534665647964</v>
      </c>
      <c r="F7338" s="227">
        <f t="shared" si="342"/>
        <v>1314813.05</v>
      </c>
      <c r="G7338" s="81">
        <v>5124.1649209999996</v>
      </c>
      <c r="H7338" s="106">
        <v>623.6516679826824</v>
      </c>
      <c r="I7338" s="189">
        <f t="shared" si="343"/>
        <v>3195693.9999999995</v>
      </c>
      <c r="J7338" s="232">
        <v>2016</v>
      </c>
      <c r="K7338" s="106">
        <f t="shared" si="344"/>
        <v>4510507</v>
      </c>
    </row>
    <row r="7339" spans="2:11" s="58" customFormat="1">
      <c r="B7339" s="175" t="s">
        <v>8514</v>
      </c>
      <c r="C7339" s="174" t="s">
        <v>1702</v>
      </c>
      <c r="D7339" s="181">
        <v>8082.9309089999997</v>
      </c>
      <c r="E7339" s="97">
        <v>424.53786239582467</v>
      </c>
      <c r="F7339" s="227">
        <f t="shared" si="342"/>
        <v>3431510.21</v>
      </c>
      <c r="G7339" s="81"/>
      <c r="H7339" s="106" t="s">
        <v>11235</v>
      </c>
      <c r="I7339" s="189" t="str">
        <f t="shared" si="343"/>
        <v/>
      </c>
      <c r="J7339" s="232">
        <v>2016</v>
      </c>
      <c r="K7339" s="106">
        <f t="shared" si="344"/>
        <v>0</v>
      </c>
    </row>
    <row r="7340" spans="2:11" s="58" customFormat="1">
      <c r="B7340" s="175" t="s">
        <v>8515</v>
      </c>
      <c r="C7340" s="174" t="s">
        <v>1218</v>
      </c>
      <c r="D7340" s="181">
        <v>14367.807269999999</v>
      </c>
      <c r="E7340" s="97">
        <v>214.16910264554241</v>
      </c>
      <c r="F7340" s="227">
        <f t="shared" si="342"/>
        <v>3077140.39</v>
      </c>
      <c r="G7340" s="81">
        <v>7183.9033639999998</v>
      </c>
      <c r="H7340" s="106">
        <v>623.65162405322133</v>
      </c>
      <c r="I7340" s="189">
        <f t="shared" si="343"/>
        <v>4480253</v>
      </c>
      <c r="J7340" s="232">
        <v>2016</v>
      </c>
      <c r="K7340" s="106">
        <f t="shared" si="344"/>
        <v>7557393</v>
      </c>
    </row>
    <row r="7341" spans="2:11" s="58" customFormat="1">
      <c r="B7341" s="175" t="s">
        <v>8516</v>
      </c>
      <c r="C7341" s="174" t="s">
        <v>1191</v>
      </c>
      <c r="D7341" s="181">
        <v>12917.75417</v>
      </c>
      <c r="E7341" s="97">
        <v>244.97420746318474</v>
      </c>
      <c r="F7341" s="227">
        <f t="shared" si="342"/>
        <v>3164516.59</v>
      </c>
      <c r="G7341" s="81">
        <v>6458.8772950000002</v>
      </c>
      <c r="H7341" s="106">
        <v>623.65173017271263</v>
      </c>
      <c r="I7341" s="189">
        <f t="shared" si="343"/>
        <v>4028090</v>
      </c>
      <c r="J7341" s="232">
        <v>2016</v>
      </c>
      <c r="K7341" s="106">
        <f t="shared" si="344"/>
        <v>7192607</v>
      </c>
    </row>
    <row r="7342" spans="2:11" s="58" customFormat="1">
      <c r="B7342" s="175" t="s">
        <v>8517</v>
      </c>
      <c r="C7342" s="174" t="s">
        <v>1702</v>
      </c>
      <c r="D7342" s="104">
        <v>6272.8378789999997</v>
      </c>
      <c r="E7342" s="97">
        <v>184.38167577581041</v>
      </c>
      <c r="F7342" s="227">
        <f t="shared" si="342"/>
        <v>1156596.3600000001</v>
      </c>
      <c r="G7342" s="81"/>
      <c r="H7342" s="106" t="s">
        <v>11235</v>
      </c>
      <c r="I7342" s="189" t="str">
        <f t="shared" si="343"/>
        <v/>
      </c>
      <c r="J7342" s="232">
        <v>2016</v>
      </c>
      <c r="K7342" s="106">
        <f t="shared" si="344"/>
        <v>0</v>
      </c>
    </row>
    <row r="7343" spans="2:11" s="58" customFormat="1">
      <c r="B7343" s="175" t="s">
        <v>8518</v>
      </c>
      <c r="C7343" s="174" t="s">
        <v>1191</v>
      </c>
      <c r="D7343" s="181">
        <v>18008.407139999999</v>
      </c>
      <c r="E7343" s="97">
        <v>287.37488550583714</v>
      </c>
      <c r="F7343" s="227">
        <f t="shared" si="342"/>
        <v>5175163.9399999995</v>
      </c>
      <c r="G7343" s="81"/>
      <c r="H7343" s="106" t="s">
        <v>11235</v>
      </c>
      <c r="I7343" s="189" t="str">
        <f t="shared" si="343"/>
        <v/>
      </c>
      <c r="J7343" s="232">
        <v>2016</v>
      </c>
      <c r="K7343" s="106">
        <f t="shared" si="344"/>
        <v>0</v>
      </c>
    </row>
    <row r="7344" spans="2:11" s="58" customFormat="1">
      <c r="B7344" s="175" t="s">
        <v>8519</v>
      </c>
      <c r="C7344" s="174" t="s">
        <v>1191</v>
      </c>
      <c r="D7344" s="181">
        <v>18008.407139999999</v>
      </c>
      <c r="E7344" s="97">
        <v>286.13598692771444</v>
      </c>
      <c r="F7344" s="227">
        <f t="shared" si="342"/>
        <v>5152853.3499999996</v>
      </c>
      <c r="G7344" s="81">
        <v>18008.407719999999</v>
      </c>
      <c r="H7344" s="106">
        <v>623.65163953540252</v>
      </c>
      <c r="I7344" s="189">
        <f t="shared" si="343"/>
        <v>11230973</v>
      </c>
      <c r="J7344" s="232">
        <v>2016</v>
      </c>
      <c r="K7344" s="106">
        <f t="shared" si="344"/>
        <v>16383826</v>
      </c>
    </row>
    <row r="7345" spans="2:11" s="58" customFormat="1">
      <c r="B7345" s="175" t="s">
        <v>8520</v>
      </c>
      <c r="C7345" s="174" t="s">
        <v>1626</v>
      </c>
      <c r="D7345" s="181">
        <v>6654.125</v>
      </c>
      <c r="E7345" s="97">
        <v>182.15158116206112</v>
      </c>
      <c r="F7345" s="227">
        <f t="shared" si="342"/>
        <v>1212059.3899999999</v>
      </c>
      <c r="G7345" s="81">
        <v>3327.0624440000001</v>
      </c>
      <c r="H7345" s="106">
        <v>623.65165515360547</v>
      </c>
      <c r="I7345" s="189">
        <f t="shared" si="343"/>
        <v>2074928</v>
      </c>
      <c r="J7345" s="232">
        <v>2016</v>
      </c>
      <c r="K7345" s="106">
        <f t="shared" si="344"/>
        <v>3286987</v>
      </c>
    </row>
    <row r="7346" spans="2:11" s="58" customFormat="1">
      <c r="B7346" s="175" t="s">
        <v>8521</v>
      </c>
      <c r="C7346" s="174" t="s">
        <v>201</v>
      </c>
      <c r="D7346" s="181">
        <v>6998.8384619999997</v>
      </c>
      <c r="E7346" s="97">
        <v>292.11152837720687</v>
      </c>
      <c r="F7346" s="227">
        <f t="shared" si="342"/>
        <v>2044441.3999999997</v>
      </c>
      <c r="G7346" s="81">
        <v>3499.4191380000002</v>
      </c>
      <c r="H7346" s="106">
        <v>623.65178732128197</v>
      </c>
      <c r="I7346" s="189">
        <f t="shared" si="343"/>
        <v>2182419</v>
      </c>
      <c r="J7346" s="232">
        <v>2016</v>
      </c>
      <c r="K7346" s="106">
        <f t="shared" si="344"/>
        <v>4226860</v>
      </c>
    </row>
    <row r="7347" spans="2:11" s="58" customFormat="1">
      <c r="B7347" s="175" t="s">
        <v>8522</v>
      </c>
      <c r="C7347" s="174" t="s">
        <v>201</v>
      </c>
      <c r="D7347" s="104">
        <v>3775.6384619999999</v>
      </c>
      <c r="E7347" s="97">
        <v>421.61451792096932</v>
      </c>
      <c r="F7347" s="227">
        <f t="shared" si="342"/>
        <v>1591863.99</v>
      </c>
      <c r="G7347" s="81">
        <v>1887.8192079999999</v>
      </c>
      <c r="H7347" s="106">
        <v>623.65188096973748</v>
      </c>
      <c r="I7347" s="189">
        <f t="shared" si="343"/>
        <v>1177342</v>
      </c>
      <c r="J7347" s="232">
        <v>2016</v>
      </c>
      <c r="K7347" s="106">
        <f t="shared" si="344"/>
        <v>2769206</v>
      </c>
    </row>
    <row r="7348" spans="2:11" s="58" customFormat="1">
      <c r="B7348" s="175" t="s">
        <v>8523</v>
      </c>
      <c r="C7348" s="174" t="s">
        <v>198</v>
      </c>
      <c r="D7348" s="181">
        <v>16163.416670000001</v>
      </c>
      <c r="E7348" s="97">
        <v>65.012589321562047</v>
      </c>
      <c r="F7348" s="227">
        <f t="shared" si="342"/>
        <v>1050825.57</v>
      </c>
      <c r="G7348" s="81">
        <v>8081.7085900000002</v>
      </c>
      <c r="H7348" s="106">
        <v>623.65166274821104</v>
      </c>
      <c r="I7348" s="189">
        <f t="shared" si="343"/>
        <v>5040171</v>
      </c>
      <c r="J7348" s="232">
        <v>2016</v>
      </c>
      <c r="K7348" s="106">
        <f t="shared" si="344"/>
        <v>6090997</v>
      </c>
    </row>
    <row r="7349" spans="2:11" s="58" customFormat="1">
      <c r="B7349" s="175" t="s">
        <v>8524</v>
      </c>
      <c r="C7349" s="174" t="s">
        <v>201</v>
      </c>
      <c r="D7349" s="181">
        <v>3775.6384619999999</v>
      </c>
      <c r="E7349" s="97">
        <v>421.61451792096932</v>
      </c>
      <c r="F7349" s="227">
        <f t="shared" si="342"/>
        <v>1591863.99</v>
      </c>
      <c r="G7349" s="81">
        <v>1887.8192079999999</v>
      </c>
      <c r="H7349" s="106">
        <v>623.65188096973748</v>
      </c>
      <c r="I7349" s="189">
        <f t="shared" si="343"/>
        <v>1177342</v>
      </c>
      <c r="J7349" s="232">
        <v>2016</v>
      </c>
      <c r="K7349" s="106">
        <f t="shared" si="344"/>
        <v>2769206</v>
      </c>
    </row>
    <row r="7350" spans="2:11" s="58" customFormat="1">
      <c r="B7350" s="175" t="s">
        <v>8525</v>
      </c>
      <c r="C7350" s="174" t="s">
        <v>201</v>
      </c>
      <c r="D7350" s="181">
        <v>9779.2098900000001</v>
      </c>
      <c r="E7350" s="97">
        <v>817.15388562950659</v>
      </c>
      <c r="F7350" s="227">
        <f t="shared" si="342"/>
        <v>7991119.3599999994</v>
      </c>
      <c r="G7350" s="81">
        <v>4889.6048369999999</v>
      </c>
      <c r="H7350" s="106">
        <v>623.65162454947074</v>
      </c>
      <c r="I7350" s="189">
        <f t="shared" si="343"/>
        <v>3049410</v>
      </c>
      <c r="J7350" s="232">
        <v>2016</v>
      </c>
      <c r="K7350" s="106">
        <f t="shared" si="344"/>
        <v>11040529</v>
      </c>
    </row>
    <row r="7351" spans="2:11" s="58" customFormat="1">
      <c r="B7351" s="175" t="s">
        <v>8526</v>
      </c>
      <c r="C7351" s="174" t="s">
        <v>1206</v>
      </c>
      <c r="D7351" s="181">
        <v>2660.0513089999999</v>
      </c>
      <c r="E7351" s="97">
        <v>497.45654360985111</v>
      </c>
      <c r="F7351" s="227">
        <f t="shared" si="342"/>
        <v>1323259.93</v>
      </c>
      <c r="G7351" s="81">
        <v>1330.025674</v>
      </c>
      <c r="H7351" s="106">
        <v>623.65187094877092</v>
      </c>
      <c r="I7351" s="189">
        <f t="shared" si="343"/>
        <v>829473</v>
      </c>
      <c r="J7351" s="232">
        <v>2016</v>
      </c>
      <c r="K7351" s="106">
        <f t="shared" si="344"/>
        <v>2152733</v>
      </c>
    </row>
    <row r="7352" spans="2:11" s="58" customFormat="1">
      <c r="B7352" s="175" t="s">
        <v>8527</v>
      </c>
      <c r="C7352" s="174" t="s">
        <v>201</v>
      </c>
      <c r="D7352" s="104">
        <v>7036.4</v>
      </c>
      <c r="E7352" s="97">
        <v>336.95007390142689</v>
      </c>
      <c r="F7352" s="227">
        <f t="shared" si="342"/>
        <v>2370915.5</v>
      </c>
      <c r="G7352" s="81">
        <v>3518.1999479999999</v>
      </c>
      <c r="H7352" s="106">
        <v>623.651592413701</v>
      </c>
      <c r="I7352" s="189">
        <f t="shared" si="343"/>
        <v>2194131</v>
      </c>
      <c r="J7352" s="232">
        <v>2016</v>
      </c>
      <c r="K7352" s="106">
        <f t="shared" si="344"/>
        <v>4565047</v>
      </c>
    </row>
    <row r="7353" spans="2:11" s="58" customFormat="1">
      <c r="B7353" s="175" t="s">
        <v>8528</v>
      </c>
      <c r="C7353" s="174" t="s">
        <v>1206</v>
      </c>
      <c r="D7353" s="181">
        <v>6538.9983679999996</v>
      </c>
      <c r="E7353" s="97">
        <v>635.68785249160044</v>
      </c>
      <c r="F7353" s="227">
        <f t="shared" si="342"/>
        <v>4156761.8299999996</v>
      </c>
      <c r="G7353" s="81">
        <v>3269.499174</v>
      </c>
      <c r="H7353" s="106">
        <v>623.65178624755322</v>
      </c>
      <c r="I7353" s="189">
        <f t="shared" si="343"/>
        <v>2039028.9999999998</v>
      </c>
      <c r="J7353" s="232">
        <v>2016</v>
      </c>
      <c r="K7353" s="106">
        <f t="shared" si="344"/>
        <v>6195791</v>
      </c>
    </row>
    <row r="7354" spans="2:11" s="58" customFormat="1">
      <c r="B7354" s="175" t="s">
        <v>8529</v>
      </c>
      <c r="C7354" s="174" t="s">
        <v>201</v>
      </c>
      <c r="D7354" s="181">
        <v>4367.8900000000003</v>
      </c>
      <c r="E7354" s="97">
        <v>473.82911886517286</v>
      </c>
      <c r="F7354" s="227">
        <f t="shared" si="342"/>
        <v>2069633.47</v>
      </c>
      <c r="G7354" s="81">
        <v>2183.9451130000002</v>
      </c>
      <c r="H7354" s="106">
        <v>623.65166225677024</v>
      </c>
      <c r="I7354" s="189">
        <f t="shared" si="343"/>
        <v>1362021</v>
      </c>
      <c r="J7354" s="232">
        <v>2016</v>
      </c>
      <c r="K7354" s="106">
        <f t="shared" si="344"/>
        <v>3431654</v>
      </c>
    </row>
    <row r="7355" spans="2:11" s="58" customFormat="1">
      <c r="B7355" s="175" t="s">
        <v>8530</v>
      </c>
      <c r="C7355" s="174" t="s">
        <v>1208</v>
      </c>
      <c r="D7355" s="181">
        <v>5638.7261680000001</v>
      </c>
      <c r="E7355" s="97">
        <v>49.66930502662423</v>
      </c>
      <c r="F7355" s="227">
        <f t="shared" si="342"/>
        <v>280071.61</v>
      </c>
      <c r="G7355" s="81">
        <v>2819.3631169999999</v>
      </c>
      <c r="H7355" s="106">
        <v>623.65148689004434</v>
      </c>
      <c r="I7355" s="189">
        <f t="shared" si="343"/>
        <v>1758300</v>
      </c>
      <c r="J7355" s="232">
        <v>2016</v>
      </c>
      <c r="K7355" s="106">
        <f t="shared" si="344"/>
        <v>2038372</v>
      </c>
    </row>
    <row r="7356" spans="2:11" s="58" customFormat="1">
      <c r="B7356" s="175" t="s">
        <v>8531</v>
      </c>
      <c r="C7356" s="174" t="s">
        <v>1245</v>
      </c>
      <c r="D7356" s="181">
        <v>9017.4</v>
      </c>
      <c r="E7356" s="97">
        <v>117.96149887994322</v>
      </c>
      <c r="F7356" s="227">
        <f t="shared" si="342"/>
        <v>1063706.02</v>
      </c>
      <c r="G7356" s="81">
        <v>4508.699963</v>
      </c>
      <c r="H7356" s="106">
        <v>623.65161201124704</v>
      </c>
      <c r="I7356" s="189">
        <f t="shared" si="343"/>
        <v>2811858</v>
      </c>
      <c r="J7356" s="232">
        <v>2016</v>
      </c>
      <c r="K7356" s="106">
        <f t="shared" si="344"/>
        <v>3875564</v>
      </c>
    </row>
    <row r="7357" spans="2:11" s="58" customFormat="1">
      <c r="B7357" s="175" t="s">
        <v>8532</v>
      </c>
      <c r="C7357" s="174" t="s">
        <v>1245</v>
      </c>
      <c r="D7357" s="104">
        <v>7769.7333330000001</v>
      </c>
      <c r="E7357" s="97">
        <v>224.63080715874551</v>
      </c>
      <c r="F7357" s="227">
        <f t="shared" si="342"/>
        <v>1745321.47</v>
      </c>
      <c r="G7357" s="81">
        <v>3884.8668819999998</v>
      </c>
      <c r="H7357" s="106">
        <v>623.65174241252168</v>
      </c>
      <c r="I7357" s="189">
        <f t="shared" si="343"/>
        <v>2422804</v>
      </c>
      <c r="J7357" s="232">
        <v>2016</v>
      </c>
      <c r="K7357" s="106">
        <f t="shared" si="344"/>
        <v>4168125</v>
      </c>
    </row>
    <row r="7358" spans="2:11" s="58" customFormat="1">
      <c r="B7358" s="175" t="s">
        <v>8533</v>
      </c>
      <c r="C7358" s="174" t="s">
        <v>8501</v>
      </c>
      <c r="D7358" s="181">
        <v>8937.7936079999999</v>
      </c>
      <c r="E7358" s="97">
        <v>251.0322892208813</v>
      </c>
      <c r="F7358" s="227">
        <f t="shared" si="342"/>
        <v>2243674.79</v>
      </c>
      <c r="G7358" s="81"/>
      <c r="H7358" s="106" t="s">
        <v>11235</v>
      </c>
      <c r="I7358" s="189" t="str">
        <f t="shared" si="343"/>
        <v/>
      </c>
      <c r="J7358" s="232">
        <v>2016</v>
      </c>
      <c r="K7358" s="106">
        <f t="shared" si="344"/>
        <v>0</v>
      </c>
    </row>
    <row r="7359" spans="2:11" s="58" customFormat="1">
      <c r="B7359" s="175" t="s">
        <v>8534</v>
      </c>
      <c r="C7359" s="174" t="s">
        <v>1245</v>
      </c>
      <c r="D7359" s="181">
        <v>9017.4</v>
      </c>
      <c r="E7359" s="97">
        <v>117.96149887994322</v>
      </c>
      <c r="F7359" s="227">
        <f t="shared" si="342"/>
        <v>1063706.02</v>
      </c>
      <c r="G7359" s="81">
        <v>4508.699963</v>
      </c>
      <c r="H7359" s="106">
        <v>623.65161201124704</v>
      </c>
      <c r="I7359" s="189">
        <f t="shared" si="343"/>
        <v>2811858</v>
      </c>
      <c r="J7359" s="232">
        <v>2016</v>
      </c>
      <c r="K7359" s="106">
        <f t="shared" si="344"/>
        <v>3875564</v>
      </c>
    </row>
    <row r="7360" spans="2:11" s="58" customFormat="1">
      <c r="B7360" s="175" t="s">
        <v>8535</v>
      </c>
      <c r="C7360" s="174" t="s">
        <v>1206</v>
      </c>
      <c r="D7360" s="181">
        <v>15381.62559</v>
      </c>
      <c r="E7360" s="97">
        <v>382.35214773551121</v>
      </c>
      <c r="F7360" s="227">
        <f t="shared" si="342"/>
        <v>5881197.5800000001</v>
      </c>
      <c r="G7360" s="81">
        <v>7690.8128930000003</v>
      </c>
      <c r="H7360" s="106">
        <v>983.63516383104911</v>
      </c>
      <c r="I7360" s="189">
        <f t="shared" si="343"/>
        <v>7564954</v>
      </c>
      <c r="J7360" s="232">
        <v>2016</v>
      </c>
      <c r="K7360" s="106">
        <f t="shared" si="344"/>
        <v>13446152</v>
      </c>
    </row>
    <row r="7361" spans="2:11" s="58" customFormat="1">
      <c r="B7361" s="175" t="s">
        <v>8536</v>
      </c>
      <c r="C7361" s="174" t="s">
        <v>6614</v>
      </c>
      <c r="D7361" s="181">
        <v>4888.192857</v>
      </c>
      <c r="E7361" s="97">
        <v>155.26684036476428</v>
      </c>
      <c r="F7361" s="227">
        <f t="shared" si="342"/>
        <v>758974.26</v>
      </c>
      <c r="G7361" s="81">
        <v>2444.0964309999999</v>
      </c>
      <c r="H7361" s="106">
        <v>1300.6111214275572</v>
      </c>
      <c r="I7361" s="189">
        <f t="shared" si="343"/>
        <v>3178819</v>
      </c>
      <c r="J7361" s="232">
        <v>2016</v>
      </c>
      <c r="K7361" s="106">
        <f t="shared" si="344"/>
        <v>3937793</v>
      </c>
    </row>
    <row r="7362" spans="2:11" s="58" customFormat="1">
      <c r="B7362" s="175" t="s">
        <v>8537</v>
      </c>
      <c r="C7362" s="174" t="s">
        <v>6614</v>
      </c>
      <c r="D7362" s="104">
        <v>4372.91</v>
      </c>
      <c r="E7362" s="97">
        <v>142.28308609141283</v>
      </c>
      <c r="F7362" s="227">
        <f t="shared" si="342"/>
        <v>622191.13</v>
      </c>
      <c r="G7362" s="81">
        <v>2186.4550039999999</v>
      </c>
      <c r="H7362" s="106">
        <v>1300.6112610584507</v>
      </c>
      <c r="I7362" s="189">
        <f t="shared" si="343"/>
        <v>2843728</v>
      </c>
      <c r="J7362" s="232">
        <v>2016</v>
      </c>
      <c r="K7362" s="106">
        <f t="shared" si="344"/>
        <v>3465919</v>
      </c>
    </row>
    <row r="7363" spans="2:11" s="58" customFormat="1">
      <c r="B7363" s="175" t="s">
        <v>8538</v>
      </c>
      <c r="C7363" s="174" t="s">
        <v>204</v>
      </c>
      <c r="D7363" s="181">
        <v>8476.6749999999993</v>
      </c>
      <c r="E7363" s="97">
        <v>462.55501832971072</v>
      </c>
      <c r="F7363" s="227">
        <f t="shared" si="342"/>
        <v>3920928.56</v>
      </c>
      <c r="G7363" s="81">
        <v>4238.3375699999997</v>
      </c>
      <c r="H7363" s="106">
        <v>623.65159837893714</v>
      </c>
      <c r="I7363" s="189">
        <f t="shared" si="343"/>
        <v>2643246</v>
      </c>
      <c r="J7363" s="232">
        <v>2016</v>
      </c>
      <c r="K7363" s="106">
        <f t="shared" si="344"/>
        <v>6564175</v>
      </c>
    </row>
    <row r="7364" spans="2:11" s="58" customFormat="1">
      <c r="B7364" s="175" t="s">
        <v>8539</v>
      </c>
      <c r="C7364" s="174" t="s">
        <v>204</v>
      </c>
      <c r="D7364" s="181">
        <v>3060.6</v>
      </c>
      <c r="E7364" s="97">
        <v>126.2689178592433</v>
      </c>
      <c r="F7364" s="227">
        <f t="shared" si="342"/>
        <v>386458.65</v>
      </c>
      <c r="G7364" s="81">
        <v>1530.3000709999999</v>
      </c>
      <c r="H7364" s="106">
        <v>623.65154265225158</v>
      </c>
      <c r="I7364" s="189">
        <f t="shared" si="343"/>
        <v>954374</v>
      </c>
      <c r="J7364" s="232">
        <v>2016</v>
      </c>
      <c r="K7364" s="106">
        <f t="shared" si="344"/>
        <v>1340833</v>
      </c>
    </row>
    <row r="7365" spans="2:11" s="58" customFormat="1">
      <c r="B7365" s="175" t="s">
        <v>8540</v>
      </c>
      <c r="C7365" s="174" t="s">
        <v>204</v>
      </c>
      <c r="D7365" s="181">
        <v>3060.6</v>
      </c>
      <c r="E7365" s="97">
        <v>126.2689178592433</v>
      </c>
      <c r="F7365" s="227">
        <f t="shared" si="342"/>
        <v>386458.65</v>
      </c>
      <c r="G7365" s="81">
        <v>1530.3000709999999</v>
      </c>
      <c r="H7365" s="106">
        <v>623.65154265225158</v>
      </c>
      <c r="I7365" s="189">
        <f t="shared" si="343"/>
        <v>954374</v>
      </c>
      <c r="J7365" s="232">
        <v>2016</v>
      </c>
      <c r="K7365" s="106">
        <f t="shared" si="344"/>
        <v>1340833</v>
      </c>
    </row>
    <row r="7366" spans="2:11" s="58" customFormat="1">
      <c r="B7366" s="175" t="s">
        <v>8541</v>
      </c>
      <c r="C7366" s="174" t="s">
        <v>8542</v>
      </c>
      <c r="D7366" s="181">
        <v>3601.6030300000002</v>
      </c>
      <c r="E7366" s="97">
        <v>256.15355504629281</v>
      </c>
      <c r="F7366" s="227">
        <f t="shared" si="342"/>
        <v>922563.42</v>
      </c>
      <c r="G7366" s="81">
        <v>1800.801551</v>
      </c>
      <c r="H7366" s="106">
        <v>623.65172851853015</v>
      </c>
      <c r="I7366" s="189">
        <f t="shared" si="343"/>
        <v>1123073</v>
      </c>
      <c r="J7366" s="232">
        <v>2016</v>
      </c>
      <c r="K7366" s="106">
        <f t="shared" si="344"/>
        <v>2045636</v>
      </c>
    </row>
    <row r="7367" spans="2:11" s="58" customFormat="1">
      <c r="B7367" s="175" t="s">
        <v>8543</v>
      </c>
      <c r="C7367" s="174" t="s">
        <v>198</v>
      </c>
      <c r="D7367" s="104">
        <v>19079.016670000001</v>
      </c>
      <c r="E7367" s="97">
        <v>290.11910287303084</v>
      </c>
      <c r="F7367" s="227">
        <f t="shared" si="342"/>
        <v>5535187.2000000002</v>
      </c>
      <c r="G7367" s="81">
        <v>9539.5084920000008</v>
      </c>
      <c r="H7367" s="106">
        <v>771.9594784338916</v>
      </c>
      <c r="I7367" s="189">
        <f t="shared" si="343"/>
        <v>7364114.0000000009</v>
      </c>
      <c r="J7367" s="232">
        <v>2016</v>
      </c>
      <c r="K7367" s="106">
        <f t="shared" si="344"/>
        <v>12899301</v>
      </c>
    </row>
    <row r="7368" spans="2:11" s="58" customFormat="1">
      <c r="B7368" s="175" t="s">
        <v>8544</v>
      </c>
      <c r="C7368" s="174" t="s">
        <v>198</v>
      </c>
      <c r="D7368" s="181">
        <v>2539.65</v>
      </c>
      <c r="E7368" s="97">
        <v>217.6689819463312</v>
      </c>
      <c r="F7368" s="227">
        <f t="shared" si="342"/>
        <v>552803.03</v>
      </c>
      <c r="G7368" s="81">
        <v>1269.8249410000001</v>
      </c>
      <c r="H7368" s="106">
        <v>1300.6107745051763</v>
      </c>
      <c r="I7368" s="189">
        <f t="shared" si="343"/>
        <v>1651548</v>
      </c>
      <c r="J7368" s="232">
        <v>2016</v>
      </c>
      <c r="K7368" s="106">
        <f t="shared" si="344"/>
        <v>2204351</v>
      </c>
    </row>
    <row r="7369" spans="2:11" s="58" customFormat="1">
      <c r="B7369" s="175" t="s">
        <v>8545</v>
      </c>
      <c r="C7369" s="174" t="s">
        <v>6614</v>
      </c>
      <c r="D7369" s="181">
        <v>4372.91</v>
      </c>
      <c r="E7369" s="97">
        <v>142.28308609141283</v>
      </c>
      <c r="F7369" s="227">
        <f t="shared" si="342"/>
        <v>622191.13</v>
      </c>
      <c r="G7369" s="81">
        <v>2186.4550039999999</v>
      </c>
      <c r="H7369" s="106">
        <v>1300.6112610584507</v>
      </c>
      <c r="I7369" s="189">
        <f t="shared" si="343"/>
        <v>2843728</v>
      </c>
      <c r="J7369" s="232">
        <v>2016</v>
      </c>
      <c r="K7369" s="106">
        <f t="shared" si="344"/>
        <v>3465919</v>
      </c>
    </row>
    <row r="7370" spans="2:11" s="58" customFormat="1">
      <c r="B7370" s="175" t="s">
        <v>8546</v>
      </c>
      <c r="C7370" s="174" t="s">
        <v>201</v>
      </c>
      <c r="D7370" s="181">
        <v>9779.2098900000001</v>
      </c>
      <c r="E7370" s="97">
        <v>817.15388562950659</v>
      </c>
      <c r="F7370" s="227">
        <f t="shared" si="342"/>
        <v>7991119.3599999994</v>
      </c>
      <c r="G7370" s="81">
        <v>4889.6048369999999</v>
      </c>
      <c r="H7370" s="106">
        <v>623.65162454947074</v>
      </c>
      <c r="I7370" s="189">
        <f t="shared" si="343"/>
        <v>3049410</v>
      </c>
      <c r="J7370" s="232">
        <v>2016</v>
      </c>
      <c r="K7370" s="106">
        <f t="shared" si="344"/>
        <v>11040529</v>
      </c>
    </row>
    <row r="7371" spans="2:11" s="58" customFormat="1">
      <c r="B7371" s="175" t="s">
        <v>8547</v>
      </c>
      <c r="C7371" s="174" t="s">
        <v>1726</v>
      </c>
      <c r="D7371" s="181">
        <v>14541.883330000001</v>
      </c>
      <c r="E7371" s="97">
        <v>91.302285946754324</v>
      </c>
      <c r="F7371" s="227">
        <f t="shared" si="342"/>
        <v>1327707.19</v>
      </c>
      <c r="G7371" s="81">
        <v>7270.9415669999998</v>
      </c>
      <c r="H7371" s="106">
        <v>623.6516905293953</v>
      </c>
      <c r="I7371" s="189">
        <f t="shared" si="343"/>
        <v>4534535</v>
      </c>
      <c r="J7371" s="232">
        <v>2016</v>
      </c>
      <c r="K7371" s="106">
        <f t="shared" si="344"/>
        <v>5862242</v>
      </c>
    </row>
    <row r="7372" spans="2:11" s="58" customFormat="1">
      <c r="B7372" s="175" t="s">
        <v>8548</v>
      </c>
      <c r="C7372" s="174" t="s">
        <v>1726</v>
      </c>
      <c r="D7372" s="104">
        <v>14541.883330000001</v>
      </c>
      <c r="E7372" s="97">
        <v>91.302285946754324</v>
      </c>
      <c r="F7372" s="227">
        <f t="shared" si="342"/>
        <v>1327707.19</v>
      </c>
      <c r="G7372" s="81">
        <v>7270.9415669999998</v>
      </c>
      <c r="H7372" s="106">
        <v>623.6516905293953</v>
      </c>
      <c r="I7372" s="189">
        <f t="shared" si="343"/>
        <v>4534535</v>
      </c>
      <c r="J7372" s="232">
        <v>2016</v>
      </c>
      <c r="K7372" s="106">
        <f t="shared" si="344"/>
        <v>5862242</v>
      </c>
    </row>
    <row r="7373" spans="2:11" s="58" customFormat="1">
      <c r="B7373" s="175" t="s">
        <v>8549</v>
      </c>
      <c r="C7373" s="174" t="s">
        <v>1726</v>
      </c>
      <c r="D7373" s="181">
        <v>19353.05</v>
      </c>
      <c r="E7373" s="97">
        <v>39.148705759557281</v>
      </c>
      <c r="F7373" s="227">
        <f t="shared" si="342"/>
        <v>757646.86</v>
      </c>
      <c r="G7373" s="81">
        <v>9676.5249210000002</v>
      </c>
      <c r="H7373" s="106">
        <v>583.45708258833713</v>
      </c>
      <c r="I7373" s="189">
        <f t="shared" si="343"/>
        <v>5645836.9999999991</v>
      </c>
      <c r="J7373" s="232">
        <v>2016</v>
      </c>
      <c r="K7373" s="106">
        <f t="shared" si="344"/>
        <v>6403484</v>
      </c>
    </row>
    <row r="7374" spans="2:11" s="58" customFormat="1">
      <c r="B7374" s="175" t="s">
        <v>8550</v>
      </c>
      <c r="C7374" s="174" t="s">
        <v>1726</v>
      </c>
      <c r="D7374" s="181">
        <v>12053.15</v>
      </c>
      <c r="E7374" s="97">
        <v>33.778476995640141</v>
      </c>
      <c r="F7374" s="227">
        <f t="shared" ref="F7374:F7437" si="345">IFERROR(D7374*E7374,0)</f>
        <v>407137.04999999993</v>
      </c>
      <c r="G7374" s="81">
        <v>6026.575108</v>
      </c>
      <c r="H7374" s="106">
        <v>576.16107619578349</v>
      </c>
      <c r="I7374" s="189">
        <f t="shared" ref="I7374:I7437" si="346">IFERROR(G7374*H7374,"")</f>
        <v>3472278</v>
      </c>
      <c r="J7374" s="232">
        <v>2016</v>
      </c>
      <c r="K7374" s="106">
        <f t="shared" ref="K7374:K7437" si="347">IFERROR(ROUND((F7374+I7374),0),0)</f>
        <v>3879415</v>
      </c>
    </row>
    <row r="7375" spans="2:11" s="58" customFormat="1">
      <c r="B7375" s="175" t="s">
        <v>8551</v>
      </c>
      <c r="C7375" s="174" t="s">
        <v>1726</v>
      </c>
      <c r="D7375" s="181">
        <v>19353.05</v>
      </c>
      <c r="E7375" s="97">
        <v>39.148705759557281</v>
      </c>
      <c r="F7375" s="227">
        <f t="shared" si="345"/>
        <v>757646.86</v>
      </c>
      <c r="G7375" s="81">
        <v>9676.5249210000002</v>
      </c>
      <c r="H7375" s="106">
        <v>583.45708258833713</v>
      </c>
      <c r="I7375" s="189">
        <f t="shared" si="346"/>
        <v>5645836.9999999991</v>
      </c>
      <c r="J7375" s="232">
        <v>2016</v>
      </c>
      <c r="K7375" s="106">
        <f t="shared" si="347"/>
        <v>6403484</v>
      </c>
    </row>
    <row r="7376" spans="2:11" s="58" customFormat="1">
      <c r="B7376" s="175" t="s">
        <v>8552</v>
      </c>
      <c r="C7376" s="174" t="s">
        <v>5137</v>
      </c>
      <c r="D7376" s="181">
        <v>3467.05</v>
      </c>
      <c r="E7376" s="97">
        <v>144.59371223374339</v>
      </c>
      <c r="F7376" s="227">
        <f t="shared" si="345"/>
        <v>501313.63000000006</v>
      </c>
      <c r="G7376" s="81">
        <v>1733.5249289999999</v>
      </c>
      <c r="H7376" s="106">
        <v>623.65183327571287</v>
      </c>
      <c r="I7376" s="189">
        <f t="shared" si="346"/>
        <v>1081116</v>
      </c>
      <c r="J7376" s="232">
        <v>2016</v>
      </c>
      <c r="K7376" s="106">
        <f t="shared" si="347"/>
        <v>1582430</v>
      </c>
    </row>
    <row r="7377" spans="2:11" s="58" customFormat="1">
      <c r="B7377" s="175" t="s">
        <v>8553</v>
      </c>
      <c r="C7377" s="174" t="s">
        <v>5461</v>
      </c>
      <c r="D7377" s="104">
        <v>11575.155559999999</v>
      </c>
      <c r="E7377" s="97">
        <v>135.95057464610005</v>
      </c>
      <c r="F7377" s="227">
        <f t="shared" si="345"/>
        <v>1573649.05</v>
      </c>
      <c r="G7377" s="81">
        <v>5787.5778970000001</v>
      </c>
      <c r="H7377" s="106">
        <v>623.65173553360808</v>
      </c>
      <c r="I7377" s="189">
        <f t="shared" si="346"/>
        <v>3609432.9999999995</v>
      </c>
      <c r="J7377" s="232">
        <v>2016</v>
      </c>
      <c r="K7377" s="106">
        <f t="shared" si="347"/>
        <v>5183082</v>
      </c>
    </row>
    <row r="7378" spans="2:11" s="58" customFormat="1">
      <c r="B7378" s="175" t="s">
        <v>8554</v>
      </c>
      <c r="C7378" s="174" t="s">
        <v>4559</v>
      </c>
      <c r="D7378" s="181">
        <v>7987.1777780000002</v>
      </c>
      <c r="E7378" s="97">
        <v>171.2043637949935</v>
      </c>
      <c r="F7378" s="227">
        <f t="shared" si="345"/>
        <v>1367439.69</v>
      </c>
      <c r="G7378" s="81">
        <v>3993.5889400000001</v>
      </c>
      <c r="H7378" s="106">
        <v>623.65156690362824</v>
      </c>
      <c r="I7378" s="189">
        <f t="shared" si="346"/>
        <v>2490608</v>
      </c>
      <c r="J7378" s="232">
        <v>2016</v>
      </c>
      <c r="K7378" s="106">
        <f t="shared" si="347"/>
        <v>3858048</v>
      </c>
    </row>
    <row r="7379" spans="2:11" s="58" customFormat="1">
      <c r="B7379" s="175" t="s">
        <v>8555</v>
      </c>
      <c r="C7379" s="174" t="s">
        <v>4559</v>
      </c>
      <c r="D7379" s="181">
        <v>8927.2999999999993</v>
      </c>
      <c r="E7379" s="97">
        <v>233.08727162747977</v>
      </c>
      <c r="F7379" s="227">
        <f t="shared" si="345"/>
        <v>2080840</v>
      </c>
      <c r="G7379" s="81">
        <v>4463.6499270000004</v>
      </c>
      <c r="H7379" s="106">
        <v>623.65173020433417</v>
      </c>
      <c r="I7379" s="189">
        <f t="shared" si="346"/>
        <v>2783763</v>
      </c>
      <c r="J7379" s="232">
        <v>2016</v>
      </c>
      <c r="K7379" s="106">
        <f t="shared" si="347"/>
        <v>4864603</v>
      </c>
    </row>
    <row r="7380" spans="2:11" s="58" customFormat="1">
      <c r="B7380" s="175" t="s">
        <v>8556</v>
      </c>
      <c r="C7380" s="174" t="s">
        <v>185</v>
      </c>
      <c r="D7380" s="181">
        <v>2080.469971</v>
      </c>
      <c r="E7380" s="97">
        <v>124.47624989055899</v>
      </c>
      <c r="F7380" s="227">
        <f t="shared" si="345"/>
        <v>258969.1</v>
      </c>
      <c r="G7380" s="81">
        <v>1040.2349469999999</v>
      </c>
      <c r="H7380" s="106">
        <v>623.65141824061413</v>
      </c>
      <c r="I7380" s="189">
        <f t="shared" si="346"/>
        <v>648744</v>
      </c>
      <c r="J7380" s="232">
        <v>2016</v>
      </c>
      <c r="K7380" s="106">
        <f t="shared" si="347"/>
        <v>907713</v>
      </c>
    </row>
    <row r="7381" spans="2:11" s="58" customFormat="1">
      <c r="B7381" s="175" t="s">
        <v>8557</v>
      </c>
      <c r="C7381" s="174" t="s">
        <v>182</v>
      </c>
      <c r="D7381" s="181">
        <v>7999.5</v>
      </c>
      <c r="E7381" s="97">
        <v>419.51413588349271</v>
      </c>
      <c r="F7381" s="227">
        <f t="shared" si="345"/>
        <v>3355903.33</v>
      </c>
      <c r="G7381" s="81">
        <v>3999.7498540000001</v>
      </c>
      <c r="H7381" s="106">
        <v>623.65175099772625</v>
      </c>
      <c r="I7381" s="189">
        <f t="shared" si="346"/>
        <v>2494451</v>
      </c>
      <c r="J7381" s="232">
        <v>2016</v>
      </c>
      <c r="K7381" s="106">
        <f t="shared" si="347"/>
        <v>5850354</v>
      </c>
    </row>
    <row r="7382" spans="2:11" s="58" customFormat="1">
      <c r="B7382" s="175" t="s">
        <v>8558</v>
      </c>
      <c r="C7382" s="174" t="s">
        <v>8542</v>
      </c>
      <c r="D7382" s="104">
        <v>8874.2166670000006</v>
      </c>
      <c r="E7382" s="97">
        <v>110.56247518145028</v>
      </c>
      <c r="F7382" s="227">
        <f t="shared" si="345"/>
        <v>981155.36</v>
      </c>
      <c r="G7382" s="81">
        <v>4437.1082479999995</v>
      </c>
      <c r="H7382" s="106">
        <v>623.65167702349913</v>
      </c>
      <c r="I7382" s="189">
        <f t="shared" si="346"/>
        <v>2767210</v>
      </c>
      <c r="J7382" s="232">
        <v>2016</v>
      </c>
      <c r="K7382" s="106">
        <f t="shared" si="347"/>
        <v>3748365</v>
      </c>
    </row>
    <row r="7383" spans="2:11" s="58" customFormat="1">
      <c r="B7383" s="175" t="s">
        <v>8559</v>
      </c>
      <c r="C7383" s="174" t="s">
        <v>208</v>
      </c>
      <c r="D7383" s="181">
        <v>5868.9035709999998</v>
      </c>
      <c r="E7383" s="97">
        <v>346.29318839765961</v>
      </c>
      <c r="F7383" s="227">
        <f t="shared" si="345"/>
        <v>2032361.33</v>
      </c>
      <c r="G7383" s="81"/>
      <c r="H7383" s="106" t="s">
        <v>11235</v>
      </c>
      <c r="I7383" s="189" t="str">
        <f t="shared" si="346"/>
        <v/>
      </c>
      <c r="J7383" s="232">
        <v>2016</v>
      </c>
      <c r="K7383" s="106">
        <f t="shared" si="347"/>
        <v>0</v>
      </c>
    </row>
    <row r="7384" spans="2:11" s="58" customFormat="1">
      <c r="B7384" s="175" t="s">
        <v>8560</v>
      </c>
      <c r="C7384" s="174" t="s">
        <v>185</v>
      </c>
      <c r="D7384" s="181">
        <v>4824.4450020000004</v>
      </c>
      <c r="E7384" s="97">
        <v>38.222835978761147</v>
      </c>
      <c r="F7384" s="227">
        <f t="shared" si="345"/>
        <v>184403.97</v>
      </c>
      <c r="G7384" s="81">
        <v>2412.222569</v>
      </c>
      <c r="H7384" s="106">
        <v>623.65182190615678</v>
      </c>
      <c r="I7384" s="189">
        <f t="shared" si="346"/>
        <v>1504387</v>
      </c>
      <c r="J7384" s="232">
        <v>2016</v>
      </c>
      <c r="K7384" s="106">
        <f t="shared" si="347"/>
        <v>1688791</v>
      </c>
    </row>
    <row r="7385" spans="2:11" s="58" customFormat="1">
      <c r="B7385" s="175" t="s">
        <v>8561</v>
      </c>
      <c r="C7385" s="174" t="s">
        <v>185</v>
      </c>
      <c r="D7385" s="181">
        <v>6313.5668850000002</v>
      </c>
      <c r="E7385" s="97">
        <v>107.25150653092354</v>
      </c>
      <c r="F7385" s="227">
        <f t="shared" si="345"/>
        <v>677139.56</v>
      </c>
      <c r="G7385" s="81">
        <v>3156.7833900000001</v>
      </c>
      <c r="H7385" s="106">
        <v>623.65159619013332</v>
      </c>
      <c r="I7385" s="189">
        <f t="shared" si="346"/>
        <v>1968733.0000000002</v>
      </c>
      <c r="J7385" s="232">
        <v>2016</v>
      </c>
      <c r="K7385" s="106">
        <f t="shared" si="347"/>
        <v>2645873</v>
      </c>
    </row>
    <row r="7386" spans="2:11" s="58" customFormat="1">
      <c r="B7386" s="175" t="s">
        <v>8562</v>
      </c>
      <c r="C7386" s="174" t="s">
        <v>185</v>
      </c>
      <c r="D7386" s="181">
        <v>4824.4450020000004</v>
      </c>
      <c r="E7386" s="97">
        <v>182.76441531294711</v>
      </c>
      <c r="F7386" s="227">
        <f t="shared" si="345"/>
        <v>881736.87</v>
      </c>
      <c r="G7386" s="81">
        <v>2412.2224460000002</v>
      </c>
      <c r="H7386" s="106">
        <v>623.65185370636414</v>
      </c>
      <c r="I7386" s="189">
        <f t="shared" si="346"/>
        <v>1504387</v>
      </c>
      <c r="J7386" s="232">
        <v>2016</v>
      </c>
      <c r="K7386" s="106">
        <f t="shared" si="347"/>
        <v>2386124</v>
      </c>
    </row>
    <row r="7387" spans="2:11" s="58" customFormat="1">
      <c r="B7387" s="175" t="s">
        <v>8563</v>
      </c>
      <c r="C7387" s="174" t="s">
        <v>188</v>
      </c>
      <c r="D7387" s="104">
        <v>10264.090480000001</v>
      </c>
      <c r="E7387" s="97">
        <v>105.97173048303057</v>
      </c>
      <c r="F7387" s="227">
        <f t="shared" si="345"/>
        <v>1087703.43</v>
      </c>
      <c r="G7387" s="81">
        <v>5132.0451290000001</v>
      </c>
      <c r="H7387" s="106">
        <v>623.65156960801153</v>
      </c>
      <c r="I7387" s="189">
        <f t="shared" si="346"/>
        <v>3200608</v>
      </c>
      <c r="J7387" s="232">
        <v>2016</v>
      </c>
      <c r="K7387" s="106">
        <f t="shared" si="347"/>
        <v>4288311</v>
      </c>
    </row>
    <row r="7388" spans="2:11" s="58" customFormat="1">
      <c r="B7388" s="175" t="s">
        <v>8564</v>
      </c>
      <c r="C7388" s="174" t="s">
        <v>188</v>
      </c>
      <c r="D7388" s="181">
        <v>8996.3257140000005</v>
      </c>
      <c r="E7388" s="97">
        <v>155.79252847847701</v>
      </c>
      <c r="F7388" s="227">
        <f t="shared" si="345"/>
        <v>1401560.33</v>
      </c>
      <c r="G7388" s="81">
        <v>4498.1630699999996</v>
      </c>
      <c r="H7388" s="106">
        <v>623.6516898886016</v>
      </c>
      <c r="I7388" s="189">
        <f t="shared" si="346"/>
        <v>2805287</v>
      </c>
      <c r="J7388" s="232">
        <v>2016</v>
      </c>
      <c r="K7388" s="106">
        <f t="shared" si="347"/>
        <v>4206847</v>
      </c>
    </row>
    <row r="7389" spans="2:11" s="58" customFormat="1">
      <c r="B7389" s="175" t="s">
        <v>8565</v>
      </c>
      <c r="C7389" s="174" t="s">
        <v>173</v>
      </c>
      <c r="D7389" s="181">
        <v>6613.7124999999996</v>
      </c>
      <c r="E7389" s="97">
        <v>430.45199651481676</v>
      </c>
      <c r="F7389" s="227">
        <f t="shared" si="345"/>
        <v>2846885.75</v>
      </c>
      <c r="G7389" s="81">
        <v>3306.8561749999999</v>
      </c>
      <c r="H7389" s="106">
        <v>623.65155630029778</v>
      </c>
      <c r="I7389" s="189">
        <f t="shared" si="346"/>
        <v>2062325.9999999998</v>
      </c>
      <c r="J7389" s="232">
        <v>2016</v>
      </c>
      <c r="K7389" s="106">
        <f t="shared" si="347"/>
        <v>4909212</v>
      </c>
    </row>
    <row r="7390" spans="2:11" s="58" customFormat="1">
      <c r="B7390" s="175" t="s">
        <v>8566</v>
      </c>
      <c r="C7390" s="174" t="s">
        <v>182</v>
      </c>
      <c r="D7390" s="181">
        <v>10102.11429</v>
      </c>
      <c r="E7390" s="97">
        <v>223.6297120728774</v>
      </c>
      <c r="F7390" s="227">
        <f t="shared" si="345"/>
        <v>2259132.91</v>
      </c>
      <c r="G7390" s="81">
        <v>5051.0570820000003</v>
      </c>
      <c r="H7390" s="106">
        <v>623.6516334819753</v>
      </c>
      <c r="I7390" s="189">
        <f t="shared" si="346"/>
        <v>3150100</v>
      </c>
      <c r="J7390" s="232">
        <v>2016</v>
      </c>
      <c r="K7390" s="106">
        <f t="shared" si="347"/>
        <v>5409233</v>
      </c>
    </row>
    <row r="7391" spans="2:11" s="58" customFormat="1">
      <c r="B7391" s="175" t="s">
        <v>8567</v>
      </c>
      <c r="C7391" s="174" t="s">
        <v>193</v>
      </c>
      <c r="D7391" s="181">
        <v>3783</v>
      </c>
      <c r="E7391" s="97">
        <v>136.81866243721913</v>
      </c>
      <c r="F7391" s="227">
        <f t="shared" si="345"/>
        <v>517585</v>
      </c>
      <c r="G7391" s="81">
        <v>1891.500027</v>
      </c>
      <c r="H7391" s="106">
        <v>623.65159035760348</v>
      </c>
      <c r="I7391" s="189">
        <f t="shared" si="346"/>
        <v>1179637</v>
      </c>
      <c r="J7391" s="232">
        <v>2016</v>
      </c>
      <c r="K7391" s="106">
        <f t="shared" si="347"/>
        <v>1697222</v>
      </c>
    </row>
    <row r="7392" spans="2:11" s="58" customFormat="1">
      <c r="B7392" s="175" t="s">
        <v>8568</v>
      </c>
      <c r="C7392" s="174" t="s">
        <v>188</v>
      </c>
      <c r="D7392" s="104">
        <v>8996.3257140000005</v>
      </c>
      <c r="E7392" s="97">
        <v>155.79252847847701</v>
      </c>
      <c r="F7392" s="227">
        <f t="shared" si="345"/>
        <v>1401560.33</v>
      </c>
      <c r="G7392" s="81">
        <v>4498.1630699999996</v>
      </c>
      <c r="H7392" s="106">
        <v>623.6516898886016</v>
      </c>
      <c r="I7392" s="189">
        <f t="shared" si="346"/>
        <v>2805287</v>
      </c>
      <c r="J7392" s="232">
        <v>2016</v>
      </c>
      <c r="K7392" s="106">
        <f t="shared" si="347"/>
        <v>4206847</v>
      </c>
    </row>
    <row r="7393" spans="2:11" s="58" customFormat="1">
      <c r="B7393" s="175" t="s">
        <v>8569</v>
      </c>
      <c r="C7393" s="174" t="s">
        <v>193</v>
      </c>
      <c r="D7393" s="181">
        <v>4283.7</v>
      </c>
      <c r="E7393" s="97">
        <v>128.47594135910546</v>
      </c>
      <c r="F7393" s="227">
        <f t="shared" si="345"/>
        <v>550352.39</v>
      </c>
      <c r="G7393" s="81">
        <v>2141.8499689999999</v>
      </c>
      <c r="H7393" s="106">
        <v>623.65152523902111</v>
      </c>
      <c r="I7393" s="189">
        <f t="shared" si="346"/>
        <v>1335768</v>
      </c>
      <c r="J7393" s="232">
        <v>2016</v>
      </c>
      <c r="K7393" s="106">
        <f t="shared" si="347"/>
        <v>1886120</v>
      </c>
    </row>
    <row r="7394" spans="2:11" s="58" customFormat="1">
      <c r="B7394" s="175" t="s">
        <v>8570</v>
      </c>
      <c r="C7394" s="174" t="s">
        <v>193</v>
      </c>
      <c r="D7394" s="181">
        <v>2171.8249999999998</v>
      </c>
      <c r="E7394" s="97">
        <v>271.15408469835279</v>
      </c>
      <c r="F7394" s="227">
        <f t="shared" si="345"/>
        <v>588899.22</v>
      </c>
      <c r="G7394" s="81">
        <v>1085.912468</v>
      </c>
      <c r="H7394" s="106">
        <v>623.38265739481312</v>
      </c>
      <c r="I7394" s="189">
        <f t="shared" si="346"/>
        <v>676939</v>
      </c>
      <c r="J7394" s="232">
        <v>2016</v>
      </c>
      <c r="K7394" s="106">
        <f t="shared" si="347"/>
        <v>1265838</v>
      </c>
    </row>
    <row r="7395" spans="2:11" s="58" customFormat="1">
      <c r="B7395" s="175" t="s">
        <v>8571</v>
      </c>
      <c r="C7395" s="174" t="s">
        <v>237</v>
      </c>
      <c r="D7395" s="181">
        <v>7939.9</v>
      </c>
      <c r="E7395" s="97">
        <v>169.81574830917268</v>
      </c>
      <c r="F7395" s="227">
        <f t="shared" si="345"/>
        <v>1348320.06</v>
      </c>
      <c r="G7395" s="81">
        <v>3969.950194</v>
      </c>
      <c r="H7395" s="106">
        <v>623.65165279451367</v>
      </c>
      <c r="I7395" s="189">
        <f t="shared" si="346"/>
        <v>2475866</v>
      </c>
      <c r="J7395" s="232">
        <v>2016</v>
      </c>
      <c r="K7395" s="106">
        <f t="shared" si="347"/>
        <v>3824186</v>
      </c>
    </row>
    <row r="7396" spans="2:11" s="58" customFormat="1">
      <c r="B7396" s="175" t="s">
        <v>8572</v>
      </c>
      <c r="C7396" s="174" t="s">
        <v>193</v>
      </c>
      <c r="D7396" s="181">
        <v>8607</v>
      </c>
      <c r="E7396" s="97">
        <v>354.93443127686766</v>
      </c>
      <c r="F7396" s="227">
        <f t="shared" si="345"/>
        <v>3054920.65</v>
      </c>
      <c r="G7396" s="81">
        <v>4303.4998770000002</v>
      </c>
      <c r="H7396" s="106">
        <v>595.44535221093952</v>
      </c>
      <c r="I7396" s="189">
        <f t="shared" si="346"/>
        <v>2562499</v>
      </c>
      <c r="J7396" s="232">
        <v>2016</v>
      </c>
      <c r="K7396" s="106">
        <f t="shared" si="347"/>
        <v>5617420</v>
      </c>
    </row>
    <row r="7397" spans="2:11" s="58" customFormat="1">
      <c r="B7397" s="175" t="s">
        <v>8573</v>
      </c>
      <c r="C7397" s="174" t="s">
        <v>250</v>
      </c>
      <c r="D7397" s="104">
        <v>18960.186669999999</v>
      </c>
      <c r="E7397" s="97">
        <v>262.46867378547807</v>
      </c>
      <c r="F7397" s="227">
        <f t="shared" si="345"/>
        <v>4976455.05</v>
      </c>
      <c r="G7397" s="81">
        <v>9480.0935050000007</v>
      </c>
      <c r="H7397" s="106">
        <v>582.43729316465215</v>
      </c>
      <c r="I7397" s="189">
        <f t="shared" si="346"/>
        <v>5521560</v>
      </c>
      <c r="J7397" s="232">
        <v>2016</v>
      </c>
      <c r="K7397" s="106">
        <f t="shared" si="347"/>
        <v>10498015</v>
      </c>
    </row>
    <row r="7398" spans="2:11" s="58" customFormat="1">
      <c r="B7398" s="175" t="s">
        <v>8574</v>
      </c>
      <c r="C7398" s="174" t="s">
        <v>250</v>
      </c>
      <c r="D7398" s="181">
        <v>11691.01849</v>
      </c>
      <c r="E7398" s="97">
        <v>767.28017389355773</v>
      </c>
      <c r="F7398" s="227">
        <f t="shared" si="345"/>
        <v>8970286.6999999993</v>
      </c>
      <c r="G7398" s="81">
        <v>5845.50929</v>
      </c>
      <c r="H7398" s="106">
        <v>576.16108929321365</v>
      </c>
      <c r="I7398" s="189">
        <f t="shared" si="346"/>
        <v>3367955</v>
      </c>
      <c r="J7398" s="232">
        <v>2016</v>
      </c>
      <c r="K7398" s="106">
        <f t="shared" si="347"/>
        <v>12338242</v>
      </c>
    </row>
    <row r="7399" spans="2:11" s="58" customFormat="1">
      <c r="B7399" s="175" t="s">
        <v>8575</v>
      </c>
      <c r="C7399" s="174" t="s">
        <v>250</v>
      </c>
      <c r="D7399" s="181">
        <v>8723.9714289999993</v>
      </c>
      <c r="E7399" s="97">
        <v>443.4860271480149</v>
      </c>
      <c r="F7399" s="227">
        <f t="shared" si="345"/>
        <v>3868959.43</v>
      </c>
      <c r="G7399" s="81">
        <v>4361.9855900000002</v>
      </c>
      <c r="H7399" s="106">
        <v>576.16123394850547</v>
      </c>
      <c r="I7399" s="189">
        <f t="shared" si="346"/>
        <v>2513207</v>
      </c>
      <c r="J7399" s="232">
        <v>2016</v>
      </c>
      <c r="K7399" s="106">
        <f t="shared" si="347"/>
        <v>6382166</v>
      </c>
    </row>
    <row r="7400" spans="2:11" s="58" customFormat="1">
      <c r="B7400" s="175" t="s">
        <v>8576</v>
      </c>
      <c r="C7400" s="174" t="s">
        <v>173</v>
      </c>
      <c r="D7400" s="181">
        <v>3516.8</v>
      </c>
      <c r="E7400" s="97">
        <v>347.96193414467695</v>
      </c>
      <c r="F7400" s="227">
        <f t="shared" si="345"/>
        <v>1223712.53</v>
      </c>
      <c r="G7400" s="81">
        <v>1758.3999710000001</v>
      </c>
      <c r="H7400" s="106">
        <v>623.65162539006883</v>
      </c>
      <c r="I7400" s="189">
        <f t="shared" si="346"/>
        <v>1096629</v>
      </c>
      <c r="J7400" s="232">
        <v>2016</v>
      </c>
      <c r="K7400" s="106">
        <f t="shared" si="347"/>
        <v>2320342</v>
      </c>
    </row>
    <row r="7401" spans="2:11" s="58" customFormat="1">
      <c r="B7401" s="175" t="s">
        <v>8577</v>
      </c>
      <c r="C7401" s="174" t="s">
        <v>173</v>
      </c>
      <c r="D7401" s="181">
        <v>7849.1564099999996</v>
      </c>
      <c r="E7401" s="97">
        <v>287.39291360356526</v>
      </c>
      <c r="F7401" s="227">
        <f t="shared" si="345"/>
        <v>2255791.9300000002</v>
      </c>
      <c r="G7401" s="81">
        <v>3924.5783000000001</v>
      </c>
      <c r="H7401" s="106">
        <v>623.65171819861507</v>
      </c>
      <c r="I7401" s="189">
        <f t="shared" si="346"/>
        <v>2447570</v>
      </c>
      <c r="J7401" s="232">
        <v>2016</v>
      </c>
      <c r="K7401" s="106">
        <f t="shared" si="347"/>
        <v>4703362</v>
      </c>
    </row>
    <row r="7402" spans="2:11" s="58" customFormat="1">
      <c r="B7402" s="175" t="s">
        <v>8578</v>
      </c>
      <c r="C7402" s="174" t="s">
        <v>173</v>
      </c>
      <c r="D7402" s="104">
        <v>5467.7285709999996</v>
      </c>
      <c r="E7402" s="97">
        <v>315.60971207544605</v>
      </c>
      <c r="F7402" s="227">
        <f t="shared" si="345"/>
        <v>1725668.24</v>
      </c>
      <c r="G7402" s="81">
        <v>2733.864239</v>
      </c>
      <c r="H7402" s="106">
        <v>576.16101689678669</v>
      </c>
      <c r="I7402" s="189">
        <f t="shared" si="346"/>
        <v>1575146</v>
      </c>
      <c r="J7402" s="232">
        <v>2016</v>
      </c>
      <c r="K7402" s="106">
        <f t="shared" si="347"/>
        <v>3300814</v>
      </c>
    </row>
    <row r="7403" spans="2:11" s="58" customFormat="1">
      <c r="B7403" s="175" t="s">
        <v>8579</v>
      </c>
      <c r="C7403" s="174" t="s">
        <v>173</v>
      </c>
      <c r="D7403" s="181">
        <v>12029.1819</v>
      </c>
      <c r="E7403" s="97">
        <v>362.23520653553345</v>
      </c>
      <c r="F7403" s="227">
        <f t="shared" si="345"/>
        <v>4357393.1900000004</v>
      </c>
      <c r="G7403" s="81">
        <v>6014.590948</v>
      </c>
      <c r="H7403" s="106">
        <v>616.70345200007444</v>
      </c>
      <c r="I7403" s="189">
        <f t="shared" si="346"/>
        <v>3709219</v>
      </c>
      <c r="J7403" s="232">
        <v>2016</v>
      </c>
      <c r="K7403" s="106">
        <f t="shared" si="347"/>
        <v>8066612</v>
      </c>
    </row>
    <row r="7404" spans="2:11" s="58" customFormat="1">
      <c r="B7404" s="175" t="s">
        <v>8580</v>
      </c>
      <c r="C7404" s="174" t="s">
        <v>247</v>
      </c>
      <c r="D7404" s="181">
        <v>6118.6994050000003</v>
      </c>
      <c r="E7404" s="97">
        <v>184.81655906742486</v>
      </c>
      <c r="F7404" s="227">
        <f t="shared" si="345"/>
        <v>1130836.97</v>
      </c>
      <c r="G7404" s="81">
        <v>3059.349725</v>
      </c>
      <c r="H7404" s="106">
        <v>576.16100101141592</v>
      </c>
      <c r="I7404" s="189">
        <f t="shared" si="346"/>
        <v>1762678</v>
      </c>
      <c r="J7404" s="232">
        <v>2016</v>
      </c>
      <c r="K7404" s="106">
        <f t="shared" si="347"/>
        <v>2893515</v>
      </c>
    </row>
    <row r="7405" spans="2:11" s="58" customFormat="1">
      <c r="B7405" s="175" t="s">
        <v>8581</v>
      </c>
      <c r="C7405" s="174" t="s">
        <v>247</v>
      </c>
      <c r="D7405" s="181">
        <v>4346.3452379999999</v>
      </c>
      <c r="E7405" s="97">
        <v>156.97020430754839</v>
      </c>
      <c r="F7405" s="227">
        <f t="shared" si="345"/>
        <v>682246.7</v>
      </c>
      <c r="G7405" s="81">
        <v>2173.1726910000002</v>
      </c>
      <c r="H7405" s="106">
        <v>576.16129872487886</v>
      </c>
      <c r="I7405" s="189">
        <f t="shared" si="346"/>
        <v>1252098</v>
      </c>
      <c r="J7405" s="232">
        <v>2016</v>
      </c>
      <c r="K7405" s="106">
        <f t="shared" si="347"/>
        <v>1934345</v>
      </c>
    </row>
    <row r="7406" spans="2:11" s="58" customFormat="1">
      <c r="B7406" s="175" t="s">
        <v>8582</v>
      </c>
      <c r="C7406" s="174" t="s">
        <v>173</v>
      </c>
      <c r="D7406" s="181">
        <v>4829.0666670000001</v>
      </c>
      <c r="E7406" s="97">
        <v>188.93135939388347</v>
      </c>
      <c r="F7406" s="227">
        <f t="shared" si="345"/>
        <v>912362.13</v>
      </c>
      <c r="G7406" s="81">
        <v>2414.5332600000002</v>
      </c>
      <c r="H7406" s="106">
        <v>576.16104240369827</v>
      </c>
      <c r="I7406" s="189">
        <f t="shared" si="346"/>
        <v>1391160</v>
      </c>
      <c r="J7406" s="232">
        <v>2016</v>
      </c>
      <c r="K7406" s="106">
        <f t="shared" si="347"/>
        <v>2303522</v>
      </c>
    </row>
    <row r="7407" spans="2:11" s="58" customFormat="1">
      <c r="B7407" s="175" t="s">
        <v>8583</v>
      </c>
      <c r="C7407" s="174" t="s">
        <v>247</v>
      </c>
      <c r="D7407" s="104">
        <v>10263.76987</v>
      </c>
      <c r="E7407" s="97">
        <v>226.71328074116298</v>
      </c>
      <c r="F7407" s="227">
        <f t="shared" si="345"/>
        <v>2326932.94</v>
      </c>
      <c r="G7407" s="81">
        <v>5131.8848959999996</v>
      </c>
      <c r="H7407" s="106">
        <v>576.161207805858</v>
      </c>
      <c r="I7407" s="189">
        <f t="shared" si="346"/>
        <v>2956792.9999999995</v>
      </c>
      <c r="J7407" s="232">
        <v>2016</v>
      </c>
      <c r="K7407" s="106">
        <f t="shared" si="347"/>
        <v>5283726</v>
      </c>
    </row>
    <row r="7408" spans="2:11" s="58" customFormat="1">
      <c r="B7408" s="175" t="s">
        <v>8584</v>
      </c>
      <c r="C7408" s="174" t="s">
        <v>173</v>
      </c>
      <c r="D7408" s="181">
        <v>5879.7</v>
      </c>
      <c r="E7408" s="97">
        <v>451.75450618228825</v>
      </c>
      <c r="F7408" s="227">
        <f t="shared" si="345"/>
        <v>2656180.9700000002</v>
      </c>
      <c r="G7408" s="81">
        <v>2939.8499270000002</v>
      </c>
      <c r="H7408" s="106">
        <v>576.16104293067883</v>
      </c>
      <c r="I7408" s="189">
        <f t="shared" si="346"/>
        <v>1693827.0000000002</v>
      </c>
      <c r="J7408" s="232">
        <v>2016</v>
      </c>
      <c r="K7408" s="106">
        <f t="shared" si="347"/>
        <v>4350008</v>
      </c>
    </row>
    <row r="7409" spans="2:11" s="58" customFormat="1">
      <c r="B7409" s="175" t="s">
        <v>8585</v>
      </c>
      <c r="C7409" s="174" t="s">
        <v>5098</v>
      </c>
      <c r="D7409" s="181">
        <v>15701.3</v>
      </c>
      <c r="E7409" s="97">
        <v>111.06979676842045</v>
      </c>
      <c r="F7409" s="227">
        <f t="shared" si="345"/>
        <v>1743940.2</v>
      </c>
      <c r="G7409" s="81"/>
      <c r="H7409" s="106" t="s">
        <v>11235</v>
      </c>
      <c r="I7409" s="189" t="str">
        <f t="shared" si="346"/>
        <v/>
      </c>
      <c r="J7409" s="232">
        <v>2016</v>
      </c>
      <c r="K7409" s="106">
        <f t="shared" si="347"/>
        <v>0</v>
      </c>
    </row>
    <row r="7410" spans="2:11" s="58" customFormat="1">
      <c r="B7410" s="175" t="s">
        <v>8586</v>
      </c>
      <c r="C7410" s="174" t="s">
        <v>5098</v>
      </c>
      <c r="D7410" s="181">
        <v>4383.3999999999996</v>
      </c>
      <c r="E7410" s="97">
        <v>176.66727198065428</v>
      </c>
      <c r="F7410" s="227">
        <f t="shared" si="345"/>
        <v>774403.32</v>
      </c>
      <c r="G7410" s="81"/>
      <c r="H7410" s="106" t="s">
        <v>11235</v>
      </c>
      <c r="I7410" s="189" t="str">
        <f t="shared" si="346"/>
        <v/>
      </c>
      <c r="J7410" s="232">
        <v>2016</v>
      </c>
      <c r="K7410" s="106">
        <f t="shared" si="347"/>
        <v>0</v>
      </c>
    </row>
    <row r="7411" spans="2:11" s="58" customFormat="1">
      <c r="B7411" s="175" t="s">
        <v>8587</v>
      </c>
      <c r="C7411" s="174" t="s">
        <v>4568</v>
      </c>
      <c r="D7411" s="181">
        <v>2408.25</v>
      </c>
      <c r="E7411" s="97">
        <v>231.32902730198276</v>
      </c>
      <c r="F7411" s="227">
        <f t="shared" si="345"/>
        <v>557098.13</v>
      </c>
      <c r="G7411" s="81">
        <v>1204.1249660000001</v>
      </c>
      <c r="H7411" s="106">
        <v>576.1611291099166</v>
      </c>
      <c r="I7411" s="189">
        <f t="shared" si="346"/>
        <v>693770</v>
      </c>
      <c r="J7411" s="232">
        <v>2016</v>
      </c>
      <c r="K7411" s="106">
        <f t="shared" si="347"/>
        <v>1250868</v>
      </c>
    </row>
    <row r="7412" spans="2:11" s="58" customFormat="1">
      <c r="B7412" s="175" t="s">
        <v>8588</v>
      </c>
      <c r="C7412" s="174" t="s">
        <v>173</v>
      </c>
      <c r="D7412" s="104">
        <v>18952.288100000002</v>
      </c>
      <c r="E7412" s="97">
        <v>198.90418613887573</v>
      </c>
      <c r="F7412" s="227">
        <f t="shared" si="345"/>
        <v>3769689.44</v>
      </c>
      <c r="G7412" s="81">
        <v>9476.1442069999994</v>
      </c>
      <c r="H7412" s="106">
        <v>576.16113481756349</v>
      </c>
      <c r="I7412" s="189">
        <f t="shared" si="346"/>
        <v>5459786</v>
      </c>
      <c r="J7412" s="232">
        <v>2016</v>
      </c>
      <c r="K7412" s="106">
        <f t="shared" si="347"/>
        <v>9229475</v>
      </c>
    </row>
    <row r="7413" spans="2:11" s="58" customFormat="1">
      <c r="B7413" s="175" t="s">
        <v>8589</v>
      </c>
      <c r="C7413" s="174" t="s">
        <v>173</v>
      </c>
      <c r="D7413" s="181">
        <v>10835.00476</v>
      </c>
      <c r="E7413" s="97">
        <v>207.57706155359367</v>
      </c>
      <c r="F7413" s="227">
        <f t="shared" si="345"/>
        <v>2249098.4500000002</v>
      </c>
      <c r="G7413" s="81">
        <v>5417.5022929999996</v>
      </c>
      <c r="H7413" s="106">
        <v>576.16108516153793</v>
      </c>
      <c r="I7413" s="189">
        <f t="shared" si="346"/>
        <v>3121353.9999999995</v>
      </c>
      <c r="J7413" s="232">
        <v>2016</v>
      </c>
      <c r="K7413" s="106">
        <f t="shared" si="347"/>
        <v>5370452</v>
      </c>
    </row>
    <row r="7414" spans="2:11" s="58" customFormat="1">
      <c r="B7414" s="175" t="s">
        <v>8590</v>
      </c>
      <c r="C7414" s="174" t="s">
        <v>4568</v>
      </c>
      <c r="D7414" s="181">
        <v>10259.269050000001</v>
      </c>
      <c r="E7414" s="97">
        <v>385.28121357729668</v>
      </c>
      <c r="F7414" s="227">
        <f t="shared" si="345"/>
        <v>3952703.63</v>
      </c>
      <c r="G7414" s="81">
        <v>5129.634384</v>
      </c>
      <c r="H7414" s="106">
        <v>576.16114107831515</v>
      </c>
      <c r="I7414" s="189">
        <f t="shared" si="346"/>
        <v>2955496</v>
      </c>
      <c r="J7414" s="232">
        <v>2016</v>
      </c>
      <c r="K7414" s="106">
        <f t="shared" si="347"/>
        <v>6908200</v>
      </c>
    </row>
    <row r="7415" spans="2:11" s="58" customFormat="1">
      <c r="B7415" s="175" t="s">
        <v>8591</v>
      </c>
      <c r="C7415" s="174" t="s">
        <v>4568</v>
      </c>
      <c r="D7415" s="181">
        <v>3929.1333330000002</v>
      </c>
      <c r="E7415" s="97">
        <v>397.21596793162325</v>
      </c>
      <c r="F7415" s="227">
        <f t="shared" si="345"/>
        <v>1560714.5</v>
      </c>
      <c r="G7415" s="81">
        <v>1964.5666249999999</v>
      </c>
      <c r="H7415" s="106">
        <v>576.16116735160358</v>
      </c>
      <c r="I7415" s="189">
        <f t="shared" si="346"/>
        <v>1131907</v>
      </c>
      <c r="J7415" s="232">
        <v>2016</v>
      </c>
      <c r="K7415" s="106">
        <f t="shared" si="347"/>
        <v>2692622</v>
      </c>
    </row>
    <row r="7416" spans="2:11" s="58" customFormat="1">
      <c r="B7416" s="175" t="s">
        <v>8592</v>
      </c>
      <c r="C7416" s="174" t="s">
        <v>247</v>
      </c>
      <c r="D7416" s="181">
        <v>4191.8900000000003</v>
      </c>
      <c r="E7416" s="97">
        <v>246.67536600435602</v>
      </c>
      <c r="F7416" s="227">
        <f t="shared" si="345"/>
        <v>1034036</v>
      </c>
      <c r="G7416" s="81">
        <v>2095.9450660000002</v>
      </c>
      <c r="H7416" s="106">
        <v>576.16109295490469</v>
      </c>
      <c r="I7416" s="189">
        <f t="shared" si="346"/>
        <v>1207602</v>
      </c>
      <c r="J7416" s="232">
        <v>2016</v>
      </c>
      <c r="K7416" s="106">
        <f t="shared" si="347"/>
        <v>2241638</v>
      </c>
    </row>
    <row r="7417" spans="2:11" s="58" customFormat="1">
      <c r="B7417" s="175" t="s">
        <v>8593</v>
      </c>
      <c r="C7417" s="174" t="s">
        <v>247</v>
      </c>
      <c r="D7417" s="104">
        <v>4346.3452379999999</v>
      </c>
      <c r="E7417" s="97">
        <v>156.97020430754839</v>
      </c>
      <c r="F7417" s="227">
        <f t="shared" si="345"/>
        <v>682246.7</v>
      </c>
      <c r="G7417" s="81">
        <v>2173.1726910000002</v>
      </c>
      <c r="H7417" s="106">
        <v>576.16129872487886</v>
      </c>
      <c r="I7417" s="189">
        <f t="shared" si="346"/>
        <v>1252098</v>
      </c>
      <c r="J7417" s="232">
        <v>2016</v>
      </c>
      <c r="K7417" s="106">
        <f t="shared" si="347"/>
        <v>1934345</v>
      </c>
    </row>
    <row r="7418" spans="2:11" s="58" customFormat="1">
      <c r="B7418" s="175" t="s">
        <v>8594</v>
      </c>
      <c r="C7418" s="174" t="s">
        <v>4965</v>
      </c>
      <c r="D7418" s="181">
        <v>7461.8666670000002</v>
      </c>
      <c r="E7418" s="97">
        <v>351.71652980703146</v>
      </c>
      <c r="F7418" s="227">
        <f t="shared" si="345"/>
        <v>2624461.85</v>
      </c>
      <c r="G7418" s="81">
        <v>3730.9333280000001</v>
      </c>
      <c r="H7418" s="106">
        <v>162.69441092515819</v>
      </c>
      <c r="I7418" s="189">
        <f t="shared" si="346"/>
        <v>607002</v>
      </c>
      <c r="J7418" s="232">
        <v>2016</v>
      </c>
      <c r="K7418" s="106">
        <f t="shared" si="347"/>
        <v>3231464</v>
      </c>
    </row>
    <row r="7419" spans="2:11" s="58" customFormat="1">
      <c r="B7419" s="175" t="s">
        <v>8595</v>
      </c>
      <c r="C7419" s="174" t="s">
        <v>4965</v>
      </c>
      <c r="D7419" s="181">
        <v>5702.55</v>
      </c>
      <c r="E7419" s="97">
        <v>351.59648578267615</v>
      </c>
      <c r="F7419" s="227">
        <f t="shared" si="345"/>
        <v>2004996.54</v>
      </c>
      <c r="G7419" s="81">
        <v>2851.2748839999999</v>
      </c>
      <c r="H7419" s="106">
        <v>162.69459062088802</v>
      </c>
      <c r="I7419" s="189">
        <f t="shared" si="346"/>
        <v>463886.99999999994</v>
      </c>
      <c r="J7419" s="232">
        <v>2016</v>
      </c>
      <c r="K7419" s="106">
        <f t="shared" si="347"/>
        <v>2468884</v>
      </c>
    </row>
    <row r="7420" spans="2:11" s="58" customFormat="1">
      <c r="B7420" s="175" t="s">
        <v>8596</v>
      </c>
      <c r="C7420" s="174" t="s">
        <v>250</v>
      </c>
      <c r="D7420" s="181">
        <v>11320.58706</v>
      </c>
      <c r="E7420" s="97">
        <v>645.58871030845637</v>
      </c>
      <c r="F7420" s="227">
        <f t="shared" si="345"/>
        <v>7308443.1999999993</v>
      </c>
      <c r="G7420" s="81">
        <v>5660.2936410000002</v>
      </c>
      <c r="H7420" s="106">
        <v>576.1610981411626</v>
      </c>
      <c r="I7420" s="189">
        <f t="shared" si="346"/>
        <v>3261240.9999999995</v>
      </c>
      <c r="J7420" s="232">
        <v>2016</v>
      </c>
      <c r="K7420" s="106">
        <f t="shared" si="347"/>
        <v>10569684</v>
      </c>
    </row>
    <row r="7421" spans="2:11" s="58" customFormat="1">
      <c r="B7421" s="175" t="s">
        <v>8597</v>
      </c>
      <c r="C7421" s="174" t="s">
        <v>247</v>
      </c>
      <c r="D7421" s="181">
        <v>10990.589739999999</v>
      </c>
      <c r="E7421" s="97">
        <v>215.28367776195421</v>
      </c>
      <c r="F7421" s="227">
        <f t="shared" si="345"/>
        <v>2366094.58</v>
      </c>
      <c r="G7421" s="81">
        <v>5495.2948349999997</v>
      </c>
      <c r="H7421" s="106">
        <v>576.16107871671647</v>
      </c>
      <c r="I7421" s="189">
        <f t="shared" si="346"/>
        <v>3166175.0000000005</v>
      </c>
      <c r="J7421" s="232">
        <v>2016</v>
      </c>
      <c r="K7421" s="106">
        <f t="shared" si="347"/>
        <v>5532270</v>
      </c>
    </row>
    <row r="7422" spans="2:11" s="58" customFormat="1">
      <c r="B7422" s="175" t="s">
        <v>8598</v>
      </c>
      <c r="C7422" s="174" t="s">
        <v>247</v>
      </c>
      <c r="D7422" s="104">
        <v>20716.476190000001</v>
      </c>
      <c r="E7422" s="97">
        <v>580.38565486363245</v>
      </c>
      <c r="F7422" s="227">
        <f t="shared" si="345"/>
        <v>12023545.6</v>
      </c>
      <c r="G7422" s="81">
        <v>10358.23819</v>
      </c>
      <c r="H7422" s="106">
        <v>567.74732267476463</v>
      </c>
      <c r="I7422" s="189">
        <f t="shared" si="346"/>
        <v>5880862</v>
      </c>
      <c r="J7422" s="232">
        <v>2016</v>
      </c>
      <c r="K7422" s="106">
        <f t="shared" si="347"/>
        <v>17904408</v>
      </c>
    </row>
    <row r="7423" spans="2:11" s="58" customFormat="1">
      <c r="B7423" s="175" t="s">
        <v>8599</v>
      </c>
      <c r="C7423" s="174" t="s">
        <v>263</v>
      </c>
      <c r="D7423" s="181">
        <v>7641.7357140000004</v>
      </c>
      <c r="E7423" s="97">
        <v>123.45727270724609</v>
      </c>
      <c r="F7423" s="227">
        <f t="shared" si="345"/>
        <v>943427.85</v>
      </c>
      <c r="G7423" s="81">
        <v>3820.8679440000001</v>
      </c>
      <c r="H7423" s="106">
        <v>162.69444773043429</v>
      </c>
      <c r="I7423" s="189">
        <f t="shared" si="346"/>
        <v>621634</v>
      </c>
      <c r="J7423" s="232">
        <v>2016</v>
      </c>
      <c r="K7423" s="106">
        <f t="shared" si="347"/>
        <v>1565062</v>
      </c>
    </row>
    <row r="7424" spans="2:11" s="58" customFormat="1">
      <c r="B7424" s="175" t="s">
        <v>8600</v>
      </c>
      <c r="C7424" s="174" t="s">
        <v>4528</v>
      </c>
      <c r="D7424" s="181">
        <v>2185.5</v>
      </c>
      <c r="E7424" s="97">
        <v>130.11696179363989</v>
      </c>
      <c r="F7424" s="227">
        <f t="shared" si="345"/>
        <v>284370.62</v>
      </c>
      <c r="G7424" s="81">
        <v>1092.7500439999999</v>
      </c>
      <c r="H7424" s="106">
        <v>162.69411378765409</v>
      </c>
      <c r="I7424" s="189">
        <f t="shared" si="346"/>
        <v>177784</v>
      </c>
      <c r="J7424" s="232">
        <v>2016</v>
      </c>
      <c r="K7424" s="106">
        <f t="shared" si="347"/>
        <v>462155</v>
      </c>
    </row>
    <row r="7425" spans="2:11" s="58" customFormat="1">
      <c r="B7425" s="175" t="s">
        <v>8601</v>
      </c>
      <c r="C7425" s="174" t="s">
        <v>263</v>
      </c>
      <c r="D7425" s="181">
        <v>5717.0833329999996</v>
      </c>
      <c r="E7425" s="97">
        <v>313.53057767297025</v>
      </c>
      <c r="F7425" s="227">
        <f t="shared" si="345"/>
        <v>1792480.44</v>
      </c>
      <c r="G7425" s="81">
        <v>2858.5417579999998</v>
      </c>
      <c r="H7425" s="106">
        <v>162.69449228735039</v>
      </c>
      <c r="I7425" s="189">
        <f t="shared" si="346"/>
        <v>465069</v>
      </c>
      <c r="J7425" s="232">
        <v>2016</v>
      </c>
      <c r="K7425" s="106">
        <f t="shared" si="347"/>
        <v>2257549</v>
      </c>
    </row>
    <row r="7426" spans="2:11" s="58" customFormat="1">
      <c r="B7426" s="175" t="s">
        <v>8602</v>
      </c>
      <c r="C7426" s="174" t="s">
        <v>4528</v>
      </c>
      <c r="D7426" s="181">
        <v>6359.4</v>
      </c>
      <c r="E7426" s="97">
        <v>634.05058338837</v>
      </c>
      <c r="F7426" s="227">
        <f t="shared" si="345"/>
        <v>4032181.28</v>
      </c>
      <c r="G7426" s="81"/>
      <c r="H7426" s="106" t="s">
        <v>11235</v>
      </c>
      <c r="I7426" s="189" t="str">
        <f t="shared" si="346"/>
        <v/>
      </c>
      <c r="J7426" s="232">
        <v>2016</v>
      </c>
      <c r="K7426" s="106">
        <f t="shared" si="347"/>
        <v>0</v>
      </c>
    </row>
    <row r="7427" spans="2:11" s="58" customFormat="1">
      <c r="B7427" s="175" t="s">
        <v>8603</v>
      </c>
      <c r="C7427" s="174" t="s">
        <v>4576</v>
      </c>
      <c r="D7427" s="104">
        <v>3940.22</v>
      </c>
      <c r="E7427" s="97">
        <v>448.4971092984656</v>
      </c>
      <c r="F7427" s="227">
        <f t="shared" si="345"/>
        <v>1767177.28</v>
      </c>
      <c r="G7427" s="81"/>
      <c r="H7427" s="106" t="s">
        <v>11235</v>
      </c>
      <c r="I7427" s="189" t="str">
        <f t="shared" si="346"/>
        <v/>
      </c>
      <c r="J7427" s="232">
        <v>2016</v>
      </c>
      <c r="K7427" s="106">
        <f t="shared" si="347"/>
        <v>0</v>
      </c>
    </row>
    <row r="7428" spans="2:11" s="58" customFormat="1">
      <c r="B7428" s="175" t="s">
        <v>8604</v>
      </c>
      <c r="C7428" s="174" t="s">
        <v>4576</v>
      </c>
      <c r="D7428" s="181">
        <v>3204.15</v>
      </c>
      <c r="E7428" s="97">
        <v>235.3274097654604</v>
      </c>
      <c r="F7428" s="227">
        <f t="shared" si="345"/>
        <v>754024.32</v>
      </c>
      <c r="G7428" s="81"/>
      <c r="H7428" s="106" t="s">
        <v>11235</v>
      </c>
      <c r="I7428" s="189" t="str">
        <f t="shared" si="346"/>
        <v/>
      </c>
      <c r="J7428" s="232">
        <v>2016</v>
      </c>
      <c r="K7428" s="106">
        <f t="shared" si="347"/>
        <v>0</v>
      </c>
    </row>
    <row r="7429" spans="2:11" s="58" customFormat="1">
      <c r="B7429" s="175" t="s">
        <v>8605</v>
      </c>
      <c r="C7429" s="174" t="s">
        <v>4576</v>
      </c>
      <c r="D7429" s="181">
        <v>4049.7</v>
      </c>
      <c r="E7429" s="97">
        <v>185.85447317085217</v>
      </c>
      <c r="F7429" s="227">
        <f t="shared" si="345"/>
        <v>752654.86</v>
      </c>
      <c r="G7429" s="81">
        <v>2024.85</v>
      </c>
      <c r="H7429" s="106">
        <v>162.69452058177149</v>
      </c>
      <c r="I7429" s="189">
        <f t="shared" si="346"/>
        <v>329432</v>
      </c>
      <c r="J7429" s="232">
        <v>2016</v>
      </c>
      <c r="K7429" s="106">
        <f t="shared" si="347"/>
        <v>1082087</v>
      </c>
    </row>
    <row r="7430" spans="2:11" s="58" customFormat="1">
      <c r="B7430" s="175" t="s">
        <v>8606</v>
      </c>
      <c r="C7430" s="174" t="s">
        <v>8607</v>
      </c>
      <c r="D7430" s="181">
        <v>9925.0454549999995</v>
      </c>
      <c r="E7430" s="97">
        <v>252.6399351387152</v>
      </c>
      <c r="F7430" s="227">
        <f t="shared" si="345"/>
        <v>2507462.84</v>
      </c>
      <c r="G7430" s="81">
        <v>4962.5227320000004</v>
      </c>
      <c r="H7430" s="106">
        <v>162.69446884218323</v>
      </c>
      <c r="I7430" s="189">
        <f t="shared" si="346"/>
        <v>807375</v>
      </c>
      <c r="J7430" s="232">
        <v>2016</v>
      </c>
      <c r="K7430" s="106">
        <f t="shared" si="347"/>
        <v>3314838</v>
      </c>
    </row>
    <row r="7431" spans="2:11" s="58" customFormat="1">
      <c r="B7431" s="175" t="s">
        <v>8608</v>
      </c>
      <c r="C7431" s="174" t="s">
        <v>5098</v>
      </c>
      <c r="D7431" s="181">
        <v>14144.333329999999</v>
      </c>
      <c r="E7431" s="97">
        <v>92.47654304255569</v>
      </c>
      <c r="F7431" s="227">
        <f t="shared" si="345"/>
        <v>1308019.05</v>
      </c>
      <c r="G7431" s="81"/>
      <c r="H7431" s="106" t="s">
        <v>11235</v>
      </c>
      <c r="I7431" s="189" t="str">
        <f t="shared" si="346"/>
        <v/>
      </c>
      <c r="J7431" s="232">
        <v>2016</v>
      </c>
      <c r="K7431" s="106">
        <f t="shared" si="347"/>
        <v>0</v>
      </c>
    </row>
    <row r="7432" spans="2:11" s="58" customFormat="1">
      <c r="B7432" s="175" t="s">
        <v>8609</v>
      </c>
      <c r="C7432" s="174" t="s">
        <v>5103</v>
      </c>
      <c r="D7432" s="104">
        <v>7635.85</v>
      </c>
      <c r="E7432" s="97">
        <v>34.067731817675828</v>
      </c>
      <c r="F7432" s="227">
        <f t="shared" si="345"/>
        <v>260136.08999999997</v>
      </c>
      <c r="G7432" s="81">
        <v>3817.9248830000001</v>
      </c>
      <c r="H7432" s="106">
        <v>162.69440050164548</v>
      </c>
      <c r="I7432" s="189">
        <f t="shared" si="346"/>
        <v>621155</v>
      </c>
      <c r="J7432" s="232">
        <v>2016</v>
      </c>
      <c r="K7432" s="106">
        <f t="shared" si="347"/>
        <v>881291</v>
      </c>
    </row>
    <row r="7433" spans="2:11" s="58" customFormat="1">
      <c r="B7433" s="175" t="s">
        <v>8610</v>
      </c>
      <c r="C7433" s="174" t="s">
        <v>5497</v>
      </c>
      <c r="D7433" s="181">
        <v>16579.838889999999</v>
      </c>
      <c r="E7433" s="97">
        <v>96.055687305897592</v>
      </c>
      <c r="F7433" s="227">
        <f t="shared" si="345"/>
        <v>1592587.82</v>
      </c>
      <c r="G7433" s="81">
        <v>8289.9192139999996</v>
      </c>
      <c r="H7433" s="106">
        <v>162.69446844816986</v>
      </c>
      <c r="I7433" s="189">
        <f t="shared" si="346"/>
        <v>1348724</v>
      </c>
      <c r="J7433" s="232">
        <v>2016</v>
      </c>
      <c r="K7433" s="106">
        <f t="shared" si="347"/>
        <v>2941312</v>
      </c>
    </row>
    <row r="7434" spans="2:11" s="58" customFormat="1">
      <c r="B7434" s="175" t="s">
        <v>8611</v>
      </c>
      <c r="C7434" s="174" t="s">
        <v>5098</v>
      </c>
      <c r="D7434" s="181">
        <v>11997.72</v>
      </c>
      <c r="E7434" s="97">
        <v>189.60956081655516</v>
      </c>
      <c r="F7434" s="227">
        <f t="shared" si="345"/>
        <v>2274882.42</v>
      </c>
      <c r="G7434" s="81"/>
      <c r="H7434" s="106" t="s">
        <v>11235</v>
      </c>
      <c r="I7434" s="189" t="str">
        <f t="shared" si="346"/>
        <v/>
      </c>
      <c r="J7434" s="232">
        <v>2016</v>
      </c>
      <c r="K7434" s="106">
        <f t="shared" si="347"/>
        <v>0</v>
      </c>
    </row>
    <row r="7435" spans="2:11" s="58" customFormat="1">
      <c r="B7435" s="175" t="s">
        <v>8612</v>
      </c>
      <c r="C7435" s="174" t="s">
        <v>831</v>
      </c>
      <c r="D7435" s="181">
        <v>64886.65</v>
      </c>
      <c r="E7435" s="97">
        <v>16.636736062040498</v>
      </c>
      <c r="F7435" s="227">
        <f t="shared" si="345"/>
        <v>1079502.07</v>
      </c>
      <c r="G7435" s="81">
        <v>32443.323820000001</v>
      </c>
      <c r="H7435" s="106">
        <v>162.69452012022606</v>
      </c>
      <c r="I7435" s="189">
        <f t="shared" si="346"/>
        <v>5278351</v>
      </c>
      <c r="J7435" s="232">
        <v>2016</v>
      </c>
      <c r="K7435" s="106">
        <f t="shared" si="347"/>
        <v>6357853</v>
      </c>
    </row>
    <row r="7436" spans="2:11" s="58" customFormat="1">
      <c r="B7436" s="175" t="s">
        <v>8613</v>
      </c>
      <c r="C7436" s="174" t="s">
        <v>5098</v>
      </c>
      <c r="D7436" s="181">
        <v>47351.224999999999</v>
      </c>
      <c r="E7436" s="97">
        <v>106.54498104325707</v>
      </c>
      <c r="F7436" s="227">
        <f t="shared" si="345"/>
        <v>5045035.37</v>
      </c>
      <c r="G7436" s="81"/>
      <c r="H7436" s="106" t="s">
        <v>11235</v>
      </c>
      <c r="I7436" s="189" t="str">
        <f t="shared" si="346"/>
        <v/>
      </c>
      <c r="J7436" s="232">
        <v>2016</v>
      </c>
      <c r="K7436" s="106">
        <f t="shared" si="347"/>
        <v>0</v>
      </c>
    </row>
    <row r="7437" spans="2:11" s="58" customFormat="1">
      <c r="B7437" s="175" t="s">
        <v>8614</v>
      </c>
      <c r="C7437" s="174" t="s">
        <v>5610</v>
      </c>
      <c r="D7437" s="104">
        <v>15380.2256</v>
      </c>
      <c r="E7437" s="97">
        <v>659.84067879992608</v>
      </c>
      <c r="F7437" s="227">
        <f t="shared" si="345"/>
        <v>10148498.5</v>
      </c>
      <c r="G7437" s="81">
        <v>7690.1130750000002</v>
      </c>
      <c r="H7437" s="106">
        <v>162.69448677775131</v>
      </c>
      <c r="I7437" s="189">
        <f t="shared" si="346"/>
        <v>1251139</v>
      </c>
      <c r="J7437" s="232">
        <v>2016</v>
      </c>
      <c r="K7437" s="106">
        <f t="shared" si="347"/>
        <v>11399638</v>
      </c>
    </row>
    <row r="7438" spans="2:11" s="58" customFormat="1">
      <c r="B7438" s="175" t="s">
        <v>8615</v>
      </c>
      <c r="C7438" s="174" t="s">
        <v>5610</v>
      </c>
      <c r="D7438" s="181">
        <v>15380.2256</v>
      </c>
      <c r="E7438" s="97">
        <v>659.84067879992608</v>
      </c>
      <c r="F7438" s="227">
        <f t="shared" ref="F7438:F7501" si="348">IFERROR(D7438*E7438,0)</f>
        <v>10148498.5</v>
      </c>
      <c r="G7438" s="81">
        <v>7690.1130750000002</v>
      </c>
      <c r="H7438" s="106">
        <v>162.69448677775131</v>
      </c>
      <c r="I7438" s="189">
        <f t="shared" ref="I7438:I7501" si="349">IFERROR(G7438*H7438,"")</f>
        <v>1251139</v>
      </c>
      <c r="J7438" s="232">
        <v>2016</v>
      </c>
      <c r="K7438" s="106">
        <f t="shared" ref="K7438:K7501" si="350">IFERROR(ROUND((F7438+I7438),0),0)</f>
        <v>11399638</v>
      </c>
    </row>
    <row r="7439" spans="2:11" s="58" customFormat="1">
      <c r="B7439" s="175" t="s">
        <v>8616</v>
      </c>
      <c r="C7439" s="174" t="s">
        <v>5613</v>
      </c>
      <c r="D7439" s="181">
        <v>6717.2616669999998</v>
      </c>
      <c r="E7439" s="97">
        <v>496.69710596372994</v>
      </c>
      <c r="F7439" s="227">
        <f t="shared" si="348"/>
        <v>3336444.43</v>
      </c>
      <c r="G7439" s="81">
        <v>3358.630776</v>
      </c>
      <c r="H7439" s="106">
        <v>162.69457301012955</v>
      </c>
      <c r="I7439" s="189">
        <f t="shared" si="349"/>
        <v>546431</v>
      </c>
      <c r="J7439" s="232">
        <v>2016</v>
      </c>
      <c r="K7439" s="106">
        <f t="shared" si="350"/>
        <v>3882875</v>
      </c>
    </row>
    <row r="7440" spans="2:11" s="58" customFormat="1">
      <c r="B7440" s="175" t="s">
        <v>8617</v>
      </c>
      <c r="C7440" s="174" t="s">
        <v>5610</v>
      </c>
      <c r="D7440" s="181">
        <v>11818.58135</v>
      </c>
      <c r="E7440" s="97">
        <v>637.85449342445827</v>
      </c>
      <c r="F7440" s="227">
        <f t="shared" si="348"/>
        <v>7538535.2200000007</v>
      </c>
      <c r="G7440" s="81">
        <v>5909.2907580000001</v>
      </c>
      <c r="H7440" s="106">
        <v>162.69448219288316</v>
      </c>
      <c r="I7440" s="189">
        <f t="shared" si="349"/>
        <v>961409</v>
      </c>
      <c r="J7440" s="232">
        <v>2016</v>
      </c>
      <c r="K7440" s="106">
        <f t="shared" si="350"/>
        <v>8499944</v>
      </c>
    </row>
    <row r="7441" spans="2:11" s="58" customFormat="1">
      <c r="B7441" s="175" t="s">
        <v>8618</v>
      </c>
      <c r="C7441" s="174" t="s">
        <v>8619</v>
      </c>
      <c r="D7441" s="181">
        <v>3801.62</v>
      </c>
      <c r="E7441" s="97">
        <v>222.71541605946939</v>
      </c>
      <c r="F7441" s="227">
        <f t="shared" si="348"/>
        <v>846679.38</v>
      </c>
      <c r="G7441" s="81">
        <v>1900.8100059999999</v>
      </c>
      <c r="H7441" s="106">
        <v>162.69432453734674</v>
      </c>
      <c r="I7441" s="189">
        <f t="shared" si="349"/>
        <v>309251</v>
      </c>
      <c r="J7441" s="232">
        <v>2016</v>
      </c>
      <c r="K7441" s="106">
        <f t="shared" si="350"/>
        <v>1155930</v>
      </c>
    </row>
    <row r="7442" spans="2:11" s="58" customFormat="1">
      <c r="B7442" s="175" t="s">
        <v>8620</v>
      </c>
      <c r="C7442" s="174" t="s">
        <v>8619</v>
      </c>
      <c r="D7442" s="104">
        <v>8234.7000000000007</v>
      </c>
      <c r="E7442" s="97">
        <v>470.13819811286379</v>
      </c>
      <c r="F7442" s="227">
        <f t="shared" si="348"/>
        <v>3871447.02</v>
      </c>
      <c r="G7442" s="81">
        <v>4117.3501509999996</v>
      </c>
      <c r="H7442" s="106">
        <v>162.69444556162065</v>
      </c>
      <c r="I7442" s="189">
        <f t="shared" si="349"/>
        <v>669870</v>
      </c>
      <c r="J7442" s="232">
        <v>2016</v>
      </c>
      <c r="K7442" s="106">
        <f t="shared" si="350"/>
        <v>4541317</v>
      </c>
    </row>
    <row r="7443" spans="2:11" s="58" customFormat="1">
      <c r="B7443" s="175" t="s">
        <v>8621</v>
      </c>
      <c r="C7443" s="174" t="s">
        <v>8619</v>
      </c>
      <c r="D7443" s="181">
        <v>8234.7000000000007</v>
      </c>
      <c r="E7443" s="97">
        <v>470.13819811286379</v>
      </c>
      <c r="F7443" s="227">
        <f t="shared" si="348"/>
        <v>3871447.02</v>
      </c>
      <c r="G7443" s="81">
        <v>4117.3501509999996</v>
      </c>
      <c r="H7443" s="106">
        <v>162.69444556162065</v>
      </c>
      <c r="I7443" s="189">
        <f t="shared" si="349"/>
        <v>669870</v>
      </c>
      <c r="J7443" s="232">
        <v>2016</v>
      </c>
      <c r="K7443" s="106">
        <f t="shared" si="350"/>
        <v>4541317</v>
      </c>
    </row>
    <row r="7444" spans="2:11" s="58" customFormat="1">
      <c r="B7444" s="175" t="s">
        <v>8622</v>
      </c>
      <c r="C7444" s="174" t="s">
        <v>8623</v>
      </c>
      <c r="D7444" s="181">
        <v>12028.639010000001</v>
      </c>
      <c r="E7444" s="97">
        <v>793.25486799191913</v>
      </c>
      <c r="F7444" s="227">
        <f t="shared" si="348"/>
        <v>9541776.4499999993</v>
      </c>
      <c r="G7444" s="81">
        <v>6014.3194590000003</v>
      </c>
      <c r="H7444" s="106">
        <v>162.6945503428071</v>
      </c>
      <c r="I7444" s="189">
        <f t="shared" si="349"/>
        <v>978496.99999999988</v>
      </c>
      <c r="J7444" s="232">
        <v>2016</v>
      </c>
      <c r="K7444" s="106">
        <f t="shared" si="350"/>
        <v>10520273</v>
      </c>
    </row>
    <row r="7445" spans="2:11" s="58" customFormat="1">
      <c r="B7445" s="175" t="s">
        <v>8624</v>
      </c>
      <c r="C7445" s="174" t="s">
        <v>8619</v>
      </c>
      <c r="D7445" s="181">
        <v>6968.32</v>
      </c>
      <c r="E7445" s="97">
        <v>512.67179033109846</v>
      </c>
      <c r="F7445" s="227">
        <f t="shared" si="348"/>
        <v>3572461.09</v>
      </c>
      <c r="G7445" s="81">
        <v>3484.1598779999999</v>
      </c>
      <c r="H7445" s="106">
        <v>162.69460066378733</v>
      </c>
      <c r="I7445" s="189">
        <f t="shared" si="349"/>
        <v>566854</v>
      </c>
      <c r="J7445" s="232">
        <v>2016</v>
      </c>
      <c r="K7445" s="106">
        <f t="shared" si="350"/>
        <v>4139315</v>
      </c>
    </row>
    <row r="7446" spans="2:11" s="58" customFormat="1">
      <c r="B7446" s="175" t="s">
        <v>8625</v>
      </c>
      <c r="C7446" s="174" t="s">
        <v>4637</v>
      </c>
      <c r="D7446" s="181">
        <v>5624.8909089999997</v>
      </c>
      <c r="E7446" s="97">
        <v>454.08750344174899</v>
      </c>
      <c r="F7446" s="227">
        <f t="shared" si="348"/>
        <v>2554192.67</v>
      </c>
      <c r="G7446" s="81">
        <v>2812.4453579999999</v>
      </c>
      <c r="H7446" s="106">
        <v>162.69436086942812</v>
      </c>
      <c r="I7446" s="189">
        <f t="shared" si="349"/>
        <v>457568.99999999994</v>
      </c>
      <c r="J7446" s="232">
        <v>2016</v>
      </c>
      <c r="K7446" s="106">
        <f t="shared" si="350"/>
        <v>3011762</v>
      </c>
    </row>
    <row r="7447" spans="2:11" s="58" customFormat="1">
      <c r="B7447" s="175" t="s">
        <v>8626</v>
      </c>
      <c r="C7447" s="174" t="s">
        <v>4642</v>
      </c>
      <c r="D7447" s="104">
        <v>8566.1833330000009</v>
      </c>
      <c r="E7447" s="97">
        <v>683.39085709829499</v>
      </c>
      <c r="F7447" s="227">
        <f t="shared" si="348"/>
        <v>5854051.3700000001</v>
      </c>
      <c r="G7447" s="81">
        <v>4283.091719</v>
      </c>
      <c r="H7447" s="106">
        <v>332.76639715125373</v>
      </c>
      <c r="I7447" s="189">
        <f t="shared" si="349"/>
        <v>1425269</v>
      </c>
      <c r="J7447" s="232">
        <v>2016</v>
      </c>
      <c r="K7447" s="106">
        <f t="shared" si="350"/>
        <v>7279320</v>
      </c>
    </row>
    <row r="7448" spans="2:11" s="58" customFormat="1">
      <c r="B7448" s="175" t="s">
        <v>8627</v>
      </c>
      <c r="C7448" s="174" t="s">
        <v>8623</v>
      </c>
      <c r="D7448" s="181">
        <v>6155.1125000000002</v>
      </c>
      <c r="E7448" s="97">
        <v>500.61204567747541</v>
      </c>
      <c r="F7448" s="227">
        <f t="shared" si="348"/>
        <v>3081323.46</v>
      </c>
      <c r="G7448" s="81">
        <v>3077.5561809999999</v>
      </c>
      <c r="H7448" s="106">
        <v>162.69434920187408</v>
      </c>
      <c r="I7448" s="189">
        <f t="shared" si="349"/>
        <v>500700.99999999994</v>
      </c>
      <c r="J7448" s="232">
        <v>2016</v>
      </c>
      <c r="K7448" s="106">
        <f t="shared" si="350"/>
        <v>3582024</v>
      </c>
    </row>
    <row r="7449" spans="2:11" s="58" customFormat="1">
      <c r="B7449" s="175" t="s">
        <v>8628</v>
      </c>
      <c r="C7449" s="174" t="s">
        <v>4642</v>
      </c>
      <c r="D7449" s="181">
        <v>4243.2833330000003</v>
      </c>
      <c r="E7449" s="97">
        <v>375.60262299835443</v>
      </c>
      <c r="F7449" s="227">
        <f t="shared" si="348"/>
        <v>1593788.3499999999</v>
      </c>
      <c r="G7449" s="81">
        <v>2121.6416429999999</v>
      </c>
      <c r="H7449" s="106">
        <v>162.69429907678335</v>
      </c>
      <c r="I7449" s="189">
        <f t="shared" si="349"/>
        <v>345179</v>
      </c>
      <c r="J7449" s="232">
        <v>2016</v>
      </c>
      <c r="K7449" s="106">
        <f t="shared" si="350"/>
        <v>1938967</v>
      </c>
    </row>
    <row r="7450" spans="2:11" s="58" customFormat="1">
      <c r="B7450" s="175" t="s">
        <v>8629</v>
      </c>
      <c r="C7450" s="174" t="s">
        <v>5610</v>
      </c>
      <c r="D7450" s="181">
        <v>6581.12</v>
      </c>
      <c r="E7450" s="97">
        <v>373.40491588057961</v>
      </c>
      <c r="F7450" s="227">
        <f t="shared" si="348"/>
        <v>2457422.56</v>
      </c>
      <c r="G7450" s="81">
        <v>3290.559976</v>
      </c>
      <c r="H7450" s="106">
        <v>374.91369523665537</v>
      </c>
      <c r="I7450" s="189">
        <f t="shared" si="349"/>
        <v>1233676</v>
      </c>
      <c r="J7450" s="232">
        <v>2016</v>
      </c>
      <c r="K7450" s="106">
        <f t="shared" si="350"/>
        <v>3691099</v>
      </c>
    </row>
    <row r="7451" spans="2:11" s="58" customFormat="1">
      <c r="B7451" s="175" t="s">
        <v>8630</v>
      </c>
      <c r="C7451" s="174" t="s">
        <v>4642</v>
      </c>
      <c r="D7451" s="181">
        <v>8566.1833330000009</v>
      </c>
      <c r="E7451" s="97">
        <v>683.39085709829499</v>
      </c>
      <c r="F7451" s="227">
        <f t="shared" si="348"/>
        <v>5854051.3700000001</v>
      </c>
      <c r="G7451" s="81">
        <v>4283.091719</v>
      </c>
      <c r="H7451" s="106">
        <v>332.76639715125373</v>
      </c>
      <c r="I7451" s="189">
        <f t="shared" si="349"/>
        <v>1425269</v>
      </c>
      <c r="J7451" s="232">
        <v>2016</v>
      </c>
      <c r="K7451" s="106">
        <f t="shared" si="350"/>
        <v>7279320</v>
      </c>
    </row>
    <row r="7452" spans="2:11" s="58" customFormat="1">
      <c r="B7452" s="175" t="s">
        <v>8631</v>
      </c>
      <c r="C7452" s="174" t="s">
        <v>4965</v>
      </c>
      <c r="D7452" s="104">
        <v>5579.6166670000002</v>
      </c>
      <c r="E7452" s="97">
        <v>483.39440878654182</v>
      </c>
      <c r="F7452" s="227">
        <f t="shared" si="348"/>
        <v>2697155.5</v>
      </c>
      <c r="G7452" s="81">
        <v>2789.8082650000001</v>
      </c>
      <c r="H7452" s="106">
        <v>453.27451920786388</v>
      </c>
      <c r="I7452" s="189">
        <f t="shared" si="349"/>
        <v>1264549</v>
      </c>
      <c r="J7452" s="232">
        <v>2016</v>
      </c>
      <c r="K7452" s="106">
        <f t="shared" si="350"/>
        <v>3961705</v>
      </c>
    </row>
    <row r="7453" spans="2:11" s="58" customFormat="1">
      <c r="B7453" s="175" t="s">
        <v>8632</v>
      </c>
      <c r="C7453" s="174" t="s">
        <v>4568</v>
      </c>
      <c r="D7453" s="181">
        <v>7050.5333330000003</v>
      </c>
      <c r="E7453" s="97">
        <v>315.28258289279682</v>
      </c>
      <c r="F7453" s="227">
        <f t="shared" si="348"/>
        <v>2222910.36</v>
      </c>
      <c r="G7453" s="81">
        <v>3525.2666239999999</v>
      </c>
      <c r="H7453" s="106">
        <v>576.16124300276476</v>
      </c>
      <c r="I7453" s="189">
        <f t="shared" si="349"/>
        <v>2031122</v>
      </c>
      <c r="J7453" s="232">
        <v>2016</v>
      </c>
      <c r="K7453" s="106">
        <f t="shared" si="350"/>
        <v>4254032</v>
      </c>
    </row>
    <row r="7454" spans="2:11" s="58" customFormat="1">
      <c r="B7454" s="175" t="s">
        <v>8633</v>
      </c>
      <c r="C7454" s="174" t="s">
        <v>5610</v>
      </c>
      <c r="D7454" s="181">
        <v>10003.84727</v>
      </c>
      <c r="E7454" s="97">
        <v>589.76709467496698</v>
      </c>
      <c r="F7454" s="227">
        <f t="shared" si="348"/>
        <v>5899939.9400000004</v>
      </c>
      <c r="G7454" s="81">
        <v>5001.9235200000003</v>
      </c>
      <c r="H7454" s="106">
        <v>162.69441080938398</v>
      </c>
      <c r="I7454" s="189">
        <f t="shared" si="349"/>
        <v>813785</v>
      </c>
      <c r="J7454" s="232">
        <v>2016</v>
      </c>
      <c r="K7454" s="106">
        <f t="shared" si="350"/>
        <v>6713725</v>
      </c>
    </row>
    <row r="7455" spans="2:11" s="58" customFormat="1">
      <c r="B7455" s="175" t="s">
        <v>8634</v>
      </c>
      <c r="C7455" s="174" t="s">
        <v>8607</v>
      </c>
      <c r="D7455" s="181">
        <v>1763.2</v>
      </c>
      <c r="E7455" s="97">
        <v>246.88792536297638</v>
      </c>
      <c r="F7455" s="227">
        <f t="shared" si="348"/>
        <v>435312.79</v>
      </c>
      <c r="G7455" s="81">
        <v>881.60001969999996</v>
      </c>
      <c r="H7455" s="106">
        <v>162.69396188172522</v>
      </c>
      <c r="I7455" s="189">
        <f t="shared" si="349"/>
        <v>143431</v>
      </c>
      <c r="J7455" s="232">
        <v>2016</v>
      </c>
      <c r="K7455" s="106">
        <f t="shared" si="350"/>
        <v>578744</v>
      </c>
    </row>
    <row r="7456" spans="2:11" s="58" customFormat="1">
      <c r="B7456" s="175" t="s">
        <v>8635</v>
      </c>
      <c r="C7456" s="174" t="s">
        <v>5610</v>
      </c>
      <c r="D7456" s="181">
        <v>5976.7177780000002</v>
      </c>
      <c r="E7456" s="97">
        <v>418.77275002226145</v>
      </c>
      <c r="F7456" s="227">
        <f t="shared" si="348"/>
        <v>2502886.54</v>
      </c>
      <c r="G7456" s="81">
        <v>2988.3587859999998</v>
      </c>
      <c r="H7456" s="106">
        <v>162.69465442962377</v>
      </c>
      <c r="I7456" s="189">
        <f t="shared" si="349"/>
        <v>486189.99999999994</v>
      </c>
      <c r="J7456" s="232">
        <v>2016</v>
      </c>
      <c r="K7456" s="106">
        <f t="shared" si="350"/>
        <v>2989077</v>
      </c>
    </row>
    <row r="7457" spans="2:11" s="58" customFormat="1">
      <c r="B7457" s="175" t="s">
        <v>8636</v>
      </c>
      <c r="C7457" s="174" t="s">
        <v>8637</v>
      </c>
      <c r="D7457" s="104">
        <v>4181.2</v>
      </c>
      <c r="E7457" s="97">
        <v>46.000098057973787</v>
      </c>
      <c r="F7457" s="227">
        <f t="shared" si="348"/>
        <v>192335.61</v>
      </c>
      <c r="G7457" s="81">
        <v>2090.6000279999998</v>
      </c>
      <c r="H7457" s="106">
        <v>162.69443960803392</v>
      </c>
      <c r="I7457" s="189">
        <f t="shared" si="349"/>
        <v>340129</v>
      </c>
      <c r="J7457" s="232">
        <v>2016</v>
      </c>
      <c r="K7457" s="106">
        <f t="shared" si="350"/>
        <v>532465</v>
      </c>
    </row>
    <row r="7458" spans="2:11" s="58" customFormat="1">
      <c r="B7458" s="175" t="s">
        <v>8638</v>
      </c>
      <c r="C7458" s="174" t="s">
        <v>5098</v>
      </c>
      <c r="D7458" s="181">
        <v>4383.3999999999996</v>
      </c>
      <c r="E7458" s="97">
        <v>176.66727198065428</v>
      </c>
      <c r="F7458" s="227">
        <f t="shared" si="348"/>
        <v>774403.32</v>
      </c>
      <c r="G7458" s="81"/>
      <c r="H7458" s="106" t="s">
        <v>11235</v>
      </c>
      <c r="I7458" s="189" t="str">
        <f t="shared" si="349"/>
        <v/>
      </c>
      <c r="J7458" s="232">
        <v>2016</v>
      </c>
      <c r="K7458" s="106">
        <f t="shared" si="350"/>
        <v>0</v>
      </c>
    </row>
    <row r="7459" spans="2:11" s="58" customFormat="1">
      <c r="B7459" s="175" t="s">
        <v>8639</v>
      </c>
      <c r="C7459" s="174" t="s">
        <v>8637</v>
      </c>
      <c r="D7459" s="181">
        <v>4181.2</v>
      </c>
      <c r="E7459" s="97">
        <v>46.000098057973787</v>
      </c>
      <c r="F7459" s="227">
        <f t="shared" si="348"/>
        <v>192335.61</v>
      </c>
      <c r="G7459" s="81">
        <v>2090.6000279999998</v>
      </c>
      <c r="H7459" s="106">
        <v>162.69443960803392</v>
      </c>
      <c r="I7459" s="189">
        <f t="shared" si="349"/>
        <v>340129</v>
      </c>
      <c r="J7459" s="232">
        <v>2016</v>
      </c>
      <c r="K7459" s="106">
        <f t="shared" si="350"/>
        <v>532465</v>
      </c>
    </row>
    <row r="7460" spans="2:11" s="58" customFormat="1">
      <c r="B7460" s="175" t="s">
        <v>8640</v>
      </c>
      <c r="C7460" s="174" t="s">
        <v>4642</v>
      </c>
      <c r="D7460" s="181">
        <v>7125.45</v>
      </c>
      <c r="E7460" s="97">
        <v>342.03026615862859</v>
      </c>
      <c r="F7460" s="227">
        <f t="shared" si="348"/>
        <v>2437119.56</v>
      </c>
      <c r="G7460" s="81">
        <v>3562.7249529999999</v>
      </c>
      <c r="H7460" s="106">
        <v>162.6945688052389</v>
      </c>
      <c r="I7460" s="189">
        <f t="shared" si="349"/>
        <v>579636</v>
      </c>
      <c r="J7460" s="232">
        <v>2016</v>
      </c>
      <c r="K7460" s="106">
        <f t="shared" si="350"/>
        <v>3016756</v>
      </c>
    </row>
    <row r="7461" spans="2:11" s="58" customFormat="1">
      <c r="B7461" s="175" t="s">
        <v>8641</v>
      </c>
      <c r="C7461" s="174" t="s">
        <v>8642</v>
      </c>
      <c r="D7461" s="181">
        <v>7105.1402600000001</v>
      </c>
      <c r="E7461" s="97">
        <v>596.40222077755288</v>
      </c>
      <c r="F7461" s="227">
        <f t="shared" si="348"/>
        <v>4237521.43</v>
      </c>
      <c r="G7461" s="81">
        <v>3552.5701829999998</v>
      </c>
      <c r="H7461" s="106">
        <v>162.69460425181978</v>
      </c>
      <c r="I7461" s="189">
        <f t="shared" si="349"/>
        <v>577984</v>
      </c>
      <c r="J7461" s="232">
        <v>2016</v>
      </c>
      <c r="K7461" s="106">
        <f t="shared" si="350"/>
        <v>4815505</v>
      </c>
    </row>
    <row r="7462" spans="2:11" s="58" customFormat="1">
      <c r="B7462" s="175" t="s">
        <v>8643</v>
      </c>
      <c r="C7462" s="174" t="s">
        <v>4642</v>
      </c>
      <c r="D7462" s="104">
        <v>12084.01</v>
      </c>
      <c r="E7462" s="97">
        <v>689.54495403429826</v>
      </c>
      <c r="F7462" s="227">
        <f t="shared" si="348"/>
        <v>8332468.120000001</v>
      </c>
      <c r="G7462" s="81">
        <v>6042.0048040000001</v>
      </c>
      <c r="H7462" s="106">
        <v>162.69450817867968</v>
      </c>
      <c r="I7462" s="189">
        <f t="shared" si="349"/>
        <v>983001</v>
      </c>
      <c r="J7462" s="232">
        <v>2016</v>
      </c>
      <c r="K7462" s="106">
        <f t="shared" si="350"/>
        <v>9315469</v>
      </c>
    </row>
    <row r="7463" spans="2:11" s="58" customFormat="1">
      <c r="B7463" s="175" t="s">
        <v>8644</v>
      </c>
      <c r="C7463" s="174" t="s">
        <v>4642</v>
      </c>
      <c r="D7463" s="181">
        <v>7125.45</v>
      </c>
      <c r="E7463" s="97">
        <v>342.03026615862859</v>
      </c>
      <c r="F7463" s="227">
        <f t="shared" si="348"/>
        <v>2437119.56</v>
      </c>
      <c r="G7463" s="81">
        <v>3562.7249529999999</v>
      </c>
      <c r="H7463" s="106">
        <v>162.6945688052389</v>
      </c>
      <c r="I7463" s="189">
        <f t="shared" si="349"/>
        <v>579636</v>
      </c>
      <c r="J7463" s="232">
        <v>2016</v>
      </c>
      <c r="K7463" s="106">
        <f t="shared" si="350"/>
        <v>3016756</v>
      </c>
    </row>
    <row r="7464" spans="2:11" s="58" customFormat="1">
      <c r="B7464" s="175" t="s">
        <v>8645</v>
      </c>
      <c r="C7464" s="174" t="s">
        <v>4642</v>
      </c>
      <c r="D7464" s="181">
        <v>10353.383330000001</v>
      </c>
      <c r="E7464" s="97">
        <v>244.70303564042769</v>
      </c>
      <c r="F7464" s="227">
        <f t="shared" si="348"/>
        <v>2533504.33</v>
      </c>
      <c r="G7464" s="81">
        <v>5176.6915310000004</v>
      </c>
      <c r="H7464" s="106">
        <v>162.6944535822681</v>
      </c>
      <c r="I7464" s="189">
        <f t="shared" si="349"/>
        <v>842218.99999999988</v>
      </c>
      <c r="J7464" s="232">
        <v>2016</v>
      </c>
      <c r="K7464" s="106">
        <f t="shared" si="350"/>
        <v>3375723</v>
      </c>
    </row>
    <row r="7465" spans="2:11" s="58" customFormat="1">
      <c r="B7465" s="175" t="s">
        <v>8646</v>
      </c>
      <c r="C7465" s="174" t="s">
        <v>173</v>
      </c>
      <c r="D7465" s="181">
        <v>18952.288100000002</v>
      </c>
      <c r="E7465" s="97">
        <v>198.90418613887573</v>
      </c>
      <c r="F7465" s="227">
        <f t="shared" si="348"/>
        <v>3769689.44</v>
      </c>
      <c r="G7465" s="81">
        <v>9476.1442069999994</v>
      </c>
      <c r="H7465" s="106">
        <v>576.16113481756349</v>
      </c>
      <c r="I7465" s="189">
        <f t="shared" si="349"/>
        <v>5459786</v>
      </c>
      <c r="J7465" s="232">
        <v>2016</v>
      </c>
      <c r="K7465" s="106">
        <f t="shared" si="350"/>
        <v>9229475</v>
      </c>
    </row>
    <row r="7466" spans="2:11" s="58" customFormat="1">
      <c r="B7466" s="175" t="s">
        <v>8647</v>
      </c>
      <c r="C7466" s="174" t="s">
        <v>4637</v>
      </c>
      <c r="D7466" s="181">
        <v>10665.95</v>
      </c>
      <c r="E7466" s="97">
        <v>183.82528044853012</v>
      </c>
      <c r="F7466" s="227">
        <f t="shared" si="348"/>
        <v>1960671.25</v>
      </c>
      <c r="G7466" s="81">
        <v>5332.9751530000003</v>
      </c>
      <c r="H7466" s="106">
        <v>576.16113179742013</v>
      </c>
      <c r="I7466" s="189">
        <f t="shared" si="349"/>
        <v>3072653</v>
      </c>
      <c r="J7466" s="232">
        <v>2016</v>
      </c>
      <c r="K7466" s="106">
        <f t="shared" si="350"/>
        <v>5033324</v>
      </c>
    </row>
    <row r="7467" spans="2:11" s="58" customFormat="1">
      <c r="B7467" s="175" t="s">
        <v>8648</v>
      </c>
      <c r="C7467" s="174" t="s">
        <v>4634</v>
      </c>
      <c r="D7467" s="104">
        <v>4991.5</v>
      </c>
      <c r="E7467" s="97">
        <v>189.07470299509166</v>
      </c>
      <c r="F7467" s="227">
        <f t="shared" si="348"/>
        <v>943766.38</v>
      </c>
      <c r="G7467" s="81">
        <v>2495.7499250000001</v>
      </c>
      <c r="H7467" s="106">
        <v>576.16109113977029</v>
      </c>
      <c r="I7467" s="189">
        <f t="shared" si="349"/>
        <v>1437954</v>
      </c>
      <c r="J7467" s="232">
        <v>2016</v>
      </c>
      <c r="K7467" s="106">
        <f t="shared" si="350"/>
        <v>2381720</v>
      </c>
    </row>
    <row r="7468" spans="2:11" s="58" customFormat="1">
      <c r="B7468" s="175" t="s">
        <v>8649</v>
      </c>
      <c r="C7468" s="174" t="s">
        <v>4634</v>
      </c>
      <c r="D7468" s="181">
        <v>4858.8999999999996</v>
      </c>
      <c r="E7468" s="97">
        <v>112.04792031118156</v>
      </c>
      <c r="F7468" s="227">
        <f t="shared" si="348"/>
        <v>544429.64</v>
      </c>
      <c r="G7468" s="81">
        <v>2429.4499959999998</v>
      </c>
      <c r="H7468" s="106">
        <v>576.161272018212</v>
      </c>
      <c r="I7468" s="189">
        <f t="shared" si="349"/>
        <v>1399755</v>
      </c>
      <c r="J7468" s="232">
        <v>2016</v>
      </c>
      <c r="K7468" s="106">
        <f t="shared" si="350"/>
        <v>1944185</v>
      </c>
    </row>
    <row r="7469" spans="2:11" s="58" customFormat="1">
      <c r="B7469" s="175" t="s">
        <v>8650</v>
      </c>
      <c r="C7469" s="174" t="s">
        <v>4634</v>
      </c>
      <c r="D7469" s="181">
        <v>7231.4</v>
      </c>
      <c r="E7469" s="97">
        <v>122.82948806593468</v>
      </c>
      <c r="F7469" s="227">
        <f t="shared" si="348"/>
        <v>888229.16</v>
      </c>
      <c r="G7469" s="81">
        <v>3615.7001190000001</v>
      </c>
      <c r="H7469" s="106">
        <v>576.16116697646953</v>
      </c>
      <c r="I7469" s="189">
        <f t="shared" si="349"/>
        <v>2083225.9999999998</v>
      </c>
      <c r="J7469" s="232">
        <v>2016</v>
      </c>
      <c r="K7469" s="106">
        <f t="shared" si="350"/>
        <v>2971455</v>
      </c>
    </row>
    <row r="7470" spans="2:11" s="58" customFormat="1">
      <c r="B7470" s="175" t="s">
        <v>8651</v>
      </c>
      <c r="C7470" s="174" t="s">
        <v>2848</v>
      </c>
      <c r="D7470" s="181">
        <v>17891.44226</v>
      </c>
      <c r="E7470" s="97">
        <v>480.12113473964286</v>
      </c>
      <c r="F7470" s="227">
        <f t="shared" si="348"/>
        <v>8590059.5600000005</v>
      </c>
      <c r="G7470" s="81">
        <v>8945.7208649999993</v>
      </c>
      <c r="H7470" s="106">
        <v>491.49912749932429</v>
      </c>
      <c r="I7470" s="189">
        <f t="shared" si="349"/>
        <v>4396814</v>
      </c>
      <c r="J7470" s="232">
        <v>2016</v>
      </c>
      <c r="K7470" s="106">
        <f t="shared" si="350"/>
        <v>12986874</v>
      </c>
    </row>
    <row r="7471" spans="2:11" s="58" customFormat="1">
      <c r="B7471" s="175" t="s">
        <v>8652</v>
      </c>
      <c r="C7471" s="174" t="s">
        <v>4634</v>
      </c>
      <c r="D7471" s="181">
        <v>7199.415</v>
      </c>
      <c r="E7471" s="97">
        <v>301.88731584441234</v>
      </c>
      <c r="F7471" s="227">
        <f t="shared" si="348"/>
        <v>2173412.0699999998</v>
      </c>
      <c r="G7471" s="81">
        <v>3599.707613</v>
      </c>
      <c r="H7471" s="106">
        <v>162.69460271855695</v>
      </c>
      <c r="I7471" s="189">
        <f t="shared" si="349"/>
        <v>585653</v>
      </c>
      <c r="J7471" s="232">
        <v>2016</v>
      </c>
      <c r="K7471" s="106">
        <f t="shared" si="350"/>
        <v>2759065</v>
      </c>
    </row>
    <row r="7472" spans="2:11" s="58" customFormat="1">
      <c r="B7472" s="175" t="s">
        <v>8653</v>
      </c>
      <c r="C7472" s="174" t="s">
        <v>8642</v>
      </c>
      <c r="D7472" s="104">
        <v>7781.6</v>
      </c>
      <c r="E7472" s="97">
        <v>406.12147630307391</v>
      </c>
      <c r="F7472" s="227">
        <f t="shared" si="348"/>
        <v>3160274.88</v>
      </c>
      <c r="G7472" s="81">
        <v>3890.800041</v>
      </c>
      <c r="H7472" s="106">
        <v>162.69455981533955</v>
      </c>
      <c r="I7472" s="189">
        <f t="shared" si="349"/>
        <v>633012</v>
      </c>
      <c r="J7472" s="232">
        <v>2016</v>
      </c>
      <c r="K7472" s="106">
        <f t="shared" si="350"/>
        <v>3793287</v>
      </c>
    </row>
    <row r="7473" spans="2:11" s="58" customFormat="1">
      <c r="B7473" s="175" t="s">
        <v>8654</v>
      </c>
      <c r="C7473" s="174" t="s">
        <v>4634</v>
      </c>
      <c r="D7473" s="181">
        <v>9054.2999999999993</v>
      </c>
      <c r="E7473" s="97">
        <v>106.59631777166652</v>
      </c>
      <c r="F7473" s="227">
        <f t="shared" si="348"/>
        <v>965155.04</v>
      </c>
      <c r="G7473" s="81">
        <v>4527.1498629999996</v>
      </c>
      <c r="H7473" s="106">
        <v>505.35923687843689</v>
      </c>
      <c r="I7473" s="189">
        <f t="shared" si="349"/>
        <v>2287837</v>
      </c>
      <c r="J7473" s="232">
        <v>2016</v>
      </c>
      <c r="K7473" s="106">
        <f t="shared" si="350"/>
        <v>3252992</v>
      </c>
    </row>
    <row r="7474" spans="2:11" s="58" customFormat="1">
      <c r="B7474" s="175" t="s">
        <v>8655</v>
      </c>
      <c r="C7474" s="174" t="s">
        <v>1715</v>
      </c>
      <c r="D7474" s="181">
        <v>6319.8666670000002</v>
      </c>
      <c r="E7474" s="97">
        <v>128.82806123922299</v>
      </c>
      <c r="F7474" s="227">
        <f t="shared" si="348"/>
        <v>814176.17000000016</v>
      </c>
      <c r="G7474" s="81">
        <v>3159.933329</v>
      </c>
      <c r="H7474" s="106">
        <v>576.16120672272575</v>
      </c>
      <c r="I7474" s="189">
        <f t="shared" si="349"/>
        <v>1820631</v>
      </c>
      <c r="J7474" s="232">
        <v>2016</v>
      </c>
      <c r="K7474" s="106">
        <f t="shared" si="350"/>
        <v>2634807</v>
      </c>
    </row>
    <row r="7475" spans="2:11" s="58" customFormat="1">
      <c r="B7475" s="175" t="s">
        <v>8656</v>
      </c>
      <c r="C7475" s="174" t="s">
        <v>1705</v>
      </c>
      <c r="D7475" s="181">
        <v>11726.133330000001</v>
      </c>
      <c r="E7475" s="97">
        <v>342.25401562954937</v>
      </c>
      <c r="F7475" s="227">
        <f t="shared" si="348"/>
        <v>4013316.22</v>
      </c>
      <c r="G7475" s="81">
        <v>5863.0665909999998</v>
      </c>
      <c r="H7475" s="106">
        <v>576.16111766246183</v>
      </c>
      <c r="I7475" s="189">
        <f t="shared" si="349"/>
        <v>3378071</v>
      </c>
      <c r="J7475" s="232">
        <v>2016</v>
      </c>
      <c r="K7475" s="106">
        <f t="shared" si="350"/>
        <v>7391387</v>
      </c>
    </row>
    <row r="7476" spans="2:11" s="58" customFormat="1">
      <c r="B7476" s="175" t="s">
        <v>8657</v>
      </c>
      <c r="C7476" s="174" t="s">
        <v>1705</v>
      </c>
      <c r="D7476" s="181">
        <v>9346.9</v>
      </c>
      <c r="E7476" s="97">
        <v>335.36820871090947</v>
      </c>
      <c r="F7476" s="227">
        <f t="shared" si="348"/>
        <v>3134653.1099999994</v>
      </c>
      <c r="G7476" s="81">
        <v>4673.4498599999997</v>
      </c>
      <c r="H7476" s="106">
        <v>576.16109740396359</v>
      </c>
      <c r="I7476" s="189">
        <f t="shared" si="349"/>
        <v>2692660</v>
      </c>
      <c r="J7476" s="232">
        <v>2016</v>
      </c>
      <c r="K7476" s="106">
        <f t="shared" si="350"/>
        <v>5827313</v>
      </c>
    </row>
    <row r="7477" spans="2:11" s="58" customFormat="1">
      <c r="B7477" s="175" t="s">
        <v>8658</v>
      </c>
      <c r="C7477" s="174" t="s">
        <v>1723</v>
      </c>
      <c r="D7477" s="104">
        <v>9754.85</v>
      </c>
      <c r="E7477" s="97">
        <v>103.48991527291552</v>
      </c>
      <c r="F7477" s="227">
        <f t="shared" si="348"/>
        <v>1009528.6000000001</v>
      </c>
      <c r="G7477" s="81">
        <v>4877.4248289999996</v>
      </c>
      <c r="H7477" s="106">
        <v>576.16121181229187</v>
      </c>
      <c r="I7477" s="189">
        <f t="shared" si="349"/>
        <v>2810183</v>
      </c>
      <c r="J7477" s="232">
        <v>2016</v>
      </c>
      <c r="K7477" s="106">
        <f t="shared" si="350"/>
        <v>3819712</v>
      </c>
    </row>
    <row r="7478" spans="2:11" s="58" customFormat="1">
      <c r="B7478" s="175" t="s">
        <v>8659</v>
      </c>
      <c r="C7478" s="174" t="s">
        <v>1726</v>
      </c>
      <c r="D7478" s="181">
        <v>3949.7</v>
      </c>
      <c r="E7478" s="97">
        <v>54.966901283641796</v>
      </c>
      <c r="F7478" s="227">
        <f t="shared" si="348"/>
        <v>217102.77</v>
      </c>
      <c r="G7478" s="81">
        <v>1974.8500630000001</v>
      </c>
      <c r="H7478" s="106">
        <v>576.16120905478579</v>
      </c>
      <c r="I7478" s="189">
        <f t="shared" si="349"/>
        <v>1137832</v>
      </c>
      <c r="J7478" s="232">
        <v>2016</v>
      </c>
      <c r="K7478" s="106">
        <f t="shared" si="350"/>
        <v>1354935</v>
      </c>
    </row>
    <row r="7479" spans="2:11" s="58" customFormat="1">
      <c r="B7479" s="175" t="s">
        <v>8660</v>
      </c>
      <c r="C7479" s="174" t="s">
        <v>1710</v>
      </c>
      <c r="D7479" s="181">
        <v>7899.8</v>
      </c>
      <c r="E7479" s="97">
        <v>147.21943973265144</v>
      </c>
      <c r="F7479" s="227">
        <f t="shared" si="348"/>
        <v>1163004.1299999999</v>
      </c>
      <c r="G7479" s="81">
        <v>3949.900005</v>
      </c>
      <c r="H7479" s="106">
        <v>576.16116790784429</v>
      </c>
      <c r="I7479" s="189">
        <f t="shared" si="349"/>
        <v>2275779</v>
      </c>
      <c r="J7479" s="232">
        <v>2016</v>
      </c>
      <c r="K7479" s="106">
        <f t="shared" si="350"/>
        <v>3438783</v>
      </c>
    </row>
    <row r="7480" spans="2:11" s="58" customFormat="1">
      <c r="B7480" s="175" t="s">
        <v>8661</v>
      </c>
      <c r="C7480" s="174" t="s">
        <v>1717</v>
      </c>
      <c r="D7480" s="181">
        <v>6601.4012650000004</v>
      </c>
      <c r="E7480" s="97">
        <v>176.04347067364645</v>
      </c>
      <c r="F7480" s="227">
        <f t="shared" si="348"/>
        <v>1162133.5900000001</v>
      </c>
      <c r="G7480" s="81">
        <v>3300.7007549999998</v>
      </c>
      <c r="H7480" s="106">
        <v>576.16128851402038</v>
      </c>
      <c r="I7480" s="189">
        <f t="shared" si="349"/>
        <v>1901735.9999999998</v>
      </c>
      <c r="J7480" s="232">
        <v>2016</v>
      </c>
      <c r="K7480" s="106">
        <f t="shared" si="350"/>
        <v>3063870</v>
      </c>
    </row>
    <row r="7481" spans="2:11" s="58" customFormat="1">
      <c r="B7481" s="175" t="s">
        <v>8662</v>
      </c>
      <c r="C7481" s="174" t="s">
        <v>1710</v>
      </c>
      <c r="D7481" s="181">
        <v>4204.1499999999996</v>
      </c>
      <c r="E7481" s="97">
        <v>94.031081193582537</v>
      </c>
      <c r="F7481" s="227">
        <f t="shared" si="348"/>
        <v>395320.76999999996</v>
      </c>
      <c r="G7481" s="81">
        <v>2102.0750750000002</v>
      </c>
      <c r="H7481" s="106">
        <v>576.1611535211224</v>
      </c>
      <c r="I7481" s="189">
        <f t="shared" si="349"/>
        <v>1211134</v>
      </c>
      <c r="J7481" s="232">
        <v>2016</v>
      </c>
      <c r="K7481" s="106">
        <f t="shared" si="350"/>
        <v>1606455</v>
      </c>
    </row>
    <row r="7482" spans="2:11" s="58" customFormat="1">
      <c r="B7482" s="175" t="s">
        <v>8663</v>
      </c>
      <c r="C7482" s="174" t="s">
        <v>1717</v>
      </c>
      <c r="D7482" s="104">
        <v>5011.5004170000002</v>
      </c>
      <c r="E7482" s="97">
        <v>563.39937644666463</v>
      </c>
      <c r="F7482" s="227">
        <f t="shared" si="348"/>
        <v>2823476.21</v>
      </c>
      <c r="G7482" s="81"/>
      <c r="H7482" s="106" t="s">
        <v>11235</v>
      </c>
      <c r="I7482" s="189" t="str">
        <f t="shared" si="349"/>
        <v/>
      </c>
      <c r="J7482" s="232">
        <v>2016</v>
      </c>
      <c r="K7482" s="106">
        <f t="shared" si="350"/>
        <v>0</v>
      </c>
    </row>
    <row r="7483" spans="2:11" s="58" customFormat="1">
      <c r="B7483" s="175" t="s">
        <v>8664</v>
      </c>
      <c r="C7483" s="174" t="s">
        <v>1710</v>
      </c>
      <c r="D7483" s="181">
        <v>8201.85</v>
      </c>
      <c r="E7483" s="97">
        <v>296.19049970433497</v>
      </c>
      <c r="F7483" s="227">
        <f t="shared" si="348"/>
        <v>2429310.0499999998</v>
      </c>
      <c r="G7483" s="81">
        <v>4100.925131</v>
      </c>
      <c r="H7483" s="106">
        <v>260.68922641835962</v>
      </c>
      <c r="I7483" s="189">
        <f t="shared" si="349"/>
        <v>1069067</v>
      </c>
      <c r="J7483" s="232">
        <v>2016</v>
      </c>
      <c r="K7483" s="106">
        <f t="shared" si="350"/>
        <v>3498377</v>
      </c>
    </row>
    <row r="7484" spans="2:11" s="58" customFormat="1">
      <c r="B7484" s="175" t="s">
        <v>8665</v>
      </c>
      <c r="C7484" s="174" t="s">
        <v>1723</v>
      </c>
      <c r="D7484" s="181">
        <v>8055.6</v>
      </c>
      <c r="E7484" s="97">
        <v>392.58407319132027</v>
      </c>
      <c r="F7484" s="227">
        <f t="shared" si="348"/>
        <v>3162500.26</v>
      </c>
      <c r="G7484" s="81">
        <v>4027.7999399999999</v>
      </c>
      <c r="H7484" s="106">
        <v>287.67491366515094</v>
      </c>
      <c r="I7484" s="189">
        <f t="shared" si="349"/>
        <v>1158697</v>
      </c>
      <c r="J7484" s="232">
        <v>2016</v>
      </c>
      <c r="K7484" s="106">
        <f t="shared" si="350"/>
        <v>4321197</v>
      </c>
    </row>
    <row r="7485" spans="2:11" s="58" customFormat="1">
      <c r="B7485" s="175" t="s">
        <v>8666</v>
      </c>
      <c r="C7485" s="174" t="s">
        <v>1723</v>
      </c>
      <c r="D7485" s="181">
        <v>3007.5333329999999</v>
      </c>
      <c r="E7485" s="97">
        <v>107.09654867855126</v>
      </c>
      <c r="F7485" s="227">
        <f t="shared" si="348"/>
        <v>322096.44</v>
      </c>
      <c r="G7485" s="81">
        <v>1503.7666830000001</v>
      </c>
      <c r="H7485" s="106">
        <v>576.16118896284922</v>
      </c>
      <c r="I7485" s="189">
        <f t="shared" si="349"/>
        <v>866412</v>
      </c>
      <c r="J7485" s="232">
        <v>2016</v>
      </c>
      <c r="K7485" s="106">
        <f t="shared" si="350"/>
        <v>1188508</v>
      </c>
    </row>
    <row r="7486" spans="2:11" s="58" customFormat="1">
      <c r="B7486" s="175" t="s">
        <v>8667</v>
      </c>
      <c r="C7486" s="174" t="s">
        <v>1723</v>
      </c>
      <c r="D7486" s="181">
        <v>12921.2</v>
      </c>
      <c r="E7486" s="97">
        <v>73.73392564158128</v>
      </c>
      <c r="F7486" s="227">
        <f t="shared" si="348"/>
        <v>952730.8</v>
      </c>
      <c r="G7486" s="81">
        <v>6460.5999840000004</v>
      </c>
      <c r="H7486" s="106">
        <v>576.16119388579682</v>
      </c>
      <c r="I7486" s="189">
        <f t="shared" si="349"/>
        <v>3722347</v>
      </c>
      <c r="J7486" s="232">
        <v>2016</v>
      </c>
      <c r="K7486" s="106">
        <f t="shared" si="350"/>
        <v>4675078</v>
      </c>
    </row>
    <row r="7487" spans="2:11" s="58" customFormat="1">
      <c r="B7487" s="175" t="s">
        <v>8668</v>
      </c>
      <c r="C7487" s="174" t="s">
        <v>1723</v>
      </c>
      <c r="D7487" s="104">
        <v>12629.758330000001</v>
      </c>
      <c r="E7487" s="97">
        <v>108.20341880603506</v>
      </c>
      <c r="F7487" s="227">
        <f t="shared" si="348"/>
        <v>1366583.03</v>
      </c>
      <c r="G7487" s="81">
        <v>6314.8792579999999</v>
      </c>
      <c r="H7487" s="106">
        <v>576.16113489275517</v>
      </c>
      <c r="I7487" s="189">
        <f t="shared" si="349"/>
        <v>3638387.9999999995</v>
      </c>
      <c r="J7487" s="232">
        <v>2016</v>
      </c>
      <c r="K7487" s="106">
        <f t="shared" si="350"/>
        <v>5004971</v>
      </c>
    </row>
    <row r="7488" spans="2:11" s="58" customFormat="1">
      <c r="B7488" s="175" t="s">
        <v>8669</v>
      </c>
      <c r="C7488" s="174" t="s">
        <v>1723</v>
      </c>
      <c r="D7488" s="181">
        <v>4020</v>
      </c>
      <c r="E7488" s="97">
        <v>245.96855970149252</v>
      </c>
      <c r="F7488" s="227">
        <f t="shared" si="348"/>
        <v>988793.61</v>
      </c>
      <c r="G7488" s="81">
        <v>2010.0000520000001</v>
      </c>
      <c r="H7488" s="106">
        <v>162.69452315417152</v>
      </c>
      <c r="I7488" s="189">
        <f t="shared" si="349"/>
        <v>327016</v>
      </c>
      <c r="J7488" s="232">
        <v>2016</v>
      </c>
      <c r="K7488" s="106">
        <f t="shared" si="350"/>
        <v>1315810</v>
      </c>
    </row>
    <row r="7489" spans="2:11" s="58" customFormat="1">
      <c r="B7489" s="175" t="s">
        <v>8670</v>
      </c>
      <c r="C7489" s="174" t="s">
        <v>1723</v>
      </c>
      <c r="D7489" s="181">
        <v>4765.8</v>
      </c>
      <c r="E7489" s="97">
        <v>62.300780561500687</v>
      </c>
      <c r="F7489" s="227">
        <f t="shared" si="348"/>
        <v>296913.06</v>
      </c>
      <c r="G7489" s="81">
        <v>2382.8999950000002</v>
      </c>
      <c r="H7489" s="106">
        <v>162.69461614565154</v>
      </c>
      <c r="I7489" s="189">
        <f t="shared" si="349"/>
        <v>387685</v>
      </c>
      <c r="J7489" s="232">
        <v>2016</v>
      </c>
      <c r="K7489" s="106">
        <f t="shared" si="350"/>
        <v>684598</v>
      </c>
    </row>
    <row r="7490" spans="2:11" s="58" customFormat="1">
      <c r="B7490" s="175" t="s">
        <v>8671</v>
      </c>
      <c r="C7490" s="174" t="s">
        <v>1730</v>
      </c>
      <c r="D7490" s="181">
        <v>6637.0833329999996</v>
      </c>
      <c r="E7490" s="97">
        <v>334.48918125855931</v>
      </c>
      <c r="F7490" s="227">
        <f t="shared" si="348"/>
        <v>2220032.5699999998</v>
      </c>
      <c r="G7490" s="81">
        <v>3318.5416230000001</v>
      </c>
      <c r="H7490" s="106">
        <v>162.6943583464585</v>
      </c>
      <c r="I7490" s="189">
        <f t="shared" si="349"/>
        <v>539908</v>
      </c>
      <c r="J7490" s="232">
        <v>2016</v>
      </c>
      <c r="K7490" s="106">
        <f t="shared" si="350"/>
        <v>2759941</v>
      </c>
    </row>
    <row r="7491" spans="2:11" s="58" customFormat="1">
      <c r="B7491" s="175" t="s">
        <v>8672</v>
      </c>
      <c r="C7491" s="174" t="s">
        <v>1723</v>
      </c>
      <c r="D7491" s="181">
        <v>3143.68</v>
      </c>
      <c r="E7491" s="97">
        <v>219.72175603114823</v>
      </c>
      <c r="F7491" s="227">
        <f t="shared" si="348"/>
        <v>690734.89</v>
      </c>
      <c r="G7491" s="81">
        <v>1571.8399919999999</v>
      </c>
      <c r="H7491" s="106">
        <v>162.69467713097862</v>
      </c>
      <c r="I7491" s="189">
        <f t="shared" si="349"/>
        <v>255730</v>
      </c>
      <c r="J7491" s="232">
        <v>2016</v>
      </c>
      <c r="K7491" s="106">
        <f t="shared" si="350"/>
        <v>946465</v>
      </c>
    </row>
    <row r="7492" spans="2:11" s="58" customFormat="1">
      <c r="B7492" s="175" t="s">
        <v>8673</v>
      </c>
      <c r="C7492" s="174" t="s">
        <v>1723</v>
      </c>
      <c r="D7492" s="104">
        <v>6602.6022220000004</v>
      </c>
      <c r="E7492" s="97">
        <v>230.37162149975114</v>
      </c>
      <c r="F7492" s="227">
        <f t="shared" si="348"/>
        <v>1521052.18</v>
      </c>
      <c r="G7492" s="81">
        <v>3301.3011940000001</v>
      </c>
      <c r="H7492" s="106">
        <v>162.69463718613974</v>
      </c>
      <c r="I7492" s="189">
        <f t="shared" si="349"/>
        <v>537104</v>
      </c>
      <c r="J7492" s="232">
        <v>2016</v>
      </c>
      <c r="K7492" s="106">
        <f t="shared" si="350"/>
        <v>2058156</v>
      </c>
    </row>
    <row r="7493" spans="2:11" s="58" customFormat="1">
      <c r="B7493" s="175" t="s">
        <v>8674</v>
      </c>
      <c r="C7493" s="174" t="s">
        <v>1730</v>
      </c>
      <c r="D7493" s="181">
        <v>6290.43</v>
      </c>
      <c r="E7493" s="97">
        <v>120.32138343483672</v>
      </c>
      <c r="F7493" s="227">
        <f t="shared" si="348"/>
        <v>756873.24</v>
      </c>
      <c r="G7493" s="81"/>
      <c r="H7493" s="106" t="s">
        <v>11235</v>
      </c>
      <c r="I7493" s="189" t="str">
        <f t="shared" si="349"/>
        <v/>
      </c>
      <c r="J7493" s="232">
        <v>2016</v>
      </c>
      <c r="K7493" s="106">
        <f t="shared" si="350"/>
        <v>0</v>
      </c>
    </row>
    <row r="7494" spans="2:11" s="58" customFormat="1">
      <c r="B7494" s="175" t="s">
        <v>8675</v>
      </c>
      <c r="C7494" s="174" t="s">
        <v>1730</v>
      </c>
      <c r="D7494" s="181">
        <v>6637.0833329999996</v>
      </c>
      <c r="E7494" s="97">
        <v>334.48918125855931</v>
      </c>
      <c r="F7494" s="227">
        <f t="shared" si="348"/>
        <v>2220032.5699999998</v>
      </c>
      <c r="G7494" s="81">
        <v>3318.5416230000001</v>
      </c>
      <c r="H7494" s="106">
        <v>162.6943583464585</v>
      </c>
      <c r="I7494" s="189">
        <f t="shared" si="349"/>
        <v>539908</v>
      </c>
      <c r="J7494" s="232">
        <v>2016</v>
      </c>
      <c r="K7494" s="106">
        <f t="shared" si="350"/>
        <v>2759941</v>
      </c>
    </row>
    <row r="7495" spans="2:11" s="58" customFormat="1">
      <c r="B7495" s="175" t="s">
        <v>8676</v>
      </c>
      <c r="C7495" s="174" t="s">
        <v>1730</v>
      </c>
      <c r="D7495" s="181">
        <v>19761.766670000001</v>
      </c>
      <c r="E7495" s="97">
        <v>86.747485112372289</v>
      </c>
      <c r="F7495" s="227">
        <f t="shared" si="348"/>
        <v>1714283.56</v>
      </c>
      <c r="G7495" s="81"/>
      <c r="H7495" s="106" t="s">
        <v>11235</v>
      </c>
      <c r="I7495" s="189" t="str">
        <f t="shared" si="349"/>
        <v/>
      </c>
      <c r="J7495" s="232">
        <v>2016</v>
      </c>
      <c r="K7495" s="106">
        <f t="shared" si="350"/>
        <v>0</v>
      </c>
    </row>
    <row r="7496" spans="2:11" s="58" customFormat="1">
      <c r="B7496" s="175" t="s">
        <v>8677</v>
      </c>
      <c r="C7496" s="174" t="s">
        <v>1775</v>
      </c>
      <c r="D7496" s="181">
        <v>9566.2999999999993</v>
      </c>
      <c r="E7496" s="97">
        <v>235.95080438623086</v>
      </c>
      <c r="F7496" s="227">
        <f t="shared" si="348"/>
        <v>2257176.1800000002</v>
      </c>
      <c r="G7496" s="81">
        <v>4783.1501369999996</v>
      </c>
      <c r="H7496" s="106">
        <v>162.69445401270289</v>
      </c>
      <c r="I7496" s="189">
        <f t="shared" si="349"/>
        <v>778192</v>
      </c>
      <c r="J7496" s="232">
        <v>2016</v>
      </c>
      <c r="K7496" s="106">
        <f t="shared" si="350"/>
        <v>3035368</v>
      </c>
    </row>
    <row r="7497" spans="2:11" s="58" customFormat="1">
      <c r="B7497" s="175" t="s">
        <v>8678</v>
      </c>
      <c r="C7497" s="174" t="s">
        <v>1767</v>
      </c>
      <c r="D7497" s="104">
        <v>24521.52778</v>
      </c>
      <c r="E7497" s="97">
        <v>85.698586925483966</v>
      </c>
      <c r="F7497" s="227">
        <f t="shared" si="348"/>
        <v>2101460.2799999998</v>
      </c>
      <c r="G7497" s="81"/>
      <c r="H7497" s="106" t="s">
        <v>11235</v>
      </c>
      <c r="I7497" s="189" t="str">
        <f t="shared" si="349"/>
        <v/>
      </c>
      <c r="J7497" s="232">
        <v>2016</v>
      </c>
      <c r="K7497" s="106">
        <f t="shared" si="350"/>
        <v>0</v>
      </c>
    </row>
    <row r="7498" spans="2:11" s="58" customFormat="1">
      <c r="B7498" s="175" t="s">
        <v>8679</v>
      </c>
      <c r="C7498" s="174" t="s">
        <v>1767</v>
      </c>
      <c r="D7498" s="181">
        <v>30226.34476</v>
      </c>
      <c r="E7498" s="97">
        <v>187.09726514745148</v>
      </c>
      <c r="F7498" s="227">
        <f t="shared" si="348"/>
        <v>5655266.4400000004</v>
      </c>
      <c r="G7498" s="81"/>
      <c r="H7498" s="106" t="s">
        <v>11235</v>
      </c>
      <c r="I7498" s="189" t="str">
        <f t="shared" si="349"/>
        <v/>
      </c>
      <c r="J7498" s="232">
        <v>2016</v>
      </c>
      <c r="K7498" s="106">
        <f t="shared" si="350"/>
        <v>0</v>
      </c>
    </row>
    <row r="7499" spans="2:11" s="58" customFormat="1">
      <c r="B7499" s="175" t="s">
        <v>8680</v>
      </c>
      <c r="C7499" s="174" t="s">
        <v>1811</v>
      </c>
      <c r="D7499" s="181">
        <v>16563.8</v>
      </c>
      <c r="E7499" s="97">
        <v>70.912093239474032</v>
      </c>
      <c r="F7499" s="227">
        <f t="shared" si="348"/>
        <v>1174573.73</v>
      </c>
      <c r="G7499" s="81">
        <v>8281.8998100000008</v>
      </c>
      <c r="H7499" s="106">
        <v>162.69455449980865</v>
      </c>
      <c r="I7499" s="189">
        <f t="shared" si="349"/>
        <v>1347420</v>
      </c>
      <c r="J7499" s="232">
        <v>2016</v>
      </c>
      <c r="K7499" s="106">
        <f t="shared" si="350"/>
        <v>2521994</v>
      </c>
    </row>
    <row r="7500" spans="2:11" s="58" customFormat="1">
      <c r="B7500" s="175" t="s">
        <v>8681</v>
      </c>
      <c r="C7500" s="174" t="s">
        <v>1811</v>
      </c>
      <c r="D7500" s="181">
        <v>13008.916670000001</v>
      </c>
      <c r="E7500" s="97">
        <v>147.24452224506408</v>
      </c>
      <c r="F7500" s="227">
        <f t="shared" si="348"/>
        <v>1915491.72</v>
      </c>
      <c r="G7500" s="81"/>
      <c r="H7500" s="106" t="s">
        <v>11235</v>
      </c>
      <c r="I7500" s="189" t="str">
        <f t="shared" si="349"/>
        <v/>
      </c>
      <c r="J7500" s="232">
        <v>2016</v>
      </c>
      <c r="K7500" s="106">
        <f t="shared" si="350"/>
        <v>0</v>
      </c>
    </row>
    <row r="7501" spans="2:11" s="58" customFormat="1">
      <c r="B7501" s="175" t="s">
        <v>8682</v>
      </c>
      <c r="C7501" s="174" t="s">
        <v>1705</v>
      </c>
      <c r="D7501" s="181">
        <v>10371.633330000001</v>
      </c>
      <c r="E7501" s="97">
        <v>123.14844435403887</v>
      </c>
      <c r="F7501" s="227">
        <f t="shared" si="348"/>
        <v>1277250.51</v>
      </c>
      <c r="G7501" s="81">
        <v>5185.8167020000001</v>
      </c>
      <c r="H7501" s="106">
        <v>623.65162246338105</v>
      </c>
      <c r="I7501" s="189">
        <f t="shared" si="349"/>
        <v>3234143</v>
      </c>
      <c r="J7501" s="232">
        <v>2016</v>
      </c>
      <c r="K7501" s="106">
        <f t="shared" si="350"/>
        <v>4511394</v>
      </c>
    </row>
    <row r="7502" spans="2:11" s="58" customFormat="1">
      <c r="B7502" s="175" t="s">
        <v>8683</v>
      </c>
      <c r="C7502" s="174" t="s">
        <v>1218</v>
      </c>
      <c r="D7502" s="104">
        <v>18645.028569999999</v>
      </c>
      <c r="E7502" s="97">
        <v>122.13840603409706</v>
      </c>
      <c r="F7502" s="227">
        <f t="shared" ref="F7502:F7565" si="351">IFERROR(D7502*E7502,0)</f>
        <v>2277274.0699999998</v>
      </c>
      <c r="G7502" s="81">
        <v>9322.5140210000009</v>
      </c>
      <c r="H7502" s="106">
        <v>623.65162303894806</v>
      </c>
      <c r="I7502" s="189">
        <f t="shared" ref="I7502:I7565" si="352">IFERROR(G7502*H7502,"")</f>
        <v>5814001</v>
      </c>
      <c r="J7502" s="232">
        <v>2016</v>
      </c>
      <c r="K7502" s="106">
        <f t="shared" ref="K7502:K7565" si="353">IFERROR(ROUND((F7502+I7502),0),0)</f>
        <v>8091275</v>
      </c>
    </row>
    <row r="7503" spans="2:11" s="58" customFormat="1">
      <c r="B7503" s="175" t="s">
        <v>8684</v>
      </c>
      <c r="C7503" s="174" t="s">
        <v>1218</v>
      </c>
      <c r="D7503" s="181">
        <v>11934.78333</v>
      </c>
      <c r="E7503" s="97">
        <v>585.11007338077923</v>
      </c>
      <c r="F7503" s="227">
        <f t="shared" si="351"/>
        <v>6983161.9500000011</v>
      </c>
      <c r="G7503" s="81">
        <v>5967.3918190000004</v>
      </c>
      <c r="H7503" s="106">
        <v>623.6516912046261</v>
      </c>
      <c r="I7503" s="189">
        <f t="shared" si="352"/>
        <v>3721574.0000000005</v>
      </c>
      <c r="J7503" s="232">
        <v>2016</v>
      </c>
      <c r="K7503" s="106">
        <f t="shared" si="353"/>
        <v>10704736</v>
      </c>
    </row>
    <row r="7504" spans="2:11" s="58" customFormat="1">
      <c r="B7504" s="175" t="s">
        <v>8685</v>
      </c>
      <c r="C7504" s="174" t="s">
        <v>5113</v>
      </c>
      <c r="D7504" s="181">
        <v>29785.16</v>
      </c>
      <c r="E7504" s="97">
        <v>203.81898066016768</v>
      </c>
      <c r="F7504" s="227">
        <f t="shared" si="351"/>
        <v>6070780.9500000002</v>
      </c>
      <c r="G7504" s="81">
        <v>29785.160690000001</v>
      </c>
      <c r="H7504" s="106">
        <v>585.44001764792893</v>
      </c>
      <c r="I7504" s="189">
        <f t="shared" si="352"/>
        <v>17437425</v>
      </c>
      <c r="J7504" s="232">
        <v>2016</v>
      </c>
      <c r="K7504" s="106">
        <f t="shared" si="353"/>
        <v>23508206</v>
      </c>
    </row>
    <row r="7505" spans="2:11" s="58" customFormat="1">
      <c r="B7505" s="175" t="s">
        <v>8686</v>
      </c>
      <c r="C7505" s="174" t="s">
        <v>5113</v>
      </c>
      <c r="D7505" s="181">
        <v>4895.3</v>
      </c>
      <c r="E7505" s="97">
        <v>16.769634138867893</v>
      </c>
      <c r="F7505" s="227">
        <f t="shared" si="351"/>
        <v>82092.39</v>
      </c>
      <c r="G7505" s="81">
        <v>2447.6500879999999</v>
      </c>
      <c r="H7505" s="106">
        <v>623.651643461547</v>
      </c>
      <c r="I7505" s="189">
        <f t="shared" si="352"/>
        <v>1526481</v>
      </c>
      <c r="J7505" s="232">
        <v>2016</v>
      </c>
      <c r="K7505" s="106">
        <f t="shared" si="353"/>
        <v>1608573</v>
      </c>
    </row>
    <row r="7506" spans="2:11" s="58" customFormat="1">
      <c r="B7506" s="175" t="s">
        <v>8687</v>
      </c>
      <c r="C7506" s="174" t="s">
        <v>1956</v>
      </c>
      <c r="D7506" s="181">
        <v>10508.674290000001</v>
      </c>
      <c r="E7506" s="97">
        <v>271.46458927884424</v>
      </c>
      <c r="F7506" s="227">
        <f t="shared" si="351"/>
        <v>2852732.95</v>
      </c>
      <c r="G7506" s="81"/>
      <c r="H7506" s="106" t="s">
        <v>11235</v>
      </c>
      <c r="I7506" s="189" t="str">
        <f t="shared" si="352"/>
        <v/>
      </c>
      <c r="J7506" s="232">
        <v>2016</v>
      </c>
      <c r="K7506" s="106">
        <f t="shared" si="353"/>
        <v>0</v>
      </c>
    </row>
    <row r="7507" spans="2:11" s="58" customFormat="1">
      <c r="B7507" s="175" t="s">
        <v>8688</v>
      </c>
      <c r="C7507" s="174" t="s">
        <v>2356</v>
      </c>
      <c r="D7507" s="104">
        <v>11569.8</v>
      </c>
      <c r="E7507" s="97">
        <v>89.022245846946362</v>
      </c>
      <c r="F7507" s="227">
        <f t="shared" si="351"/>
        <v>1029969.58</v>
      </c>
      <c r="G7507" s="81"/>
      <c r="H7507" s="106" t="s">
        <v>11235</v>
      </c>
      <c r="I7507" s="189" t="str">
        <f t="shared" si="352"/>
        <v/>
      </c>
      <c r="J7507" s="232">
        <v>2016</v>
      </c>
      <c r="K7507" s="106">
        <f t="shared" si="353"/>
        <v>0</v>
      </c>
    </row>
    <row r="7508" spans="2:11" s="58" customFormat="1">
      <c r="B7508" s="175" t="s">
        <v>8689</v>
      </c>
      <c r="C7508" s="174" t="s">
        <v>1880</v>
      </c>
      <c r="D7508" s="181">
        <v>8197.125</v>
      </c>
      <c r="E7508" s="97">
        <v>125.5127791756256</v>
      </c>
      <c r="F7508" s="227">
        <f t="shared" si="351"/>
        <v>1028843.94</v>
      </c>
      <c r="G7508" s="81">
        <v>4098.5625950000003</v>
      </c>
      <c r="H7508" s="106">
        <v>576.16126270239374</v>
      </c>
      <c r="I7508" s="189">
        <f t="shared" si="352"/>
        <v>2361433</v>
      </c>
      <c r="J7508" s="232">
        <v>2016</v>
      </c>
      <c r="K7508" s="106">
        <f t="shared" si="353"/>
        <v>3390277</v>
      </c>
    </row>
    <row r="7509" spans="2:11" s="58" customFormat="1">
      <c r="B7509" s="175" t="s">
        <v>8690</v>
      </c>
      <c r="C7509" s="174" t="s">
        <v>2356</v>
      </c>
      <c r="D7509" s="181">
        <v>7919.9</v>
      </c>
      <c r="E7509" s="97">
        <v>119.03964570259726</v>
      </c>
      <c r="F7509" s="227">
        <f t="shared" si="351"/>
        <v>942782.09</v>
      </c>
      <c r="G7509" s="81"/>
      <c r="H7509" s="106" t="s">
        <v>11235</v>
      </c>
      <c r="I7509" s="189" t="str">
        <f t="shared" si="352"/>
        <v/>
      </c>
      <c r="J7509" s="232">
        <v>2016</v>
      </c>
      <c r="K7509" s="106">
        <f t="shared" si="353"/>
        <v>0</v>
      </c>
    </row>
    <row r="7510" spans="2:11" s="58" customFormat="1">
      <c r="B7510" s="175" t="s">
        <v>8691</v>
      </c>
      <c r="C7510" s="174" t="s">
        <v>2040</v>
      </c>
      <c r="D7510" s="181">
        <v>12030.334999999999</v>
      </c>
      <c r="E7510" s="97">
        <v>752.9450784205095</v>
      </c>
      <c r="F7510" s="227">
        <f t="shared" si="351"/>
        <v>9058181.5299999993</v>
      </c>
      <c r="G7510" s="81">
        <v>6015.1675139999998</v>
      </c>
      <c r="H7510" s="106">
        <v>385.82084282748707</v>
      </c>
      <c r="I7510" s="189">
        <f t="shared" si="352"/>
        <v>2320777</v>
      </c>
      <c r="J7510" s="232">
        <v>2016</v>
      </c>
      <c r="K7510" s="106">
        <f t="shared" si="353"/>
        <v>11378959</v>
      </c>
    </row>
    <row r="7511" spans="2:11" s="58" customFormat="1">
      <c r="B7511" s="175" t="s">
        <v>8692</v>
      </c>
      <c r="C7511" s="174" t="s">
        <v>8693</v>
      </c>
      <c r="D7511" s="181">
        <v>3750.5152910000002</v>
      </c>
      <c r="E7511" s="97">
        <v>268.38273194497958</v>
      </c>
      <c r="F7511" s="227">
        <f t="shared" si="351"/>
        <v>1006573.5400000002</v>
      </c>
      <c r="G7511" s="81">
        <v>1875.2576100000001</v>
      </c>
      <c r="H7511" s="106">
        <v>576.16137336992324</v>
      </c>
      <c r="I7511" s="189">
        <f t="shared" si="352"/>
        <v>1080451</v>
      </c>
      <c r="J7511" s="232">
        <v>2016</v>
      </c>
      <c r="K7511" s="106">
        <f t="shared" si="353"/>
        <v>2087025</v>
      </c>
    </row>
    <row r="7512" spans="2:11" s="58" customFormat="1">
      <c r="B7512" s="175" t="s">
        <v>8694</v>
      </c>
      <c r="C7512" s="174" t="s">
        <v>2356</v>
      </c>
      <c r="D7512" s="104">
        <v>13611.1</v>
      </c>
      <c r="E7512" s="97">
        <v>268.84519546546568</v>
      </c>
      <c r="F7512" s="227">
        <f t="shared" si="351"/>
        <v>3659278.84</v>
      </c>
      <c r="G7512" s="81"/>
      <c r="H7512" s="106" t="s">
        <v>11235</v>
      </c>
      <c r="I7512" s="189" t="str">
        <f t="shared" si="352"/>
        <v/>
      </c>
      <c r="J7512" s="232">
        <v>2016</v>
      </c>
      <c r="K7512" s="106">
        <f t="shared" si="353"/>
        <v>0</v>
      </c>
    </row>
    <row r="7513" spans="2:11" s="58" customFormat="1">
      <c r="B7513" s="175" t="s">
        <v>8695</v>
      </c>
      <c r="C7513" s="174" t="s">
        <v>2354</v>
      </c>
      <c r="D7513" s="181">
        <v>879.32038220000004</v>
      </c>
      <c r="E7513" s="97">
        <v>12.715786221201048</v>
      </c>
      <c r="F7513" s="227">
        <f t="shared" si="351"/>
        <v>11181.25</v>
      </c>
      <c r="G7513" s="81">
        <v>439.66017149999999</v>
      </c>
      <c r="H7513" s="106">
        <v>576.16089975982732</v>
      </c>
      <c r="I7513" s="189">
        <f t="shared" si="352"/>
        <v>253314.99999999997</v>
      </c>
      <c r="J7513" s="232">
        <v>2016</v>
      </c>
      <c r="K7513" s="106">
        <f t="shared" si="353"/>
        <v>264496</v>
      </c>
    </row>
    <row r="7514" spans="2:11" s="58" customFormat="1">
      <c r="B7514" s="175" t="s">
        <v>8696</v>
      </c>
      <c r="C7514" s="174" t="s">
        <v>8693</v>
      </c>
      <c r="D7514" s="181">
        <v>3750.5152910000002</v>
      </c>
      <c r="E7514" s="97">
        <v>268.38273194497958</v>
      </c>
      <c r="F7514" s="227">
        <f t="shared" si="351"/>
        <v>1006573.5400000002</v>
      </c>
      <c r="G7514" s="81">
        <v>1875.2576100000001</v>
      </c>
      <c r="H7514" s="106">
        <v>576.16137336992324</v>
      </c>
      <c r="I7514" s="189">
        <f t="shared" si="352"/>
        <v>1080451</v>
      </c>
      <c r="J7514" s="232">
        <v>2016</v>
      </c>
      <c r="K7514" s="106">
        <f t="shared" si="353"/>
        <v>2087025</v>
      </c>
    </row>
    <row r="7515" spans="2:11" s="58" customFormat="1">
      <c r="B7515" s="175" t="s">
        <v>8697</v>
      </c>
      <c r="C7515" s="174" t="s">
        <v>2354</v>
      </c>
      <c r="D7515" s="181">
        <v>12410.4611</v>
      </c>
      <c r="E7515" s="97">
        <v>46.961323620763778</v>
      </c>
      <c r="F7515" s="227">
        <f t="shared" si="351"/>
        <v>582811.68000000005</v>
      </c>
      <c r="G7515" s="81">
        <v>6205.2307430000001</v>
      </c>
      <c r="H7515" s="106">
        <v>576.16116919312435</v>
      </c>
      <c r="I7515" s="189">
        <f t="shared" si="352"/>
        <v>3575213</v>
      </c>
      <c r="J7515" s="232">
        <v>2016</v>
      </c>
      <c r="K7515" s="106">
        <f t="shared" si="353"/>
        <v>4158025</v>
      </c>
    </row>
    <row r="7516" spans="2:11" s="58" customFormat="1">
      <c r="B7516" s="175" t="s">
        <v>8698</v>
      </c>
      <c r="C7516" s="174" t="s">
        <v>1880</v>
      </c>
      <c r="D7516" s="181">
        <v>14782.145710000001</v>
      </c>
      <c r="E7516" s="97">
        <v>106.67528388204475</v>
      </c>
      <c r="F7516" s="227">
        <f t="shared" si="351"/>
        <v>1576889.59</v>
      </c>
      <c r="G7516" s="81">
        <v>7391.0726370000002</v>
      </c>
      <c r="H7516" s="106">
        <v>576.16116214066642</v>
      </c>
      <c r="I7516" s="189">
        <f t="shared" si="352"/>
        <v>4258449</v>
      </c>
      <c r="J7516" s="232">
        <v>2016</v>
      </c>
      <c r="K7516" s="106">
        <f t="shared" si="353"/>
        <v>5835339</v>
      </c>
    </row>
    <row r="7517" spans="2:11" s="58" customFormat="1">
      <c r="B7517" s="175" t="s">
        <v>8699</v>
      </c>
      <c r="C7517" s="174" t="s">
        <v>1880</v>
      </c>
      <c r="D7517" s="104">
        <v>8197.125</v>
      </c>
      <c r="E7517" s="97">
        <v>125.5127791756256</v>
      </c>
      <c r="F7517" s="227">
        <f t="shared" si="351"/>
        <v>1028843.94</v>
      </c>
      <c r="G7517" s="81">
        <v>4098.5625950000003</v>
      </c>
      <c r="H7517" s="106">
        <v>576.16126270239374</v>
      </c>
      <c r="I7517" s="189">
        <f t="shared" si="352"/>
        <v>2361433</v>
      </c>
      <c r="J7517" s="232">
        <v>2016</v>
      </c>
      <c r="K7517" s="106">
        <f t="shared" si="353"/>
        <v>3390277</v>
      </c>
    </row>
    <row r="7518" spans="2:11" s="58" customFormat="1">
      <c r="B7518" s="175" t="s">
        <v>8700</v>
      </c>
      <c r="C7518" s="174" t="s">
        <v>2354</v>
      </c>
      <c r="D7518" s="181">
        <v>12735.33244</v>
      </c>
      <c r="E7518" s="97">
        <v>25.830720285461194</v>
      </c>
      <c r="F7518" s="227">
        <f t="shared" si="351"/>
        <v>328962.81</v>
      </c>
      <c r="G7518" s="81">
        <v>6367.6662560000004</v>
      </c>
      <c r="H7518" s="106">
        <v>580.08819110446791</v>
      </c>
      <c r="I7518" s="189">
        <f t="shared" si="352"/>
        <v>3693808</v>
      </c>
      <c r="J7518" s="232">
        <v>2016</v>
      </c>
      <c r="K7518" s="106">
        <f t="shared" si="353"/>
        <v>4022771</v>
      </c>
    </row>
    <row r="7519" spans="2:11" s="58" customFormat="1">
      <c r="B7519" s="175" t="s">
        <v>8701</v>
      </c>
      <c r="C7519" s="174" t="s">
        <v>2354</v>
      </c>
      <c r="D7519" s="181">
        <v>12410.4611</v>
      </c>
      <c r="E7519" s="97">
        <v>46.961323620763778</v>
      </c>
      <c r="F7519" s="227">
        <f t="shared" si="351"/>
        <v>582811.68000000005</v>
      </c>
      <c r="G7519" s="81">
        <v>6205.2307430000001</v>
      </c>
      <c r="H7519" s="106">
        <v>576.16116919312435</v>
      </c>
      <c r="I7519" s="189">
        <f t="shared" si="352"/>
        <v>3575213</v>
      </c>
      <c r="J7519" s="232">
        <v>2016</v>
      </c>
      <c r="K7519" s="106">
        <f t="shared" si="353"/>
        <v>4158025</v>
      </c>
    </row>
    <row r="7520" spans="2:11" s="58" customFormat="1">
      <c r="B7520" s="175" t="s">
        <v>8702</v>
      </c>
      <c r="C7520" s="174" t="s">
        <v>8703</v>
      </c>
      <c r="D7520" s="181">
        <v>5588.8272729999999</v>
      </c>
      <c r="E7520" s="97">
        <v>388.48862810435975</v>
      </c>
      <c r="F7520" s="227">
        <f t="shared" si="351"/>
        <v>2171195.84</v>
      </c>
      <c r="G7520" s="81">
        <v>2794.413626</v>
      </c>
      <c r="H7520" s="106">
        <v>576.16130447540263</v>
      </c>
      <c r="I7520" s="189">
        <f t="shared" si="352"/>
        <v>1610033</v>
      </c>
      <c r="J7520" s="232">
        <v>2016</v>
      </c>
      <c r="K7520" s="106">
        <f t="shared" si="353"/>
        <v>3781229</v>
      </c>
    </row>
    <row r="7521" spans="2:11" s="58" customFormat="1">
      <c r="B7521" s="175" t="s">
        <v>8704</v>
      </c>
      <c r="C7521" s="174" t="s">
        <v>2356</v>
      </c>
      <c r="D7521" s="181">
        <v>19232.654170000002</v>
      </c>
      <c r="E7521" s="97">
        <v>116.28043899881553</v>
      </c>
      <c r="F7521" s="227">
        <f t="shared" si="351"/>
        <v>2236381.4700000002</v>
      </c>
      <c r="G7521" s="81"/>
      <c r="H7521" s="106" t="s">
        <v>11235</v>
      </c>
      <c r="I7521" s="189" t="str">
        <f t="shared" si="352"/>
        <v/>
      </c>
      <c r="J7521" s="232">
        <v>2016</v>
      </c>
      <c r="K7521" s="106">
        <f t="shared" si="353"/>
        <v>0</v>
      </c>
    </row>
    <row r="7522" spans="2:11" s="58" customFormat="1">
      <c r="B7522" s="175" t="s">
        <v>8705</v>
      </c>
      <c r="C7522" s="174" t="s">
        <v>2356</v>
      </c>
      <c r="D7522" s="104">
        <v>10133.4375</v>
      </c>
      <c r="E7522" s="97">
        <v>51.265859191414563</v>
      </c>
      <c r="F7522" s="227">
        <f t="shared" si="351"/>
        <v>519499.38</v>
      </c>
      <c r="G7522" s="81"/>
      <c r="H7522" s="106" t="s">
        <v>11235</v>
      </c>
      <c r="I7522" s="189" t="str">
        <f t="shared" si="352"/>
        <v/>
      </c>
      <c r="J7522" s="232">
        <v>2016</v>
      </c>
      <c r="K7522" s="106">
        <f t="shared" si="353"/>
        <v>0</v>
      </c>
    </row>
    <row r="7523" spans="2:11" s="58" customFormat="1">
      <c r="B7523" s="175" t="s">
        <v>8706</v>
      </c>
      <c r="C7523" s="174" t="s">
        <v>2356</v>
      </c>
      <c r="D7523" s="181">
        <v>10133.4375</v>
      </c>
      <c r="E7523" s="97">
        <v>43.846924599870476</v>
      </c>
      <c r="F7523" s="227">
        <f t="shared" si="351"/>
        <v>444320.07</v>
      </c>
      <c r="G7523" s="81"/>
      <c r="H7523" s="106" t="s">
        <v>11235</v>
      </c>
      <c r="I7523" s="189" t="str">
        <f t="shared" si="352"/>
        <v/>
      </c>
      <c r="J7523" s="232">
        <v>2016</v>
      </c>
      <c r="K7523" s="106">
        <f t="shared" si="353"/>
        <v>0</v>
      </c>
    </row>
    <row r="7524" spans="2:11" s="58" customFormat="1">
      <c r="B7524" s="175" t="s">
        <v>8707</v>
      </c>
      <c r="C7524" s="174" t="s">
        <v>2016</v>
      </c>
      <c r="D7524" s="181">
        <v>5171.8666670000002</v>
      </c>
      <c r="E7524" s="97">
        <v>81.200192704039793</v>
      </c>
      <c r="F7524" s="227">
        <f t="shared" si="351"/>
        <v>419956.57</v>
      </c>
      <c r="G7524" s="81"/>
      <c r="H7524" s="106" t="s">
        <v>11235</v>
      </c>
      <c r="I7524" s="189" t="str">
        <f t="shared" si="352"/>
        <v/>
      </c>
      <c r="J7524" s="232">
        <v>2016</v>
      </c>
      <c r="K7524" s="106">
        <f t="shared" si="353"/>
        <v>0</v>
      </c>
    </row>
    <row r="7525" spans="2:11" s="58" customFormat="1">
      <c r="B7525" s="175" t="s">
        <v>8708</v>
      </c>
      <c r="C7525" s="174" t="s">
        <v>2356</v>
      </c>
      <c r="D7525" s="181">
        <v>13611.1</v>
      </c>
      <c r="E7525" s="97">
        <v>268.84519546546568</v>
      </c>
      <c r="F7525" s="227">
        <f t="shared" si="351"/>
        <v>3659278.84</v>
      </c>
      <c r="G7525" s="81"/>
      <c r="H7525" s="106" t="s">
        <v>11235</v>
      </c>
      <c r="I7525" s="189" t="str">
        <f t="shared" si="352"/>
        <v/>
      </c>
      <c r="J7525" s="232">
        <v>2016</v>
      </c>
      <c r="K7525" s="106">
        <f t="shared" si="353"/>
        <v>0</v>
      </c>
    </row>
    <row r="7526" spans="2:11" s="58" customFormat="1">
      <c r="B7526" s="175" t="s">
        <v>8709</v>
      </c>
      <c r="C7526" s="174" t="s">
        <v>8703</v>
      </c>
      <c r="D7526" s="181">
        <v>5588.8272729999999</v>
      </c>
      <c r="E7526" s="97">
        <v>388.48862810435975</v>
      </c>
      <c r="F7526" s="227">
        <f t="shared" si="351"/>
        <v>2171195.84</v>
      </c>
      <c r="G7526" s="81">
        <v>2794.413626</v>
      </c>
      <c r="H7526" s="106">
        <v>576.16130447540263</v>
      </c>
      <c r="I7526" s="189">
        <f t="shared" si="352"/>
        <v>1610033</v>
      </c>
      <c r="J7526" s="232">
        <v>2016</v>
      </c>
      <c r="K7526" s="106">
        <f t="shared" si="353"/>
        <v>3781229</v>
      </c>
    </row>
    <row r="7527" spans="2:11" s="58" customFormat="1">
      <c r="B7527" s="175" t="s">
        <v>8710</v>
      </c>
      <c r="C7527" s="174" t="s">
        <v>2356</v>
      </c>
      <c r="D7527" s="104">
        <v>19232.654170000002</v>
      </c>
      <c r="E7527" s="97">
        <v>116.28043899881553</v>
      </c>
      <c r="F7527" s="227">
        <f t="shared" si="351"/>
        <v>2236381.4700000002</v>
      </c>
      <c r="G7527" s="81"/>
      <c r="H7527" s="106" t="s">
        <v>11235</v>
      </c>
      <c r="I7527" s="189" t="str">
        <f t="shared" si="352"/>
        <v/>
      </c>
      <c r="J7527" s="232">
        <v>2016</v>
      </c>
      <c r="K7527" s="106">
        <f t="shared" si="353"/>
        <v>0</v>
      </c>
    </row>
    <row r="7528" spans="2:11" s="58" customFormat="1">
      <c r="B7528" s="175" t="s">
        <v>8711</v>
      </c>
      <c r="C7528" s="174" t="s">
        <v>1629</v>
      </c>
      <c r="D7528" s="181">
        <v>12568.733329999999</v>
      </c>
      <c r="E7528" s="97">
        <v>350.58407910385671</v>
      </c>
      <c r="F7528" s="227">
        <f t="shared" si="351"/>
        <v>4406397.8</v>
      </c>
      <c r="G7528" s="81">
        <v>6284.3666400000002</v>
      </c>
      <c r="H7528" s="106">
        <v>576.16116426969006</v>
      </c>
      <c r="I7528" s="189">
        <f t="shared" si="352"/>
        <v>3620808.0000000005</v>
      </c>
      <c r="J7528" s="232">
        <v>2016</v>
      </c>
      <c r="K7528" s="106">
        <f t="shared" si="353"/>
        <v>8027206</v>
      </c>
    </row>
    <row r="7529" spans="2:11" s="58" customFormat="1">
      <c r="B7529" s="175" t="s">
        <v>8712</v>
      </c>
      <c r="C7529" s="174" t="s">
        <v>1632</v>
      </c>
      <c r="D7529" s="181">
        <v>10022.9</v>
      </c>
      <c r="E7529" s="97">
        <v>275.70125213261633</v>
      </c>
      <c r="F7529" s="227">
        <f t="shared" si="351"/>
        <v>2763326.08</v>
      </c>
      <c r="G7529" s="81">
        <v>5011.4498579999999</v>
      </c>
      <c r="H7529" s="106">
        <v>576.16120719849368</v>
      </c>
      <c r="I7529" s="189">
        <f t="shared" si="352"/>
        <v>2887402.9999999995</v>
      </c>
      <c r="J7529" s="232">
        <v>2016</v>
      </c>
      <c r="K7529" s="106">
        <f t="shared" si="353"/>
        <v>5650729</v>
      </c>
    </row>
    <row r="7530" spans="2:11" s="58" customFormat="1">
      <c r="B7530" s="175" t="s">
        <v>8713</v>
      </c>
      <c r="C7530" s="174" t="s">
        <v>1632</v>
      </c>
      <c r="D7530" s="181">
        <v>10628.366669999999</v>
      </c>
      <c r="E7530" s="97">
        <v>109.64322140760318</v>
      </c>
      <c r="F7530" s="227">
        <f t="shared" si="351"/>
        <v>1165328.3600000001</v>
      </c>
      <c r="G7530" s="81">
        <v>5314.183274</v>
      </c>
      <c r="H7530" s="106">
        <v>576.16116007518792</v>
      </c>
      <c r="I7530" s="189">
        <f t="shared" si="352"/>
        <v>3061826</v>
      </c>
      <c r="J7530" s="232">
        <v>2016</v>
      </c>
      <c r="K7530" s="106">
        <f t="shared" si="353"/>
        <v>4227154</v>
      </c>
    </row>
    <row r="7531" spans="2:11" s="58" customFormat="1">
      <c r="B7531" s="175" t="s">
        <v>8714</v>
      </c>
      <c r="C7531" s="174" t="s">
        <v>1629</v>
      </c>
      <c r="D7531" s="181">
        <v>11135.383330000001</v>
      </c>
      <c r="E7531" s="97">
        <v>143.70930237208097</v>
      </c>
      <c r="F7531" s="227">
        <f t="shared" si="351"/>
        <v>1600258.17</v>
      </c>
      <c r="G7531" s="81">
        <v>5567.691503</v>
      </c>
      <c r="H7531" s="106">
        <v>576.16123276074404</v>
      </c>
      <c r="I7531" s="189">
        <f t="shared" si="352"/>
        <v>3207888</v>
      </c>
      <c r="J7531" s="232">
        <v>2016</v>
      </c>
      <c r="K7531" s="106">
        <f t="shared" si="353"/>
        <v>4808146</v>
      </c>
    </row>
    <row r="7532" spans="2:11" s="58" customFormat="1">
      <c r="B7532" s="175" t="s">
        <v>8715</v>
      </c>
      <c r="C7532" s="174" t="s">
        <v>1638</v>
      </c>
      <c r="D7532" s="104">
        <v>6625.6544599999997</v>
      </c>
      <c r="E7532" s="97">
        <v>101.36063147488679</v>
      </c>
      <c r="F7532" s="227">
        <f t="shared" si="351"/>
        <v>671580.52</v>
      </c>
      <c r="G7532" s="81"/>
      <c r="H7532" s="106" t="s">
        <v>11235</v>
      </c>
      <c r="I7532" s="189" t="str">
        <f t="shared" si="352"/>
        <v/>
      </c>
      <c r="J7532" s="232">
        <v>2016</v>
      </c>
      <c r="K7532" s="106">
        <f t="shared" si="353"/>
        <v>0</v>
      </c>
    </row>
    <row r="7533" spans="2:11" s="58" customFormat="1">
      <c r="B7533" s="175" t="s">
        <v>8716</v>
      </c>
      <c r="C7533" s="174" t="s">
        <v>1635</v>
      </c>
      <c r="D7533" s="181">
        <v>9810.7000000000007</v>
      </c>
      <c r="E7533" s="97">
        <v>409.90033330954975</v>
      </c>
      <c r="F7533" s="227">
        <f t="shared" si="351"/>
        <v>4021409.2</v>
      </c>
      <c r="G7533" s="81">
        <v>4905.3497649999999</v>
      </c>
      <c r="H7533" s="106">
        <v>162.6944128825032</v>
      </c>
      <c r="I7533" s="189">
        <f t="shared" si="352"/>
        <v>798073</v>
      </c>
      <c r="J7533" s="232">
        <v>2016</v>
      </c>
      <c r="K7533" s="106">
        <f t="shared" si="353"/>
        <v>4819482</v>
      </c>
    </row>
    <row r="7534" spans="2:11" s="58" customFormat="1">
      <c r="B7534" s="175" t="s">
        <v>8717</v>
      </c>
      <c r="C7534" s="174" t="s">
        <v>1635</v>
      </c>
      <c r="D7534" s="181">
        <v>6379.2749999999996</v>
      </c>
      <c r="E7534" s="97">
        <v>292.0003636776907</v>
      </c>
      <c r="F7534" s="227">
        <f t="shared" si="351"/>
        <v>1862750.6200000003</v>
      </c>
      <c r="G7534" s="81">
        <v>3189.637557</v>
      </c>
      <c r="H7534" s="106">
        <v>162.69466067112779</v>
      </c>
      <c r="I7534" s="189">
        <f t="shared" si="352"/>
        <v>518937.00000000006</v>
      </c>
      <c r="J7534" s="232">
        <v>2016</v>
      </c>
      <c r="K7534" s="106">
        <f t="shared" si="353"/>
        <v>2381688</v>
      </c>
    </row>
    <row r="7535" spans="2:11" s="58" customFormat="1">
      <c r="B7535" s="175" t="s">
        <v>8718</v>
      </c>
      <c r="C7535" s="174" t="s">
        <v>1640</v>
      </c>
      <c r="D7535" s="181">
        <v>13400.10794</v>
      </c>
      <c r="E7535" s="97">
        <v>584.77051939329374</v>
      </c>
      <c r="F7535" s="227">
        <f t="shared" si="351"/>
        <v>7835988.0799999991</v>
      </c>
      <c r="G7535" s="81"/>
      <c r="H7535" s="106" t="s">
        <v>11235</v>
      </c>
      <c r="I7535" s="189" t="str">
        <f t="shared" si="352"/>
        <v/>
      </c>
      <c r="J7535" s="232">
        <v>2016</v>
      </c>
      <c r="K7535" s="106">
        <f t="shared" si="353"/>
        <v>0</v>
      </c>
    </row>
    <row r="7536" spans="2:11" s="58" customFormat="1">
      <c r="B7536" s="175" t="s">
        <v>8719</v>
      </c>
      <c r="C7536" s="174" t="s">
        <v>1635</v>
      </c>
      <c r="D7536" s="181">
        <v>10745.30357</v>
      </c>
      <c r="E7536" s="97">
        <v>422.2403853407373</v>
      </c>
      <c r="F7536" s="227">
        <f t="shared" si="351"/>
        <v>4537101.12</v>
      </c>
      <c r="G7536" s="81">
        <v>5372.6519930000004</v>
      </c>
      <c r="H7536" s="106">
        <v>162.69451308941311</v>
      </c>
      <c r="I7536" s="189">
        <f t="shared" si="352"/>
        <v>874101</v>
      </c>
      <c r="J7536" s="232">
        <v>2016</v>
      </c>
      <c r="K7536" s="106">
        <f t="shared" si="353"/>
        <v>5411202</v>
      </c>
    </row>
    <row r="7537" spans="2:11" s="58" customFormat="1">
      <c r="B7537" s="175" t="s">
        <v>8720</v>
      </c>
      <c r="C7537" s="174" t="s">
        <v>1662</v>
      </c>
      <c r="D7537" s="104">
        <v>7123.3186820000001</v>
      </c>
      <c r="E7537" s="97">
        <v>333.09251149968412</v>
      </c>
      <c r="F7537" s="227">
        <f t="shared" si="351"/>
        <v>2372724.11</v>
      </c>
      <c r="G7537" s="81"/>
      <c r="H7537" s="106" t="s">
        <v>11235</v>
      </c>
      <c r="I7537" s="189" t="str">
        <f t="shared" si="352"/>
        <v/>
      </c>
      <c r="J7537" s="232">
        <v>2016</v>
      </c>
      <c r="K7537" s="106">
        <f t="shared" si="353"/>
        <v>0</v>
      </c>
    </row>
    <row r="7538" spans="2:11" s="58" customFormat="1">
      <c r="B7538" s="175" t="s">
        <v>8721</v>
      </c>
      <c r="C7538" s="174" t="s">
        <v>2051</v>
      </c>
      <c r="D7538" s="181">
        <v>11484.72143</v>
      </c>
      <c r="E7538" s="97">
        <v>182.61215152521117</v>
      </c>
      <c r="F7538" s="227">
        <f t="shared" si="351"/>
        <v>2097249.69</v>
      </c>
      <c r="G7538" s="81">
        <v>5742.3609040000001</v>
      </c>
      <c r="H7538" s="106">
        <v>162.69458078631416</v>
      </c>
      <c r="I7538" s="189">
        <f t="shared" si="352"/>
        <v>934251</v>
      </c>
      <c r="J7538" s="232">
        <v>2016</v>
      </c>
      <c r="K7538" s="106">
        <f t="shared" si="353"/>
        <v>3031501</v>
      </c>
    </row>
    <row r="7539" spans="2:11" s="58" customFormat="1">
      <c r="B7539" s="175" t="s">
        <v>8722</v>
      </c>
      <c r="C7539" s="174" t="s">
        <v>4215</v>
      </c>
      <c r="D7539" s="181">
        <v>15164.475</v>
      </c>
      <c r="E7539" s="97">
        <v>127.62644997601302</v>
      </c>
      <c r="F7539" s="227">
        <f t="shared" si="351"/>
        <v>1935388.11</v>
      </c>
      <c r="G7539" s="81"/>
      <c r="H7539" s="106" t="s">
        <v>11235</v>
      </c>
      <c r="I7539" s="189" t="str">
        <f t="shared" si="352"/>
        <v/>
      </c>
      <c r="J7539" s="232">
        <v>2016</v>
      </c>
      <c r="K7539" s="106">
        <f t="shared" si="353"/>
        <v>0</v>
      </c>
    </row>
    <row r="7540" spans="2:11" s="58" customFormat="1">
      <c r="B7540" s="175" t="s">
        <v>8723</v>
      </c>
      <c r="C7540" s="174" t="s">
        <v>5007</v>
      </c>
      <c r="D7540" s="181">
        <v>386.75</v>
      </c>
      <c r="E7540" s="97">
        <v>377.90849385908206</v>
      </c>
      <c r="F7540" s="227">
        <f t="shared" si="351"/>
        <v>146156.10999999999</v>
      </c>
      <c r="G7540" s="81">
        <v>386.75000210000002</v>
      </c>
      <c r="H7540" s="106">
        <v>162.69424604613337</v>
      </c>
      <c r="I7540" s="189">
        <f t="shared" si="352"/>
        <v>62922</v>
      </c>
      <c r="J7540" s="232">
        <v>2016</v>
      </c>
      <c r="K7540" s="106">
        <f t="shared" si="353"/>
        <v>209078</v>
      </c>
    </row>
    <row r="7541" spans="2:11" s="58" customFormat="1">
      <c r="B7541" s="175" t="s">
        <v>8724</v>
      </c>
      <c r="C7541" s="174" t="s">
        <v>5010</v>
      </c>
      <c r="D7541" s="181">
        <v>11087.2</v>
      </c>
      <c r="E7541" s="97">
        <v>406.63951493614252</v>
      </c>
      <c r="F7541" s="227">
        <f t="shared" si="351"/>
        <v>4508493.63</v>
      </c>
      <c r="G7541" s="81">
        <v>22174.39903</v>
      </c>
      <c r="H7541" s="106">
        <v>162.6945106886173</v>
      </c>
      <c r="I7541" s="189">
        <f t="shared" si="352"/>
        <v>3607653</v>
      </c>
      <c r="J7541" s="232">
        <v>2016</v>
      </c>
      <c r="K7541" s="106">
        <f t="shared" si="353"/>
        <v>8116147</v>
      </c>
    </row>
    <row r="7542" spans="2:11" s="58" customFormat="1">
      <c r="B7542" s="175" t="s">
        <v>8725</v>
      </c>
      <c r="C7542" s="174" t="s">
        <v>5005</v>
      </c>
      <c r="D7542" s="104">
        <v>12343.57778</v>
      </c>
      <c r="E7542" s="97">
        <v>30.465870325645572</v>
      </c>
      <c r="F7542" s="227">
        <f t="shared" si="351"/>
        <v>376057.84</v>
      </c>
      <c r="G7542" s="81">
        <v>6171.7889539999996</v>
      </c>
      <c r="H7542" s="106">
        <v>162.69448088454519</v>
      </c>
      <c r="I7542" s="189">
        <f t="shared" si="352"/>
        <v>1004116.0000000001</v>
      </c>
      <c r="J7542" s="232">
        <v>2016</v>
      </c>
      <c r="K7542" s="106">
        <f t="shared" si="353"/>
        <v>1380174</v>
      </c>
    </row>
    <row r="7543" spans="2:11" s="58" customFormat="1">
      <c r="B7543" s="175" t="s">
        <v>8726</v>
      </c>
      <c r="C7543" s="174" t="s">
        <v>4810</v>
      </c>
      <c r="D7543" s="181">
        <v>4996.83</v>
      </c>
      <c r="E7543" s="97">
        <v>224.47148692270903</v>
      </c>
      <c r="F7543" s="227">
        <f t="shared" si="351"/>
        <v>1121645.8600000001</v>
      </c>
      <c r="G7543" s="81">
        <v>2498.4149189999998</v>
      </c>
      <c r="H7543" s="106">
        <v>162.69435349141062</v>
      </c>
      <c r="I7543" s="189">
        <f t="shared" si="352"/>
        <v>406478</v>
      </c>
      <c r="J7543" s="232">
        <v>2016</v>
      </c>
      <c r="K7543" s="106">
        <f t="shared" si="353"/>
        <v>1528124</v>
      </c>
    </row>
    <row r="7544" spans="2:11" s="58" customFormat="1">
      <c r="B7544" s="175" t="s">
        <v>8727</v>
      </c>
      <c r="C7544" s="174" t="s">
        <v>2120</v>
      </c>
      <c r="D7544" s="181">
        <v>3429.9</v>
      </c>
      <c r="E7544" s="97">
        <v>94.063584944167474</v>
      </c>
      <c r="F7544" s="227">
        <f t="shared" si="351"/>
        <v>322628.69</v>
      </c>
      <c r="G7544" s="81">
        <v>1714.9500250000001</v>
      </c>
      <c r="H7544" s="106">
        <v>162.69453682768395</v>
      </c>
      <c r="I7544" s="189">
        <f t="shared" si="352"/>
        <v>279013</v>
      </c>
      <c r="J7544" s="232">
        <v>2016</v>
      </c>
      <c r="K7544" s="106">
        <f t="shared" si="353"/>
        <v>601642</v>
      </c>
    </row>
    <row r="7545" spans="2:11" s="58" customFormat="1">
      <c r="B7545" s="175" t="s">
        <v>8728</v>
      </c>
      <c r="C7545" s="174" t="s">
        <v>5005</v>
      </c>
      <c r="D7545" s="181">
        <v>29825.392779999998</v>
      </c>
      <c r="E7545" s="97">
        <v>157.3972207047662</v>
      </c>
      <c r="F7545" s="227">
        <f t="shared" si="351"/>
        <v>4694433.93</v>
      </c>
      <c r="G7545" s="81">
        <v>14912.69564</v>
      </c>
      <c r="H7545" s="106">
        <v>162.69452945128302</v>
      </c>
      <c r="I7545" s="189">
        <f t="shared" si="352"/>
        <v>2426214</v>
      </c>
      <c r="J7545" s="232">
        <v>2016</v>
      </c>
      <c r="K7545" s="106">
        <f t="shared" si="353"/>
        <v>7120648</v>
      </c>
    </row>
    <row r="7546" spans="2:11" s="58" customFormat="1">
      <c r="B7546" s="175" t="s">
        <v>8729</v>
      </c>
      <c r="C7546" s="174" t="s">
        <v>2120</v>
      </c>
      <c r="D7546" s="181">
        <v>16866.784619999999</v>
      </c>
      <c r="E7546" s="97">
        <v>589.06452260134449</v>
      </c>
      <c r="F7546" s="227">
        <f t="shared" si="351"/>
        <v>9935624.4299999997</v>
      </c>
      <c r="G7546" s="81">
        <v>8433.3924139999999</v>
      </c>
      <c r="H7546" s="106">
        <v>162.69455192459398</v>
      </c>
      <c r="I7546" s="189">
        <f t="shared" si="352"/>
        <v>1372067</v>
      </c>
      <c r="J7546" s="232">
        <v>2016</v>
      </c>
      <c r="K7546" s="106">
        <f t="shared" si="353"/>
        <v>11307691</v>
      </c>
    </row>
    <row r="7547" spans="2:11" s="58" customFormat="1">
      <c r="B7547" s="175" t="s">
        <v>8730</v>
      </c>
      <c r="C7547" s="174" t="s">
        <v>2120</v>
      </c>
      <c r="D7547" s="104">
        <v>3429.9</v>
      </c>
      <c r="E7547" s="97">
        <v>94.063584944167474</v>
      </c>
      <c r="F7547" s="227">
        <f t="shared" si="351"/>
        <v>322628.69</v>
      </c>
      <c r="G7547" s="81">
        <v>1714.9500250000001</v>
      </c>
      <c r="H7547" s="106">
        <v>162.69453682768395</v>
      </c>
      <c r="I7547" s="189">
        <f t="shared" si="352"/>
        <v>279013</v>
      </c>
      <c r="J7547" s="232">
        <v>2016</v>
      </c>
      <c r="K7547" s="106">
        <f t="shared" si="353"/>
        <v>601642</v>
      </c>
    </row>
    <row r="7548" spans="2:11" s="58" customFormat="1">
      <c r="B7548" s="175" t="s">
        <v>8731</v>
      </c>
      <c r="C7548" s="174" t="s">
        <v>2107</v>
      </c>
      <c r="D7548" s="181">
        <v>5991.2533329999997</v>
      </c>
      <c r="E7548" s="97">
        <v>210.2279756828971</v>
      </c>
      <c r="F7548" s="227">
        <f t="shared" si="351"/>
        <v>1259529.06</v>
      </c>
      <c r="G7548" s="81">
        <v>2995.6266350000001</v>
      </c>
      <c r="H7548" s="106">
        <v>162.6945074882471</v>
      </c>
      <c r="I7548" s="189">
        <f t="shared" si="352"/>
        <v>487371.99999999994</v>
      </c>
      <c r="J7548" s="232">
        <v>2016</v>
      </c>
      <c r="K7548" s="106">
        <f t="shared" si="353"/>
        <v>1746901</v>
      </c>
    </row>
    <row r="7549" spans="2:11" s="58" customFormat="1">
      <c r="B7549" s="175" t="s">
        <v>8732</v>
      </c>
      <c r="C7549" s="174" t="s">
        <v>2120</v>
      </c>
      <c r="D7549" s="181">
        <v>3315.1</v>
      </c>
      <c r="E7549" s="97">
        <v>911.7443968507738</v>
      </c>
      <c r="F7549" s="227">
        <f t="shared" si="351"/>
        <v>3022523.85</v>
      </c>
      <c r="G7549" s="81">
        <v>1657.550068</v>
      </c>
      <c r="H7549" s="106">
        <v>162.69433135458084</v>
      </c>
      <c r="I7549" s="189">
        <f t="shared" si="352"/>
        <v>269674</v>
      </c>
      <c r="J7549" s="232">
        <v>2016</v>
      </c>
      <c r="K7549" s="106">
        <f t="shared" si="353"/>
        <v>3292198</v>
      </c>
    </row>
    <row r="7550" spans="2:11" s="58" customFormat="1">
      <c r="B7550" s="175" t="s">
        <v>8733</v>
      </c>
      <c r="C7550" s="174" t="s">
        <v>2113</v>
      </c>
      <c r="D7550" s="181">
        <v>8170.6</v>
      </c>
      <c r="E7550" s="97">
        <v>90.182490881942584</v>
      </c>
      <c r="F7550" s="227">
        <f t="shared" si="351"/>
        <v>736845.06</v>
      </c>
      <c r="G7550" s="81">
        <v>4085.3000360000001</v>
      </c>
      <c r="H7550" s="106">
        <v>162.6945375230697</v>
      </c>
      <c r="I7550" s="189">
        <f t="shared" si="352"/>
        <v>664656</v>
      </c>
      <c r="J7550" s="232">
        <v>2016</v>
      </c>
      <c r="K7550" s="106">
        <f t="shared" si="353"/>
        <v>1401501</v>
      </c>
    </row>
    <row r="7551" spans="2:11" s="58" customFormat="1">
      <c r="B7551" s="175" t="s">
        <v>8734</v>
      </c>
      <c r="C7551" s="174" t="s">
        <v>2107</v>
      </c>
      <c r="D7551" s="181">
        <v>6103.8333329999996</v>
      </c>
      <c r="E7551" s="97">
        <v>197.60038392254052</v>
      </c>
      <c r="F7551" s="227">
        <f t="shared" si="351"/>
        <v>1206119.81</v>
      </c>
      <c r="G7551" s="81">
        <v>3051.916725</v>
      </c>
      <c r="H7551" s="106">
        <v>162.6944785002284</v>
      </c>
      <c r="I7551" s="189">
        <f t="shared" si="352"/>
        <v>496530</v>
      </c>
      <c r="J7551" s="232">
        <v>2016</v>
      </c>
      <c r="K7551" s="106">
        <f t="shared" si="353"/>
        <v>1702650</v>
      </c>
    </row>
    <row r="7552" spans="2:11" s="58" customFormat="1">
      <c r="B7552" s="175" t="s">
        <v>8735</v>
      </c>
      <c r="C7552" s="174" t="s">
        <v>2104</v>
      </c>
      <c r="D7552" s="104">
        <v>4495.0654299999997</v>
      </c>
      <c r="E7552" s="97">
        <v>143.5358772964513</v>
      </c>
      <c r="F7552" s="227">
        <f t="shared" si="351"/>
        <v>645203.16</v>
      </c>
      <c r="G7552" s="81">
        <v>2247.532651</v>
      </c>
      <c r="H7552" s="106">
        <v>162.69441061837549</v>
      </c>
      <c r="I7552" s="189">
        <f t="shared" si="352"/>
        <v>365661</v>
      </c>
      <c r="J7552" s="232">
        <v>2016</v>
      </c>
      <c r="K7552" s="106">
        <f t="shared" si="353"/>
        <v>1010864</v>
      </c>
    </row>
    <row r="7553" spans="2:11" s="58" customFormat="1">
      <c r="B7553" s="175" t="s">
        <v>8736</v>
      </c>
      <c r="C7553" s="174" t="s">
        <v>2104</v>
      </c>
      <c r="D7553" s="181">
        <v>10049.09713</v>
      </c>
      <c r="E7553" s="97">
        <v>165.16241096377979</v>
      </c>
      <c r="F7553" s="227">
        <f t="shared" si="351"/>
        <v>1659733.11</v>
      </c>
      <c r="G7553" s="81">
        <v>5024.5485989999997</v>
      </c>
      <c r="H7553" s="106">
        <v>162.69441600439379</v>
      </c>
      <c r="I7553" s="189">
        <f t="shared" si="352"/>
        <v>817465.99999999988</v>
      </c>
      <c r="J7553" s="232">
        <v>2016</v>
      </c>
      <c r="K7553" s="106">
        <f t="shared" si="353"/>
        <v>2477199</v>
      </c>
    </row>
    <row r="7554" spans="2:11" s="58" customFormat="1">
      <c r="B7554" s="175" t="s">
        <v>8737</v>
      </c>
      <c r="C7554" s="174" t="s">
        <v>2104</v>
      </c>
      <c r="D7554" s="181">
        <v>7957.0071150000003</v>
      </c>
      <c r="E7554" s="97">
        <v>215.69859435773546</v>
      </c>
      <c r="F7554" s="227">
        <f t="shared" si="351"/>
        <v>1716315.25</v>
      </c>
      <c r="G7554" s="81">
        <v>3978.5036369999998</v>
      </c>
      <c r="H7554" s="106">
        <v>162.69458546683239</v>
      </c>
      <c r="I7554" s="189">
        <f t="shared" si="352"/>
        <v>647281</v>
      </c>
      <c r="J7554" s="232">
        <v>2016</v>
      </c>
      <c r="K7554" s="106">
        <f t="shared" si="353"/>
        <v>2363596</v>
      </c>
    </row>
    <row r="7555" spans="2:11" s="58" customFormat="1">
      <c r="B7555" s="175" t="s">
        <v>8738</v>
      </c>
      <c r="C7555" s="174" t="s">
        <v>2104</v>
      </c>
      <c r="D7555" s="181">
        <v>4495.0654299999997</v>
      </c>
      <c r="E7555" s="97">
        <v>143.5358772964513</v>
      </c>
      <c r="F7555" s="227">
        <f t="shared" si="351"/>
        <v>645203.16</v>
      </c>
      <c r="G7555" s="81">
        <v>2247.532651</v>
      </c>
      <c r="H7555" s="106">
        <v>162.69441061837549</v>
      </c>
      <c r="I7555" s="189">
        <f t="shared" si="352"/>
        <v>365661</v>
      </c>
      <c r="J7555" s="232">
        <v>2016</v>
      </c>
      <c r="K7555" s="106">
        <f t="shared" si="353"/>
        <v>1010864</v>
      </c>
    </row>
    <row r="7556" spans="2:11" s="58" customFormat="1">
      <c r="B7556" s="175" t="s">
        <v>8739</v>
      </c>
      <c r="C7556" s="174" t="s">
        <v>8740</v>
      </c>
      <c r="D7556" s="181">
        <v>9286.8238099999999</v>
      </c>
      <c r="E7556" s="97">
        <v>155.92269215237755</v>
      </c>
      <c r="F7556" s="227">
        <f t="shared" si="351"/>
        <v>1448026.57</v>
      </c>
      <c r="G7556" s="81">
        <v>4643.4119069999997</v>
      </c>
      <c r="H7556" s="106">
        <v>162.69459077303435</v>
      </c>
      <c r="I7556" s="189">
        <f t="shared" si="352"/>
        <v>755458</v>
      </c>
      <c r="J7556" s="232">
        <v>2016</v>
      </c>
      <c r="K7556" s="106">
        <f t="shared" si="353"/>
        <v>2203485</v>
      </c>
    </row>
    <row r="7557" spans="2:11" s="58" customFormat="1">
      <c r="B7557" s="175" t="s">
        <v>8741</v>
      </c>
      <c r="C7557" s="174" t="s">
        <v>8740</v>
      </c>
      <c r="D7557" s="104">
        <v>9286.8238099999999</v>
      </c>
      <c r="E7557" s="97">
        <v>155.92269215237755</v>
      </c>
      <c r="F7557" s="227">
        <f t="shared" si="351"/>
        <v>1448026.57</v>
      </c>
      <c r="G7557" s="81">
        <v>4643.4119069999997</v>
      </c>
      <c r="H7557" s="106">
        <v>162.69459077303435</v>
      </c>
      <c r="I7557" s="189">
        <f t="shared" si="352"/>
        <v>755458</v>
      </c>
      <c r="J7557" s="232">
        <v>2016</v>
      </c>
      <c r="K7557" s="106">
        <f t="shared" si="353"/>
        <v>2203485</v>
      </c>
    </row>
    <row r="7558" spans="2:11" s="58" customFormat="1">
      <c r="B7558" s="175" t="s">
        <v>8742</v>
      </c>
      <c r="C7558" s="174" t="s">
        <v>8740</v>
      </c>
      <c r="D7558" s="181">
        <v>7567.6666670000004</v>
      </c>
      <c r="E7558" s="97">
        <v>142.77122362054482</v>
      </c>
      <c r="F7558" s="227">
        <f t="shared" si="351"/>
        <v>1080445.03</v>
      </c>
      <c r="G7558" s="81">
        <v>3783.8332249999999</v>
      </c>
      <c r="H7558" s="106">
        <v>162.69453842009648</v>
      </c>
      <c r="I7558" s="189">
        <f t="shared" si="352"/>
        <v>615609</v>
      </c>
      <c r="J7558" s="232">
        <v>2016</v>
      </c>
      <c r="K7558" s="106">
        <f t="shared" si="353"/>
        <v>1696054</v>
      </c>
    </row>
    <row r="7559" spans="2:11" s="58" customFormat="1">
      <c r="B7559" s="175" t="s">
        <v>8743</v>
      </c>
      <c r="C7559" s="174" t="s">
        <v>8740</v>
      </c>
      <c r="D7559" s="181">
        <v>7567.6666670000004</v>
      </c>
      <c r="E7559" s="97">
        <v>142.77122362054482</v>
      </c>
      <c r="F7559" s="227">
        <f t="shared" si="351"/>
        <v>1080445.03</v>
      </c>
      <c r="G7559" s="81">
        <v>3783.8332249999999</v>
      </c>
      <c r="H7559" s="106">
        <v>162.69453842009648</v>
      </c>
      <c r="I7559" s="189">
        <f t="shared" si="352"/>
        <v>615609</v>
      </c>
      <c r="J7559" s="232">
        <v>2016</v>
      </c>
      <c r="K7559" s="106">
        <f t="shared" si="353"/>
        <v>1696054</v>
      </c>
    </row>
    <row r="7560" spans="2:11" s="58" customFormat="1">
      <c r="B7560" s="175" t="s">
        <v>8744</v>
      </c>
      <c r="C7560" s="174" t="s">
        <v>2110</v>
      </c>
      <c r="D7560" s="181">
        <v>13688.41714</v>
      </c>
      <c r="E7560" s="97">
        <v>112.08326531171157</v>
      </c>
      <c r="F7560" s="227">
        <f t="shared" si="351"/>
        <v>1534242.49</v>
      </c>
      <c r="G7560" s="81">
        <v>6844.2087460000002</v>
      </c>
      <c r="H7560" s="106">
        <v>162.69448249233747</v>
      </c>
      <c r="I7560" s="189">
        <f t="shared" si="352"/>
        <v>1113515</v>
      </c>
      <c r="J7560" s="232">
        <v>2016</v>
      </c>
      <c r="K7560" s="106">
        <f t="shared" si="353"/>
        <v>2647757</v>
      </c>
    </row>
    <row r="7561" spans="2:11" s="58" customFormat="1">
      <c r="B7561" s="175" t="s">
        <v>8745</v>
      </c>
      <c r="C7561" s="174" t="s">
        <v>2104</v>
      </c>
      <c r="D7561" s="181">
        <v>3416.5069979999998</v>
      </c>
      <c r="E7561" s="97">
        <v>256.42142413665266</v>
      </c>
      <c r="F7561" s="227">
        <f t="shared" si="351"/>
        <v>876065.58999999985</v>
      </c>
      <c r="G7561" s="81">
        <v>1708.253553</v>
      </c>
      <c r="H7561" s="106">
        <v>162.69423207808777</v>
      </c>
      <c r="I7561" s="189">
        <f t="shared" si="352"/>
        <v>277923</v>
      </c>
      <c r="J7561" s="232">
        <v>2016</v>
      </c>
      <c r="K7561" s="106">
        <f t="shared" si="353"/>
        <v>1153989</v>
      </c>
    </row>
    <row r="7562" spans="2:11" s="58" customFormat="1">
      <c r="B7562" s="175" t="s">
        <v>8746</v>
      </c>
      <c r="C7562" s="174" t="s">
        <v>4810</v>
      </c>
      <c r="D7562" s="104">
        <v>7429.45</v>
      </c>
      <c r="E7562" s="97">
        <v>150.86091029618615</v>
      </c>
      <c r="F7562" s="227">
        <f t="shared" si="351"/>
        <v>1120813.5900000001</v>
      </c>
      <c r="G7562" s="81">
        <v>3714.72489</v>
      </c>
      <c r="H7562" s="106">
        <v>162.6944169208719</v>
      </c>
      <c r="I7562" s="189">
        <f t="shared" si="352"/>
        <v>604365</v>
      </c>
      <c r="J7562" s="232">
        <v>2016</v>
      </c>
      <c r="K7562" s="106">
        <f t="shared" si="353"/>
        <v>1725179</v>
      </c>
    </row>
    <row r="7563" spans="2:11" s="58" customFormat="1">
      <c r="B7563" s="175" t="s">
        <v>8747</v>
      </c>
      <c r="C7563" s="174" t="s">
        <v>4810</v>
      </c>
      <c r="D7563" s="181">
        <v>4595.2</v>
      </c>
      <c r="E7563" s="97">
        <v>139.33378090181057</v>
      </c>
      <c r="F7563" s="227">
        <f t="shared" si="351"/>
        <v>640266.58999999985</v>
      </c>
      <c r="G7563" s="81">
        <v>2297.5999940000002</v>
      </c>
      <c r="H7563" s="106">
        <v>162.69455126051849</v>
      </c>
      <c r="I7563" s="189">
        <f t="shared" si="352"/>
        <v>373807</v>
      </c>
      <c r="J7563" s="232">
        <v>2016</v>
      </c>
      <c r="K7563" s="106">
        <f t="shared" si="353"/>
        <v>1014074</v>
      </c>
    </row>
    <row r="7564" spans="2:11" s="58" customFormat="1">
      <c r="B7564" s="175" t="s">
        <v>8748</v>
      </c>
      <c r="C7564" s="174" t="s">
        <v>4810</v>
      </c>
      <c r="D7564" s="181">
        <v>4595.2</v>
      </c>
      <c r="E7564" s="97">
        <v>139.33378090181057</v>
      </c>
      <c r="F7564" s="227">
        <f t="shared" si="351"/>
        <v>640266.58999999985</v>
      </c>
      <c r="G7564" s="81">
        <v>2297.5999940000002</v>
      </c>
      <c r="H7564" s="106">
        <v>162.69455126051849</v>
      </c>
      <c r="I7564" s="189">
        <f t="shared" si="352"/>
        <v>373807</v>
      </c>
      <c r="J7564" s="232">
        <v>2016</v>
      </c>
      <c r="K7564" s="106">
        <f t="shared" si="353"/>
        <v>1014074</v>
      </c>
    </row>
    <row r="7565" spans="2:11" s="58" customFormat="1">
      <c r="B7565" s="175" t="s">
        <v>8749</v>
      </c>
      <c r="C7565" s="174" t="s">
        <v>4810</v>
      </c>
      <c r="D7565" s="181">
        <v>15901.76</v>
      </c>
      <c r="E7565" s="97">
        <v>215.98815791459563</v>
      </c>
      <c r="F7565" s="227">
        <f t="shared" si="351"/>
        <v>3434591.85</v>
      </c>
      <c r="G7565" s="81">
        <v>7950.8798919999999</v>
      </c>
      <c r="H7565" s="106">
        <v>162.69444609540079</v>
      </c>
      <c r="I7565" s="189">
        <f t="shared" si="352"/>
        <v>1293564</v>
      </c>
      <c r="J7565" s="232">
        <v>2016</v>
      </c>
      <c r="K7565" s="106">
        <f t="shared" si="353"/>
        <v>4728156</v>
      </c>
    </row>
    <row r="7566" spans="2:11" s="58" customFormat="1">
      <c r="B7566" s="175" t="s">
        <v>8750</v>
      </c>
      <c r="C7566" s="174" t="s">
        <v>4810</v>
      </c>
      <c r="D7566" s="181">
        <v>15901.76</v>
      </c>
      <c r="E7566" s="97">
        <v>215.98815791459563</v>
      </c>
      <c r="F7566" s="227">
        <f t="shared" ref="F7566:F7629" si="354">IFERROR(D7566*E7566,0)</f>
        <v>3434591.85</v>
      </c>
      <c r="G7566" s="81">
        <v>7950.8798919999999</v>
      </c>
      <c r="H7566" s="106">
        <v>162.69444609540079</v>
      </c>
      <c r="I7566" s="189">
        <f t="shared" ref="I7566:I7629" si="355">IFERROR(G7566*H7566,"")</f>
        <v>1293564</v>
      </c>
      <c r="J7566" s="232">
        <v>2016</v>
      </c>
      <c r="K7566" s="106">
        <f t="shared" ref="K7566:K7629" si="356">IFERROR(ROUND((F7566+I7566),0),0)</f>
        <v>4728156</v>
      </c>
    </row>
    <row r="7567" spans="2:11" s="58" customFormat="1">
      <c r="B7567" s="175" t="s">
        <v>8751</v>
      </c>
      <c r="C7567" s="174" t="s">
        <v>8752</v>
      </c>
      <c r="D7567" s="104">
        <v>13974.85</v>
      </c>
      <c r="E7567" s="97">
        <v>167.60459754487525</v>
      </c>
      <c r="F7567" s="227">
        <f t="shared" si="354"/>
        <v>2342249.11</v>
      </c>
      <c r="G7567" s="81">
        <v>6987.4251260000001</v>
      </c>
      <c r="H7567" s="106">
        <v>162.69455192728171</v>
      </c>
      <c r="I7567" s="189">
        <f t="shared" si="355"/>
        <v>1136816</v>
      </c>
      <c r="J7567" s="232">
        <v>2016</v>
      </c>
      <c r="K7567" s="106">
        <f t="shared" si="356"/>
        <v>3479065</v>
      </c>
    </row>
    <row r="7568" spans="2:11" s="58" customFormat="1">
      <c r="B7568" s="175" t="s">
        <v>8753</v>
      </c>
      <c r="C7568" s="174" t="s">
        <v>8752</v>
      </c>
      <c r="D7568" s="181">
        <v>13974.85</v>
      </c>
      <c r="E7568" s="97">
        <v>167.60459754487525</v>
      </c>
      <c r="F7568" s="227">
        <f t="shared" si="354"/>
        <v>2342249.11</v>
      </c>
      <c r="G7568" s="81">
        <v>6987.4251260000001</v>
      </c>
      <c r="H7568" s="106">
        <v>162.69455192728171</v>
      </c>
      <c r="I7568" s="189">
        <f t="shared" si="355"/>
        <v>1136816</v>
      </c>
      <c r="J7568" s="232">
        <v>2016</v>
      </c>
      <c r="K7568" s="106">
        <f t="shared" si="356"/>
        <v>3479065</v>
      </c>
    </row>
    <row r="7569" spans="2:11" s="58" customFormat="1">
      <c r="B7569" s="175" t="s">
        <v>8754</v>
      </c>
      <c r="C7569" s="174" t="s">
        <v>8752</v>
      </c>
      <c r="D7569" s="181">
        <v>6609</v>
      </c>
      <c r="E7569" s="97">
        <v>78.806023604176119</v>
      </c>
      <c r="F7569" s="227">
        <f t="shared" si="354"/>
        <v>520829.00999999995</v>
      </c>
      <c r="G7569" s="81">
        <v>3304.500012</v>
      </c>
      <c r="H7569" s="106">
        <v>162.69450689897593</v>
      </c>
      <c r="I7569" s="189">
        <f t="shared" si="355"/>
        <v>537624</v>
      </c>
      <c r="J7569" s="232">
        <v>2016</v>
      </c>
      <c r="K7569" s="106">
        <f t="shared" si="356"/>
        <v>1058453</v>
      </c>
    </row>
    <row r="7570" spans="2:11" s="58" customFormat="1">
      <c r="B7570" s="175" t="s">
        <v>8755</v>
      </c>
      <c r="C7570" s="174" t="s">
        <v>2117</v>
      </c>
      <c r="D7570" s="181">
        <v>7437.25</v>
      </c>
      <c r="E7570" s="97">
        <v>96.829540488755924</v>
      </c>
      <c r="F7570" s="227">
        <f t="shared" si="354"/>
        <v>720145.5</v>
      </c>
      <c r="G7570" s="81">
        <v>3718.6249120000002</v>
      </c>
      <c r="H7570" s="106">
        <v>162.69454820454339</v>
      </c>
      <c r="I7570" s="189">
        <f t="shared" si="355"/>
        <v>605000</v>
      </c>
      <c r="J7570" s="232">
        <v>2016</v>
      </c>
      <c r="K7570" s="106">
        <f t="shared" si="356"/>
        <v>1325146</v>
      </c>
    </row>
    <row r="7571" spans="2:11" s="58" customFormat="1">
      <c r="B7571" s="175" t="s">
        <v>8756</v>
      </c>
      <c r="C7571" s="174" t="s">
        <v>8752</v>
      </c>
      <c r="D7571" s="181">
        <v>6609</v>
      </c>
      <c r="E7571" s="97">
        <v>78.806023604176119</v>
      </c>
      <c r="F7571" s="227">
        <f t="shared" si="354"/>
        <v>520829.00999999995</v>
      </c>
      <c r="G7571" s="81">
        <v>3304.500012</v>
      </c>
      <c r="H7571" s="106">
        <v>162.69450689897593</v>
      </c>
      <c r="I7571" s="189">
        <f t="shared" si="355"/>
        <v>537624</v>
      </c>
      <c r="J7571" s="232">
        <v>2016</v>
      </c>
      <c r="K7571" s="106">
        <f t="shared" si="356"/>
        <v>1058453</v>
      </c>
    </row>
    <row r="7572" spans="2:11" s="58" customFormat="1">
      <c r="B7572" s="175" t="s">
        <v>8757</v>
      </c>
      <c r="C7572" s="174" t="s">
        <v>2117</v>
      </c>
      <c r="D7572" s="104">
        <v>5938.8880950000002</v>
      </c>
      <c r="E7572" s="97">
        <v>228.24549281223659</v>
      </c>
      <c r="F7572" s="227">
        <f t="shared" si="354"/>
        <v>1355524.44</v>
      </c>
      <c r="G7572" s="81">
        <v>2969.4440370000002</v>
      </c>
      <c r="H7572" s="106">
        <v>162.69442831058814</v>
      </c>
      <c r="I7572" s="189">
        <f t="shared" si="355"/>
        <v>483111.99999999994</v>
      </c>
      <c r="J7572" s="232">
        <v>2016</v>
      </c>
      <c r="K7572" s="106">
        <f t="shared" si="356"/>
        <v>1838636</v>
      </c>
    </row>
    <row r="7573" spans="2:11" s="58" customFormat="1">
      <c r="B7573" s="175" t="s">
        <v>8758</v>
      </c>
      <c r="C7573" s="174" t="s">
        <v>2117</v>
      </c>
      <c r="D7573" s="181">
        <v>5938.8880950000002</v>
      </c>
      <c r="E7573" s="97">
        <v>228.24549281223659</v>
      </c>
      <c r="F7573" s="227">
        <f t="shared" si="354"/>
        <v>1355524.44</v>
      </c>
      <c r="G7573" s="81">
        <v>2969.4440370000002</v>
      </c>
      <c r="H7573" s="106">
        <v>162.69442831058814</v>
      </c>
      <c r="I7573" s="189">
        <f t="shared" si="355"/>
        <v>483111.99999999994</v>
      </c>
      <c r="J7573" s="232">
        <v>2016</v>
      </c>
      <c r="K7573" s="106">
        <f t="shared" si="356"/>
        <v>1838636</v>
      </c>
    </row>
    <row r="7574" spans="2:11" s="58" customFormat="1">
      <c r="B7574" s="175" t="s">
        <v>8759</v>
      </c>
      <c r="C7574" s="174" t="s">
        <v>2117</v>
      </c>
      <c r="D7574" s="181">
        <v>15355.45048</v>
      </c>
      <c r="E7574" s="97">
        <v>112.30497941080267</v>
      </c>
      <c r="F7574" s="227">
        <f t="shared" si="354"/>
        <v>1724493.55</v>
      </c>
      <c r="G7574" s="81">
        <v>7677.7251180000003</v>
      </c>
      <c r="H7574" s="106">
        <v>162.69454568925607</v>
      </c>
      <c r="I7574" s="189">
        <f t="shared" si="355"/>
        <v>1249124</v>
      </c>
      <c r="J7574" s="232">
        <v>2016</v>
      </c>
      <c r="K7574" s="106">
        <f t="shared" si="356"/>
        <v>2973618</v>
      </c>
    </row>
    <row r="7575" spans="2:11" s="58" customFormat="1">
      <c r="B7575" s="175" t="s">
        <v>8760</v>
      </c>
      <c r="C7575" s="174" t="s">
        <v>2117</v>
      </c>
      <c r="D7575" s="181">
        <v>5308.4966670000003</v>
      </c>
      <c r="E7575" s="97">
        <v>179.0231358545939</v>
      </c>
      <c r="F7575" s="227">
        <f t="shared" si="354"/>
        <v>950343.72</v>
      </c>
      <c r="G7575" s="81">
        <v>2654.2482869999999</v>
      </c>
      <c r="H7575" s="106">
        <v>162.69465148193953</v>
      </c>
      <c r="I7575" s="189">
        <f t="shared" si="355"/>
        <v>431832</v>
      </c>
      <c r="J7575" s="232">
        <v>2016</v>
      </c>
      <c r="K7575" s="106">
        <f t="shared" si="356"/>
        <v>1382176</v>
      </c>
    </row>
    <row r="7576" spans="2:11" s="58" customFormat="1">
      <c r="B7576" s="175" t="s">
        <v>8761</v>
      </c>
      <c r="C7576" s="174" t="s">
        <v>2110</v>
      </c>
      <c r="D7576" s="181">
        <v>13101.28</v>
      </c>
      <c r="E7576" s="97">
        <v>142.30108050511095</v>
      </c>
      <c r="F7576" s="227">
        <f t="shared" si="354"/>
        <v>1864326.3</v>
      </c>
      <c r="G7576" s="81">
        <v>6550.6400599999997</v>
      </c>
      <c r="H7576" s="106">
        <v>162.69448332351206</v>
      </c>
      <c r="I7576" s="189">
        <f t="shared" si="355"/>
        <v>1065753</v>
      </c>
      <c r="J7576" s="232">
        <v>2016</v>
      </c>
      <c r="K7576" s="106">
        <f t="shared" si="356"/>
        <v>2930079</v>
      </c>
    </row>
    <row r="7577" spans="2:11" s="58" customFormat="1">
      <c r="B7577" s="175" t="s">
        <v>8762</v>
      </c>
      <c r="C7577" s="174" t="s">
        <v>2110</v>
      </c>
      <c r="D7577" s="104">
        <v>6025.5</v>
      </c>
      <c r="E7577" s="97">
        <v>126.37948386026055</v>
      </c>
      <c r="F7577" s="227">
        <f t="shared" si="354"/>
        <v>761499.58</v>
      </c>
      <c r="G7577" s="81">
        <v>3012.7499579999999</v>
      </c>
      <c r="H7577" s="106">
        <v>162.69455043836069</v>
      </c>
      <c r="I7577" s="189">
        <f t="shared" si="355"/>
        <v>490158.00000000006</v>
      </c>
      <c r="J7577" s="232">
        <v>2016</v>
      </c>
      <c r="K7577" s="106">
        <f t="shared" si="356"/>
        <v>1251658</v>
      </c>
    </row>
    <row r="7578" spans="2:11" s="58" customFormat="1">
      <c r="B7578" s="175" t="s">
        <v>8763</v>
      </c>
      <c r="C7578" s="174" t="s">
        <v>2110</v>
      </c>
      <c r="D7578" s="181">
        <v>13101.28</v>
      </c>
      <c r="E7578" s="97">
        <v>142.30108050511095</v>
      </c>
      <c r="F7578" s="227">
        <f t="shared" si="354"/>
        <v>1864326.3</v>
      </c>
      <c r="G7578" s="81">
        <v>6550.6400599999997</v>
      </c>
      <c r="H7578" s="106">
        <v>162.69448332351206</v>
      </c>
      <c r="I7578" s="189">
        <f t="shared" si="355"/>
        <v>1065753</v>
      </c>
      <c r="J7578" s="232">
        <v>2016</v>
      </c>
      <c r="K7578" s="106">
        <f t="shared" si="356"/>
        <v>2930079</v>
      </c>
    </row>
    <row r="7579" spans="2:11" s="58" customFormat="1">
      <c r="B7579" s="175" t="s">
        <v>8764</v>
      </c>
      <c r="C7579" s="174" t="s">
        <v>8765</v>
      </c>
      <c r="D7579" s="181">
        <v>463.2</v>
      </c>
      <c r="E7579" s="97">
        <v>31.101187392055269</v>
      </c>
      <c r="F7579" s="227">
        <f t="shared" si="354"/>
        <v>14406.07</v>
      </c>
      <c r="G7579" s="81">
        <v>231.60000740000001</v>
      </c>
      <c r="H7579" s="106">
        <v>162.69429531978503</v>
      </c>
      <c r="I7579" s="189">
        <f t="shared" si="355"/>
        <v>37680</v>
      </c>
      <c r="J7579" s="232">
        <v>2016</v>
      </c>
      <c r="K7579" s="106">
        <f t="shared" si="356"/>
        <v>52086</v>
      </c>
    </row>
    <row r="7580" spans="2:11" s="58" customFormat="1">
      <c r="B7580" s="175" t="s">
        <v>8766</v>
      </c>
      <c r="C7580" s="174" t="s">
        <v>2126</v>
      </c>
      <c r="D7580" s="181">
        <v>12834.424999999999</v>
      </c>
      <c r="E7580" s="97">
        <v>235.66191317491825</v>
      </c>
      <c r="F7580" s="227">
        <f t="shared" si="354"/>
        <v>3024585.15</v>
      </c>
      <c r="G7580" s="81">
        <v>6417.2122950000003</v>
      </c>
      <c r="H7580" s="106">
        <v>162.69447729093713</v>
      </c>
      <c r="I7580" s="189">
        <f t="shared" si="355"/>
        <v>1044045.0000000001</v>
      </c>
      <c r="J7580" s="232">
        <v>2016</v>
      </c>
      <c r="K7580" s="106">
        <f t="shared" si="356"/>
        <v>4068630</v>
      </c>
    </row>
    <row r="7581" spans="2:11" s="58" customFormat="1">
      <c r="B7581" s="175" t="s">
        <v>8767</v>
      </c>
      <c r="C7581" s="174" t="s">
        <v>2140</v>
      </c>
      <c r="D7581" s="181">
        <v>4421.3</v>
      </c>
      <c r="E7581" s="97">
        <v>116.40222785153686</v>
      </c>
      <c r="F7581" s="227">
        <f t="shared" si="354"/>
        <v>514649.17</v>
      </c>
      <c r="G7581" s="81">
        <v>2210.6500559999999</v>
      </c>
      <c r="H7581" s="106">
        <v>162.69467843806029</v>
      </c>
      <c r="I7581" s="189">
        <f t="shared" si="355"/>
        <v>359661</v>
      </c>
      <c r="J7581" s="232">
        <v>2016</v>
      </c>
      <c r="K7581" s="106">
        <f t="shared" si="356"/>
        <v>874310</v>
      </c>
    </row>
    <row r="7582" spans="2:11" s="58" customFormat="1">
      <c r="B7582" s="175" t="s">
        <v>8768</v>
      </c>
      <c r="C7582" s="174" t="s">
        <v>2126</v>
      </c>
      <c r="D7582" s="104">
        <v>12172.708329999999</v>
      </c>
      <c r="E7582" s="97">
        <v>237.01939960965123</v>
      </c>
      <c r="F7582" s="227">
        <f t="shared" si="354"/>
        <v>2885168.02</v>
      </c>
      <c r="G7582" s="81">
        <v>6086.3543309999995</v>
      </c>
      <c r="H7582" s="106">
        <v>162.69443843525056</v>
      </c>
      <c r="I7582" s="189">
        <f t="shared" si="355"/>
        <v>990216</v>
      </c>
      <c r="J7582" s="232">
        <v>2016</v>
      </c>
      <c r="K7582" s="106">
        <f t="shared" si="356"/>
        <v>3875384</v>
      </c>
    </row>
    <row r="7583" spans="2:11" s="58" customFormat="1">
      <c r="B7583" s="175" t="s">
        <v>8769</v>
      </c>
      <c r="C7583" s="174" t="s">
        <v>2137</v>
      </c>
      <c r="D7583" s="181">
        <v>8020.1666670000004</v>
      </c>
      <c r="E7583" s="97">
        <v>212.81637911877075</v>
      </c>
      <c r="F7583" s="227">
        <f t="shared" si="354"/>
        <v>1706822.83</v>
      </c>
      <c r="G7583" s="81">
        <v>4010.0834589999999</v>
      </c>
      <c r="H7583" s="106">
        <v>162.69461887027524</v>
      </c>
      <c r="I7583" s="189">
        <f t="shared" si="355"/>
        <v>652419</v>
      </c>
      <c r="J7583" s="232">
        <v>2016</v>
      </c>
      <c r="K7583" s="106">
        <f t="shared" si="356"/>
        <v>2359242</v>
      </c>
    </row>
    <row r="7584" spans="2:11" s="58" customFormat="1">
      <c r="B7584" s="175" t="s">
        <v>8770</v>
      </c>
      <c r="C7584" s="174" t="s">
        <v>2137</v>
      </c>
      <c r="D7584" s="181">
        <v>8242.0363639999996</v>
      </c>
      <c r="E7584" s="97">
        <v>533.12457212546224</v>
      </c>
      <c r="F7584" s="227">
        <f t="shared" si="354"/>
        <v>4394032.1100000003</v>
      </c>
      <c r="G7584" s="81">
        <v>4121.0182269999996</v>
      </c>
      <c r="H7584" s="106">
        <v>162.69450001634272</v>
      </c>
      <c r="I7584" s="189">
        <f t="shared" si="355"/>
        <v>670467</v>
      </c>
      <c r="J7584" s="232">
        <v>2016</v>
      </c>
      <c r="K7584" s="106">
        <f t="shared" si="356"/>
        <v>5064499</v>
      </c>
    </row>
    <row r="7585" spans="2:11" s="58" customFormat="1">
      <c r="B7585" s="175" t="s">
        <v>8771</v>
      </c>
      <c r="C7585" s="174" t="s">
        <v>2145</v>
      </c>
      <c r="D7585" s="181">
        <v>13068.561110000001</v>
      </c>
      <c r="E7585" s="97">
        <v>223.96500160682189</v>
      </c>
      <c r="F7585" s="227">
        <f t="shared" si="354"/>
        <v>2926900.31</v>
      </c>
      <c r="G7585" s="81">
        <v>6534.2803080000003</v>
      </c>
      <c r="H7585" s="106">
        <v>162.69458148259164</v>
      </c>
      <c r="I7585" s="189">
        <f t="shared" si="355"/>
        <v>1063092</v>
      </c>
      <c r="J7585" s="232">
        <v>2016</v>
      </c>
      <c r="K7585" s="106">
        <f t="shared" si="356"/>
        <v>3989992</v>
      </c>
    </row>
    <row r="7586" spans="2:11" s="58" customFormat="1">
      <c r="B7586" s="175" t="s">
        <v>8772</v>
      </c>
      <c r="C7586" s="174" t="s">
        <v>2123</v>
      </c>
      <c r="D7586" s="181">
        <v>1666</v>
      </c>
      <c r="E7586" s="97">
        <v>205.99192677070829</v>
      </c>
      <c r="F7586" s="227">
        <f t="shared" si="354"/>
        <v>343182.55</v>
      </c>
      <c r="G7586" s="81">
        <v>832.99999400000002</v>
      </c>
      <c r="H7586" s="106">
        <v>162.69507920308581</v>
      </c>
      <c r="I7586" s="189">
        <f t="shared" si="355"/>
        <v>135525</v>
      </c>
      <c r="J7586" s="232">
        <v>2016</v>
      </c>
      <c r="K7586" s="106">
        <f t="shared" si="356"/>
        <v>478708</v>
      </c>
    </row>
    <row r="7587" spans="2:11" s="58" customFormat="1">
      <c r="B7587" s="175" t="s">
        <v>8773</v>
      </c>
      <c r="C7587" s="174" t="s">
        <v>2145</v>
      </c>
      <c r="D7587" s="104">
        <v>11474.95</v>
      </c>
      <c r="E7587" s="97">
        <v>267.01726804909822</v>
      </c>
      <c r="F7587" s="227">
        <f t="shared" si="354"/>
        <v>3064009.8</v>
      </c>
      <c r="G7587" s="81">
        <v>5737.4749490000004</v>
      </c>
      <c r="H7587" s="106">
        <v>162.694566564111</v>
      </c>
      <c r="I7587" s="189">
        <f t="shared" si="355"/>
        <v>933455.99999999988</v>
      </c>
      <c r="J7587" s="232">
        <v>2016</v>
      </c>
      <c r="K7587" s="106">
        <f t="shared" si="356"/>
        <v>3997466</v>
      </c>
    </row>
    <row r="7588" spans="2:11" s="58" customFormat="1">
      <c r="B7588" s="175" t="s">
        <v>8774</v>
      </c>
      <c r="C7588" s="174" t="s">
        <v>2097</v>
      </c>
      <c r="D7588" s="181">
        <v>12804.137140000001</v>
      </c>
      <c r="E7588" s="97">
        <v>430.82852438114384</v>
      </c>
      <c r="F7588" s="227">
        <f t="shared" si="354"/>
        <v>5516387.5099999998</v>
      </c>
      <c r="G7588" s="81">
        <v>6402.0686779999996</v>
      </c>
      <c r="H7588" s="106">
        <v>162.69444337254265</v>
      </c>
      <c r="I7588" s="189">
        <f t="shared" si="355"/>
        <v>1041580.9999999999</v>
      </c>
      <c r="J7588" s="232">
        <v>2016</v>
      </c>
      <c r="K7588" s="106">
        <f t="shared" si="356"/>
        <v>6557969</v>
      </c>
    </row>
    <row r="7589" spans="2:11" s="58" customFormat="1">
      <c r="B7589" s="175" t="s">
        <v>8775</v>
      </c>
      <c r="C7589" s="174" t="s">
        <v>2097</v>
      </c>
      <c r="D7589" s="181">
        <v>16084.5</v>
      </c>
      <c r="E7589" s="97">
        <v>422.68947620379868</v>
      </c>
      <c r="F7589" s="227">
        <f t="shared" si="354"/>
        <v>6798748.8799999999</v>
      </c>
      <c r="G7589" s="81">
        <v>8042.2501659999998</v>
      </c>
      <c r="H7589" s="106">
        <v>162.69451621035287</v>
      </c>
      <c r="I7589" s="189">
        <f t="shared" si="355"/>
        <v>1308430</v>
      </c>
      <c r="J7589" s="232">
        <v>2016</v>
      </c>
      <c r="K7589" s="106">
        <f t="shared" si="356"/>
        <v>8107179</v>
      </c>
    </row>
    <row r="7590" spans="2:11" s="58" customFormat="1">
      <c r="B7590" s="175" t="s">
        <v>8776</v>
      </c>
      <c r="C7590" s="174" t="s">
        <v>2097</v>
      </c>
      <c r="D7590" s="181">
        <v>3669.9</v>
      </c>
      <c r="E7590" s="97">
        <v>482.83723807188204</v>
      </c>
      <c r="F7590" s="227">
        <f t="shared" si="354"/>
        <v>1771964.38</v>
      </c>
      <c r="G7590" s="81">
        <v>1834.9500379999999</v>
      </c>
      <c r="H7590" s="106">
        <v>162.69434797548422</v>
      </c>
      <c r="I7590" s="189">
        <f t="shared" si="355"/>
        <v>298536</v>
      </c>
      <c r="J7590" s="232">
        <v>2016</v>
      </c>
      <c r="K7590" s="106">
        <f t="shared" si="356"/>
        <v>2070500</v>
      </c>
    </row>
    <row r="7591" spans="2:11" s="58" customFormat="1">
      <c r="B7591" s="175" t="s">
        <v>8777</v>
      </c>
      <c r="C7591" s="174" t="s">
        <v>2097</v>
      </c>
      <c r="D7591" s="181">
        <v>11417.9</v>
      </c>
      <c r="E7591" s="97">
        <v>520.33313218717979</v>
      </c>
      <c r="F7591" s="227">
        <f t="shared" si="354"/>
        <v>5941111.6699999999</v>
      </c>
      <c r="G7591" s="81">
        <v>5708.9502940000002</v>
      </c>
      <c r="H7591" s="106">
        <v>162.69453264922751</v>
      </c>
      <c r="I7591" s="189">
        <f t="shared" si="355"/>
        <v>928815</v>
      </c>
      <c r="J7591" s="232">
        <v>2016</v>
      </c>
      <c r="K7591" s="106">
        <f t="shared" si="356"/>
        <v>6869927</v>
      </c>
    </row>
    <row r="7592" spans="2:11" s="58" customFormat="1">
      <c r="B7592" s="175" t="s">
        <v>8778</v>
      </c>
      <c r="C7592" s="174" t="s">
        <v>2097</v>
      </c>
      <c r="D7592" s="104">
        <v>12804.137140000001</v>
      </c>
      <c r="E7592" s="97">
        <v>430.82852438114384</v>
      </c>
      <c r="F7592" s="227">
        <f t="shared" si="354"/>
        <v>5516387.5099999998</v>
      </c>
      <c r="G7592" s="81">
        <v>6402.0686779999996</v>
      </c>
      <c r="H7592" s="106">
        <v>162.69444337254265</v>
      </c>
      <c r="I7592" s="189">
        <f t="shared" si="355"/>
        <v>1041580.9999999999</v>
      </c>
      <c r="J7592" s="232">
        <v>2016</v>
      </c>
      <c r="K7592" s="106">
        <f t="shared" si="356"/>
        <v>6557969</v>
      </c>
    </row>
    <row r="7593" spans="2:11" s="58" customFormat="1">
      <c r="B7593" s="175" t="s">
        <v>8779</v>
      </c>
      <c r="C7593" s="174" t="s">
        <v>2123</v>
      </c>
      <c r="D7593" s="181">
        <v>4559.8</v>
      </c>
      <c r="E7593" s="97">
        <v>212.34879819290319</v>
      </c>
      <c r="F7593" s="227">
        <f t="shared" si="354"/>
        <v>968268.05</v>
      </c>
      <c r="G7593" s="81">
        <v>2279.9000460000002</v>
      </c>
      <c r="H7593" s="106">
        <v>162.69441313919776</v>
      </c>
      <c r="I7593" s="189">
        <f t="shared" si="355"/>
        <v>370927</v>
      </c>
      <c r="J7593" s="232">
        <v>2016</v>
      </c>
      <c r="K7593" s="106">
        <f t="shared" si="356"/>
        <v>1339195</v>
      </c>
    </row>
    <row r="7594" spans="2:11" s="58" customFormat="1">
      <c r="B7594" s="175" t="s">
        <v>8780</v>
      </c>
      <c r="C7594" s="174" t="s">
        <v>2134</v>
      </c>
      <c r="D7594" s="181">
        <v>7462.1858780000002</v>
      </c>
      <c r="E7594" s="97">
        <v>170.75879250833103</v>
      </c>
      <c r="F7594" s="227">
        <f t="shared" si="354"/>
        <v>1274233.8500000001</v>
      </c>
      <c r="G7594" s="81">
        <v>3731.0930870000002</v>
      </c>
      <c r="H7594" s="106">
        <v>162.69441309706997</v>
      </c>
      <c r="I7594" s="189">
        <f t="shared" si="355"/>
        <v>607028</v>
      </c>
      <c r="J7594" s="232">
        <v>2016</v>
      </c>
      <c r="K7594" s="106">
        <f t="shared" si="356"/>
        <v>1881262</v>
      </c>
    </row>
    <row r="7595" spans="2:11" s="58" customFormat="1">
      <c r="B7595" s="175" t="s">
        <v>8781</v>
      </c>
      <c r="C7595" s="174" t="s">
        <v>2129</v>
      </c>
      <c r="D7595" s="181">
        <v>12907.025</v>
      </c>
      <c r="E7595" s="97">
        <v>169.18315258551061</v>
      </c>
      <c r="F7595" s="227">
        <f t="shared" si="354"/>
        <v>2183651.1800000002</v>
      </c>
      <c r="G7595" s="81">
        <v>6453.5125939999998</v>
      </c>
      <c r="H7595" s="106">
        <v>162.69449926791296</v>
      </c>
      <c r="I7595" s="189">
        <f t="shared" si="355"/>
        <v>1049951</v>
      </c>
      <c r="J7595" s="232">
        <v>2016</v>
      </c>
      <c r="K7595" s="106">
        <f t="shared" si="356"/>
        <v>3233602</v>
      </c>
    </row>
    <row r="7596" spans="2:11" s="58" customFormat="1">
      <c r="B7596" s="175" t="s">
        <v>8782</v>
      </c>
      <c r="C7596" s="174" t="s">
        <v>2134</v>
      </c>
      <c r="D7596" s="181">
        <v>14726.86825</v>
      </c>
      <c r="E7596" s="97">
        <v>114.24527275172711</v>
      </c>
      <c r="F7596" s="227">
        <f t="shared" si="354"/>
        <v>1682475.08</v>
      </c>
      <c r="G7596" s="81">
        <v>7363.4342580000002</v>
      </c>
      <c r="H7596" s="106">
        <v>162.69446538460559</v>
      </c>
      <c r="I7596" s="189">
        <f t="shared" si="355"/>
        <v>1197990</v>
      </c>
      <c r="J7596" s="232">
        <v>2016</v>
      </c>
      <c r="K7596" s="106">
        <f t="shared" si="356"/>
        <v>2880465</v>
      </c>
    </row>
    <row r="7597" spans="2:11" s="58" customFormat="1">
      <c r="B7597" s="175" t="s">
        <v>8783</v>
      </c>
      <c r="C7597" s="174" t="s">
        <v>8784</v>
      </c>
      <c r="D7597" s="104">
        <v>22548.651669999999</v>
      </c>
      <c r="E7597" s="97">
        <v>66.785180863100365</v>
      </c>
      <c r="F7597" s="227">
        <f t="shared" si="354"/>
        <v>1505915.78</v>
      </c>
      <c r="G7597" s="81">
        <v>11274.325650000001</v>
      </c>
      <c r="H7597" s="106">
        <v>162.694520004396</v>
      </c>
      <c r="I7597" s="189">
        <f t="shared" si="355"/>
        <v>1834271</v>
      </c>
      <c r="J7597" s="232">
        <v>2016</v>
      </c>
      <c r="K7597" s="106">
        <f t="shared" si="356"/>
        <v>3340187</v>
      </c>
    </row>
    <row r="7598" spans="2:11" s="58" customFormat="1">
      <c r="B7598" s="175" t="s">
        <v>8785</v>
      </c>
      <c r="C7598" s="174" t="s">
        <v>2129</v>
      </c>
      <c r="D7598" s="181">
        <v>9824.15</v>
      </c>
      <c r="E7598" s="97">
        <v>97.128262495992018</v>
      </c>
      <c r="F7598" s="227">
        <f t="shared" si="354"/>
        <v>954202.62</v>
      </c>
      <c r="G7598" s="81">
        <v>4912.0749109999997</v>
      </c>
      <c r="H7598" s="106">
        <v>162.69458721208824</v>
      </c>
      <c r="I7598" s="189">
        <f t="shared" si="355"/>
        <v>799168</v>
      </c>
      <c r="J7598" s="232">
        <v>2016</v>
      </c>
      <c r="K7598" s="106">
        <f t="shared" si="356"/>
        <v>1753371</v>
      </c>
    </row>
    <row r="7599" spans="2:11" s="58" customFormat="1">
      <c r="B7599" s="175" t="s">
        <v>8786</v>
      </c>
      <c r="C7599" s="174" t="s">
        <v>2129</v>
      </c>
      <c r="D7599" s="181">
        <v>22021.704170000001</v>
      </c>
      <c r="E7599" s="97">
        <v>357.0935895466622</v>
      </c>
      <c r="F7599" s="227">
        <f t="shared" si="354"/>
        <v>7863809.3899999997</v>
      </c>
      <c r="G7599" s="81">
        <v>11010.85183</v>
      </c>
      <c r="H7599" s="106">
        <v>162.69449699787668</v>
      </c>
      <c r="I7599" s="189">
        <f t="shared" si="355"/>
        <v>1791405</v>
      </c>
      <c r="J7599" s="232">
        <v>2016</v>
      </c>
      <c r="K7599" s="106">
        <f t="shared" si="356"/>
        <v>9655214</v>
      </c>
    </row>
    <row r="7600" spans="2:11" s="58" customFormat="1">
      <c r="B7600" s="175" t="s">
        <v>8787</v>
      </c>
      <c r="C7600" s="174" t="s">
        <v>2126</v>
      </c>
      <c r="D7600" s="181">
        <v>3613.9333329999999</v>
      </c>
      <c r="E7600" s="97">
        <v>138.84100335173505</v>
      </c>
      <c r="F7600" s="227">
        <f t="shared" si="354"/>
        <v>501762.13</v>
      </c>
      <c r="G7600" s="81">
        <v>1806.966692</v>
      </c>
      <c r="H7600" s="106">
        <v>162.69475320245692</v>
      </c>
      <c r="I7600" s="189">
        <f t="shared" si="355"/>
        <v>293984</v>
      </c>
      <c r="J7600" s="232">
        <v>2016</v>
      </c>
      <c r="K7600" s="106">
        <f t="shared" si="356"/>
        <v>795746</v>
      </c>
    </row>
    <row r="7601" spans="2:11" s="58" customFormat="1">
      <c r="B7601" s="175" t="s">
        <v>8788</v>
      </c>
      <c r="C7601" s="174" t="s">
        <v>2129</v>
      </c>
      <c r="D7601" s="181">
        <v>5356.6666670000004</v>
      </c>
      <c r="E7601" s="97">
        <v>203.60407092696923</v>
      </c>
      <c r="F7601" s="227">
        <f t="shared" si="354"/>
        <v>1090639.1399999999</v>
      </c>
      <c r="G7601" s="81">
        <v>2678.3332930000001</v>
      </c>
      <c r="H7601" s="106">
        <v>162.69446417996642</v>
      </c>
      <c r="I7601" s="189">
        <f t="shared" si="355"/>
        <v>435750</v>
      </c>
      <c r="J7601" s="232">
        <v>2016</v>
      </c>
      <c r="K7601" s="106">
        <f t="shared" si="356"/>
        <v>1526389</v>
      </c>
    </row>
    <row r="7602" spans="2:11" s="58" customFormat="1">
      <c r="B7602" s="175" t="s">
        <v>8789</v>
      </c>
      <c r="C7602" s="174" t="s">
        <v>2129</v>
      </c>
      <c r="D7602" s="104">
        <v>20005.858329999999</v>
      </c>
      <c r="E7602" s="97">
        <v>90.014932141129492</v>
      </c>
      <c r="F7602" s="227">
        <f t="shared" si="354"/>
        <v>1800825.9800000002</v>
      </c>
      <c r="G7602" s="81">
        <v>10002.929599999999</v>
      </c>
      <c r="H7602" s="106">
        <v>162.694537008438</v>
      </c>
      <c r="I7602" s="189">
        <f t="shared" si="355"/>
        <v>1627421.9999999998</v>
      </c>
      <c r="J7602" s="232">
        <v>2016</v>
      </c>
      <c r="K7602" s="106">
        <f t="shared" si="356"/>
        <v>3428248</v>
      </c>
    </row>
    <row r="7603" spans="2:11" s="58" customFormat="1">
      <c r="B7603" s="175" t="s">
        <v>8790</v>
      </c>
      <c r="C7603" s="174" t="s">
        <v>2129</v>
      </c>
      <c r="D7603" s="181">
        <v>20005.858329999999</v>
      </c>
      <c r="E7603" s="97">
        <v>90.014932141129492</v>
      </c>
      <c r="F7603" s="227">
        <f t="shared" si="354"/>
        <v>1800825.9800000002</v>
      </c>
      <c r="G7603" s="81">
        <v>10002.929599999999</v>
      </c>
      <c r="H7603" s="106">
        <v>162.694537008438</v>
      </c>
      <c r="I7603" s="189">
        <f t="shared" si="355"/>
        <v>1627421.9999999998</v>
      </c>
      <c r="J7603" s="232">
        <v>2016</v>
      </c>
      <c r="K7603" s="106">
        <f t="shared" si="356"/>
        <v>3428248</v>
      </c>
    </row>
    <row r="7604" spans="2:11" s="58" customFormat="1">
      <c r="B7604" s="175" t="s">
        <v>8791</v>
      </c>
      <c r="C7604" s="174" t="s">
        <v>8792</v>
      </c>
      <c r="D7604" s="181">
        <v>6406.8409089999996</v>
      </c>
      <c r="E7604" s="97">
        <v>39.240282936764899</v>
      </c>
      <c r="F7604" s="227">
        <f t="shared" si="354"/>
        <v>251406.25</v>
      </c>
      <c r="G7604" s="81"/>
      <c r="H7604" s="106" t="s">
        <v>11235</v>
      </c>
      <c r="I7604" s="189" t="str">
        <f t="shared" si="355"/>
        <v/>
      </c>
      <c r="J7604" s="232">
        <v>2016</v>
      </c>
      <c r="K7604" s="106">
        <f t="shared" si="356"/>
        <v>0</v>
      </c>
    </row>
    <row r="7605" spans="2:11" s="58" customFormat="1">
      <c r="B7605" s="175" t="s">
        <v>8793</v>
      </c>
      <c r="C7605" s="174" t="s">
        <v>2079</v>
      </c>
      <c r="D7605" s="181">
        <v>16593.18333</v>
      </c>
      <c r="E7605" s="97">
        <v>64.240757713607437</v>
      </c>
      <c r="F7605" s="227">
        <f t="shared" si="354"/>
        <v>1065958.67</v>
      </c>
      <c r="G7605" s="81">
        <v>8296.5918779999993</v>
      </c>
      <c r="H7605" s="106">
        <v>162.69451599508943</v>
      </c>
      <c r="I7605" s="189">
        <f t="shared" si="355"/>
        <v>1349810</v>
      </c>
      <c r="J7605" s="232">
        <v>2016</v>
      </c>
      <c r="K7605" s="106">
        <f t="shared" si="356"/>
        <v>2415769</v>
      </c>
    </row>
    <row r="7606" spans="2:11" s="58" customFormat="1">
      <c r="B7606" s="175" t="s">
        <v>8794</v>
      </c>
      <c r="C7606" s="174" t="s">
        <v>2117</v>
      </c>
      <c r="D7606" s="181">
        <v>34198.501900000003</v>
      </c>
      <c r="E7606" s="97">
        <v>216.2984715421116</v>
      </c>
      <c r="F7606" s="227">
        <f t="shared" si="354"/>
        <v>7397083.6900000004</v>
      </c>
      <c r="G7606" s="81"/>
      <c r="H7606" s="106" t="s">
        <v>11235</v>
      </c>
      <c r="I7606" s="189" t="str">
        <f t="shared" si="355"/>
        <v/>
      </c>
      <c r="J7606" s="232">
        <v>2016</v>
      </c>
      <c r="K7606" s="106">
        <f t="shared" si="356"/>
        <v>0</v>
      </c>
    </row>
    <row r="7607" spans="2:11" s="58" customFormat="1">
      <c r="B7607" s="175" t="s">
        <v>8795</v>
      </c>
      <c r="C7607" s="174" t="s">
        <v>2087</v>
      </c>
      <c r="D7607" s="104">
        <v>14689.1875</v>
      </c>
      <c r="E7607" s="97">
        <v>78.193409267871345</v>
      </c>
      <c r="F7607" s="227">
        <f t="shared" si="354"/>
        <v>1148597.6499999999</v>
      </c>
      <c r="G7607" s="81"/>
      <c r="H7607" s="106" t="s">
        <v>11235</v>
      </c>
      <c r="I7607" s="189" t="str">
        <f t="shared" si="355"/>
        <v/>
      </c>
      <c r="J7607" s="232">
        <v>2016</v>
      </c>
      <c r="K7607" s="106">
        <f t="shared" si="356"/>
        <v>0</v>
      </c>
    </row>
    <row r="7608" spans="2:11" s="58" customFormat="1">
      <c r="B7608" s="175" t="s">
        <v>8796</v>
      </c>
      <c r="C7608" s="174" t="s">
        <v>2162</v>
      </c>
      <c r="D7608" s="181">
        <v>14405.85</v>
      </c>
      <c r="E7608" s="97">
        <v>235.52614458709482</v>
      </c>
      <c r="F7608" s="227">
        <f t="shared" si="354"/>
        <v>3392954.31</v>
      </c>
      <c r="G7608" s="81">
        <v>7202.9249479999999</v>
      </c>
      <c r="H7608" s="106">
        <v>162.69446210534082</v>
      </c>
      <c r="I7608" s="189">
        <f t="shared" si="355"/>
        <v>1171876</v>
      </c>
      <c r="J7608" s="232">
        <v>2016</v>
      </c>
      <c r="K7608" s="106">
        <f t="shared" si="356"/>
        <v>4564830</v>
      </c>
    </row>
    <row r="7609" spans="2:11" s="58" customFormat="1">
      <c r="B7609" s="175" t="s">
        <v>8797</v>
      </c>
      <c r="C7609" s="174" t="s">
        <v>4685</v>
      </c>
      <c r="D7609" s="181">
        <v>7506.5666670000001</v>
      </c>
      <c r="E7609" s="97">
        <v>229.31128522008234</v>
      </c>
      <c r="F7609" s="227">
        <f t="shared" si="354"/>
        <v>1721340.45</v>
      </c>
      <c r="G7609" s="81">
        <v>3753.2833959999998</v>
      </c>
      <c r="H7609" s="106">
        <v>162.69461577315971</v>
      </c>
      <c r="I7609" s="189">
        <f t="shared" si="355"/>
        <v>610639</v>
      </c>
      <c r="J7609" s="232">
        <v>2016</v>
      </c>
      <c r="K7609" s="106">
        <f t="shared" si="356"/>
        <v>2331979</v>
      </c>
    </row>
    <row r="7610" spans="2:11" s="58" customFormat="1">
      <c r="B7610" s="175" t="s">
        <v>8798</v>
      </c>
      <c r="C7610" s="174" t="s">
        <v>2162</v>
      </c>
      <c r="D7610" s="181">
        <v>10799.06667</v>
      </c>
      <c r="E7610" s="97">
        <v>233.76060516533508</v>
      </c>
      <c r="F7610" s="227">
        <f t="shared" si="354"/>
        <v>2524396.36</v>
      </c>
      <c r="G7610" s="81">
        <v>5399.5334839999996</v>
      </c>
      <c r="H7610" s="106">
        <v>162.69442584310494</v>
      </c>
      <c r="I7610" s="189">
        <f t="shared" si="355"/>
        <v>878474</v>
      </c>
      <c r="J7610" s="232">
        <v>2016</v>
      </c>
      <c r="K7610" s="106">
        <f t="shared" si="356"/>
        <v>3402870</v>
      </c>
    </row>
    <row r="7611" spans="2:11" s="58" customFormat="1">
      <c r="B7611" s="175" t="s">
        <v>8799</v>
      </c>
      <c r="C7611" s="174" t="s">
        <v>8800</v>
      </c>
      <c r="D7611" s="181">
        <v>13186.95</v>
      </c>
      <c r="E7611" s="97">
        <v>75.934112891912079</v>
      </c>
      <c r="F7611" s="227">
        <f t="shared" si="354"/>
        <v>1001339.3500000001</v>
      </c>
      <c r="G7611" s="81">
        <v>6593.4751319999996</v>
      </c>
      <c r="H7611" s="106">
        <v>162.69447878763913</v>
      </c>
      <c r="I7611" s="189">
        <f t="shared" si="355"/>
        <v>1072722</v>
      </c>
      <c r="J7611" s="232">
        <v>2016</v>
      </c>
      <c r="K7611" s="106">
        <f t="shared" si="356"/>
        <v>2074061</v>
      </c>
    </row>
    <row r="7612" spans="2:11" s="58" customFormat="1">
      <c r="B7612" s="175" t="s">
        <v>8801</v>
      </c>
      <c r="C7612" s="174" t="s">
        <v>8802</v>
      </c>
      <c r="D7612" s="104">
        <v>7904.5276359999998</v>
      </c>
      <c r="E7612" s="97">
        <v>300.81857759223095</v>
      </c>
      <c r="F7612" s="227">
        <f t="shared" si="354"/>
        <v>2377828.7599999998</v>
      </c>
      <c r="G7612" s="81"/>
      <c r="H7612" s="106" t="s">
        <v>11235</v>
      </c>
      <c r="I7612" s="189" t="str">
        <f t="shared" si="355"/>
        <v/>
      </c>
      <c r="J7612" s="232">
        <v>2016</v>
      </c>
      <c r="K7612" s="106">
        <f t="shared" si="356"/>
        <v>0</v>
      </c>
    </row>
    <row r="7613" spans="2:11" s="58" customFormat="1">
      <c r="B7613" s="175" t="s">
        <v>8803</v>
      </c>
      <c r="C7613" s="174" t="s">
        <v>8800</v>
      </c>
      <c r="D7613" s="181">
        <v>13186.95</v>
      </c>
      <c r="E7613" s="97">
        <v>75.934112891912079</v>
      </c>
      <c r="F7613" s="227">
        <f t="shared" si="354"/>
        <v>1001339.3500000001</v>
      </c>
      <c r="G7613" s="81">
        <v>6593.4751319999996</v>
      </c>
      <c r="H7613" s="106">
        <v>162.69447878763913</v>
      </c>
      <c r="I7613" s="189">
        <f t="shared" si="355"/>
        <v>1072722</v>
      </c>
      <c r="J7613" s="232">
        <v>2016</v>
      </c>
      <c r="K7613" s="106">
        <f t="shared" si="356"/>
        <v>2074061</v>
      </c>
    </row>
    <row r="7614" spans="2:11" s="58" customFormat="1">
      <c r="B7614" s="175" t="s">
        <v>8804</v>
      </c>
      <c r="C7614" s="174" t="s">
        <v>2059</v>
      </c>
      <c r="D7614" s="181">
        <v>9212.35</v>
      </c>
      <c r="E7614" s="97">
        <v>499.78084636384853</v>
      </c>
      <c r="F7614" s="227">
        <f t="shared" si="354"/>
        <v>4604156.08</v>
      </c>
      <c r="G7614" s="81">
        <v>4606.1748299999999</v>
      </c>
      <c r="H7614" s="106">
        <v>162.69443250811216</v>
      </c>
      <c r="I7614" s="189">
        <f t="shared" si="355"/>
        <v>749399</v>
      </c>
      <c r="J7614" s="232">
        <v>2016</v>
      </c>
      <c r="K7614" s="106">
        <f t="shared" si="356"/>
        <v>5353555</v>
      </c>
    </row>
    <row r="7615" spans="2:11" s="58" customFormat="1">
      <c r="B7615" s="175" t="s">
        <v>8805</v>
      </c>
      <c r="C7615" s="174" t="s">
        <v>2071</v>
      </c>
      <c r="D7615" s="181">
        <v>7156.4750000000004</v>
      </c>
      <c r="E7615" s="97">
        <v>662.18745122424104</v>
      </c>
      <c r="F7615" s="227">
        <f t="shared" si="354"/>
        <v>4738927.9400000004</v>
      </c>
      <c r="G7615" s="81">
        <v>7156.4748069999996</v>
      </c>
      <c r="H7615" s="106">
        <v>162.6944873558611</v>
      </c>
      <c r="I7615" s="189">
        <f t="shared" si="355"/>
        <v>1164319</v>
      </c>
      <c r="J7615" s="232">
        <v>2016</v>
      </c>
      <c r="K7615" s="106">
        <f t="shared" si="356"/>
        <v>5903247</v>
      </c>
    </row>
    <row r="7616" spans="2:11" s="58" customFormat="1">
      <c r="B7616" s="175" t="s">
        <v>8806</v>
      </c>
      <c r="C7616" s="174" t="s">
        <v>5053</v>
      </c>
      <c r="D7616" s="181">
        <v>5727.7</v>
      </c>
      <c r="E7616" s="97">
        <v>385.69489323812354</v>
      </c>
      <c r="F7616" s="227">
        <f t="shared" si="354"/>
        <v>2209144.64</v>
      </c>
      <c r="G7616" s="81">
        <v>11455.39968</v>
      </c>
      <c r="H7616" s="106">
        <v>162.69454161899657</v>
      </c>
      <c r="I7616" s="189">
        <f t="shared" si="355"/>
        <v>1863731</v>
      </c>
      <c r="J7616" s="232">
        <v>2016</v>
      </c>
      <c r="K7616" s="106">
        <f t="shared" si="356"/>
        <v>4072876</v>
      </c>
    </row>
    <row r="7617" spans="2:11" s="58" customFormat="1">
      <c r="B7617" s="175" t="s">
        <v>8807</v>
      </c>
      <c r="C7617" s="174" t="s">
        <v>2059</v>
      </c>
      <c r="D7617" s="104">
        <v>9212.35</v>
      </c>
      <c r="E7617" s="97">
        <v>499.78084636384853</v>
      </c>
      <c r="F7617" s="227">
        <f t="shared" si="354"/>
        <v>4604156.08</v>
      </c>
      <c r="G7617" s="81">
        <v>4606.1748299999999</v>
      </c>
      <c r="H7617" s="106">
        <v>162.69443250811216</v>
      </c>
      <c r="I7617" s="189">
        <f t="shared" si="355"/>
        <v>749399</v>
      </c>
      <c r="J7617" s="232">
        <v>2016</v>
      </c>
      <c r="K7617" s="106">
        <f t="shared" si="356"/>
        <v>5353555</v>
      </c>
    </row>
    <row r="7618" spans="2:11" s="58" customFormat="1">
      <c r="B7618" s="175" t="s">
        <v>8808</v>
      </c>
      <c r="C7618" s="174" t="s">
        <v>2156</v>
      </c>
      <c r="D7618" s="181">
        <v>4042.0434780000001</v>
      </c>
      <c r="E7618" s="97">
        <v>805.39123532901294</v>
      </c>
      <c r="F7618" s="227">
        <f t="shared" si="354"/>
        <v>3255426.39</v>
      </c>
      <c r="G7618" s="81"/>
      <c r="H7618" s="106" t="s">
        <v>11235</v>
      </c>
      <c r="I7618" s="189" t="str">
        <f t="shared" si="355"/>
        <v/>
      </c>
      <c r="J7618" s="232">
        <v>2016</v>
      </c>
      <c r="K7618" s="106">
        <f t="shared" si="356"/>
        <v>0</v>
      </c>
    </row>
    <row r="7619" spans="2:11" s="58" customFormat="1">
      <c r="B7619" s="175" t="s">
        <v>8809</v>
      </c>
      <c r="C7619" s="174" t="s">
        <v>5843</v>
      </c>
      <c r="D7619" s="181">
        <v>9292.9571429999996</v>
      </c>
      <c r="E7619" s="97">
        <v>137.39895066252325</v>
      </c>
      <c r="F7619" s="227">
        <f t="shared" si="354"/>
        <v>1276842.56</v>
      </c>
      <c r="G7619" s="81">
        <v>4646.478607</v>
      </c>
      <c r="H7619" s="106">
        <v>162.69460465418646</v>
      </c>
      <c r="I7619" s="189">
        <f t="shared" si="355"/>
        <v>755957</v>
      </c>
      <c r="J7619" s="232">
        <v>2016</v>
      </c>
      <c r="K7619" s="106">
        <f t="shared" si="356"/>
        <v>2032800</v>
      </c>
    </row>
    <row r="7620" spans="2:11" s="58" customFormat="1">
      <c r="B7620" s="175" t="s">
        <v>8810</v>
      </c>
      <c r="C7620" s="174" t="s">
        <v>2062</v>
      </c>
      <c r="D7620" s="181">
        <v>2570.0700109999998</v>
      </c>
      <c r="E7620" s="97">
        <v>90.115856380847831</v>
      </c>
      <c r="F7620" s="227">
        <f t="shared" si="354"/>
        <v>231604.06</v>
      </c>
      <c r="G7620" s="81">
        <v>1285.034979</v>
      </c>
      <c r="H7620" s="106">
        <v>162.69440397855504</v>
      </c>
      <c r="I7620" s="189">
        <f t="shared" si="355"/>
        <v>209068</v>
      </c>
      <c r="J7620" s="232">
        <v>2016</v>
      </c>
      <c r="K7620" s="106">
        <f t="shared" si="356"/>
        <v>440672</v>
      </c>
    </row>
    <row r="7621" spans="2:11" s="58" customFormat="1">
      <c r="B7621" s="175" t="s">
        <v>8811</v>
      </c>
      <c r="C7621" s="174" t="s">
        <v>2059</v>
      </c>
      <c r="D7621" s="181">
        <v>5341.6</v>
      </c>
      <c r="E7621" s="97">
        <v>40.60790774299835</v>
      </c>
      <c r="F7621" s="227">
        <f t="shared" si="354"/>
        <v>216911.2</v>
      </c>
      <c r="G7621" s="81">
        <v>2670.7998849999999</v>
      </c>
      <c r="H7621" s="106">
        <v>162.69433080344768</v>
      </c>
      <c r="I7621" s="189">
        <f t="shared" si="355"/>
        <v>434524</v>
      </c>
      <c r="J7621" s="232">
        <v>2016</v>
      </c>
      <c r="K7621" s="106">
        <f t="shared" si="356"/>
        <v>651435</v>
      </c>
    </row>
    <row r="7622" spans="2:11" s="58" customFormat="1">
      <c r="B7622" s="175" t="s">
        <v>8812</v>
      </c>
      <c r="C7622" s="174" t="s">
        <v>2051</v>
      </c>
      <c r="D7622" s="104">
        <v>12941.53889</v>
      </c>
      <c r="E7622" s="97">
        <v>166.38383953424878</v>
      </c>
      <c r="F7622" s="227">
        <f t="shared" si="354"/>
        <v>2153262.9300000002</v>
      </c>
      <c r="G7622" s="81">
        <v>6470.7694330000004</v>
      </c>
      <c r="H7622" s="106">
        <v>162.6945622001426</v>
      </c>
      <c r="I7622" s="189">
        <f t="shared" si="355"/>
        <v>1052759</v>
      </c>
      <c r="J7622" s="232">
        <v>2016</v>
      </c>
      <c r="K7622" s="106">
        <f t="shared" si="356"/>
        <v>3206022</v>
      </c>
    </row>
    <row r="7623" spans="2:11" s="58" customFormat="1">
      <c r="B7623" s="175" t="s">
        <v>8813</v>
      </c>
      <c r="C7623" s="174" t="s">
        <v>2051</v>
      </c>
      <c r="D7623" s="181">
        <v>14818.67857</v>
      </c>
      <c r="E7623" s="97">
        <v>360.16889257622921</v>
      </c>
      <c r="F7623" s="227">
        <f t="shared" si="354"/>
        <v>5337227.05</v>
      </c>
      <c r="G7623" s="81">
        <v>7409.3394639999997</v>
      </c>
      <c r="H7623" s="106">
        <v>162.69452976975924</v>
      </c>
      <c r="I7623" s="189">
        <f t="shared" si="355"/>
        <v>1205459</v>
      </c>
      <c r="J7623" s="232">
        <v>2016</v>
      </c>
      <c r="K7623" s="106">
        <f t="shared" si="356"/>
        <v>6542686</v>
      </c>
    </row>
    <row r="7624" spans="2:11" s="58" customFormat="1">
      <c r="B7624" s="175" t="s">
        <v>8814</v>
      </c>
      <c r="C7624" s="174" t="s">
        <v>2062</v>
      </c>
      <c r="D7624" s="181">
        <v>9557.2687299999998</v>
      </c>
      <c r="E7624" s="97">
        <v>146.30645632164831</v>
      </c>
      <c r="F7624" s="227">
        <f t="shared" si="354"/>
        <v>1398290.12</v>
      </c>
      <c r="G7624" s="81">
        <v>4778.6342679999998</v>
      </c>
      <c r="H7624" s="106">
        <v>162.69460192972443</v>
      </c>
      <c r="I7624" s="189">
        <f t="shared" si="355"/>
        <v>777458</v>
      </c>
      <c r="J7624" s="232">
        <v>2016</v>
      </c>
      <c r="K7624" s="106">
        <f t="shared" si="356"/>
        <v>2175748</v>
      </c>
    </row>
    <row r="7625" spans="2:11" s="58" customFormat="1">
      <c r="B7625" s="175" t="s">
        <v>8815</v>
      </c>
      <c r="C7625" s="174" t="s">
        <v>2062</v>
      </c>
      <c r="D7625" s="181">
        <v>12542.521059999999</v>
      </c>
      <c r="E7625" s="97">
        <v>124.9904076302185</v>
      </c>
      <c r="F7625" s="227">
        <f t="shared" si="354"/>
        <v>1567694.82</v>
      </c>
      <c r="G7625" s="81">
        <v>6271.2605800000001</v>
      </c>
      <c r="H7625" s="106">
        <v>162.69456307618461</v>
      </c>
      <c r="I7625" s="189">
        <f t="shared" si="355"/>
        <v>1020300.0000000001</v>
      </c>
      <c r="J7625" s="232">
        <v>2016</v>
      </c>
      <c r="K7625" s="106">
        <f t="shared" si="356"/>
        <v>2587995</v>
      </c>
    </row>
    <row r="7626" spans="2:11" s="58" customFormat="1">
      <c r="B7626" s="175" t="s">
        <v>8816</v>
      </c>
      <c r="C7626" s="174" t="s">
        <v>2019</v>
      </c>
      <c r="D7626" s="181">
        <v>10754.133330000001</v>
      </c>
      <c r="E7626" s="97">
        <v>205.94475556869443</v>
      </c>
      <c r="F7626" s="227">
        <f t="shared" si="354"/>
        <v>2214757.36</v>
      </c>
      <c r="G7626" s="81">
        <v>5377.0666510000001</v>
      </c>
      <c r="H7626" s="106">
        <v>162.69446833754711</v>
      </c>
      <c r="I7626" s="189">
        <f t="shared" si="355"/>
        <v>874819</v>
      </c>
      <c r="J7626" s="232">
        <v>2016</v>
      </c>
      <c r="K7626" s="106">
        <f t="shared" si="356"/>
        <v>3089576</v>
      </c>
    </row>
    <row r="7627" spans="2:11" s="58" customFormat="1">
      <c r="B7627" s="175" t="s">
        <v>8817</v>
      </c>
      <c r="C7627" s="174" t="s">
        <v>2040</v>
      </c>
      <c r="D7627" s="104">
        <v>17453.48</v>
      </c>
      <c r="E7627" s="97">
        <v>131.75544762419872</v>
      </c>
      <c r="F7627" s="227">
        <f t="shared" si="354"/>
        <v>2299591.0699999998</v>
      </c>
      <c r="G7627" s="81">
        <v>8726.7400570000009</v>
      </c>
      <c r="H7627" s="106">
        <v>162.69454466689862</v>
      </c>
      <c r="I7627" s="189">
        <f t="shared" si="355"/>
        <v>1419793</v>
      </c>
      <c r="J7627" s="232">
        <v>2016</v>
      </c>
      <c r="K7627" s="106">
        <f t="shared" si="356"/>
        <v>3719384</v>
      </c>
    </row>
    <row r="7628" spans="2:11" s="58" customFormat="1">
      <c r="B7628" s="175" t="s">
        <v>8818</v>
      </c>
      <c r="C7628" s="174" t="s">
        <v>2040</v>
      </c>
      <c r="D7628" s="181">
        <v>15360</v>
      </c>
      <c r="E7628" s="97">
        <v>362.72133984375</v>
      </c>
      <c r="F7628" s="227">
        <f t="shared" si="354"/>
        <v>5571399.7800000003</v>
      </c>
      <c r="G7628" s="81">
        <v>7679.9996250000004</v>
      </c>
      <c r="H7628" s="106">
        <v>162.69453919406928</v>
      </c>
      <c r="I7628" s="189">
        <f t="shared" si="355"/>
        <v>1249494</v>
      </c>
      <c r="J7628" s="232">
        <v>2016</v>
      </c>
      <c r="K7628" s="106">
        <f t="shared" si="356"/>
        <v>6820894</v>
      </c>
    </row>
    <row r="7629" spans="2:11" s="58" customFormat="1">
      <c r="B7629" s="175" t="s">
        <v>8819</v>
      </c>
      <c r="C7629" s="174" t="s">
        <v>1723</v>
      </c>
      <c r="D7629" s="181">
        <v>4576.2</v>
      </c>
      <c r="E7629" s="97">
        <v>273.54222936060489</v>
      </c>
      <c r="F7629" s="227">
        <f t="shared" si="354"/>
        <v>1251783.95</v>
      </c>
      <c r="G7629" s="81">
        <v>2288.100054</v>
      </c>
      <c r="H7629" s="106">
        <v>162.69437140619027</v>
      </c>
      <c r="I7629" s="189">
        <f t="shared" si="355"/>
        <v>372261</v>
      </c>
      <c r="J7629" s="232">
        <v>2016</v>
      </c>
      <c r="K7629" s="106">
        <f t="shared" si="356"/>
        <v>1624045</v>
      </c>
    </row>
    <row r="7630" spans="2:11" s="58" customFormat="1">
      <c r="B7630" s="175" t="s">
        <v>8820</v>
      </c>
      <c r="C7630" s="174" t="s">
        <v>1796</v>
      </c>
      <c r="D7630" s="181">
        <v>9342.8247300000003</v>
      </c>
      <c r="E7630" s="97">
        <v>455.1244300180723</v>
      </c>
      <c r="F7630" s="227">
        <f t="shared" ref="F7630:F7693" si="357">IFERROR(D7630*E7630,0)</f>
        <v>4252147.78</v>
      </c>
      <c r="G7630" s="81">
        <v>4671.4122980000002</v>
      </c>
      <c r="H7630" s="106">
        <v>162.69448113697626</v>
      </c>
      <c r="I7630" s="189">
        <f t="shared" ref="I7630:I7693" si="358">IFERROR(G7630*H7630,"")</f>
        <v>760013</v>
      </c>
      <c r="J7630" s="232">
        <v>2016</v>
      </c>
      <c r="K7630" s="106">
        <f t="shared" ref="K7630:K7693" si="359">IFERROR(ROUND((F7630+I7630),0),0)</f>
        <v>5012161</v>
      </c>
    </row>
    <row r="7631" spans="2:11" s="58" customFormat="1">
      <c r="B7631" s="175" t="s">
        <v>8821</v>
      </c>
      <c r="C7631" s="174" t="s">
        <v>1799</v>
      </c>
      <c r="D7631" s="181">
        <v>8774.2999999999993</v>
      </c>
      <c r="E7631" s="97">
        <v>220.80767012753157</v>
      </c>
      <c r="F7631" s="227">
        <f t="shared" si="357"/>
        <v>1937432.74</v>
      </c>
      <c r="G7631" s="81">
        <v>4387.1501779999999</v>
      </c>
      <c r="H7631" s="106">
        <v>162.69445335591155</v>
      </c>
      <c r="I7631" s="189">
        <f t="shared" si="358"/>
        <v>713765</v>
      </c>
      <c r="J7631" s="232">
        <v>2016</v>
      </c>
      <c r="K7631" s="106">
        <f t="shared" si="359"/>
        <v>2651198</v>
      </c>
    </row>
    <row r="7632" spans="2:11" s="58" customFormat="1">
      <c r="B7632" s="175" t="s">
        <v>8822</v>
      </c>
      <c r="C7632" s="174" t="s">
        <v>1796</v>
      </c>
      <c r="D7632" s="104">
        <v>13617.6456</v>
      </c>
      <c r="E7632" s="97">
        <v>863.47418602228856</v>
      </c>
      <c r="F7632" s="227">
        <f t="shared" si="357"/>
        <v>11758485.449999999</v>
      </c>
      <c r="G7632" s="81"/>
      <c r="H7632" s="106" t="s">
        <v>11235</v>
      </c>
      <c r="I7632" s="189" t="str">
        <f t="shared" si="358"/>
        <v/>
      </c>
      <c r="J7632" s="232">
        <v>2016</v>
      </c>
      <c r="K7632" s="106">
        <f t="shared" si="359"/>
        <v>0</v>
      </c>
    </row>
    <row r="7633" spans="2:11" s="58" customFormat="1">
      <c r="B7633" s="175" t="s">
        <v>8823</v>
      </c>
      <c r="C7633" s="174" t="s">
        <v>1775</v>
      </c>
      <c r="D7633" s="181">
        <v>5770.5333330000003</v>
      </c>
      <c r="E7633" s="97">
        <v>145.74041799404677</v>
      </c>
      <c r="F7633" s="227">
        <f t="shared" si="357"/>
        <v>840999.94</v>
      </c>
      <c r="G7633" s="81">
        <v>2885.2667780000002</v>
      </c>
      <c r="H7633" s="106">
        <v>162.69448758751832</v>
      </c>
      <c r="I7633" s="189">
        <f t="shared" si="358"/>
        <v>469417</v>
      </c>
      <c r="J7633" s="232">
        <v>2016</v>
      </c>
      <c r="K7633" s="106">
        <f t="shared" si="359"/>
        <v>1310417</v>
      </c>
    </row>
    <row r="7634" spans="2:11" s="58" customFormat="1">
      <c r="B7634" s="175" t="s">
        <v>8824</v>
      </c>
      <c r="C7634" s="174" t="s">
        <v>1775</v>
      </c>
      <c r="D7634" s="181">
        <v>5770.5333330000003</v>
      </c>
      <c r="E7634" s="97">
        <v>296.17581623282513</v>
      </c>
      <c r="F7634" s="227">
        <f t="shared" si="357"/>
        <v>1709092.42</v>
      </c>
      <c r="G7634" s="81">
        <v>2885.2667879999999</v>
      </c>
      <c r="H7634" s="106">
        <v>162.69448702363812</v>
      </c>
      <c r="I7634" s="189">
        <f t="shared" si="358"/>
        <v>469417</v>
      </c>
      <c r="J7634" s="232">
        <v>2016</v>
      </c>
      <c r="K7634" s="106">
        <f t="shared" si="359"/>
        <v>2178509</v>
      </c>
    </row>
    <row r="7635" spans="2:11" s="58" customFormat="1">
      <c r="B7635" s="175" t="s">
        <v>8825</v>
      </c>
      <c r="C7635" s="174" t="s">
        <v>1853</v>
      </c>
      <c r="D7635" s="181">
        <v>9195.6235290000004</v>
      </c>
      <c r="E7635" s="97">
        <v>108.44913744619654</v>
      </c>
      <c r="F7635" s="227">
        <f t="shared" si="357"/>
        <v>997257.44</v>
      </c>
      <c r="G7635" s="81">
        <v>4597.811608</v>
      </c>
      <c r="H7635" s="106">
        <v>162.69457380516491</v>
      </c>
      <c r="I7635" s="189">
        <f t="shared" si="358"/>
        <v>748038.99999999988</v>
      </c>
      <c r="J7635" s="232">
        <v>2016</v>
      </c>
      <c r="K7635" s="106">
        <f t="shared" si="359"/>
        <v>1745296</v>
      </c>
    </row>
    <row r="7636" spans="2:11" s="58" customFormat="1">
      <c r="B7636" s="175" t="s">
        <v>8826</v>
      </c>
      <c r="C7636" s="174" t="s">
        <v>1796</v>
      </c>
      <c r="D7636" s="181">
        <v>10200.07329</v>
      </c>
      <c r="E7636" s="97">
        <v>542.75398544709867</v>
      </c>
      <c r="F7636" s="227">
        <f t="shared" si="357"/>
        <v>5536130.4299999997</v>
      </c>
      <c r="G7636" s="81">
        <v>5100.0364399999999</v>
      </c>
      <c r="H7636" s="106">
        <v>162.69452380618677</v>
      </c>
      <c r="I7636" s="189">
        <f t="shared" si="358"/>
        <v>829748</v>
      </c>
      <c r="J7636" s="232">
        <v>2016</v>
      </c>
      <c r="K7636" s="106">
        <f t="shared" si="359"/>
        <v>6365878</v>
      </c>
    </row>
    <row r="7637" spans="2:11" s="58" customFormat="1">
      <c r="B7637" s="175" t="s">
        <v>8827</v>
      </c>
      <c r="C7637" s="174" t="s">
        <v>5952</v>
      </c>
      <c r="D7637" s="104">
        <v>4642.05</v>
      </c>
      <c r="E7637" s="97">
        <v>59.159586820478019</v>
      </c>
      <c r="F7637" s="227">
        <f t="shared" si="357"/>
        <v>274621.76</v>
      </c>
      <c r="G7637" s="81">
        <v>2321.0248929999998</v>
      </c>
      <c r="H7637" s="106">
        <v>162.69450669782196</v>
      </c>
      <c r="I7637" s="189">
        <f t="shared" si="358"/>
        <v>377618</v>
      </c>
      <c r="J7637" s="232">
        <v>2016</v>
      </c>
      <c r="K7637" s="106">
        <f t="shared" si="359"/>
        <v>652240</v>
      </c>
    </row>
    <row r="7638" spans="2:11" s="58" customFormat="1">
      <c r="B7638" s="175" t="s">
        <v>8828</v>
      </c>
      <c r="C7638" s="174" t="s">
        <v>5952</v>
      </c>
      <c r="D7638" s="181">
        <v>7402.5</v>
      </c>
      <c r="E7638" s="97">
        <v>93.670458628841601</v>
      </c>
      <c r="F7638" s="227">
        <f t="shared" si="357"/>
        <v>693395.57</v>
      </c>
      <c r="G7638" s="81">
        <v>3701.249918</v>
      </c>
      <c r="H7638" s="106">
        <v>162.6944987074499</v>
      </c>
      <c r="I7638" s="189">
        <f t="shared" si="358"/>
        <v>602173</v>
      </c>
      <c r="J7638" s="232">
        <v>2016</v>
      </c>
      <c r="K7638" s="106">
        <f t="shared" si="359"/>
        <v>1295569</v>
      </c>
    </row>
    <row r="7639" spans="2:11" s="58" customFormat="1">
      <c r="B7639" s="175" t="s">
        <v>8829</v>
      </c>
      <c r="C7639" s="174" t="s">
        <v>1811</v>
      </c>
      <c r="D7639" s="181">
        <v>16592.849999999999</v>
      </c>
      <c r="E7639" s="97">
        <v>90.626245641948188</v>
      </c>
      <c r="F7639" s="227">
        <f t="shared" si="357"/>
        <v>1503747.7</v>
      </c>
      <c r="G7639" s="81">
        <v>16592.84953</v>
      </c>
      <c r="H7639" s="106">
        <v>162.6944784329639</v>
      </c>
      <c r="I7639" s="189">
        <f t="shared" si="358"/>
        <v>2699565</v>
      </c>
      <c r="J7639" s="232">
        <v>2016</v>
      </c>
      <c r="K7639" s="106">
        <f t="shared" si="359"/>
        <v>4203313</v>
      </c>
    </row>
    <row r="7640" spans="2:11" s="58" customFormat="1">
      <c r="B7640" s="175" t="s">
        <v>8830</v>
      </c>
      <c r="C7640" s="174" t="s">
        <v>1853</v>
      </c>
      <c r="D7640" s="181">
        <v>14965.23929</v>
      </c>
      <c r="E7640" s="97">
        <v>493.10889568809563</v>
      </c>
      <c r="F7640" s="227">
        <f t="shared" si="357"/>
        <v>7379492.6200000001</v>
      </c>
      <c r="G7640" s="81">
        <v>7482.619549</v>
      </c>
      <c r="H7640" s="106">
        <v>162.69449382371639</v>
      </c>
      <c r="I7640" s="189">
        <f t="shared" si="358"/>
        <v>1217381</v>
      </c>
      <c r="J7640" s="232">
        <v>2016</v>
      </c>
      <c r="K7640" s="106">
        <f t="shared" si="359"/>
        <v>8596874</v>
      </c>
    </row>
    <row r="7641" spans="2:11" s="58" customFormat="1">
      <c r="B7641" s="175" t="s">
        <v>8831</v>
      </c>
      <c r="C7641" s="174" t="s">
        <v>1811</v>
      </c>
      <c r="D7641" s="181">
        <v>16592.849999999999</v>
      </c>
      <c r="E7641" s="97">
        <v>67.112159755557371</v>
      </c>
      <c r="F7641" s="227">
        <f t="shared" si="357"/>
        <v>1113582</v>
      </c>
      <c r="G7641" s="81">
        <v>16592.850020000002</v>
      </c>
      <c r="H7641" s="106">
        <v>162.69453389538921</v>
      </c>
      <c r="I7641" s="189">
        <f t="shared" si="358"/>
        <v>2699566</v>
      </c>
      <c r="J7641" s="232">
        <v>2016</v>
      </c>
      <c r="K7641" s="106">
        <f t="shared" si="359"/>
        <v>3813148</v>
      </c>
    </row>
    <row r="7642" spans="2:11" s="58" customFormat="1">
      <c r="B7642" s="175" t="s">
        <v>8832</v>
      </c>
      <c r="C7642" s="174" t="s">
        <v>8833</v>
      </c>
      <c r="D7642" s="104">
        <v>2113.5766720000001</v>
      </c>
      <c r="E7642" s="97">
        <v>106.9162538523703</v>
      </c>
      <c r="F7642" s="227">
        <f t="shared" si="357"/>
        <v>225975.7</v>
      </c>
      <c r="G7642" s="81">
        <v>1056.7883220000001</v>
      </c>
      <c r="H7642" s="106">
        <v>162.6948334124381</v>
      </c>
      <c r="I7642" s="189">
        <f t="shared" si="358"/>
        <v>171934</v>
      </c>
      <c r="J7642" s="232">
        <v>2016</v>
      </c>
      <c r="K7642" s="106">
        <f t="shared" si="359"/>
        <v>397910</v>
      </c>
    </row>
    <row r="7643" spans="2:11" s="58" customFormat="1">
      <c r="B7643" s="175" t="s">
        <v>8834</v>
      </c>
      <c r="C7643" s="174" t="s">
        <v>8835</v>
      </c>
      <c r="D7643" s="181">
        <v>5053.6428569999998</v>
      </c>
      <c r="E7643" s="97">
        <v>441.7051646037994</v>
      </c>
      <c r="F7643" s="227">
        <f t="shared" si="357"/>
        <v>2232220.15</v>
      </c>
      <c r="G7643" s="81">
        <v>2526.8214229999999</v>
      </c>
      <c r="H7643" s="106">
        <v>162.69452057752324</v>
      </c>
      <c r="I7643" s="189">
        <f t="shared" si="358"/>
        <v>411100</v>
      </c>
      <c r="J7643" s="232">
        <v>2016</v>
      </c>
      <c r="K7643" s="106">
        <f t="shared" si="359"/>
        <v>2643320</v>
      </c>
    </row>
    <row r="7644" spans="2:11" s="58" customFormat="1">
      <c r="B7644" s="175" t="s">
        <v>8836</v>
      </c>
      <c r="C7644" s="174" t="s">
        <v>8837</v>
      </c>
      <c r="D7644" s="181">
        <v>9608.2800320000006</v>
      </c>
      <c r="E7644" s="97">
        <v>246.14828586627939</v>
      </c>
      <c r="F7644" s="227">
        <f t="shared" si="357"/>
        <v>2365061.66</v>
      </c>
      <c r="G7644" s="81">
        <v>4804.1399869999996</v>
      </c>
      <c r="H7644" s="106">
        <v>162.69446812853667</v>
      </c>
      <c r="I7644" s="189">
        <f t="shared" si="358"/>
        <v>781607</v>
      </c>
      <c r="J7644" s="232">
        <v>2016</v>
      </c>
      <c r="K7644" s="106">
        <f t="shared" si="359"/>
        <v>3146669</v>
      </c>
    </row>
    <row r="7645" spans="2:11" s="58" customFormat="1">
      <c r="B7645" s="175" t="s">
        <v>8838</v>
      </c>
      <c r="C7645" s="174" t="s">
        <v>1859</v>
      </c>
      <c r="D7645" s="181">
        <v>9945.2308329999996</v>
      </c>
      <c r="E7645" s="97">
        <v>119.21014704516109</v>
      </c>
      <c r="F7645" s="227">
        <f t="shared" si="357"/>
        <v>1185572.43</v>
      </c>
      <c r="G7645" s="81">
        <v>4972.615264</v>
      </c>
      <c r="H7645" s="106">
        <v>162.69446901653561</v>
      </c>
      <c r="I7645" s="189">
        <f t="shared" si="358"/>
        <v>809017</v>
      </c>
      <c r="J7645" s="232">
        <v>2016</v>
      </c>
      <c r="K7645" s="106">
        <f t="shared" si="359"/>
        <v>1994589</v>
      </c>
    </row>
    <row r="7646" spans="2:11" s="58" customFormat="1">
      <c r="B7646" s="175" t="s">
        <v>8839</v>
      </c>
      <c r="C7646" s="174" t="s">
        <v>1859</v>
      </c>
      <c r="D7646" s="181">
        <v>14531.657279999999</v>
      </c>
      <c r="E7646" s="97">
        <v>189.93525905670134</v>
      </c>
      <c r="F7646" s="227">
        <f t="shared" si="357"/>
        <v>2760074.09</v>
      </c>
      <c r="G7646" s="81">
        <v>7265.8288199999997</v>
      </c>
      <c r="H7646" s="106">
        <v>162.69444674310398</v>
      </c>
      <c r="I7646" s="189">
        <f t="shared" si="358"/>
        <v>1182110</v>
      </c>
      <c r="J7646" s="232">
        <v>2016</v>
      </c>
      <c r="K7646" s="106">
        <f t="shared" si="359"/>
        <v>3942184</v>
      </c>
    </row>
    <row r="7647" spans="2:11" s="58" customFormat="1">
      <c r="B7647" s="175" t="s">
        <v>8840</v>
      </c>
      <c r="C7647" s="174" t="s">
        <v>1775</v>
      </c>
      <c r="D7647" s="104">
        <v>5770.5333330000003</v>
      </c>
      <c r="E7647" s="97">
        <v>219.36132016794295</v>
      </c>
      <c r="F7647" s="227">
        <f t="shared" si="357"/>
        <v>1265831.81</v>
      </c>
      <c r="G7647" s="81">
        <v>2885.2666730000001</v>
      </c>
      <c r="H7647" s="106">
        <v>162.69449350826088</v>
      </c>
      <c r="I7647" s="189">
        <f t="shared" si="358"/>
        <v>469416.99999999994</v>
      </c>
      <c r="J7647" s="232">
        <v>2016</v>
      </c>
      <c r="K7647" s="106">
        <f t="shared" si="359"/>
        <v>1735249</v>
      </c>
    </row>
    <row r="7648" spans="2:11" s="58" customFormat="1">
      <c r="B7648" s="175" t="s">
        <v>8841</v>
      </c>
      <c r="C7648" s="174" t="s">
        <v>1780</v>
      </c>
      <c r="D7648" s="181">
        <v>12982.594999999999</v>
      </c>
      <c r="E7648" s="97">
        <v>760.54192016311072</v>
      </c>
      <c r="F7648" s="227">
        <f t="shared" si="357"/>
        <v>9873807.7300000004</v>
      </c>
      <c r="G7648" s="81">
        <v>6491.2974160000003</v>
      </c>
      <c r="H7648" s="106">
        <v>162.69444031279309</v>
      </c>
      <c r="I7648" s="189">
        <f t="shared" si="358"/>
        <v>1056098</v>
      </c>
      <c r="J7648" s="232">
        <v>2016</v>
      </c>
      <c r="K7648" s="106">
        <f t="shared" si="359"/>
        <v>10929906</v>
      </c>
    </row>
    <row r="7649" spans="2:11" s="58" customFormat="1">
      <c r="B7649" s="175" t="s">
        <v>8842</v>
      </c>
      <c r="C7649" s="174" t="s">
        <v>1859</v>
      </c>
      <c r="D7649" s="181">
        <v>14531.657279999999</v>
      </c>
      <c r="E7649" s="97">
        <v>189.93525905670134</v>
      </c>
      <c r="F7649" s="227">
        <f t="shared" si="357"/>
        <v>2760074.09</v>
      </c>
      <c r="G7649" s="81">
        <v>7265.8288199999997</v>
      </c>
      <c r="H7649" s="106">
        <v>162.69444674310398</v>
      </c>
      <c r="I7649" s="189">
        <f t="shared" si="358"/>
        <v>1182110</v>
      </c>
      <c r="J7649" s="232">
        <v>2016</v>
      </c>
      <c r="K7649" s="106">
        <f t="shared" si="359"/>
        <v>3942184</v>
      </c>
    </row>
    <row r="7650" spans="2:11" s="58" customFormat="1">
      <c r="B7650" s="175" t="s">
        <v>8843</v>
      </c>
      <c r="C7650" s="174" t="s">
        <v>8844</v>
      </c>
      <c r="D7650" s="181">
        <v>5830.5068179999998</v>
      </c>
      <c r="E7650" s="97">
        <v>507.16104145030778</v>
      </c>
      <c r="F7650" s="227">
        <f t="shared" si="357"/>
        <v>2957005.91</v>
      </c>
      <c r="G7650" s="81">
        <v>2915.2533629999998</v>
      </c>
      <c r="H7650" s="106">
        <v>162.69460693183669</v>
      </c>
      <c r="I7650" s="189">
        <f t="shared" si="358"/>
        <v>474296</v>
      </c>
      <c r="J7650" s="232">
        <v>2016</v>
      </c>
      <c r="K7650" s="106">
        <f t="shared" si="359"/>
        <v>3431302</v>
      </c>
    </row>
    <row r="7651" spans="2:11" s="58" customFormat="1">
      <c r="B7651" s="175" t="s">
        <v>8845</v>
      </c>
      <c r="C7651" s="174" t="s">
        <v>1859</v>
      </c>
      <c r="D7651" s="181">
        <v>7054.26</v>
      </c>
      <c r="E7651" s="97">
        <v>407.08609124132084</v>
      </c>
      <c r="F7651" s="227">
        <f t="shared" si="357"/>
        <v>2871691.13</v>
      </c>
      <c r="G7651" s="81">
        <v>3527.13006</v>
      </c>
      <c r="H7651" s="106">
        <v>162.69459595714483</v>
      </c>
      <c r="I7651" s="189">
        <f t="shared" si="358"/>
        <v>573845</v>
      </c>
      <c r="J7651" s="232">
        <v>2016</v>
      </c>
      <c r="K7651" s="106">
        <f t="shared" si="359"/>
        <v>3445536</v>
      </c>
    </row>
    <row r="7652" spans="2:11" s="58" customFormat="1">
      <c r="B7652" s="175" t="s">
        <v>8846</v>
      </c>
      <c r="C7652" s="174" t="s">
        <v>1859</v>
      </c>
      <c r="D7652" s="104">
        <v>15959.801670000001</v>
      </c>
      <c r="E7652" s="97">
        <v>289.04791333788546</v>
      </c>
      <c r="F7652" s="227">
        <f t="shared" si="357"/>
        <v>4613147.37</v>
      </c>
      <c r="G7652" s="81">
        <v>7979.9006529999997</v>
      </c>
      <c r="H7652" s="106">
        <v>162.69450666806441</v>
      </c>
      <c r="I7652" s="189">
        <f t="shared" si="358"/>
        <v>1298286</v>
      </c>
      <c r="J7652" s="232">
        <v>2016</v>
      </c>
      <c r="K7652" s="106">
        <f t="shared" si="359"/>
        <v>5911433</v>
      </c>
    </row>
    <row r="7653" spans="2:11" s="58" customFormat="1">
      <c r="B7653" s="175" t="s">
        <v>8847</v>
      </c>
      <c r="C7653" s="174" t="s">
        <v>1859</v>
      </c>
      <c r="D7653" s="181">
        <v>3132.7</v>
      </c>
      <c r="E7653" s="97">
        <v>315.66066651770041</v>
      </c>
      <c r="F7653" s="227">
        <f t="shared" si="357"/>
        <v>988870.17</v>
      </c>
      <c r="G7653" s="81">
        <v>1566.349974</v>
      </c>
      <c r="H7653" s="106">
        <v>162.69480271335581</v>
      </c>
      <c r="I7653" s="189">
        <f t="shared" si="358"/>
        <v>254837</v>
      </c>
      <c r="J7653" s="232">
        <v>2016</v>
      </c>
      <c r="K7653" s="106">
        <f t="shared" si="359"/>
        <v>1243707</v>
      </c>
    </row>
    <row r="7654" spans="2:11" s="58" customFormat="1">
      <c r="B7654" s="175" t="s">
        <v>8848</v>
      </c>
      <c r="C7654" s="174" t="s">
        <v>1970</v>
      </c>
      <c r="D7654" s="181">
        <v>12527.812120000001</v>
      </c>
      <c r="E7654" s="97">
        <v>101.92636413835363</v>
      </c>
      <c r="F7654" s="227">
        <f t="shared" si="357"/>
        <v>1276914.3400000001</v>
      </c>
      <c r="G7654" s="81">
        <v>6263.9058670000004</v>
      </c>
      <c r="H7654" s="106">
        <v>162.69449471916849</v>
      </c>
      <c r="I7654" s="189">
        <f t="shared" si="358"/>
        <v>1019103.0000000001</v>
      </c>
      <c r="J7654" s="232">
        <v>2016</v>
      </c>
      <c r="K7654" s="106">
        <f t="shared" si="359"/>
        <v>2296017</v>
      </c>
    </row>
    <row r="7655" spans="2:11" s="58" customFormat="1">
      <c r="B7655" s="175" t="s">
        <v>8849</v>
      </c>
      <c r="C7655" s="174" t="s">
        <v>1970</v>
      </c>
      <c r="D7655" s="181">
        <v>19866.42727</v>
      </c>
      <c r="E7655" s="97">
        <v>231.83293691437854</v>
      </c>
      <c r="F7655" s="227">
        <f t="shared" si="357"/>
        <v>4605692.18</v>
      </c>
      <c r="G7655" s="81">
        <v>9933.2133219999996</v>
      </c>
      <c r="H7655" s="106">
        <v>162.69448240084822</v>
      </c>
      <c r="I7655" s="189">
        <f t="shared" si="358"/>
        <v>1616079</v>
      </c>
      <c r="J7655" s="232">
        <v>2016</v>
      </c>
      <c r="K7655" s="106">
        <f t="shared" si="359"/>
        <v>6221771</v>
      </c>
    </row>
    <row r="7656" spans="2:11" s="58" customFormat="1">
      <c r="B7656" s="175" t="s">
        <v>8850</v>
      </c>
      <c r="C7656" s="174" t="s">
        <v>1859</v>
      </c>
      <c r="D7656" s="181">
        <v>7637.3</v>
      </c>
      <c r="E7656" s="97">
        <v>253.15266128081913</v>
      </c>
      <c r="F7656" s="227">
        <f t="shared" si="357"/>
        <v>1933402.82</v>
      </c>
      <c r="G7656" s="81">
        <v>3818.6500430000001</v>
      </c>
      <c r="H7656" s="106">
        <v>162.6944058775066</v>
      </c>
      <c r="I7656" s="189">
        <f t="shared" si="358"/>
        <v>621273</v>
      </c>
      <c r="J7656" s="232">
        <v>2016</v>
      </c>
      <c r="K7656" s="106">
        <f t="shared" si="359"/>
        <v>2554676</v>
      </c>
    </row>
    <row r="7657" spans="2:11" s="58" customFormat="1">
      <c r="B7657" s="175" t="s">
        <v>8851</v>
      </c>
      <c r="C7657" s="174" t="s">
        <v>4634</v>
      </c>
      <c r="D7657" s="104">
        <v>18741.92857</v>
      </c>
      <c r="E7657" s="97">
        <v>127.57333275867884</v>
      </c>
      <c r="F7657" s="227">
        <f t="shared" si="357"/>
        <v>2390970.29</v>
      </c>
      <c r="G7657" s="81"/>
      <c r="H7657" s="106" t="s">
        <v>11235</v>
      </c>
      <c r="I7657" s="189" t="str">
        <f t="shared" si="358"/>
        <v/>
      </c>
      <c r="J7657" s="232">
        <v>2016</v>
      </c>
      <c r="K7657" s="106">
        <f t="shared" si="359"/>
        <v>0</v>
      </c>
    </row>
    <row r="7658" spans="2:11" s="58" customFormat="1">
      <c r="B7658" s="175" t="s">
        <v>8852</v>
      </c>
      <c r="C7658" s="174" t="s">
        <v>4634</v>
      </c>
      <c r="D7658" s="181">
        <v>19396.672729999998</v>
      </c>
      <c r="E7658" s="97">
        <v>496.25528326372915</v>
      </c>
      <c r="F7658" s="227">
        <f t="shared" si="357"/>
        <v>9625701.3200000003</v>
      </c>
      <c r="G7658" s="81">
        <v>9698.3368210000008</v>
      </c>
      <c r="H7658" s="106">
        <v>162.69449382118958</v>
      </c>
      <c r="I7658" s="189">
        <f t="shared" si="358"/>
        <v>1577866</v>
      </c>
      <c r="J7658" s="232">
        <v>2016</v>
      </c>
      <c r="K7658" s="106">
        <f t="shared" si="359"/>
        <v>11203567</v>
      </c>
    </row>
    <row r="7659" spans="2:11" s="58" customFormat="1">
      <c r="B7659" s="175" t="s">
        <v>8853</v>
      </c>
      <c r="C7659" s="174" t="s">
        <v>4634</v>
      </c>
      <c r="D7659" s="181">
        <v>7766.7971429999998</v>
      </c>
      <c r="E7659" s="97">
        <v>127.7500959187856</v>
      </c>
      <c r="F7659" s="227">
        <f t="shared" si="357"/>
        <v>992209.08</v>
      </c>
      <c r="G7659" s="81"/>
      <c r="H7659" s="106" t="s">
        <v>11235</v>
      </c>
      <c r="I7659" s="189" t="str">
        <f t="shared" si="358"/>
        <v/>
      </c>
      <c r="J7659" s="232">
        <v>2016</v>
      </c>
      <c r="K7659" s="106">
        <f t="shared" si="359"/>
        <v>0</v>
      </c>
    </row>
    <row r="7660" spans="2:11" s="58" customFormat="1">
      <c r="B7660" s="175" t="s">
        <v>8854</v>
      </c>
      <c r="C7660" s="174" t="s">
        <v>4634</v>
      </c>
      <c r="D7660" s="181">
        <v>14151.275</v>
      </c>
      <c r="E7660" s="97">
        <v>69.62356607443499</v>
      </c>
      <c r="F7660" s="227">
        <f t="shared" si="357"/>
        <v>985262.23</v>
      </c>
      <c r="G7660" s="81"/>
      <c r="H7660" s="106" t="s">
        <v>11235</v>
      </c>
      <c r="I7660" s="189" t="str">
        <f t="shared" si="358"/>
        <v/>
      </c>
      <c r="J7660" s="232">
        <v>2016</v>
      </c>
      <c r="K7660" s="106">
        <f t="shared" si="359"/>
        <v>0</v>
      </c>
    </row>
    <row r="7661" spans="2:11" s="58" customFormat="1">
      <c r="B7661" s="175" t="s">
        <v>8855</v>
      </c>
      <c r="C7661" s="174" t="s">
        <v>4642</v>
      </c>
      <c r="D7661" s="181">
        <v>8246.2000000000007</v>
      </c>
      <c r="E7661" s="97">
        <v>215.67216293565519</v>
      </c>
      <c r="F7661" s="227">
        <f t="shared" si="357"/>
        <v>1778475.79</v>
      </c>
      <c r="G7661" s="81">
        <v>4123.0998460000001</v>
      </c>
      <c r="H7661" s="106">
        <v>162.69458054739525</v>
      </c>
      <c r="I7661" s="189">
        <f t="shared" si="358"/>
        <v>670806</v>
      </c>
      <c r="J7661" s="232">
        <v>2016</v>
      </c>
      <c r="K7661" s="106">
        <f t="shared" si="359"/>
        <v>2449282</v>
      </c>
    </row>
    <row r="7662" spans="2:11" s="58" customFormat="1">
      <c r="B7662" s="175" t="s">
        <v>8856</v>
      </c>
      <c r="C7662" s="174" t="s">
        <v>8857</v>
      </c>
      <c r="D7662" s="104">
        <v>11533.23833</v>
      </c>
      <c r="E7662" s="97">
        <v>207.68572117073384</v>
      </c>
      <c r="F7662" s="227">
        <f t="shared" si="357"/>
        <v>2395288.92</v>
      </c>
      <c r="G7662" s="81">
        <v>5766.619299</v>
      </c>
      <c r="H7662" s="106">
        <v>162.69445776708278</v>
      </c>
      <c r="I7662" s="189">
        <f t="shared" si="358"/>
        <v>938197</v>
      </c>
      <c r="J7662" s="232">
        <v>2016</v>
      </c>
      <c r="K7662" s="106">
        <f t="shared" si="359"/>
        <v>3333486</v>
      </c>
    </row>
    <row r="7663" spans="2:11" s="58" customFormat="1">
      <c r="B7663" s="175" t="s">
        <v>8858</v>
      </c>
      <c r="C7663" s="174" t="s">
        <v>5658</v>
      </c>
      <c r="D7663" s="181">
        <v>9017.7222220000003</v>
      </c>
      <c r="E7663" s="97">
        <v>184.92884665836849</v>
      </c>
      <c r="F7663" s="227">
        <f t="shared" si="357"/>
        <v>1667636.97</v>
      </c>
      <c r="G7663" s="81">
        <v>4508.8612409999996</v>
      </c>
      <c r="H7663" s="106">
        <v>162.69451659534892</v>
      </c>
      <c r="I7663" s="189">
        <f t="shared" si="358"/>
        <v>733566.99999999988</v>
      </c>
      <c r="J7663" s="232">
        <v>2016</v>
      </c>
      <c r="K7663" s="106">
        <f t="shared" si="359"/>
        <v>2401204</v>
      </c>
    </row>
    <row r="7664" spans="2:11" s="58" customFormat="1">
      <c r="B7664" s="175" t="s">
        <v>8859</v>
      </c>
      <c r="C7664" s="174" t="s">
        <v>5103</v>
      </c>
      <c r="D7664" s="181">
        <v>6788.7749999999996</v>
      </c>
      <c r="E7664" s="97">
        <v>26.171516952616638</v>
      </c>
      <c r="F7664" s="227">
        <f t="shared" si="357"/>
        <v>177672.54</v>
      </c>
      <c r="G7664" s="81">
        <v>3394.387412</v>
      </c>
      <c r="H7664" s="106">
        <v>162.69445203799265</v>
      </c>
      <c r="I7664" s="189">
        <f t="shared" si="358"/>
        <v>552248</v>
      </c>
      <c r="J7664" s="232">
        <v>2016</v>
      </c>
      <c r="K7664" s="106">
        <f t="shared" si="359"/>
        <v>729921</v>
      </c>
    </row>
    <row r="7665" spans="2:11" s="58" customFormat="1">
      <c r="B7665" s="175" t="s">
        <v>8860</v>
      </c>
      <c r="C7665" s="174" t="s">
        <v>5952</v>
      </c>
      <c r="D7665" s="181">
        <v>25179.78095</v>
      </c>
      <c r="E7665" s="97">
        <v>182.58103313643005</v>
      </c>
      <c r="F7665" s="227">
        <f t="shared" si="357"/>
        <v>4597350.42</v>
      </c>
      <c r="G7665" s="81">
        <v>12589.890670000001</v>
      </c>
      <c r="H7665" s="106">
        <v>162.69450257267403</v>
      </c>
      <c r="I7665" s="189">
        <f t="shared" si="358"/>
        <v>2048305.9999999998</v>
      </c>
      <c r="J7665" s="232">
        <v>2016</v>
      </c>
      <c r="K7665" s="106">
        <f t="shared" si="359"/>
        <v>6645656</v>
      </c>
    </row>
    <row r="7666" spans="2:11" s="58" customFormat="1">
      <c r="B7666" s="175" t="s">
        <v>8861</v>
      </c>
      <c r="C7666" s="174" t="s">
        <v>5952</v>
      </c>
      <c r="D7666" s="181">
        <v>12841.164290000001</v>
      </c>
      <c r="E7666" s="97">
        <v>124.79796020116179</v>
      </c>
      <c r="F7666" s="227">
        <f t="shared" si="357"/>
        <v>1602551.11</v>
      </c>
      <c r="G7666" s="81">
        <v>6420.5819860000001</v>
      </c>
      <c r="H7666" s="106">
        <v>162.69444145059157</v>
      </c>
      <c r="I7666" s="189">
        <f t="shared" si="358"/>
        <v>1044593</v>
      </c>
      <c r="J7666" s="232">
        <v>2016</v>
      </c>
      <c r="K7666" s="106">
        <f t="shared" si="359"/>
        <v>2647144</v>
      </c>
    </row>
    <row r="7667" spans="2:11" s="58" customFormat="1">
      <c r="B7667" s="175" t="s">
        <v>8862</v>
      </c>
      <c r="C7667" s="174" t="s">
        <v>5952</v>
      </c>
      <c r="D7667" s="104">
        <v>25179.78095</v>
      </c>
      <c r="E7667" s="97">
        <v>182.58103313643005</v>
      </c>
      <c r="F7667" s="227">
        <f t="shared" si="357"/>
        <v>4597350.42</v>
      </c>
      <c r="G7667" s="81">
        <v>12589.890670000001</v>
      </c>
      <c r="H7667" s="106">
        <v>162.69450257267403</v>
      </c>
      <c r="I7667" s="189">
        <f t="shared" si="358"/>
        <v>2048305.9999999998</v>
      </c>
      <c r="J7667" s="232">
        <v>2016</v>
      </c>
      <c r="K7667" s="106">
        <f t="shared" si="359"/>
        <v>6645656</v>
      </c>
    </row>
    <row r="7668" spans="2:11" s="58" customFormat="1">
      <c r="B7668" s="175" t="s">
        <v>8863</v>
      </c>
      <c r="C7668" s="174" t="s">
        <v>8864</v>
      </c>
      <c r="D7668" s="181">
        <v>30562.35</v>
      </c>
      <c r="E7668" s="97">
        <v>25.138774341632761</v>
      </c>
      <c r="F7668" s="227">
        <f t="shared" si="357"/>
        <v>768300.02</v>
      </c>
      <c r="G7668" s="81">
        <v>15281.174510000001</v>
      </c>
      <c r="H7668" s="106">
        <v>162.69449696900293</v>
      </c>
      <c r="I7668" s="189">
        <f t="shared" si="358"/>
        <v>2486163</v>
      </c>
      <c r="J7668" s="232">
        <v>2016</v>
      </c>
      <c r="K7668" s="106">
        <f t="shared" si="359"/>
        <v>3254463</v>
      </c>
    </row>
    <row r="7669" spans="2:11" s="58" customFormat="1">
      <c r="B7669" s="175" t="s">
        <v>8865</v>
      </c>
      <c r="C7669" s="174" t="s">
        <v>8864</v>
      </c>
      <c r="D7669" s="181">
        <v>16981.900000000001</v>
      </c>
      <c r="E7669" s="97">
        <v>50.101974455155187</v>
      </c>
      <c r="F7669" s="227">
        <f t="shared" si="357"/>
        <v>850826.72</v>
      </c>
      <c r="G7669" s="81">
        <v>8490.9502310000007</v>
      </c>
      <c r="H7669" s="106">
        <v>162.6945114996046</v>
      </c>
      <c r="I7669" s="189">
        <f t="shared" si="358"/>
        <v>1381431</v>
      </c>
      <c r="J7669" s="232">
        <v>2016</v>
      </c>
      <c r="K7669" s="106">
        <f t="shared" si="359"/>
        <v>2232258</v>
      </c>
    </row>
    <row r="7670" spans="2:11" s="58" customFormat="1">
      <c r="B7670" s="175" t="s">
        <v>8866</v>
      </c>
      <c r="C7670" s="174" t="s">
        <v>3487</v>
      </c>
      <c r="D7670" s="181">
        <v>12151.630359999999</v>
      </c>
      <c r="E7670" s="97">
        <v>246.28766110690026</v>
      </c>
      <c r="F7670" s="227">
        <f t="shared" si="357"/>
        <v>2992796.62</v>
      </c>
      <c r="G7670" s="81">
        <v>6075.8149569999996</v>
      </c>
      <c r="H7670" s="106">
        <v>162.69455324032509</v>
      </c>
      <c r="I7670" s="189">
        <f t="shared" si="358"/>
        <v>988502</v>
      </c>
      <c r="J7670" s="232">
        <v>2016</v>
      </c>
      <c r="K7670" s="106">
        <f t="shared" si="359"/>
        <v>3981299</v>
      </c>
    </row>
    <row r="7671" spans="2:11" s="58" customFormat="1">
      <c r="B7671" s="175" t="s">
        <v>8867</v>
      </c>
      <c r="C7671" s="174" t="s">
        <v>3487</v>
      </c>
      <c r="D7671" s="181">
        <v>6102.7833330000003</v>
      </c>
      <c r="E7671" s="97">
        <v>39.085390547978676</v>
      </c>
      <c r="F7671" s="227">
        <f t="shared" si="357"/>
        <v>238529.67</v>
      </c>
      <c r="G7671" s="81">
        <v>3051.3915539999998</v>
      </c>
      <c r="H7671" s="106">
        <v>162.69462349046012</v>
      </c>
      <c r="I7671" s="189">
        <f t="shared" si="358"/>
        <v>496444.99999999994</v>
      </c>
      <c r="J7671" s="232">
        <v>2016</v>
      </c>
      <c r="K7671" s="106">
        <f t="shared" si="359"/>
        <v>734975</v>
      </c>
    </row>
    <row r="7672" spans="2:11" s="58" customFormat="1">
      <c r="B7672" s="175" t="s">
        <v>8868</v>
      </c>
      <c r="C7672" s="174" t="s">
        <v>3487</v>
      </c>
      <c r="D7672" s="104">
        <v>4653.75</v>
      </c>
      <c r="E7672" s="97">
        <v>281.04477894171367</v>
      </c>
      <c r="F7672" s="227">
        <f t="shared" si="357"/>
        <v>1307912.1399999999</v>
      </c>
      <c r="G7672" s="81">
        <v>2326.874949</v>
      </c>
      <c r="H7672" s="106">
        <v>162.69460469403163</v>
      </c>
      <c r="I7672" s="189">
        <f t="shared" si="358"/>
        <v>378570</v>
      </c>
      <c r="J7672" s="232">
        <v>2016</v>
      </c>
      <c r="K7672" s="106">
        <f t="shared" si="359"/>
        <v>1686482</v>
      </c>
    </row>
    <row r="7673" spans="2:11" s="58" customFormat="1">
      <c r="B7673" s="175" t="s">
        <v>8869</v>
      </c>
      <c r="C7673" s="174" t="s">
        <v>5072</v>
      </c>
      <c r="D7673" s="181">
        <v>18373.349289999998</v>
      </c>
      <c r="E7673" s="97">
        <v>118.6011600610027</v>
      </c>
      <c r="F7673" s="227">
        <f t="shared" si="357"/>
        <v>2179100.54</v>
      </c>
      <c r="G7673" s="81">
        <v>9186.6746760000005</v>
      </c>
      <c r="H7673" s="106">
        <v>162.69445176987347</v>
      </c>
      <c r="I7673" s="189">
        <f t="shared" si="358"/>
        <v>1494621</v>
      </c>
      <c r="J7673" s="232">
        <v>2016</v>
      </c>
      <c r="K7673" s="106">
        <f t="shared" si="359"/>
        <v>3673722</v>
      </c>
    </row>
    <row r="7674" spans="2:11" s="58" customFormat="1">
      <c r="B7674" s="175" t="s">
        <v>8870</v>
      </c>
      <c r="C7674" s="174" t="s">
        <v>5194</v>
      </c>
      <c r="D7674" s="181">
        <v>9517.1833330000009</v>
      </c>
      <c r="E7674" s="97">
        <v>141.3165653052572</v>
      </c>
      <c r="F7674" s="227">
        <f t="shared" si="357"/>
        <v>1344935.66</v>
      </c>
      <c r="G7674" s="81">
        <v>4758.5917609999997</v>
      </c>
      <c r="H7674" s="106">
        <v>162.69456151819702</v>
      </c>
      <c r="I7674" s="189">
        <f t="shared" si="358"/>
        <v>774196.99999999988</v>
      </c>
      <c r="J7674" s="232">
        <v>2016</v>
      </c>
      <c r="K7674" s="106">
        <f t="shared" si="359"/>
        <v>2119133</v>
      </c>
    </row>
    <row r="7675" spans="2:11" s="58" customFormat="1">
      <c r="B7675" s="175" t="s">
        <v>8871</v>
      </c>
      <c r="C7675" s="174" t="s">
        <v>3487</v>
      </c>
      <c r="D7675" s="181">
        <v>6102.7833330000003</v>
      </c>
      <c r="E7675" s="97">
        <v>39.085390547978676</v>
      </c>
      <c r="F7675" s="227">
        <f t="shared" si="357"/>
        <v>238529.67</v>
      </c>
      <c r="G7675" s="81">
        <v>3051.3915539999998</v>
      </c>
      <c r="H7675" s="106">
        <v>162.69462349046012</v>
      </c>
      <c r="I7675" s="189">
        <f t="shared" si="358"/>
        <v>496444.99999999994</v>
      </c>
      <c r="J7675" s="232">
        <v>2016</v>
      </c>
      <c r="K7675" s="106">
        <f t="shared" si="359"/>
        <v>734975</v>
      </c>
    </row>
    <row r="7676" spans="2:11" s="58" customFormat="1">
      <c r="B7676" s="175" t="s">
        <v>8872</v>
      </c>
      <c r="C7676" s="174" t="s">
        <v>8873</v>
      </c>
      <c r="D7676" s="181">
        <v>11031.33714</v>
      </c>
      <c r="E7676" s="97">
        <v>58.650633353773109</v>
      </c>
      <c r="F7676" s="227">
        <f t="shared" si="357"/>
        <v>646994.91</v>
      </c>
      <c r="G7676" s="81">
        <v>5515.6687510000002</v>
      </c>
      <c r="H7676" s="106">
        <v>162.69450550983603</v>
      </c>
      <c r="I7676" s="189">
        <f t="shared" si="358"/>
        <v>897369</v>
      </c>
      <c r="J7676" s="232">
        <v>2016</v>
      </c>
      <c r="K7676" s="106">
        <f t="shared" si="359"/>
        <v>1544364</v>
      </c>
    </row>
    <row r="7677" spans="2:11" s="58" customFormat="1">
      <c r="B7677" s="175" t="s">
        <v>8874</v>
      </c>
      <c r="C7677" s="174" t="s">
        <v>8873</v>
      </c>
      <c r="D7677" s="104">
        <v>11031.33714</v>
      </c>
      <c r="E7677" s="97">
        <v>58.650633353773109</v>
      </c>
      <c r="F7677" s="227">
        <f t="shared" si="357"/>
        <v>646994.91</v>
      </c>
      <c r="G7677" s="81">
        <v>5515.6687510000002</v>
      </c>
      <c r="H7677" s="106">
        <v>162.69450550983603</v>
      </c>
      <c r="I7677" s="189">
        <f t="shared" si="358"/>
        <v>897369</v>
      </c>
      <c r="J7677" s="232">
        <v>2016</v>
      </c>
      <c r="K7677" s="106">
        <f t="shared" si="359"/>
        <v>1544364</v>
      </c>
    </row>
    <row r="7678" spans="2:11" s="58" customFormat="1">
      <c r="B7678" s="175" t="s">
        <v>8875</v>
      </c>
      <c r="C7678" s="174" t="s">
        <v>3457</v>
      </c>
      <c r="D7678" s="181">
        <v>7178.25</v>
      </c>
      <c r="E7678" s="97">
        <v>422.43690314491698</v>
      </c>
      <c r="F7678" s="227">
        <f t="shared" si="357"/>
        <v>3032357.7</v>
      </c>
      <c r="G7678" s="81">
        <v>3589.1250519999999</v>
      </c>
      <c r="H7678" s="106">
        <v>162.69452625358122</v>
      </c>
      <c r="I7678" s="189">
        <f t="shared" si="358"/>
        <v>583931</v>
      </c>
      <c r="J7678" s="232">
        <v>2016</v>
      </c>
      <c r="K7678" s="106">
        <f t="shared" si="359"/>
        <v>3616289</v>
      </c>
    </row>
    <row r="7679" spans="2:11" s="58" customFormat="1">
      <c r="B7679" s="175" t="s">
        <v>8876</v>
      </c>
      <c r="C7679" s="174" t="s">
        <v>3457</v>
      </c>
      <c r="D7679" s="181">
        <v>6861.25</v>
      </c>
      <c r="E7679" s="97">
        <v>242.6405130260521</v>
      </c>
      <c r="F7679" s="227">
        <f t="shared" si="357"/>
        <v>1664817.22</v>
      </c>
      <c r="G7679" s="81">
        <v>3430.6250169999998</v>
      </c>
      <c r="H7679" s="106">
        <v>162.69455193563641</v>
      </c>
      <c r="I7679" s="189">
        <f t="shared" si="358"/>
        <v>558144</v>
      </c>
      <c r="J7679" s="232">
        <v>2016</v>
      </c>
      <c r="K7679" s="106">
        <f t="shared" si="359"/>
        <v>2222961</v>
      </c>
    </row>
    <row r="7680" spans="2:11" s="58" customFormat="1">
      <c r="B7680" s="175" t="s">
        <v>8877</v>
      </c>
      <c r="C7680" s="174" t="s">
        <v>8878</v>
      </c>
      <c r="D7680" s="181">
        <v>3255.916385</v>
      </c>
      <c r="E7680" s="97">
        <v>82.214534511149623</v>
      </c>
      <c r="F7680" s="227">
        <f t="shared" si="357"/>
        <v>267683.65000000002</v>
      </c>
      <c r="G7680" s="81">
        <v>1627.9582339999999</v>
      </c>
      <c r="H7680" s="106">
        <v>162.69459158618685</v>
      </c>
      <c r="I7680" s="189">
        <f t="shared" si="358"/>
        <v>264860</v>
      </c>
      <c r="J7680" s="232">
        <v>2016</v>
      </c>
      <c r="K7680" s="106">
        <f t="shared" si="359"/>
        <v>532544</v>
      </c>
    </row>
    <row r="7681" spans="2:11" s="58" customFormat="1">
      <c r="B7681" s="175" t="s">
        <v>8879</v>
      </c>
      <c r="C7681" s="174" t="s">
        <v>5072</v>
      </c>
      <c r="D7681" s="181">
        <v>11695.99</v>
      </c>
      <c r="E7681" s="97">
        <v>135.65316488813687</v>
      </c>
      <c r="F7681" s="227">
        <f t="shared" si="357"/>
        <v>1586598.0599999998</v>
      </c>
      <c r="G7681" s="81">
        <v>5847.9949500000002</v>
      </c>
      <c r="H7681" s="106">
        <v>162.69456593836489</v>
      </c>
      <c r="I7681" s="189">
        <f t="shared" si="358"/>
        <v>951436.99999999988</v>
      </c>
      <c r="J7681" s="232">
        <v>2016</v>
      </c>
      <c r="K7681" s="106">
        <f t="shared" si="359"/>
        <v>2538035</v>
      </c>
    </row>
    <row r="7682" spans="2:11" s="58" customFormat="1">
      <c r="B7682" s="175" t="s">
        <v>8880</v>
      </c>
      <c r="C7682" s="174" t="s">
        <v>3460</v>
      </c>
      <c r="D7682" s="104">
        <v>5044.1071430000002</v>
      </c>
      <c r="E7682" s="97">
        <v>487.34834338549649</v>
      </c>
      <c r="F7682" s="227">
        <f t="shared" si="357"/>
        <v>2458237.2599999998</v>
      </c>
      <c r="G7682" s="81">
        <v>2522.0536390000002</v>
      </c>
      <c r="H7682" s="106">
        <v>162.69439858650048</v>
      </c>
      <c r="I7682" s="189">
        <f t="shared" si="358"/>
        <v>410324.00000000006</v>
      </c>
      <c r="J7682" s="232">
        <v>2016</v>
      </c>
      <c r="K7682" s="106">
        <f t="shared" si="359"/>
        <v>2868561</v>
      </c>
    </row>
    <row r="7683" spans="2:11" s="58" customFormat="1">
      <c r="B7683" s="175" t="s">
        <v>8881</v>
      </c>
      <c r="C7683" s="174" t="s">
        <v>3460</v>
      </c>
      <c r="D7683" s="181">
        <v>2683.94</v>
      </c>
      <c r="E7683" s="97">
        <v>57.906719226212211</v>
      </c>
      <c r="F7683" s="227">
        <f t="shared" si="357"/>
        <v>155418.16</v>
      </c>
      <c r="G7683" s="81">
        <v>1341.970016</v>
      </c>
      <c r="H7683" s="106">
        <v>162.69439510338509</v>
      </c>
      <c r="I7683" s="189">
        <f t="shared" si="358"/>
        <v>218331</v>
      </c>
      <c r="J7683" s="232">
        <v>2016</v>
      </c>
      <c r="K7683" s="106">
        <f t="shared" si="359"/>
        <v>373749</v>
      </c>
    </row>
    <row r="7684" spans="2:11" s="58" customFormat="1">
      <c r="B7684" s="175" t="s">
        <v>8882</v>
      </c>
      <c r="C7684" s="174" t="s">
        <v>129</v>
      </c>
      <c r="D7684" s="181">
        <v>13462.275</v>
      </c>
      <c r="E7684" s="97">
        <v>447.3913123896221</v>
      </c>
      <c r="F7684" s="227">
        <f t="shared" si="357"/>
        <v>6022904.8799999999</v>
      </c>
      <c r="G7684" s="81">
        <v>6731.1376209999999</v>
      </c>
      <c r="H7684" s="106">
        <v>162.69448964814146</v>
      </c>
      <c r="I7684" s="189">
        <f t="shared" si="358"/>
        <v>1095119</v>
      </c>
      <c r="J7684" s="232">
        <v>2016</v>
      </c>
      <c r="K7684" s="106">
        <f t="shared" si="359"/>
        <v>7118024</v>
      </c>
    </row>
    <row r="7685" spans="2:11" s="58" customFormat="1">
      <c r="B7685" s="175" t="s">
        <v>8883</v>
      </c>
      <c r="C7685" s="174" t="s">
        <v>129</v>
      </c>
      <c r="D7685" s="181">
        <v>11207.54262</v>
      </c>
      <c r="E7685" s="97">
        <v>248.95982862655401</v>
      </c>
      <c r="F7685" s="227">
        <f t="shared" si="357"/>
        <v>2790227.89</v>
      </c>
      <c r="G7685" s="81">
        <v>5603.7712709999996</v>
      </c>
      <c r="H7685" s="106">
        <v>162.69454192717353</v>
      </c>
      <c r="I7685" s="189">
        <f t="shared" si="358"/>
        <v>911703</v>
      </c>
      <c r="J7685" s="232">
        <v>2016</v>
      </c>
      <c r="K7685" s="106">
        <f t="shared" si="359"/>
        <v>3701931</v>
      </c>
    </row>
    <row r="7686" spans="2:11" s="58" customFormat="1">
      <c r="B7686" s="175" t="s">
        <v>8884</v>
      </c>
      <c r="C7686" s="174" t="s">
        <v>129</v>
      </c>
      <c r="D7686" s="181">
        <v>10920.22</v>
      </c>
      <c r="E7686" s="97">
        <v>148.20250324627159</v>
      </c>
      <c r="F7686" s="227">
        <f t="shared" si="357"/>
        <v>1618403.94</v>
      </c>
      <c r="G7686" s="81">
        <v>5460.1100980000001</v>
      </c>
      <c r="H7686" s="106">
        <v>162.69452154918798</v>
      </c>
      <c r="I7686" s="189">
        <f t="shared" si="358"/>
        <v>888329.99999999988</v>
      </c>
      <c r="J7686" s="232">
        <v>2016</v>
      </c>
      <c r="K7686" s="106">
        <f t="shared" si="359"/>
        <v>2506734</v>
      </c>
    </row>
    <row r="7687" spans="2:11" s="58" customFormat="1">
      <c r="B7687" s="175" t="s">
        <v>8885</v>
      </c>
      <c r="C7687" s="174" t="s">
        <v>5079</v>
      </c>
      <c r="D7687" s="104">
        <v>5478.9</v>
      </c>
      <c r="E7687" s="97">
        <v>92.797926591104059</v>
      </c>
      <c r="F7687" s="227">
        <f t="shared" si="357"/>
        <v>508430.56</v>
      </c>
      <c r="G7687" s="81">
        <v>2739.4499380000002</v>
      </c>
      <c r="H7687" s="106">
        <v>162.69434013654165</v>
      </c>
      <c r="I7687" s="189">
        <f t="shared" si="358"/>
        <v>445693</v>
      </c>
      <c r="J7687" s="232">
        <v>2016</v>
      </c>
      <c r="K7687" s="106">
        <f t="shared" si="359"/>
        <v>954124</v>
      </c>
    </row>
    <row r="7688" spans="2:11" s="58" customFormat="1">
      <c r="B7688" s="175" t="s">
        <v>8886</v>
      </c>
      <c r="C7688" s="174" t="s">
        <v>129</v>
      </c>
      <c r="D7688" s="181">
        <v>11207.54262</v>
      </c>
      <c r="E7688" s="97">
        <v>248.95982862655401</v>
      </c>
      <c r="F7688" s="227">
        <f t="shared" si="357"/>
        <v>2790227.89</v>
      </c>
      <c r="G7688" s="81">
        <v>5603.7712709999996</v>
      </c>
      <c r="H7688" s="106">
        <v>162.69454192717353</v>
      </c>
      <c r="I7688" s="189">
        <f t="shared" si="358"/>
        <v>911703</v>
      </c>
      <c r="J7688" s="232">
        <v>2016</v>
      </c>
      <c r="K7688" s="106">
        <f t="shared" si="359"/>
        <v>3701931</v>
      </c>
    </row>
    <row r="7689" spans="2:11" s="58" customFormat="1">
      <c r="B7689" s="175" t="s">
        <v>8887</v>
      </c>
      <c r="C7689" s="174" t="s">
        <v>8888</v>
      </c>
      <c r="D7689" s="181">
        <v>13424.15</v>
      </c>
      <c r="E7689" s="97">
        <v>188.11480056465399</v>
      </c>
      <c r="F7689" s="227">
        <f t="shared" si="357"/>
        <v>2525281.2999999998</v>
      </c>
      <c r="G7689" s="81">
        <v>6712.0749679999999</v>
      </c>
      <c r="H7689" s="106">
        <v>162.69454754397492</v>
      </c>
      <c r="I7689" s="189">
        <f t="shared" si="358"/>
        <v>1092018</v>
      </c>
      <c r="J7689" s="232">
        <v>2016</v>
      </c>
      <c r="K7689" s="106">
        <f t="shared" si="359"/>
        <v>3617299</v>
      </c>
    </row>
    <row r="7690" spans="2:11" s="58" customFormat="1">
      <c r="B7690" s="175" t="s">
        <v>8889</v>
      </c>
      <c r="C7690" s="174" t="s">
        <v>129</v>
      </c>
      <c r="D7690" s="181">
        <v>26177.333330000001</v>
      </c>
      <c r="E7690" s="97">
        <v>202.64484480245568</v>
      </c>
      <c r="F7690" s="227">
        <f t="shared" si="357"/>
        <v>5304701.6500000004</v>
      </c>
      <c r="G7690" s="81">
        <v>13088.66641</v>
      </c>
      <c r="H7690" s="106">
        <v>162.69449715465703</v>
      </c>
      <c r="I7690" s="189">
        <f t="shared" si="358"/>
        <v>2129454</v>
      </c>
      <c r="J7690" s="232">
        <v>2016</v>
      </c>
      <c r="K7690" s="106">
        <f t="shared" si="359"/>
        <v>7434156</v>
      </c>
    </row>
    <row r="7691" spans="2:11" s="58" customFormat="1">
      <c r="B7691" s="175" t="s">
        <v>8890</v>
      </c>
      <c r="C7691" s="174" t="s">
        <v>3446</v>
      </c>
      <c r="D7691" s="181">
        <v>3987.5</v>
      </c>
      <c r="E7691" s="97">
        <v>57.390969278996863</v>
      </c>
      <c r="F7691" s="227">
        <f t="shared" si="357"/>
        <v>228846.49</v>
      </c>
      <c r="G7691" s="81">
        <v>1993.7500339999999</v>
      </c>
      <c r="H7691" s="106">
        <v>162.69441728822059</v>
      </c>
      <c r="I7691" s="189">
        <f t="shared" si="358"/>
        <v>324372</v>
      </c>
      <c r="J7691" s="232">
        <v>2016</v>
      </c>
      <c r="K7691" s="106">
        <f t="shared" si="359"/>
        <v>553218</v>
      </c>
    </row>
    <row r="7692" spans="2:11" s="58" customFormat="1">
      <c r="B7692" s="175" t="s">
        <v>8891</v>
      </c>
      <c r="C7692" s="174" t="s">
        <v>3446</v>
      </c>
      <c r="D7692" s="104">
        <v>3987.5</v>
      </c>
      <c r="E7692" s="97">
        <v>34.215799373040753</v>
      </c>
      <c r="F7692" s="227">
        <f t="shared" si="357"/>
        <v>136435.5</v>
      </c>
      <c r="G7692" s="81"/>
      <c r="H7692" s="106" t="s">
        <v>11235</v>
      </c>
      <c r="I7692" s="189" t="str">
        <f t="shared" si="358"/>
        <v/>
      </c>
      <c r="J7692" s="232">
        <v>2016</v>
      </c>
      <c r="K7692" s="106">
        <f t="shared" si="359"/>
        <v>0</v>
      </c>
    </row>
    <row r="7693" spans="2:11" s="58" customFormat="1">
      <c r="B7693" s="175" t="s">
        <v>8892</v>
      </c>
      <c r="C7693" s="174" t="s">
        <v>129</v>
      </c>
      <c r="D7693" s="181">
        <v>10925.37333</v>
      </c>
      <c r="E7693" s="97">
        <v>166.81895208060592</v>
      </c>
      <c r="F7693" s="227">
        <f t="shared" si="357"/>
        <v>1822559.33</v>
      </c>
      <c r="G7693" s="81">
        <v>5462.6867309999998</v>
      </c>
      <c r="H7693" s="106">
        <v>162.6944841915373</v>
      </c>
      <c r="I7693" s="189">
        <f t="shared" si="358"/>
        <v>888749</v>
      </c>
      <c r="J7693" s="232">
        <v>2016</v>
      </c>
      <c r="K7693" s="106">
        <f t="shared" si="359"/>
        <v>2711308</v>
      </c>
    </row>
    <row r="7694" spans="2:11" s="58" customFormat="1">
      <c r="B7694" s="175" t="s">
        <v>8893</v>
      </c>
      <c r="C7694" s="174" t="s">
        <v>126</v>
      </c>
      <c r="D7694" s="181">
        <v>5675.8</v>
      </c>
      <c r="E7694" s="97">
        <v>800.23887205327878</v>
      </c>
      <c r="F7694" s="227">
        <f t="shared" ref="F7694:F7757" si="360">IFERROR(D7694*E7694,0)</f>
        <v>4541995.79</v>
      </c>
      <c r="G7694" s="81">
        <v>2837.8999600000002</v>
      </c>
      <c r="H7694" s="106">
        <v>162.69460041149583</v>
      </c>
      <c r="I7694" s="189">
        <f t="shared" ref="I7694:I7757" si="361">IFERROR(G7694*H7694,"")</f>
        <v>461711</v>
      </c>
      <c r="J7694" s="232">
        <v>2016</v>
      </c>
      <c r="K7694" s="106">
        <f t="shared" ref="K7694:K7757" si="362">IFERROR(ROUND((F7694+I7694),0),0)</f>
        <v>5003707</v>
      </c>
    </row>
    <row r="7695" spans="2:11" s="58" customFormat="1">
      <c r="B7695" s="175" t="s">
        <v>8894</v>
      </c>
      <c r="C7695" s="174" t="s">
        <v>1808</v>
      </c>
      <c r="D7695" s="181">
        <v>3106.4</v>
      </c>
      <c r="E7695" s="97">
        <v>81.831670100437805</v>
      </c>
      <c r="F7695" s="227">
        <f t="shared" si="360"/>
        <v>254201.9</v>
      </c>
      <c r="G7695" s="81">
        <v>1553.200049</v>
      </c>
      <c r="H7695" s="106">
        <v>162.69443215810767</v>
      </c>
      <c r="I7695" s="189">
        <f t="shared" si="361"/>
        <v>252697.00000000003</v>
      </c>
      <c r="J7695" s="232">
        <v>2016</v>
      </c>
      <c r="K7695" s="106">
        <f t="shared" si="362"/>
        <v>506899</v>
      </c>
    </row>
    <row r="7696" spans="2:11" s="58" customFormat="1">
      <c r="B7696" s="175" t="s">
        <v>8895</v>
      </c>
      <c r="C7696" s="174" t="s">
        <v>129</v>
      </c>
      <c r="D7696" s="181">
        <v>10925.37333</v>
      </c>
      <c r="E7696" s="97">
        <v>166.81895208060592</v>
      </c>
      <c r="F7696" s="227">
        <f t="shared" si="360"/>
        <v>1822559.33</v>
      </c>
      <c r="G7696" s="81">
        <v>5462.6867309999998</v>
      </c>
      <c r="H7696" s="106">
        <v>162.6944841915373</v>
      </c>
      <c r="I7696" s="189">
        <f t="shared" si="361"/>
        <v>888749</v>
      </c>
      <c r="J7696" s="232">
        <v>2016</v>
      </c>
      <c r="K7696" s="106">
        <f t="shared" si="362"/>
        <v>2711308</v>
      </c>
    </row>
    <row r="7697" spans="2:11" s="58" customFormat="1">
      <c r="B7697" s="175" t="s">
        <v>8896</v>
      </c>
      <c r="C7697" s="174" t="s">
        <v>126</v>
      </c>
      <c r="D7697" s="104">
        <v>4827.5</v>
      </c>
      <c r="E7697" s="97">
        <v>150.71365302951838</v>
      </c>
      <c r="F7697" s="227">
        <f t="shared" si="360"/>
        <v>727570.16</v>
      </c>
      <c r="G7697" s="81">
        <v>2413.7500150000001</v>
      </c>
      <c r="H7697" s="106">
        <v>162.69456139185149</v>
      </c>
      <c r="I7697" s="189">
        <f t="shared" si="361"/>
        <v>392704</v>
      </c>
      <c r="J7697" s="232">
        <v>2016</v>
      </c>
      <c r="K7697" s="106">
        <f t="shared" si="362"/>
        <v>1120274</v>
      </c>
    </row>
    <row r="7698" spans="2:11" s="58" customFormat="1">
      <c r="B7698" s="175" t="s">
        <v>8897</v>
      </c>
      <c r="C7698" s="174" t="s">
        <v>1892</v>
      </c>
      <c r="D7698" s="181">
        <v>5618.9666669999997</v>
      </c>
      <c r="E7698" s="97">
        <v>638.96396308698729</v>
      </c>
      <c r="F7698" s="227">
        <f t="shared" si="360"/>
        <v>3590317.21</v>
      </c>
      <c r="G7698" s="81">
        <v>2809.483393</v>
      </c>
      <c r="H7698" s="106">
        <v>162.6946794342557</v>
      </c>
      <c r="I7698" s="189">
        <f t="shared" si="361"/>
        <v>457088.00000000006</v>
      </c>
      <c r="J7698" s="232">
        <v>2016</v>
      </c>
      <c r="K7698" s="106">
        <f t="shared" si="362"/>
        <v>4047405</v>
      </c>
    </row>
    <row r="7699" spans="2:11" s="58" customFormat="1">
      <c r="B7699" s="175" t="s">
        <v>8898</v>
      </c>
      <c r="C7699" s="174" t="s">
        <v>126</v>
      </c>
      <c r="D7699" s="181">
        <v>9659.85</v>
      </c>
      <c r="E7699" s="97">
        <v>341.59066962737512</v>
      </c>
      <c r="F7699" s="227">
        <f t="shared" si="360"/>
        <v>3299714.63</v>
      </c>
      <c r="G7699" s="81">
        <v>4829.9251510000004</v>
      </c>
      <c r="H7699" s="106">
        <v>162.69444669081579</v>
      </c>
      <c r="I7699" s="189">
        <f t="shared" si="361"/>
        <v>785802</v>
      </c>
      <c r="J7699" s="232">
        <v>2016</v>
      </c>
      <c r="K7699" s="106">
        <f t="shared" si="362"/>
        <v>4085517</v>
      </c>
    </row>
    <row r="7700" spans="2:11" s="58" customFormat="1">
      <c r="B7700" s="175" t="s">
        <v>8899</v>
      </c>
      <c r="C7700" s="174" t="s">
        <v>132</v>
      </c>
      <c r="D7700" s="181">
        <v>8763.3047619999998</v>
      </c>
      <c r="E7700" s="97">
        <v>775.94570252605354</v>
      </c>
      <c r="F7700" s="227">
        <f t="shared" si="360"/>
        <v>6799848.6699999999</v>
      </c>
      <c r="G7700" s="81">
        <v>4381.6525369999999</v>
      </c>
      <c r="H7700" s="106">
        <v>162.69455279265108</v>
      </c>
      <c r="I7700" s="189">
        <f t="shared" si="361"/>
        <v>712871</v>
      </c>
      <c r="J7700" s="232">
        <v>2016</v>
      </c>
      <c r="K7700" s="106">
        <f t="shared" si="362"/>
        <v>7512720</v>
      </c>
    </row>
    <row r="7701" spans="2:11" s="58" customFormat="1">
      <c r="B7701" s="175" t="s">
        <v>8900</v>
      </c>
      <c r="C7701" s="174" t="s">
        <v>5079</v>
      </c>
      <c r="D7701" s="181">
        <v>17828.633330000001</v>
      </c>
      <c r="E7701" s="97">
        <v>304.18624465591608</v>
      </c>
      <c r="F7701" s="227">
        <f t="shared" si="360"/>
        <v>5423225.0200000005</v>
      </c>
      <c r="G7701" s="81">
        <v>8914.3162630000006</v>
      </c>
      <c r="H7701" s="106">
        <v>162.69447450722558</v>
      </c>
      <c r="I7701" s="189">
        <f t="shared" si="361"/>
        <v>1450310</v>
      </c>
      <c r="J7701" s="232">
        <v>2016</v>
      </c>
      <c r="K7701" s="106">
        <f t="shared" si="362"/>
        <v>6873535</v>
      </c>
    </row>
    <row r="7702" spans="2:11" s="58" customFormat="1">
      <c r="B7702" s="175" t="s">
        <v>8901</v>
      </c>
      <c r="C7702" s="174" t="s">
        <v>5079</v>
      </c>
      <c r="D7702" s="104">
        <v>18925.140479999998</v>
      </c>
      <c r="E7702" s="97">
        <v>83.324036704851991</v>
      </c>
      <c r="F7702" s="227">
        <f t="shared" si="360"/>
        <v>1576919.1</v>
      </c>
      <c r="G7702" s="81">
        <v>9462.5704870000009</v>
      </c>
      <c r="H7702" s="106">
        <v>162.69448160148747</v>
      </c>
      <c r="I7702" s="189">
        <f t="shared" si="361"/>
        <v>1539508</v>
      </c>
      <c r="J7702" s="232">
        <v>2016</v>
      </c>
      <c r="K7702" s="106">
        <f t="shared" si="362"/>
        <v>3116427</v>
      </c>
    </row>
    <row r="7703" spans="2:11" s="58" customFormat="1">
      <c r="B7703" s="175" t="s">
        <v>8902</v>
      </c>
      <c r="C7703" s="174" t="s">
        <v>1892</v>
      </c>
      <c r="D7703" s="181">
        <v>16537.900000000001</v>
      </c>
      <c r="E7703" s="97">
        <v>124.54350068630237</v>
      </c>
      <c r="F7703" s="227">
        <f t="shared" si="360"/>
        <v>2059687.96</v>
      </c>
      <c r="G7703" s="81">
        <v>8268.9498700000004</v>
      </c>
      <c r="H7703" s="106">
        <v>162.69454055838895</v>
      </c>
      <c r="I7703" s="189">
        <f t="shared" si="361"/>
        <v>1345313</v>
      </c>
      <c r="J7703" s="232">
        <v>2016</v>
      </c>
      <c r="K7703" s="106">
        <f t="shared" si="362"/>
        <v>3405001</v>
      </c>
    </row>
    <row r="7704" spans="2:11" s="58" customFormat="1">
      <c r="B7704" s="175" t="s">
        <v>8903</v>
      </c>
      <c r="C7704" s="174" t="s">
        <v>1918</v>
      </c>
      <c r="D7704" s="181">
        <v>16283.898810000001</v>
      </c>
      <c r="E7704" s="97">
        <v>364.48109198241815</v>
      </c>
      <c r="F7704" s="227">
        <f t="shared" si="360"/>
        <v>5935173.2199999997</v>
      </c>
      <c r="G7704" s="81">
        <v>8141.9492730000002</v>
      </c>
      <c r="H7704" s="106">
        <v>162.69445504809889</v>
      </c>
      <c r="I7704" s="189">
        <f t="shared" si="361"/>
        <v>1324650</v>
      </c>
      <c r="J7704" s="232">
        <v>2016</v>
      </c>
      <c r="K7704" s="106">
        <f t="shared" si="362"/>
        <v>7259823</v>
      </c>
    </row>
    <row r="7705" spans="2:11" s="58" customFormat="1">
      <c r="B7705" s="175" t="s">
        <v>8904</v>
      </c>
      <c r="C7705" s="174" t="s">
        <v>1892</v>
      </c>
      <c r="D7705" s="181">
        <v>11190.65</v>
      </c>
      <c r="E7705" s="97">
        <v>154.44044537180594</v>
      </c>
      <c r="F7705" s="227">
        <f t="shared" si="360"/>
        <v>1728288.97</v>
      </c>
      <c r="G7705" s="81">
        <v>5595.3250820000003</v>
      </c>
      <c r="H7705" s="106">
        <v>162.69456852980753</v>
      </c>
      <c r="I7705" s="189">
        <f t="shared" si="361"/>
        <v>910329</v>
      </c>
      <c r="J7705" s="232">
        <v>2016</v>
      </c>
      <c r="K7705" s="106">
        <f t="shared" si="362"/>
        <v>2638618</v>
      </c>
    </row>
    <row r="7706" spans="2:11" s="58" customFormat="1">
      <c r="B7706" s="175" t="s">
        <v>8905</v>
      </c>
      <c r="C7706" s="174" t="s">
        <v>1918</v>
      </c>
      <c r="D7706" s="181">
        <v>16936.695</v>
      </c>
      <c r="E7706" s="97">
        <v>338.92047710607056</v>
      </c>
      <c r="F7706" s="227">
        <f t="shared" si="360"/>
        <v>5740192.75</v>
      </c>
      <c r="G7706" s="81">
        <v>8468.3472889999994</v>
      </c>
      <c r="H7706" s="106">
        <v>162.69455573576207</v>
      </c>
      <c r="I7706" s="189">
        <f t="shared" si="361"/>
        <v>1377754</v>
      </c>
      <c r="J7706" s="232">
        <v>2016</v>
      </c>
      <c r="K7706" s="106">
        <f t="shared" si="362"/>
        <v>7117947</v>
      </c>
    </row>
    <row r="7707" spans="2:11" s="58" customFormat="1">
      <c r="B7707" s="175" t="s">
        <v>8906</v>
      </c>
      <c r="C7707" s="174" t="s">
        <v>1808</v>
      </c>
      <c r="D7707" s="104">
        <v>12474.193380000001</v>
      </c>
      <c r="E7707" s="97">
        <v>276.4840511074392</v>
      </c>
      <c r="F7707" s="227">
        <f t="shared" si="360"/>
        <v>3448915.52</v>
      </c>
      <c r="G7707" s="81">
        <v>6237.0965999999999</v>
      </c>
      <c r="H7707" s="106">
        <v>162.6944498502717</v>
      </c>
      <c r="I7707" s="189">
        <f t="shared" si="361"/>
        <v>1014741.0000000001</v>
      </c>
      <c r="J7707" s="232">
        <v>2016</v>
      </c>
      <c r="K7707" s="106">
        <f t="shared" si="362"/>
        <v>4463657</v>
      </c>
    </row>
    <row r="7708" spans="2:11" s="58" customFormat="1">
      <c r="B7708" s="175" t="s">
        <v>8907</v>
      </c>
      <c r="C7708" s="174" t="s">
        <v>1918</v>
      </c>
      <c r="D7708" s="181">
        <v>6355.7866670000003</v>
      </c>
      <c r="E7708" s="97">
        <v>439.10002273838114</v>
      </c>
      <c r="F7708" s="227">
        <f t="shared" si="360"/>
        <v>2790826.07</v>
      </c>
      <c r="G7708" s="81">
        <v>3177.8932030000001</v>
      </c>
      <c r="H7708" s="106">
        <v>162.69458001669668</v>
      </c>
      <c r="I7708" s="189">
        <f t="shared" si="361"/>
        <v>517026</v>
      </c>
      <c r="J7708" s="232">
        <v>2016</v>
      </c>
      <c r="K7708" s="106">
        <f t="shared" si="362"/>
        <v>3307852</v>
      </c>
    </row>
    <row r="7709" spans="2:11" s="58" customFormat="1">
      <c r="B7709" s="175" t="s">
        <v>8908</v>
      </c>
      <c r="C7709" s="174" t="s">
        <v>1970</v>
      </c>
      <c r="D7709" s="181">
        <v>10513.10857</v>
      </c>
      <c r="E7709" s="97">
        <v>273.32996333738043</v>
      </c>
      <c r="F7709" s="227">
        <f t="shared" si="360"/>
        <v>2873547.58</v>
      </c>
      <c r="G7709" s="81">
        <v>5256.5542059999998</v>
      </c>
      <c r="H7709" s="106">
        <v>162.69441281968204</v>
      </c>
      <c r="I7709" s="189">
        <f t="shared" si="361"/>
        <v>855211.99999999988</v>
      </c>
      <c r="J7709" s="232">
        <v>2016</v>
      </c>
      <c r="K7709" s="106">
        <f t="shared" si="362"/>
        <v>3728760</v>
      </c>
    </row>
    <row r="7710" spans="2:11" s="58" customFormat="1">
      <c r="B7710" s="175" t="s">
        <v>8909</v>
      </c>
      <c r="C7710" s="174" t="s">
        <v>1808</v>
      </c>
      <c r="D7710" s="181">
        <v>13043.77333</v>
      </c>
      <c r="E7710" s="97">
        <v>880.13653638061191</v>
      </c>
      <c r="F7710" s="227">
        <f t="shared" si="360"/>
        <v>11480301.48</v>
      </c>
      <c r="G7710" s="81">
        <v>6521.8866250000001</v>
      </c>
      <c r="H7710" s="106">
        <v>162.69448719526</v>
      </c>
      <c r="I7710" s="189">
        <f t="shared" si="361"/>
        <v>1061075</v>
      </c>
      <c r="J7710" s="232">
        <v>2016</v>
      </c>
      <c r="K7710" s="106">
        <f t="shared" si="362"/>
        <v>12541376</v>
      </c>
    </row>
    <row r="7711" spans="2:11" s="58" customFormat="1">
      <c r="B7711" s="175" t="s">
        <v>8910</v>
      </c>
      <c r="C7711" s="174" t="s">
        <v>1918</v>
      </c>
      <c r="D7711" s="181">
        <v>16936.695</v>
      </c>
      <c r="E7711" s="97">
        <v>338.92047710607056</v>
      </c>
      <c r="F7711" s="227">
        <f t="shared" si="360"/>
        <v>5740192.75</v>
      </c>
      <c r="G7711" s="81">
        <v>8468.3472889999994</v>
      </c>
      <c r="H7711" s="106">
        <v>162.69455573576207</v>
      </c>
      <c r="I7711" s="189">
        <f t="shared" si="361"/>
        <v>1377754</v>
      </c>
      <c r="J7711" s="232">
        <v>2016</v>
      </c>
      <c r="K7711" s="106">
        <f t="shared" si="362"/>
        <v>7117947</v>
      </c>
    </row>
    <row r="7712" spans="2:11" s="58" customFormat="1">
      <c r="B7712" s="175" t="s">
        <v>8911</v>
      </c>
      <c r="C7712" s="174" t="s">
        <v>132</v>
      </c>
      <c r="D7712" s="104">
        <v>9449.15</v>
      </c>
      <c r="E7712" s="97">
        <v>72.488503198700414</v>
      </c>
      <c r="F7712" s="227">
        <f t="shared" si="360"/>
        <v>684954.74</v>
      </c>
      <c r="G7712" s="81">
        <v>4724.5748860000003</v>
      </c>
      <c r="H7712" s="106">
        <v>162.69442617529927</v>
      </c>
      <c r="I7712" s="189">
        <f t="shared" si="361"/>
        <v>768662</v>
      </c>
      <c r="J7712" s="232">
        <v>2016</v>
      </c>
      <c r="K7712" s="106">
        <f t="shared" si="362"/>
        <v>1453617</v>
      </c>
    </row>
    <row r="7713" spans="2:11" s="58" customFormat="1">
      <c r="B7713" s="175" t="s">
        <v>8912</v>
      </c>
      <c r="C7713" s="174" t="s">
        <v>126</v>
      </c>
      <c r="D7713" s="181">
        <v>7074.14</v>
      </c>
      <c r="E7713" s="97">
        <v>260.47900098103793</v>
      </c>
      <c r="F7713" s="227">
        <f t="shared" si="360"/>
        <v>1842664.9199999997</v>
      </c>
      <c r="G7713" s="81">
        <v>3537.0698809999999</v>
      </c>
      <c r="H7713" s="106">
        <v>162.69455208990823</v>
      </c>
      <c r="I7713" s="189">
        <f t="shared" si="361"/>
        <v>575462</v>
      </c>
      <c r="J7713" s="232">
        <v>2016</v>
      </c>
      <c r="K7713" s="106">
        <f t="shared" si="362"/>
        <v>2418127</v>
      </c>
    </row>
    <row r="7714" spans="2:11" s="58" customFormat="1">
      <c r="B7714" s="175" t="s">
        <v>8913</v>
      </c>
      <c r="C7714" s="174" t="s">
        <v>126</v>
      </c>
      <c r="D7714" s="181">
        <v>9659.85</v>
      </c>
      <c r="E7714" s="97">
        <v>341.59066962737512</v>
      </c>
      <c r="F7714" s="227">
        <f t="shared" si="360"/>
        <v>3299714.63</v>
      </c>
      <c r="G7714" s="81">
        <v>4829.9251510000004</v>
      </c>
      <c r="H7714" s="106">
        <v>162.69444669081579</v>
      </c>
      <c r="I7714" s="189">
        <f t="shared" si="361"/>
        <v>785802</v>
      </c>
      <c r="J7714" s="232">
        <v>2016</v>
      </c>
      <c r="K7714" s="106">
        <f t="shared" si="362"/>
        <v>4085517</v>
      </c>
    </row>
    <row r="7715" spans="2:11" s="58" customFormat="1">
      <c r="B7715" s="175" t="s">
        <v>8914</v>
      </c>
      <c r="C7715" s="174" t="s">
        <v>1897</v>
      </c>
      <c r="D7715" s="181">
        <v>12635.1</v>
      </c>
      <c r="E7715" s="97">
        <v>152.42743706025277</v>
      </c>
      <c r="F7715" s="227">
        <f t="shared" si="360"/>
        <v>1925935.91</v>
      </c>
      <c r="G7715" s="81">
        <v>6317.5500019999999</v>
      </c>
      <c r="H7715" s="106">
        <v>162.69455717400115</v>
      </c>
      <c r="I7715" s="189">
        <f t="shared" si="361"/>
        <v>1027831</v>
      </c>
      <c r="J7715" s="232">
        <v>2016</v>
      </c>
      <c r="K7715" s="106">
        <f t="shared" si="362"/>
        <v>2953767</v>
      </c>
    </row>
    <row r="7716" spans="2:11" s="58" customFormat="1">
      <c r="B7716" s="175" t="s">
        <v>8915</v>
      </c>
      <c r="C7716" s="174" t="s">
        <v>1892</v>
      </c>
      <c r="D7716" s="181">
        <v>14871.57841</v>
      </c>
      <c r="E7716" s="97">
        <v>337.9145650485126</v>
      </c>
      <c r="F7716" s="227">
        <f t="shared" si="360"/>
        <v>5025322.95</v>
      </c>
      <c r="G7716" s="81">
        <v>7435.7889919999998</v>
      </c>
      <c r="H7716" s="106">
        <v>162.69450374419662</v>
      </c>
      <c r="I7716" s="189">
        <f t="shared" si="361"/>
        <v>1209762</v>
      </c>
      <c r="J7716" s="232">
        <v>2016</v>
      </c>
      <c r="K7716" s="106">
        <f t="shared" si="362"/>
        <v>6235085</v>
      </c>
    </row>
    <row r="7717" spans="2:11" s="58" customFormat="1">
      <c r="B7717" s="175" t="s">
        <v>8916</v>
      </c>
      <c r="C7717" s="174" t="s">
        <v>1897</v>
      </c>
      <c r="D7717" s="104">
        <v>15425.68333</v>
      </c>
      <c r="E7717" s="97">
        <v>185.65006416477499</v>
      </c>
      <c r="F7717" s="227">
        <f t="shared" si="360"/>
        <v>2863779.1</v>
      </c>
      <c r="G7717" s="81">
        <v>7712.8416740000002</v>
      </c>
      <c r="H7717" s="106">
        <v>162.69451040724164</v>
      </c>
      <c r="I7717" s="189">
        <f t="shared" si="361"/>
        <v>1254837</v>
      </c>
      <c r="J7717" s="232">
        <v>2016</v>
      </c>
      <c r="K7717" s="106">
        <f t="shared" si="362"/>
        <v>4118616</v>
      </c>
    </row>
    <row r="7718" spans="2:11" s="58" customFormat="1">
      <c r="B7718" s="175" t="s">
        <v>8917</v>
      </c>
      <c r="C7718" s="174" t="s">
        <v>1892</v>
      </c>
      <c r="D7718" s="181">
        <v>9876.4050000000007</v>
      </c>
      <c r="E7718" s="97">
        <v>408.36015128986713</v>
      </c>
      <c r="F7718" s="227">
        <f t="shared" si="360"/>
        <v>4033130.2400000007</v>
      </c>
      <c r="G7718" s="81">
        <v>4938.2025480000002</v>
      </c>
      <c r="H7718" s="106">
        <v>162.69442012365184</v>
      </c>
      <c r="I7718" s="189">
        <f t="shared" si="361"/>
        <v>803418</v>
      </c>
      <c r="J7718" s="232">
        <v>2016</v>
      </c>
      <c r="K7718" s="106">
        <f t="shared" si="362"/>
        <v>4836548</v>
      </c>
    </row>
    <row r="7719" spans="2:11" s="58" customFormat="1">
      <c r="B7719" s="175" t="s">
        <v>8918</v>
      </c>
      <c r="C7719" s="174" t="s">
        <v>2336</v>
      </c>
      <c r="D7719" s="181">
        <v>34713.002379999998</v>
      </c>
      <c r="E7719" s="97">
        <v>117.06703169937674</v>
      </c>
      <c r="F7719" s="227">
        <f t="shared" si="360"/>
        <v>4063748.15</v>
      </c>
      <c r="G7719" s="81">
        <v>17356.500789999998</v>
      </c>
      <c r="H7719" s="106">
        <v>162.69448745261747</v>
      </c>
      <c r="I7719" s="189">
        <f t="shared" si="361"/>
        <v>2823807</v>
      </c>
      <c r="J7719" s="232">
        <v>2016</v>
      </c>
      <c r="K7719" s="106">
        <f t="shared" si="362"/>
        <v>6887555</v>
      </c>
    </row>
    <row r="7720" spans="2:11" s="58" customFormat="1">
      <c r="B7720" s="175" t="s">
        <v>8919</v>
      </c>
      <c r="C7720" s="174" t="s">
        <v>1933</v>
      </c>
      <c r="D7720" s="181">
        <v>13796.592500000001</v>
      </c>
      <c r="E7720" s="97">
        <v>154.63941839262122</v>
      </c>
      <c r="F7720" s="227">
        <f t="shared" si="360"/>
        <v>2133497.04</v>
      </c>
      <c r="G7720" s="81"/>
      <c r="H7720" s="106" t="s">
        <v>11235</v>
      </c>
      <c r="I7720" s="189" t="str">
        <f t="shared" si="361"/>
        <v/>
      </c>
      <c r="J7720" s="232">
        <v>2016</v>
      </c>
      <c r="K7720" s="106">
        <f t="shared" si="362"/>
        <v>0</v>
      </c>
    </row>
    <row r="7721" spans="2:11" s="58" customFormat="1">
      <c r="B7721" s="175" t="s">
        <v>8920</v>
      </c>
      <c r="C7721" s="174" t="s">
        <v>1892</v>
      </c>
      <c r="D7721" s="181">
        <v>9876.4050000000007</v>
      </c>
      <c r="E7721" s="97">
        <v>408.36015128986713</v>
      </c>
      <c r="F7721" s="227">
        <f t="shared" si="360"/>
        <v>4033130.2400000007</v>
      </c>
      <c r="G7721" s="81">
        <v>4938.2025480000002</v>
      </c>
      <c r="H7721" s="106">
        <v>162.69442012365184</v>
      </c>
      <c r="I7721" s="189">
        <f t="shared" si="361"/>
        <v>803418</v>
      </c>
      <c r="J7721" s="232">
        <v>2016</v>
      </c>
      <c r="K7721" s="106">
        <f t="shared" si="362"/>
        <v>4836548</v>
      </c>
    </row>
    <row r="7722" spans="2:11" s="58" customFormat="1">
      <c r="B7722" s="175" t="s">
        <v>8921</v>
      </c>
      <c r="C7722" s="174" t="s">
        <v>8922</v>
      </c>
      <c r="D7722" s="104">
        <v>17073.266670000001</v>
      </c>
      <c r="E7722" s="97">
        <v>88.054276844490929</v>
      </c>
      <c r="F7722" s="227">
        <f t="shared" si="360"/>
        <v>1503374.15</v>
      </c>
      <c r="G7722" s="81">
        <v>8536.6336350000001</v>
      </c>
      <c r="H7722" s="106">
        <v>162.69446006276922</v>
      </c>
      <c r="I7722" s="189">
        <f t="shared" si="361"/>
        <v>1388863</v>
      </c>
      <c r="J7722" s="232">
        <v>2016</v>
      </c>
      <c r="K7722" s="106">
        <f t="shared" si="362"/>
        <v>2892237</v>
      </c>
    </row>
    <row r="7723" spans="2:11" s="58" customFormat="1">
      <c r="B7723" s="175" t="s">
        <v>8923</v>
      </c>
      <c r="C7723" s="174" t="s">
        <v>8922</v>
      </c>
      <c r="D7723" s="181">
        <v>17073.266670000001</v>
      </c>
      <c r="E7723" s="97">
        <v>88.054276844490929</v>
      </c>
      <c r="F7723" s="227">
        <f t="shared" si="360"/>
        <v>1503374.15</v>
      </c>
      <c r="G7723" s="81">
        <v>8536.6336350000001</v>
      </c>
      <c r="H7723" s="106">
        <v>162.69446006276922</v>
      </c>
      <c r="I7723" s="189">
        <f t="shared" si="361"/>
        <v>1388863</v>
      </c>
      <c r="J7723" s="232">
        <v>2016</v>
      </c>
      <c r="K7723" s="106">
        <f t="shared" si="362"/>
        <v>2892237</v>
      </c>
    </row>
    <row r="7724" spans="2:11" s="58" customFormat="1">
      <c r="B7724" s="175" t="s">
        <v>8924</v>
      </c>
      <c r="C7724" s="174" t="s">
        <v>1883</v>
      </c>
      <c r="D7724" s="181">
        <v>8027.4615379999996</v>
      </c>
      <c r="E7724" s="97">
        <v>420.58669531055438</v>
      </c>
      <c r="F7724" s="227">
        <f t="shared" si="360"/>
        <v>3376243.52</v>
      </c>
      <c r="G7724" s="81">
        <v>4013.7308349999998</v>
      </c>
      <c r="H7724" s="106">
        <v>162.69451710754791</v>
      </c>
      <c r="I7724" s="189">
        <f t="shared" si="361"/>
        <v>653012</v>
      </c>
      <c r="J7724" s="232">
        <v>2016</v>
      </c>
      <c r="K7724" s="106">
        <f t="shared" si="362"/>
        <v>4029256</v>
      </c>
    </row>
    <row r="7725" spans="2:11" s="58" customFormat="1">
      <c r="B7725" s="175" t="s">
        <v>8925</v>
      </c>
      <c r="C7725" s="174" t="s">
        <v>8926</v>
      </c>
      <c r="D7725" s="181">
        <v>27939.93333</v>
      </c>
      <c r="E7725" s="97">
        <v>126.92493278759017</v>
      </c>
      <c r="F7725" s="227">
        <f t="shared" si="360"/>
        <v>3546274.16</v>
      </c>
      <c r="G7725" s="81">
        <v>13969.966410000001</v>
      </c>
      <c r="H7725" s="106">
        <v>162.69452146807274</v>
      </c>
      <c r="I7725" s="189">
        <f t="shared" si="361"/>
        <v>2272837</v>
      </c>
      <c r="J7725" s="232">
        <v>2016</v>
      </c>
      <c r="K7725" s="106">
        <f t="shared" si="362"/>
        <v>5819111</v>
      </c>
    </row>
    <row r="7726" spans="2:11" s="58" customFormat="1">
      <c r="B7726" s="175" t="s">
        <v>8927</v>
      </c>
      <c r="C7726" s="174" t="s">
        <v>1883</v>
      </c>
      <c r="D7726" s="181">
        <v>14684</v>
      </c>
      <c r="E7726" s="97">
        <v>433.62237401253066</v>
      </c>
      <c r="F7726" s="227">
        <f t="shared" si="360"/>
        <v>6367310.9400000004</v>
      </c>
      <c r="G7726" s="81">
        <v>7341.9999509999998</v>
      </c>
      <c r="H7726" s="106">
        <v>162.69449849796112</v>
      </c>
      <c r="I7726" s="189">
        <f t="shared" si="361"/>
        <v>1194503</v>
      </c>
      <c r="J7726" s="232">
        <v>2016</v>
      </c>
      <c r="K7726" s="106">
        <f t="shared" si="362"/>
        <v>7561814</v>
      </c>
    </row>
    <row r="7727" spans="2:11" s="58" customFormat="1">
      <c r="B7727" s="175" t="s">
        <v>8928</v>
      </c>
      <c r="C7727" s="174" t="s">
        <v>1933</v>
      </c>
      <c r="D7727" s="104">
        <v>40978.043250000002</v>
      </c>
      <c r="E7727" s="97">
        <v>286.86346388684626</v>
      </c>
      <c r="F7727" s="227">
        <f t="shared" si="360"/>
        <v>11755103.43</v>
      </c>
      <c r="G7727" s="81"/>
      <c r="H7727" s="106" t="s">
        <v>11235</v>
      </c>
      <c r="I7727" s="189" t="str">
        <f t="shared" si="361"/>
        <v/>
      </c>
      <c r="J7727" s="232">
        <v>2016</v>
      </c>
      <c r="K7727" s="106">
        <f t="shared" si="362"/>
        <v>0</v>
      </c>
    </row>
    <row r="7728" spans="2:11" s="58" customFormat="1">
      <c r="B7728" s="175" t="s">
        <v>8929</v>
      </c>
      <c r="C7728" s="174" t="s">
        <v>1933</v>
      </c>
      <c r="D7728" s="181">
        <v>9632.5666669999991</v>
      </c>
      <c r="E7728" s="97">
        <v>95.476459368895235</v>
      </c>
      <c r="F7728" s="227">
        <f t="shared" si="360"/>
        <v>919683.36</v>
      </c>
      <c r="G7728" s="81"/>
      <c r="H7728" s="106" t="s">
        <v>11235</v>
      </c>
      <c r="I7728" s="189" t="str">
        <f t="shared" si="361"/>
        <v/>
      </c>
      <c r="J7728" s="232">
        <v>2016</v>
      </c>
      <c r="K7728" s="106">
        <f t="shared" si="362"/>
        <v>0</v>
      </c>
    </row>
    <row r="7729" spans="2:11" s="58" customFormat="1">
      <c r="B7729" s="175" t="s">
        <v>8930</v>
      </c>
      <c r="C7729" s="174" t="s">
        <v>1883</v>
      </c>
      <c r="D7729" s="181">
        <v>8027.4615379999996</v>
      </c>
      <c r="E7729" s="97">
        <v>420.58669531055438</v>
      </c>
      <c r="F7729" s="227">
        <f t="shared" si="360"/>
        <v>3376243.52</v>
      </c>
      <c r="G7729" s="81">
        <v>4013.7308349999998</v>
      </c>
      <c r="H7729" s="106">
        <v>162.69451710754791</v>
      </c>
      <c r="I7729" s="189">
        <f t="shared" si="361"/>
        <v>653012</v>
      </c>
      <c r="J7729" s="232">
        <v>2016</v>
      </c>
      <c r="K7729" s="106">
        <f t="shared" si="362"/>
        <v>4029256</v>
      </c>
    </row>
    <row r="7730" spans="2:11" s="58" customFormat="1">
      <c r="B7730" s="175" t="s">
        <v>8931</v>
      </c>
      <c r="C7730" s="174" t="s">
        <v>8926</v>
      </c>
      <c r="D7730" s="181">
        <v>27939.93333</v>
      </c>
      <c r="E7730" s="97">
        <v>126.92493278759017</v>
      </c>
      <c r="F7730" s="227">
        <f t="shared" si="360"/>
        <v>3546274.16</v>
      </c>
      <c r="G7730" s="81">
        <v>13969.966410000001</v>
      </c>
      <c r="H7730" s="106">
        <v>162.69452146807274</v>
      </c>
      <c r="I7730" s="189">
        <f t="shared" si="361"/>
        <v>2272837</v>
      </c>
      <c r="J7730" s="232">
        <v>2016</v>
      </c>
      <c r="K7730" s="106">
        <f t="shared" si="362"/>
        <v>5819111</v>
      </c>
    </row>
    <row r="7731" spans="2:11" s="58" customFormat="1">
      <c r="B7731" s="175" t="s">
        <v>8932</v>
      </c>
      <c r="C7731" s="174" t="s">
        <v>8926</v>
      </c>
      <c r="D7731" s="181">
        <v>39652.470560000002</v>
      </c>
      <c r="E7731" s="97">
        <v>274.29388399752713</v>
      </c>
      <c r="F7731" s="227">
        <f t="shared" si="360"/>
        <v>10876430.16</v>
      </c>
      <c r="G7731" s="81">
        <v>19826.236359999999</v>
      </c>
      <c r="H7731" s="106">
        <v>162.69451959665835</v>
      </c>
      <c r="I7731" s="189">
        <f t="shared" si="361"/>
        <v>3225620</v>
      </c>
      <c r="J7731" s="232">
        <v>2016</v>
      </c>
      <c r="K7731" s="106">
        <f t="shared" si="362"/>
        <v>14102050</v>
      </c>
    </row>
    <row r="7732" spans="2:11" s="58" customFormat="1">
      <c r="B7732" s="175" t="s">
        <v>8933</v>
      </c>
      <c r="C7732" s="174" t="s">
        <v>8934</v>
      </c>
      <c r="D7732" s="104">
        <v>11450.25</v>
      </c>
      <c r="E7732" s="97">
        <v>606.08251872229869</v>
      </c>
      <c r="F7732" s="227">
        <f t="shared" si="360"/>
        <v>6939796.3600000003</v>
      </c>
      <c r="G7732" s="81">
        <v>11450.25021</v>
      </c>
      <c r="H7732" s="106">
        <v>162.69452333653413</v>
      </c>
      <c r="I7732" s="189">
        <f t="shared" si="361"/>
        <v>1862892.9999999998</v>
      </c>
      <c r="J7732" s="232">
        <v>2016</v>
      </c>
      <c r="K7732" s="106">
        <f t="shared" si="362"/>
        <v>8802689</v>
      </c>
    </row>
    <row r="7733" spans="2:11" s="58" customFormat="1">
      <c r="B7733" s="175" t="s">
        <v>8935</v>
      </c>
      <c r="C7733" s="174" t="s">
        <v>1808</v>
      </c>
      <c r="D7733" s="181">
        <v>20218.554550000001</v>
      </c>
      <c r="E7733" s="97">
        <v>286.66719154757777</v>
      </c>
      <c r="F7733" s="227">
        <f t="shared" si="360"/>
        <v>5795996.25</v>
      </c>
      <c r="G7733" s="81">
        <v>10109.27758</v>
      </c>
      <c r="H7733" s="106">
        <v>162.69451372607378</v>
      </c>
      <c r="I7733" s="189">
        <f t="shared" si="361"/>
        <v>1644724</v>
      </c>
      <c r="J7733" s="232">
        <v>2016</v>
      </c>
      <c r="K7733" s="106">
        <f t="shared" si="362"/>
        <v>7440720</v>
      </c>
    </row>
    <row r="7734" spans="2:11" s="58" customFormat="1">
      <c r="B7734" s="175" t="s">
        <v>8936</v>
      </c>
      <c r="C7734" s="174" t="s">
        <v>1808</v>
      </c>
      <c r="D7734" s="181">
        <v>6835.85</v>
      </c>
      <c r="E7734" s="97">
        <v>154.15712603407036</v>
      </c>
      <c r="F7734" s="227">
        <f t="shared" si="360"/>
        <v>1053794.99</v>
      </c>
      <c r="G7734" s="81">
        <v>3417.9248940000002</v>
      </c>
      <c r="H7734" s="106">
        <v>162.6946223938881</v>
      </c>
      <c r="I7734" s="189">
        <f t="shared" si="361"/>
        <v>556078</v>
      </c>
      <c r="J7734" s="232">
        <v>2016</v>
      </c>
      <c r="K7734" s="106">
        <f t="shared" si="362"/>
        <v>1609873</v>
      </c>
    </row>
    <row r="7735" spans="2:11" s="58" customFormat="1">
      <c r="B7735" s="175" t="s">
        <v>8937</v>
      </c>
      <c r="C7735" s="174" t="s">
        <v>2322</v>
      </c>
      <c r="D7735" s="181">
        <v>4869.8999999999996</v>
      </c>
      <c r="E7735" s="97">
        <v>84.202558574098035</v>
      </c>
      <c r="F7735" s="227">
        <f t="shared" si="360"/>
        <v>410058.04</v>
      </c>
      <c r="G7735" s="81">
        <v>2434.9499580000002</v>
      </c>
      <c r="H7735" s="106">
        <v>162.69451398721517</v>
      </c>
      <c r="I7735" s="189">
        <f t="shared" si="361"/>
        <v>396153</v>
      </c>
      <c r="J7735" s="232">
        <v>2016</v>
      </c>
      <c r="K7735" s="106">
        <f t="shared" si="362"/>
        <v>806211</v>
      </c>
    </row>
    <row r="7736" spans="2:11" s="58" customFormat="1">
      <c r="B7736" s="175" t="s">
        <v>8938</v>
      </c>
      <c r="C7736" s="174" t="s">
        <v>6012</v>
      </c>
      <c r="D7736" s="181">
        <v>1677.4</v>
      </c>
      <c r="E7736" s="97">
        <v>56.467151544056271</v>
      </c>
      <c r="F7736" s="227">
        <f t="shared" si="360"/>
        <v>94718</v>
      </c>
      <c r="G7736" s="81">
        <v>838.70001019999995</v>
      </c>
      <c r="H7736" s="106">
        <v>162.69464449805011</v>
      </c>
      <c r="I7736" s="189">
        <f t="shared" si="361"/>
        <v>136452</v>
      </c>
      <c r="J7736" s="232">
        <v>2016</v>
      </c>
      <c r="K7736" s="106">
        <f t="shared" si="362"/>
        <v>231170</v>
      </c>
    </row>
    <row r="7737" spans="2:11" s="58" customFormat="1">
      <c r="B7737" s="175" t="s">
        <v>8939</v>
      </c>
      <c r="C7737" s="174" t="s">
        <v>8940</v>
      </c>
      <c r="D7737" s="104">
        <v>7067.0047619999996</v>
      </c>
      <c r="E7737" s="97">
        <v>349.47517557651253</v>
      </c>
      <c r="F7737" s="227">
        <f t="shared" si="360"/>
        <v>2469742.73</v>
      </c>
      <c r="G7737" s="81"/>
      <c r="H7737" s="106" t="s">
        <v>11235</v>
      </c>
      <c r="I7737" s="189" t="str">
        <f t="shared" si="361"/>
        <v/>
      </c>
      <c r="J7737" s="232">
        <v>2016</v>
      </c>
      <c r="K7737" s="106">
        <f t="shared" si="362"/>
        <v>0</v>
      </c>
    </row>
    <row r="7738" spans="2:11" s="58" customFormat="1">
      <c r="B7738" s="175" t="s">
        <v>8941</v>
      </c>
      <c r="C7738" s="174" t="s">
        <v>8940</v>
      </c>
      <c r="D7738" s="181">
        <v>7067.0047619999996</v>
      </c>
      <c r="E7738" s="97">
        <v>349.47517557651253</v>
      </c>
      <c r="F7738" s="227">
        <f t="shared" si="360"/>
        <v>2469742.73</v>
      </c>
      <c r="G7738" s="81"/>
      <c r="H7738" s="106" t="s">
        <v>11235</v>
      </c>
      <c r="I7738" s="189" t="str">
        <f t="shared" si="361"/>
        <v/>
      </c>
      <c r="J7738" s="232">
        <v>2016</v>
      </c>
      <c r="K7738" s="106">
        <f t="shared" si="362"/>
        <v>0</v>
      </c>
    </row>
    <row r="7739" spans="2:11" s="58" customFormat="1">
      <c r="B7739" s="175" t="s">
        <v>8942</v>
      </c>
      <c r="C7739" s="174" t="s">
        <v>1848</v>
      </c>
      <c r="D7739" s="181">
        <v>11773.97143</v>
      </c>
      <c r="E7739" s="97">
        <v>496.64665017791708</v>
      </c>
      <c r="F7739" s="227">
        <f t="shared" si="360"/>
        <v>5847503.4699999997</v>
      </c>
      <c r="G7739" s="81">
        <v>5886.9858610000001</v>
      </c>
      <c r="H7739" s="106">
        <v>162.69446243196947</v>
      </c>
      <c r="I7739" s="189">
        <f t="shared" si="361"/>
        <v>957780</v>
      </c>
      <c r="J7739" s="232">
        <v>2016</v>
      </c>
      <c r="K7739" s="106">
        <f t="shared" si="362"/>
        <v>6805283</v>
      </c>
    </row>
    <row r="7740" spans="2:11" s="58" customFormat="1">
      <c r="B7740" s="175" t="s">
        <v>8943</v>
      </c>
      <c r="C7740" s="174" t="s">
        <v>8844</v>
      </c>
      <c r="D7740" s="181">
        <v>5830.5068179999998</v>
      </c>
      <c r="E7740" s="97">
        <v>507.16104145030778</v>
      </c>
      <c r="F7740" s="227">
        <f t="shared" si="360"/>
        <v>2957005.91</v>
      </c>
      <c r="G7740" s="81">
        <v>2915.2533629999998</v>
      </c>
      <c r="H7740" s="106">
        <v>162.69460693183669</v>
      </c>
      <c r="I7740" s="189">
        <f t="shared" si="361"/>
        <v>474296</v>
      </c>
      <c r="J7740" s="232">
        <v>2016</v>
      </c>
      <c r="K7740" s="106">
        <f t="shared" si="362"/>
        <v>3431302</v>
      </c>
    </row>
    <row r="7741" spans="2:11" s="58" customFormat="1">
      <c r="B7741" s="175" t="s">
        <v>8944</v>
      </c>
      <c r="C7741" s="174" t="s">
        <v>8844</v>
      </c>
      <c r="D7741" s="181">
        <v>7292.6568180000004</v>
      </c>
      <c r="E7741" s="97">
        <v>228.38400346621108</v>
      </c>
      <c r="F7741" s="227">
        <f t="shared" si="360"/>
        <v>1665526.16</v>
      </c>
      <c r="G7741" s="81">
        <v>3646.3286039999998</v>
      </c>
      <c r="H7741" s="106">
        <v>162.69460721373866</v>
      </c>
      <c r="I7741" s="189">
        <f t="shared" si="361"/>
        <v>593238</v>
      </c>
      <c r="J7741" s="232">
        <v>2016</v>
      </c>
      <c r="K7741" s="106">
        <f t="shared" si="362"/>
        <v>2258764</v>
      </c>
    </row>
    <row r="7742" spans="2:11" s="58" customFormat="1">
      <c r="B7742" s="175" t="s">
        <v>8945</v>
      </c>
      <c r="C7742" s="174" t="s">
        <v>1848</v>
      </c>
      <c r="D7742" s="104">
        <v>11650.36</v>
      </c>
      <c r="E7742" s="97">
        <v>382.92694217174409</v>
      </c>
      <c r="F7742" s="227">
        <f t="shared" si="360"/>
        <v>4461236.7300000004</v>
      </c>
      <c r="G7742" s="81">
        <v>5825.1798179999996</v>
      </c>
      <c r="H7742" s="106">
        <v>162.69454842775809</v>
      </c>
      <c r="I7742" s="189">
        <f t="shared" si="361"/>
        <v>947725</v>
      </c>
      <c r="J7742" s="232">
        <v>2016</v>
      </c>
      <c r="K7742" s="106">
        <f t="shared" si="362"/>
        <v>5408962</v>
      </c>
    </row>
    <row r="7743" spans="2:11" s="58" customFormat="1">
      <c r="B7743" s="175" t="s">
        <v>8946</v>
      </c>
      <c r="C7743" s="174" t="s">
        <v>1848</v>
      </c>
      <c r="D7743" s="181">
        <v>6336.36</v>
      </c>
      <c r="E7743" s="97">
        <v>465.01910402818027</v>
      </c>
      <c r="F7743" s="227">
        <f t="shared" si="360"/>
        <v>2946528.45</v>
      </c>
      <c r="G7743" s="81">
        <v>3168.1799890000002</v>
      </c>
      <c r="H7743" s="106">
        <v>162.69435505231328</v>
      </c>
      <c r="I7743" s="189">
        <f t="shared" si="361"/>
        <v>515445</v>
      </c>
      <c r="J7743" s="232">
        <v>2016</v>
      </c>
      <c r="K7743" s="106">
        <f t="shared" si="362"/>
        <v>3461973</v>
      </c>
    </row>
    <row r="7744" spans="2:11" s="58" customFormat="1">
      <c r="B7744" s="175" t="s">
        <v>8947</v>
      </c>
      <c r="C7744" s="174" t="s">
        <v>1970</v>
      </c>
      <c r="D7744" s="181">
        <v>19866.42727</v>
      </c>
      <c r="E7744" s="97">
        <v>231.83293691437854</v>
      </c>
      <c r="F7744" s="227">
        <f t="shared" si="360"/>
        <v>4605692.18</v>
      </c>
      <c r="G7744" s="81">
        <v>9933.2133219999996</v>
      </c>
      <c r="H7744" s="106">
        <v>162.69448240084822</v>
      </c>
      <c r="I7744" s="189">
        <f t="shared" si="361"/>
        <v>1616079</v>
      </c>
      <c r="J7744" s="232">
        <v>2016</v>
      </c>
      <c r="K7744" s="106">
        <f t="shared" si="362"/>
        <v>6221771</v>
      </c>
    </row>
    <row r="7745" spans="2:11" s="58" customFormat="1">
      <c r="B7745" s="175" t="s">
        <v>8948</v>
      </c>
      <c r="C7745" s="174" t="s">
        <v>1848</v>
      </c>
      <c r="D7745" s="181">
        <v>6736.05</v>
      </c>
      <c r="E7745" s="97">
        <v>405.48605191469773</v>
      </c>
      <c r="F7745" s="227">
        <f t="shared" si="360"/>
        <v>2731374.32</v>
      </c>
      <c r="G7745" s="81">
        <v>3368.0251440000002</v>
      </c>
      <c r="H7745" s="106">
        <v>162.69445047824738</v>
      </c>
      <c r="I7745" s="189">
        <f t="shared" si="361"/>
        <v>547959</v>
      </c>
      <c r="J7745" s="232">
        <v>2016</v>
      </c>
      <c r="K7745" s="106">
        <f t="shared" si="362"/>
        <v>3279333</v>
      </c>
    </row>
    <row r="7746" spans="2:11" s="58" customFormat="1">
      <c r="B7746" s="175" t="s">
        <v>8949</v>
      </c>
      <c r="C7746" s="174" t="s">
        <v>1970</v>
      </c>
      <c r="D7746" s="181">
        <v>8486.4636360000004</v>
      </c>
      <c r="E7746" s="97">
        <v>119.57275179915706</v>
      </c>
      <c r="F7746" s="227">
        <f t="shared" si="360"/>
        <v>1014749.81</v>
      </c>
      <c r="G7746" s="81">
        <v>4243.2317439999997</v>
      </c>
      <c r="H7746" s="106">
        <v>162.6943899484553</v>
      </c>
      <c r="I7746" s="189">
        <f t="shared" si="361"/>
        <v>690350</v>
      </c>
      <c r="J7746" s="232">
        <v>2016</v>
      </c>
      <c r="K7746" s="106">
        <f t="shared" si="362"/>
        <v>1705100</v>
      </c>
    </row>
    <row r="7747" spans="2:11" s="58" customFormat="1">
      <c r="B7747" s="175" t="s">
        <v>8950</v>
      </c>
      <c r="C7747" s="174" t="s">
        <v>1808</v>
      </c>
      <c r="D7747" s="104">
        <v>18236.855759999999</v>
      </c>
      <c r="E7747" s="97">
        <v>190.55709634016429</v>
      </c>
      <c r="F7747" s="227">
        <f t="shared" si="360"/>
        <v>3475162.28</v>
      </c>
      <c r="G7747" s="81">
        <v>9118.4276339999997</v>
      </c>
      <c r="H7747" s="106">
        <v>162.69449729122016</v>
      </c>
      <c r="I7747" s="189">
        <f t="shared" si="361"/>
        <v>1483518</v>
      </c>
      <c r="J7747" s="232">
        <v>2016</v>
      </c>
      <c r="K7747" s="106">
        <f t="shared" si="362"/>
        <v>4958680</v>
      </c>
    </row>
    <row r="7748" spans="2:11" s="58" customFormat="1">
      <c r="B7748" s="175" t="s">
        <v>8951</v>
      </c>
      <c r="C7748" s="174" t="s">
        <v>1897</v>
      </c>
      <c r="D7748" s="181">
        <v>7896.1</v>
      </c>
      <c r="E7748" s="97">
        <v>264.62757817150236</v>
      </c>
      <c r="F7748" s="227">
        <f t="shared" si="360"/>
        <v>2089525.8199999998</v>
      </c>
      <c r="G7748" s="81">
        <v>3948.0499909999999</v>
      </c>
      <c r="H7748" s="106">
        <v>162.69449512145249</v>
      </c>
      <c r="I7748" s="189">
        <f t="shared" si="361"/>
        <v>642326</v>
      </c>
      <c r="J7748" s="232">
        <v>2016</v>
      </c>
      <c r="K7748" s="106">
        <f t="shared" si="362"/>
        <v>2731852</v>
      </c>
    </row>
    <row r="7749" spans="2:11" s="58" customFormat="1">
      <c r="B7749" s="175" t="s">
        <v>8952</v>
      </c>
      <c r="C7749" s="174" t="s">
        <v>1808</v>
      </c>
      <c r="D7749" s="181">
        <v>9954.15</v>
      </c>
      <c r="E7749" s="97">
        <v>139.36315908440199</v>
      </c>
      <c r="F7749" s="227">
        <f t="shared" si="360"/>
        <v>1387241.79</v>
      </c>
      <c r="G7749" s="81">
        <v>4977.0750550000002</v>
      </c>
      <c r="H7749" s="106">
        <v>162.69455273464828</v>
      </c>
      <c r="I7749" s="189">
        <f t="shared" si="361"/>
        <v>809743</v>
      </c>
      <c r="J7749" s="232">
        <v>2016</v>
      </c>
      <c r="K7749" s="106">
        <f t="shared" si="362"/>
        <v>2196985</v>
      </c>
    </row>
    <row r="7750" spans="2:11" s="58" customFormat="1">
      <c r="B7750" s="175" t="s">
        <v>8953</v>
      </c>
      <c r="C7750" s="174" t="s">
        <v>1808</v>
      </c>
      <c r="D7750" s="181">
        <v>9279.08</v>
      </c>
      <c r="E7750" s="97">
        <v>140.57800342275311</v>
      </c>
      <c r="F7750" s="227">
        <f t="shared" si="360"/>
        <v>1304434.54</v>
      </c>
      <c r="G7750" s="81">
        <v>4639.5398919999998</v>
      </c>
      <c r="H7750" s="106">
        <v>162.69458126689602</v>
      </c>
      <c r="I7750" s="189">
        <f t="shared" si="361"/>
        <v>754828</v>
      </c>
      <c r="J7750" s="232">
        <v>2016</v>
      </c>
      <c r="K7750" s="106">
        <f t="shared" si="362"/>
        <v>2059263</v>
      </c>
    </row>
    <row r="7751" spans="2:11" s="58" customFormat="1">
      <c r="B7751" s="175" t="s">
        <v>8954</v>
      </c>
      <c r="C7751" s="174" t="s">
        <v>1883</v>
      </c>
      <c r="D7751" s="181">
        <v>18667.166669999999</v>
      </c>
      <c r="E7751" s="97">
        <v>364.67039483501867</v>
      </c>
      <c r="F7751" s="227">
        <f t="shared" si="360"/>
        <v>6807363.04</v>
      </c>
      <c r="G7751" s="81">
        <v>9333.5831409999992</v>
      </c>
      <c r="H7751" s="106">
        <v>162.69453832039318</v>
      </c>
      <c r="I7751" s="189">
        <f t="shared" si="361"/>
        <v>1518523</v>
      </c>
      <c r="J7751" s="232">
        <v>2016</v>
      </c>
      <c r="K7751" s="106">
        <f t="shared" si="362"/>
        <v>8325886</v>
      </c>
    </row>
    <row r="7752" spans="2:11" s="58" customFormat="1">
      <c r="B7752" s="175" t="s">
        <v>8955</v>
      </c>
      <c r="C7752" s="174" t="s">
        <v>1808</v>
      </c>
      <c r="D7752" s="104">
        <v>9535.3111110000009</v>
      </c>
      <c r="E7752" s="97">
        <v>158.39522616704687</v>
      </c>
      <c r="F7752" s="227">
        <f t="shared" si="360"/>
        <v>1510347.76</v>
      </c>
      <c r="G7752" s="81">
        <v>4767.6556010000004</v>
      </c>
      <c r="H7752" s="106">
        <v>162.69442781003426</v>
      </c>
      <c r="I7752" s="189">
        <f t="shared" si="361"/>
        <v>775671</v>
      </c>
      <c r="J7752" s="232">
        <v>2016</v>
      </c>
      <c r="K7752" s="106">
        <f t="shared" si="362"/>
        <v>2286019</v>
      </c>
    </row>
    <row r="7753" spans="2:11" s="58" customFormat="1">
      <c r="B7753" s="175" t="s">
        <v>8956</v>
      </c>
      <c r="C7753" s="174" t="s">
        <v>1966</v>
      </c>
      <c r="D7753" s="181">
        <v>4169.625755</v>
      </c>
      <c r="E7753" s="97">
        <v>103.27863345615775</v>
      </c>
      <c r="F7753" s="227">
        <f t="shared" si="360"/>
        <v>430633.25</v>
      </c>
      <c r="G7753" s="81">
        <v>4169.6257370000003</v>
      </c>
      <c r="H7753" s="106">
        <v>162.69445815731254</v>
      </c>
      <c r="I7753" s="189">
        <f t="shared" si="361"/>
        <v>678375</v>
      </c>
      <c r="J7753" s="232">
        <v>2016</v>
      </c>
      <c r="K7753" s="106">
        <f t="shared" si="362"/>
        <v>1109008</v>
      </c>
    </row>
    <row r="7754" spans="2:11" s="58" customFormat="1">
      <c r="B7754" s="175" t="s">
        <v>8957</v>
      </c>
      <c r="C7754" s="174" t="s">
        <v>1808</v>
      </c>
      <c r="D7754" s="181">
        <v>9535.3111110000009</v>
      </c>
      <c r="E7754" s="97">
        <v>158.39522616704687</v>
      </c>
      <c r="F7754" s="227">
        <f t="shared" si="360"/>
        <v>1510347.76</v>
      </c>
      <c r="G7754" s="81">
        <v>4767.6556010000004</v>
      </c>
      <c r="H7754" s="106">
        <v>162.69442781003426</v>
      </c>
      <c r="I7754" s="189">
        <f t="shared" si="361"/>
        <v>775671</v>
      </c>
      <c r="J7754" s="232">
        <v>2016</v>
      </c>
      <c r="K7754" s="106">
        <f t="shared" si="362"/>
        <v>2286019</v>
      </c>
    </row>
    <row r="7755" spans="2:11" s="58" customFormat="1">
      <c r="B7755" s="175" t="s">
        <v>8958</v>
      </c>
      <c r="C7755" s="174" t="s">
        <v>1780</v>
      </c>
      <c r="D7755" s="181">
        <v>3294.2333330000001</v>
      </c>
      <c r="E7755" s="97">
        <v>85.337418932613289</v>
      </c>
      <c r="F7755" s="227">
        <f t="shared" si="360"/>
        <v>281121.37</v>
      </c>
      <c r="G7755" s="81">
        <v>1647.1166949999999</v>
      </c>
      <c r="H7755" s="106">
        <v>162.69460495025825</v>
      </c>
      <c r="I7755" s="189">
        <f t="shared" si="361"/>
        <v>267977</v>
      </c>
      <c r="J7755" s="232">
        <v>2016</v>
      </c>
      <c r="K7755" s="106">
        <f t="shared" si="362"/>
        <v>549098</v>
      </c>
    </row>
    <row r="7756" spans="2:11" s="58" customFormat="1">
      <c r="B7756" s="175" t="s">
        <v>8959</v>
      </c>
      <c r="C7756" s="174" t="s">
        <v>1780</v>
      </c>
      <c r="D7756" s="181">
        <v>1956.4333329999999</v>
      </c>
      <c r="E7756" s="97">
        <v>127.05060060433964</v>
      </c>
      <c r="F7756" s="227">
        <f t="shared" si="360"/>
        <v>248566.03</v>
      </c>
      <c r="G7756" s="81">
        <v>978.21664759999999</v>
      </c>
      <c r="H7756" s="106">
        <v>162.69402119710972</v>
      </c>
      <c r="I7756" s="189">
        <f t="shared" si="361"/>
        <v>159150</v>
      </c>
      <c r="J7756" s="232">
        <v>2016</v>
      </c>
      <c r="K7756" s="106">
        <f t="shared" si="362"/>
        <v>407716</v>
      </c>
    </row>
    <row r="7757" spans="2:11" s="58" customFormat="1">
      <c r="B7757" s="175" t="s">
        <v>8960</v>
      </c>
      <c r="C7757" s="174" t="s">
        <v>1780</v>
      </c>
      <c r="D7757" s="104">
        <v>13178.442859999999</v>
      </c>
      <c r="E7757" s="97">
        <v>478.34058977738744</v>
      </c>
      <c r="F7757" s="227">
        <f t="shared" si="360"/>
        <v>6303784.1299999999</v>
      </c>
      <c r="G7757" s="81">
        <v>6589.2214830000003</v>
      </c>
      <c r="H7757" s="106">
        <v>162.69448564838899</v>
      </c>
      <c r="I7757" s="189">
        <f t="shared" si="361"/>
        <v>1072030</v>
      </c>
      <c r="J7757" s="232">
        <v>2016</v>
      </c>
      <c r="K7757" s="106">
        <f t="shared" si="362"/>
        <v>7375814</v>
      </c>
    </row>
    <row r="7758" spans="2:11" s="58" customFormat="1">
      <c r="B7758" s="175" t="s">
        <v>8961</v>
      </c>
      <c r="C7758" s="174" t="s">
        <v>1788</v>
      </c>
      <c r="D7758" s="181">
        <v>14445.553330000001</v>
      </c>
      <c r="E7758" s="97">
        <v>105.63986128733498</v>
      </c>
      <c r="F7758" s="227">
        <f t="shared" ref="F7758:F7821" si="363">IFERROR(D7758*E7758,0)</f>
        <v>1526026.25</v>
      </c>
      <c r="G7758" s="81">
        <v>7222.7767450000001</v>
      </c>
      <c r="H7758" s="106">
        <v>162.69449291970326</v>
      </c>
      <c r="I7758" s="189">
        <f t="shared" ref="I7758:I7821" si="364">IFERROR(G7758*H7758,"")</f>
        <v>1175106</v>
      </c>
      <c r="J7758" s="232">
        <v>2016</v>
      </c>
      <c r="K7758" s="106">
        <f t="shared" ref="K7758:K7821" si="365">IFERROR(ROUND((F7758+I7758),0),0)</f>
        <v>2701132</v>
      </c>
    </row>
    <row r="7759" spans="2:11" s="58" customFormat="1">
      <c r="B7759" s="175" t="s">
        <v>8962</v>
      </c>
      <c r="C7759" s="174" t="s">
        <v>1799</v>
      </c>
      <c r="D7759" s="181">
        <v>3089.666667</v>
      </c>
      <c r="E7759" s="97">
        <v>209.33349442126081</v>
      </c>
      <c r="F7759" s="227">
        <f t="shared" si="363"/>
        <v>646770.72</v>
      </c>
      <c r="G7759" s="81">
        <v>1544.8333050000001</v>
      </c>
      <c r="H7759" s="106">
        <v>162.69457629281237</v>
      </c>
      <c r="I7759" s="189">
        <f t="shared" si="364"/>
        <v>251336</v>
      </c>
      <c r="J7759" s="232">
        <v>2016</v>
      </c>
      <c r="K7759" s="106">
        <f t="shared" si="365"/>
        <v>898107</v>
      </c>
    </row>
    <row r="7760" spans="2:11" s="58" customFormat="1">
      <c r="B7760" s="175" t="s">
        <v>8963</v>
      </c>
      <c r="C7760" s="174" t="s">
        <v>1780</v>
      </c>
      <c r="D7760" s="181">
        <v>1956.4333329999999</v>
      </c>
      <c r="E7760" s="97">
        <v>127.05060060433964</v>
      </c>
      <c r="F7760" s="227">
        <f t="shared" si="363"/>
        <v>248566.03</v>
      </c>
      <c r="G7760" s="81">
        <v>978.21664759999999</v>
      </c>
      <c r="H7760" s="106">
        <v>162.69402119710972</v>
      </c>
      <c r="I7760" s="189">
        <f t="shared" si="364"/>
        <v>159150</v>
      </c>
      <c r="J7760" s="232">
        <v>2016</v>
      </c>
      <c r="K7760" s="106">
        <f t="shared" si="365"/>
        <v>407716</v>
      </c>
    </row>
    <row r="7761" spans="2:11" s="58" customFormat="1">
      <c r="B7761" s="175" t="s">
        <v>8964</v>
      </c>
      <c r="C7761" s="174" t="s">
        <v>1956</v>
      </c>
      <c r="D7761" s="181">
        <v>19650</v>
      </c>
      <c r="E7761" s="97">
        <v>109.48625597964377</v>
      </c>
      <c r="F7761" s="227">
        <f t="shared" si="363"/>
        <v>2151404.9300000002</v>
      </c>
      <c r="G7761" s="81"/>
      <c r="H7761" s="106" t="s">
        <v>11235</v>
      </c>
      <c r="I7761" s="189" t="str">
        <f t="shared" si="364"/>
        <v/>
      </c>
      <c r="J7761" s="232">
        <v>2016</v>
      </c>
      <c r="K7761" s="106">
        <f t="shared" si="365"/>
        <v>0</v>
      </c>
    </row>
    <row r="7762" spans="2:11" s="58" customFormat="1">
      <c r="B7762" s="175" t="s">
        <v>8965</v>
      </c>
      <c r="C7762" s="174" t="s">
        <v>1780</v>
      </c>
      <c r="D7762" s="104">
        <v>3744.7</v>
      </c>
      <c r="E7762" s="97">
        <v>175.42836542313137</v>
      </c>
      <c r="F7762" s="227">
        <f t="shared" si="363"/>
        <v>656926.6</v>
      </c>
      <c r="G7762" s="81">
        <v>1872.3499770000001</v>
      </c>
      <c r="H7762" s="106">
        <v>162.69447685634253</v>
      </c>
      <c r="I7762" s="189">
        <f t="shared" si="364"/>
        <v>304621</v>
      </c>
      <c r="J7762" s="232">
        <v>2016</v>
      </c>
      <c r="K7762" s="106">
        <f t="shared" si="365"/>
        <v>961548</v>
      </c>
    </row>
    <row r="7763" spans="2:11" s="58" customFormat="1">
      <c r="B7763" s="175" t="s">
        <v>8966</v>
      </c>
      <c r="C7763" s="174" t="s">
        <v>1956</v>
      </c>
      <c r="D7763" s="181">
        <v>29423.85</v>
      </c>
      <c r="E7763" s="97">
        <v>107.30590524353543</v>
      </c>
      <c r="F7763" s="227">
        <f t="shared" si="363"/>
        <v>3157352.86</v>
      </c>
      <c r="G7763" s="81"/>
      <c r="H7763" s="106" t="s">
        <v>11235</v>
      </c>
      <c r="I7763" s="189" t="str">
        <f t="shared" si="364"/>
        <v/>
      </c>
      <c r="J7763" s="232">
        <v>2016</v>
      </c>
      <c r="K7763" s="106">
        <f t="shared" si="365"/>
        <v>0</v>
      </c>
    </row>
    <row r="7764" spans="2:11" s="58" customFormat="1">
      <c r="B7764" s="175" t="s">
        <v>8967</v>
      </c>
      <c r="C7764" s="174" t="s">
        <v>2019</v>
      </c>
      <c r="D7764" s="181">
        <v>7224.1</v>
      </c>
      <c r="E7764" s="97">
        <v>343.59199208205865</v>
      </c>
      <c r="F7764" s="227">
        <f t="shared" si="363"/>
        <v>2482142.91</v>
      </c>
      <c r="G7764" s="81">
        <v>3612.0499679999998</v>
      </c>
      <c r="H7764" s="106">
        <v>162.69459315519637</v>
      </c>
      <c r="I7764" s="189">
        <f t="shared" si="364"/>
        <v>587661</v>
      </c>
      <c r="J7764" s="232">
        <v>2016</v>
      </c>
      <c r="K7764" s="106">
        <f t="shared" si="365"/>
        <v>3069804</v>
      </c>
    </row>
    <row r="7765" spans="2:11" s="58" customFormat="1">
      <c r="B7765" s="175" t="s">
        <v>8968</v>
      </c>
      <c r="C7765" s="174" t="s">
        <v>1985</v>
      </c>
      <c r="D7765" s="181">
        <v>1780.2</v>
      </c>
      <c r="E7765" s="97">
        <v>126.3904055724076</v>
      </c>
      <c r="F7765" s="227">
        <f t="shared" si="363"/>
        <v>225000.2</v>
      </c>
      <c r="G7765" s="81">
        <v>890.09998919999998</v>
      </c>
      <c r="H7765" s="106">
        <v>162.69408129097414</v>
      </c>
      <c r="I7765" s="189">
        <f t="shared" si="364"/>
        <v>144814</v>
      </c>
      <c r="J7765" s="232">
        <v>2016</v>
      </c>
      <c r="K7765" s="106">
        <f t="shared" si="365"/>
        <v>369814</v>
      </c>
    </row>
    <row r="7766" spans="2:11" s="58" customFormat="1">
      <c r="B7766" s="175" t="s">
        <v>8969</v>
      </c>
      <c r="C7766" s="174" t="s">
        <v>1945</v>
      </c>
      <c r="D7766" s="181">
        <v>10112.425010000001</v>
      </c>
      <c r="E7766" s="97">
        <v>357.15471772877942</v>
      </c>
      <c r="F7766" s="227">
        <f t="shared" si="363"/>
        <v>3611700.3</v>
      </c>
      <c r="G7766" s="81">
        <v>5056.2124089999998</v>
      </c>
      <c r="H7766" s="106">
        <v>162.69450993311702</v>
      </c>
      <c r="I7766" s="189">
        <f t="shared" si="364"/>
        <v>822618</v>
      </c>
      <c r="J7766" s="232">
        <v>2016</v>
      </c>
      <c r="K7766" s="106">
        <f t="shared" si="365"/>
        <v>4434318</v>
      </c>
    </row>
    <row r="7767" spans="2:11" s="58" customFormat="1">
      <c r="B7767" s="175" t="s">
        <v>8970</v>
      </c>
      <c r="C7767" s="174" t="s">
        <v>1945</v>
      </c>
      <c r="D7767" s="104">
        <v>4855.9275779999998</v>
      </c>
      <c r="E7767" s="97">
        <v>57.313783109308147</v>
      </c>
      <c r="F7767" s="227">
        <f t="shared" si="363"/>
        <v>278311.58</v>
      </c>
      <c r="G7767" s="81">
        <v>2427.9638399999999</v>
      </c>
      <c r="H7767" s="106">
        <v>162.6943505056484</v>
      </c>
      <c r="I7767" s="189">
        <f t="shared" si="364"/>
        <v>395016</v>
      </c>
      <c r="J7767" s="232">
        <v>2016</v>
      </c>
      <c r="K7767" s="106">
        <f t="shared" si="365"/>
        <v>673328</v>
      </c>
    </row>
    <row r="7768" spans="2:11" s="58" customFormat="1">
      <c r="B7768" s="175" t="s">
        <v>8971</v>
      </c>
      <c r="C7768" s="174" t="s">
        <v>2040</v>
      </c>
      <c r="D7768" s="181">
        <v>21721.255000000001</v>
      </c>
      <c r="E7768" s="97">
        <v>175.1861938916513</v>
      </c>
      <c r="F7768" s="227">
        <f t="shared" si="363"/>
        <v>3805263.99</v>
      </c>
      <c r="G7768" s="81">
        <v>10860.627280000001</v>
      </c>
      <c r="H7768" s="106">
        <v>162.6944700748445</v>
      </c>
      <c r="I7768" s="189">
        <f t="shared" si="364"/>
        <v>1766964</v>
      </c>
      <c r="J7768" s="232">
        <v>2016</v>
      </c>
      <c r="K7768" s="106">
        <f t="shared" si="365"/>
        <v>5572228</v>
      </c>
    </row>
    <row r="7769" spans="2:11" s="58" customFormat="1">
      <c r="B7769" s="175" t="s">
        <v>8972</v>
      </c>
      <c r="C7769" s="174" t="s">
        <v>1933</v>
      </c>
      <c r="D7769" s="181">
        <v>13069.45714</v>
      </c>
      <c r="E7769" s="97">
        <v>145.82435211995346</v>
      </c>
      <c r="F7769" s="227">
        <f t="shared" si="363"/>
        <v>1905845.1199999999</v>
      </c>
      <c r="G7769" s="81"/>
      <c r="H7769" s="106" t="s">
        <v>11235</v>
      </c>
      <c r="I7769" s="189" t="str">
        <f t="shared" si="364"/>
        <v/>
      </c>
      <c r="J7769" s="232">
        <v>2016</v>
      </c>
      <c r="K7769" s="106">
        <f t="shared" si="365"/>
        <v>0</v>
      </c>
    </row>
    <row r="7770" spans="2:11" s="58" customFormat="1">
      <c r="B7770" s="175" t="s">
        <v>8973</v>
      </c>
      <c r="C7770" s="174" t="s">
        <v>1933</v>
      </c>
      <c r="D7770" s="181">
        <v>26428.25</v>
      </c>
      <c r="E7770" s="97">
        <v>176.95116286549433</v>
      </c>
      <c r="F7770" s="227">
        <f t="shared" si="363"/>
        <v>4676509.57</v>
      </c>
      <c r="G7770" s="81"/>
      <c r="H7770" s="106" t="s">
        <v>11235</v>
      </c>
      <c r="I7770" s="189" t="str">
        <f t="shared" si="364"/>
        <v/>
      </c>
      <c r="J7770" s="232">
        <v>2016</v>
      </c>
      <c r="K7770" s="106">
        <f t="shared" si="365"/>
        <v>0</v>
      </c>
    </row>
    <row r="7771" spans="2:11" s="58" customFormat="1">
      <c r="B7771" s="175" t="s">
        <v>8974</v>
      </c>
      <c r="C7771" s="174" t="s">
        <v>1945</v>
      </c>
      <c r="D7771" s="181">
        <v>3024.042848</v>
      </c>
      <c r="E7771" s="97">
        <v>270.92645216381533</v>
      </c>
      <c r="F7771" s="227">
        <f t="shared" si="363"/>
        <v>819293.19999999984</v>
      </c>
      <c r="G7771" s="81">
        <v>1512.021348</v>
      </c>
      <c r="H7771" s="106">
        <v>162.69479285156231</v>
      </c>
      <c r="I7771" s="189">
        <f t="shared" si="364"/>
        <v>245998</v>
      </c>
      <c r="J7771" s="232">
        <v>2016</v>
      </c>
      <c r="K7771" s="106">
        <f t="shared" si="365"/>
        <v>1065291</v>
      </c>
    </row>
    <row r="7772" spans="2:11" s="58" customFormat="1">
      <c r="B7772" s="175" t="s">
        <v>8975</v>
      </c>
      <c r="C7772" s="174" t="s">
        <v>1945</v>
      </c>
      <c r="D7772" s="104">
        <v>12584.02095</v>
      </c>
      <c r="E7772" s="97">
        <v>361.89245695748781</v>
      </c>
      <c r="F7772" s="227">
        <f t="shared" si="363"/>
        <v>4554062.26</v>
      </c>
      <c r="G7772" s="81">
        <v>6292.0103360000003</v>
      </c>
      <c r="H7772" s="106">
        <v>162.69458334214661</v>
      </c>
      <c r="I7772" s="189">
        <f t="shared" si="364"/>
        <v>1023676</v>
      </c>
      <c r="J7772" s="232">
        <v>2016</v>
      </c>
      <c r="K7772" s="106">
        <f t="shared" si="365"/>
        <v>5577738</v>
      </c>
    </row>
    <row r="7773" spans="2:11" s="58" customFormat="1">
      <c r="B7773" s="175" t="s">
        <v>8976</v>
      </c>
      <c r="C7773" s="174" t="s">
        <v>1945</v>
      </c>
      <c r="D7773" s="181">
        <v>7543.8325969999996</v>
      </c>
      <c r="E7773" s="97">
        <v>291.59782003577249</v>
      </c>
      <c r="F7773" s="227">
        <f t="shared" si="363"/>
        <v>2199765.14</v>
      </c>
      <c r="G7773" s="81">
        <v>3771.9162799999999</v>
      </c>
      <c r="H7773" s="106">
        <v>162.69449119374411</v>
      </c>
      <c r="I7773" s="189">
        <f t="shared" si="364"/>
        <v>613670</v>
      </c>
      <c r="J7773" s="232">
        <v>2016</v>
      </c>
      <c r="K7773" s="106">
        <f t="shared" si="365"/>
        <v>2813435</v>
      </c>
    </row>
    <row r="7774" spans="2:11" s="58" customFormat="1">
      <c r="B7774" s="175" t="s">
        <v>8977</v>
      </c>
      <c r="C7774" s="174" t="s">
        <v>1935</v>
      </c>
      <c r="D7774" s="181">
        <v>7940.6746450000001</v>
      </c>
      <c r="E7774" s="97">
        <v>141.64537527151134</v>
      </c>
      <c r="F7774" s="227">
        <f t="shared" si="363"/>
        <v>1124759.8400000001</v>
      </c>
      <c r="G7774" s="81">
        <v>3970.337505</v>
      </c>
      <c r="H7774" s="106">
        <v>162.6944810577256</v>
      </c>
      <c r="I7774" s="189">
        <f t="shared" si="364"/>
        <v>645952</v>
      </c>
      <c r="J7774" s="232">
        <v>2016</v>
      </c>
      <c r="K7774" s="106">
        <f t="shared" si="365"/>
        <v>1770712</v>
      </c>
    </row>
    <row r="7775" spans="2:11" s="58" customFormat="1">
      <c r="B7775" s="175" t="s">
        <v>8978</v>
      </c>
      <c r="C7775" s="174" t="s">
        <v>1935</v>
      </c>
      <c r="D7775" s="181">
        <v>5298.0470770000002</v>
      </c>
      <c r="E7775" s="97">
        <v>56.26521917747769</v>
      </c>
      <c r="F7775" s="227">
        <f t="shared" si="363"/>
        <v>298095.78000000003</v>
      </c>
      <c r="G7775" s="81"/>
      <c r="H7775" s="106" t="s">
        <v>11235</v>
      </c>
      <c r="I7775" s="189" t="str">
        <f t="shared" si="364"/>
        <v/>
      </c>
      <c r="J7775" s="232">
        <v>2016</v>
      </c>
      <c r="K7775" s="106">
        <f t="shared" si="365"/>
        <v>0</v>
      </c>
    </row>
    <row r="7776" spans="2:11" s="58" customFormat="1">
      <c r="B7776" s="175" t="s">
        <v>8979</v>
      </c>
      <c r="C7776" s="174" t="s">
        <v>1945</v>
      </c>
      <c r="D7776" s="181">
        <v>12584.02095</v>
      </c>
      <c r="E7776" s="97">
        <v>361.89245695748781</v>
      </c>
      <c r="F7776" s="227">
        <f t="shared" si="363"/>
        <v>4554062.26</v>
      </c>
      <c r="G7776" s="81">
        <v>6292.0103360000003</v>
      </c>
      <c r="H7776" s="106">
        <v>162.69458334214661</v>
      </c>
      <c r="I7776" s="189">
        <f t="shared" si="364"/>
        <v>1023676</v>
      </c>
      <c r="J7776" s="232">
        <v>2016</v>
      </c>
      <c r="K7776" s="106">
        <f t="shared" si="365"/>
        <v>5577738</v>
      </c>
    </row>
    <row r="7777" spans="2:11" s="58" customFormat="1">
      <c r="B7777" s="175" t="s">
        <v>8980</v>
      </c>
      <c r="C7777" s="174" t="s">
        <v>1935</v>
      </c>
      <c r="D7777" s="104">
        <v>4504.648991</v>
      </c>
      <c r="E7777" s="97">
        <v>149.6967069681279</v>
      </c>
      <c r="F7777" s="227">
        <f t="shared" si="363"/>
        <v>674331.12</v>
      </c>
      <c r="G7777" s="81">
        <v>2252.3245010000001</v>
      </c>
      <c r="H7777" s="106">
        <v>162.69458501086561</v>
      </c>
      <c r="I7777" s="189">
        <f t="shared" si="364"/>
        <v>366441</v>
      </c>
      <c r="J7777" s="232">
        <v>2016</v>
      </c>
      <c r="K7777" s="106">
        <f t="shared" si="365"/>
        <v>1040772</v>
      </c>
    </row>
    <row r="7778" spans="2:11" s="58" customFormat="1">
      <c r="B7778" s="175" t="s">
        <v>8981</v>
      </c>
      <c r="C7778" s="174" t="s">
        <v>1935</v>
      </c>
      <c r="D7778" s="181">
        <v>7723.8782110000002</v>
      </c>
      <c r="E7778" s="97">
        <v>368.25571847432639</v>
      </c>
      <c r="F7778" s="227">
        <f t="shared" si="363"/>
        <v>2844362.32</v>
      </c>
      <c r="G7778" s="81">
        <v>3861.9390880000001</v>
      </c>
      <c r="H7778" s="106">
        <v>162.69443553688694</v>
      </c>
      <c r="I7778" s="189">
        <f t="shared" si="364"/>
        <v>628316</v>
      </c>
      <c r="J7778" s="232">
        <v>2016</v>
      </c>
      <c r="K7778" s="106">
        <f t="shared" si="365"/>
        <v>3472678</v>
      </c>
    </row>
    <row r="7779" spans="2:11" s="58" customFormat="1">
      <c r="B7779" s="175" t="s">
        <v>8982</v>
      </c>
      <c r="C7779" s="174" t="s">
        <v>1933</v>
      </c>
      <c r="D7779" s="181">
        <v>48153.773809999999</v>
      </c>
      <c r="E7779" s="97">
        <v>356.21676460252496</v>
      </c>
      <c r="F7779" s="227">
        <f t="shared" si="363"/>
        <v>17153181.510000002</v>
      </c>
      <c r="G7779" s="81"/>
      <c r="H7779" s="106" t="s">
        <v>11235</v>
      </c>
      <c r="I7779" s="189" t="str">
        <f t="shared" si="364"/>
        <v/>
      </c>
      <c r="J7779" s="232">
        <v>2016</v>
      </c>
      <c r="K7779" s="106">
        <f t="shared" si="365"/>
        <v>0</v>
      </c>
    </row>
    <row r="7780" spans="2:11" s="58" customFormat="1">
      <c r="B7780" s="175" t="s">
        <v>8983</v>
      </c>
      <c r="C7780" s="174" t="s">
        <v>2380</v>
      </c>
      <c r="D7780" s="181">
        <v>16250.520630000001</v>
      </c>
      <c r="E7780" s="97">
        <v>148.98084468325123</v>
      </c>
      <c r="F7780" s="227">
        <f t="shared" si="363"/>
        <v>2421016.29</v>
      </c>
      <c r="G7780" s="81">
        <v>8125.2604970000002</v>
      </c>
      <c r="H7780" s="106">
        <v>162.69447613256011</v>
      </c>
      <c r="I7780" s="189">
        <f t="shared" si="364"/>
        <v>1321935</v>
      </c>
      <c r="J7780" s="232">
        <v>2016</v>
      </c>
      <c r="K7780" s="106">
        <f t="shared" si="365"/>
        <v>3742951</v>
      </c>
    </row>
    <row r="7781" spans="2:11" s="58" customFormat="1">
      <c r="B7781" s="175" t="s">
        <v>8984</v>
      </c>
      <c r="C7781" s="174" t="s">
        <v>5856</v>
      </c>
      <c r="D7781" s="181">
        <v>436.20779219999997</v>
      </c>
      <c r="E7781" s="97">
        <v>125.65882815515647</v>
      </c>
      <c r="F7781" s="227">
        <f t="shared" si="363"/>
        <v>54813.36</v>
      </c>
      <c r="G7781" s="81">
        <v>218.10389330000001</v>
      </c>
      <c r="H7781" s="106">
        <v>162.69310677179001</v>
      </c>
      <c r="I7781" s="189">
        <f t="shared" si="364"/>
        <v>35484</v>
      </c>
      <c r="J7781" s="232">
        <v>2016</v>
      </c>
      <c r="K7781" s="106">
        <f t="shared" si="365"/>
        <v>90297</v>
      </c>
    </row>
    <row r="7782" spans="2:11" s="58" customFormat="1">
      <c r="B7782" s="175" t="s">
        <v>8985</v>
      </c>
      <c r="C7782" s="174" t="s">
        <v>2181</v>
      </c>
      <c r="D7782" s="104">
        <v>16893.528569999999</v>
      </c>
      <c r="E7782" s="97">
        <v>141.32622560805839</v>
      </c>
      <c r="F7782" s="227">
        <f t="shared" si="363"/>
        <v>2387498.63</v>
      </c>
      <c r="G7782" s="81">
        <v>8446.7643879999996</v>
      </c>
      <c r="H7782" s="106">
        <v>162.69448712838894</v>
      </c>
      <c r="I7782" s="189">
        <f t="shared" si="364"/>
        <v>1374242</v>
      </c>
      <c r="J7782" s="232">
        <v>2016</v>
      </c>
      <c r="K7782" s="106">
        <f t="shared" si="365"/>
        <v>3761741</v>
      </c>
    </row>
    <row r="7783" spans="2:11" s="58" customFormat="1">
      <c r="B7783" s="175" t="s">
        <v>8986</v>
      </c>
      <c r="C7783" s="174" t="s">
        <v>2380</v>
      </c>
      <c r="D7783" s="181">
        <v>12478.63667</v>
      </c>
      <c r="E7783" s="97">
        <v>52.896319322036959</v>
      </c>
      <c r="F7783" s="227">
        <f t="shared" si="363"/>
        <v>660073.94999999995</v>
      </c>
      <c r="G7783" s="81">
        <v>6239.3184339999998</v>
      </c>
      <c r="H7783" s="106">
        <v>162.69453318304542</v>
      </c>
      <c r="I7783" s="189">
        <f t="shared" si="364"/>
        <v>1015103</v>
      </c>
      <c r="J7783" s="232">
        <v>2016</v>
      </c>
      <c r="K7783" s="106">
        <f t="shared" si="365"/>
        <v>1675177</v>
      </c>
    </row>
    <row r="7784" spans="2:11" s="58" customFormat="1">
      <c r="B7784" s="175" t="s">
        <v>8987</v>
      </c>
      <c r="C7784" s="174" t="s">
        <v>8988</v>
      </c>
      <c r="D7784" s="181">
        <v>17817.349999999999</v>
      </c>
      <c r="E7784" s="97">
        <v>299.39462321837988</v>
      </c>
      <c r="F7784" s="227">
        <f t="shared" si="363"/>
        <v>5334418.79</v>
      </c>
      <c r="G7784" s="81">
        <v>8908.6747689999993</v>
      </c>
      <c r="H7784" s="106">
        <v>162.6944565361762</v>
      </c>
      <c r="I7784" s="189">
        <f t="shared" si="364"/>
        <v>1449392</v>
      </c>
      <c r="J7784" s="232">
        <v>2016</v>
      </c>
      <c r="K7784" s="106">
        <f t="shared" si="365"/>
        <v>6783811</v>
      </c>
    </row>
    <row r="7785" spans="2:11" s="58" customFormat="1">
      <c r="B7785" s="175" t="s">
        <v>8989</v>
      </c>
      <c r="C7785" s="174" t="s">
        <v>2168</v>
      </c>
      <c r="D7785" s="181">
        <v>5193.3999999999996</v>
      </c>
      <c r="E7785" s="97">
        <v>420.21099857511456</v>
      </c>
      <c r="F7785" s="227">
        <f t="shared" si="363"/>
        <v>2182323.7999999998</v>
      </c>
      <c r="G7785" s="81">
        <v>2596.7000739999999</v>
      </c>
      <c r="H7785" s="106">
        <v>162.69456924581272</v>
      </c>
      <c r="I7785" s="189">
        <f t="shared" si="364"/>
        <v>422469</v>
      </c>
      <c r="J7785" s="232">
        <v>2016</v>
      </c>
      <c r="K7785" s="106">
        <f t="shared" si="365"/>
        <v>2604793</v>
      </c>
    </row>
    <row r="7786" spans="2:11" s="58" customFormat="1">
      <c r="B7786" s="175" t="s">
        <v>8990</v>
      </c>
      <c r="C7786" s="174" t="s">
        <v>2181</v>
      </c>
      <c r="D7786" s="181">
        <v>26147.133330000001</v>
      </c>
      <c r="E7786" s="97">
        <v>131.1867162150582</v>
      </c>
      <c r="F7786" s="227">
        <f t="shared" si="363"/>
        <v>3430156.5599999996</v>
      </c>
      <c r="G7786" s="81">
        <v>13073.56595</v>
      </c>
      <c r="H7786" s="106">
        <v>162.69447893059353</v>
      </c>
      <c r="I7786" s="189">
        <f t="shared" si="364"/>
        <v>2126997</v>
      </c>
      <c r="J7786" s="232">
        <v>2016</v>
      </c>
      <c r="K7786" s="106">
        <f t="shared" si="365"/>
        <v>5557154</v>
      </c>
    </row>
    <row r="7787" spans="2:11" s="58" customFormat="1">
      <c r="B7787" s="175" t="s">
        <v>8991</v>
      </c>
      <c r="C7787" s="174" t="s">
        <v>2181</v>
      </c>
      <c r="D7787" s="104">
        <v>12364.38</v>
      </c>
      <c r="E7787" s="97">
        <v>249.50352221461975</v>
      </c>
      <c r="F7787" s="227">
        <f t="shared" si="363"/>
        <v>3084956.36</v>
      </c>
      <c r="G7787" s="81">
        <v>6182.1901399999997</v>
      </c>
      <c r="H7787" s="106">
        <v>162.6944460171521</v>
      </c>
      <c r="I7787" s="189">
        <f t="shared" si="364"/>
        <v>1005808</v>
      </c>
      <c r="J7787" s="232">
        <v>2016</v>
      </c>
      <c r="K7787" s="106">
        <f t="shared" si="365"/>
        <v>4090764</v>
      </c>
    </row>
    <row r="7788" spans="2:11" s="58" customFormat="1">
      <c r="B7788" s="175" t="s">
        <v>8992</v>
      </c>
      <c r="C7788" s="174" t="s">
        <v>2165</v>
      </c>
      <c r="D7788" s="181">
        <v>7321.625</v>
      </c>
      <c r="E7788" s="97">
        <v>128.49442166185784</v>
      </c>
      <c r="F7788" s="227">
        <f t="shared" si="363"/>
        <v>940787.97</v>
      </c>
      <c r="G7788" s="81">
        <v>3660.8123959999998</v>
      </c>
      <c r="H7788" s="106">
        <v>162.69448842851875</v>
      </c>
      <c r="I7788" s="189">
        <f t="shared" si="364"/>
        <v>595594</v>
      </c>
      <c r="J7788" s="232">
        <v>2016</v>
      </c>
      <c r="K7788" s="106">
        <f t="shared" si="365"/>
        <v>1536382</v>
      </c>
    </row>
    <row r="7789" spans="2:11" s="58" customFormat="1">
      <c r="B7789" s="175" t="s">
        <v>8993</v>
      </c>
      <c r="C7789" s="174" t="s">
        <v>2195</v>
      </c>
      <c r="D7789" s="181">
        <v>17469.616669999999</v>
      </c>
      <c r="E7789" s="97">
        <v>197.83552068060348</v>
      </c>
      <c r="F7789" s="227">
        <f t="shared" si="363"/>
        <v>3456110.71</v>
      </c>
      <c r="G7789" s="81">
        <v>8734.8080119999995</v>
      </c>
      <c r="H7789" s="106">
        <v>162.69447457204168</v>
      </c>
      <c r="I7789" s="189">
        <f t="shared" si="364"/>
        <v>1421105</v>
      </c>
      <c r="J7789" s="232">
        <v>2016</v>
      </c>
      <c r="K7789" s="106">
        <f t="shared" si="365"/>
        <v>4877216</v>
      </c>
    </row>
    <row r="7790" spans="2:11" s="58" customFormat="1">
      <c r="B7790" s="175" t="s">
        <v>8994</v>
      </c>
      <c r="C7790" s="174" t="s">
        <v>2165</v>
      </c>
      <c r="D7790" s="181">
        <v>4025.2</v>
      </c>
      <c r="E7790" s="97">
        <v>222.33641061313725</v>
      </c>
      <c r="F7790" s="227">
        <f t="shared" si="363"/>
        <v>894948.52</v>
      </c>
      <c r="G7790" s="81">
        <v>2012.600052</v>
      </c>
      <c r="H7790" s="106">
        <v>162.69452029210223</v>
      </c>
      <c r="I7790" s="189">
        <f t="shared" si="364"/>
        <v>327439</v>
      </c>
      <c r="J7790" s="232">
        <v>2016</v>
      </c>
      <c r="K7790" s="106">
        <f t="shared" si="365"/>
        <v>1222388</v>
      </c>
    </row>
    <row r="7791" spans="2:11" s="58" customFormat="1">
      <c r="B7791" s="175" t="s">
        <v>8995</v>
      </c>
      <c r="C7791" s="174" t="s">
        <v>8988</v>
      </c>
      <c r="D7791" s="181">
        <v>17817.349999999999</v>
      </c>
      <c r="E7791" s="97">
        <v>299.39462321837988</v>
      </c>
      <c r="F7791" s="227">
        <f t="shared" si="363"/>
        <v>5334418.79</v>
      </c>
      <c r="G7791" s="81">
        <v>8908.6747689999993</v>
      </c>
      <c r="H7791" s="106">
        <v>162.6944565361762</v>
      </c>
      <c r="I7791" s="189">
        <f t="shared" si="364"/>
        <v>1449392</v>
      </c>
      <c r="J7791" s="232">
        <v>2016</v>
      </c>
      <c r="K7791" s="106">
        <f t="shared" si="365"/>
        <v>6783811</v>
      </c>
    </row>
    <row r="7792" spans="2:11" s="58" customFormat="1">
      <c r="B7792" s="175" t="s">
        <v>8996</v>
      </c>
      <c r="C7792" s="174" t="s">
        <v>2195</v>
      </c>
      <c r="D7792" s="104">
        <v>10238.6</v>
      </c>
      <c r="E7792" s="97">
        <v>61.350391655109092</v>
      </c>
      <c r="F7792" s="227">
        <f t="shared" si="363"/>
        <v>628142.12</v>
      </c>
      <c r="G7792" s="81">
        <v>5119.3001359999998</v>
      </c>
      <c r="H7792" s="106">
        <v>162.69450469274068</v>
      </c>
      <c r="I7792" s="189">
        <f t="shared" si="364"/>
        <v>832882</v>
      </c>
      <c r="J7792" s="232">
        <v>2016</v>
      </c>
      <c r="K7792" s="106">
        <f t="shared" si="365"/>
        <v>1461024</v>
      </c>
    </row>
    <row r="7793" spans="2:11" s="58" customFormat="1">
      <c r="B7793" s="175" t="s">
        <v>8997</v>
      </c>
      <c r="C7793" s="174" t="s">
        <v>2195</v>
      </c>
      <c r="D7793" s="181">
        <v>3576</v>
      </c>
      <c r="E7793" s="97">
        <v>33.60868008948546</v>
      </c>
      <c r="F7793" s="227">
        <f t="shared" si="363"/>
        <v>120184.64000000001</v>
      </c>
      <c r="G7793" s="81">
        <v>1787.999953</v>
      </c>
      <c r="H7793" s="106">
        <v>162.6946351491319</v>
      </c>
      <c r="I7793" s="189">
        <f t="shared" si="364"/>
        <v>290898</v>
      </c>
      <c r="J7793" s="232">
        <v>2016</v>
      </c>
      <c r="K7793" s="106">
        <f t="shared" si="365"/>
        <v>411083</v>
      </c>
    </row>
    <row r="7794" spans="2:11" s="58" customFormat="1">
      <c r="B7794" s="175" t="s">
        <v>8998</v>
      </c>
      <c r="C7794" s="174" t="s">
        <v>2171</v>
      </c>
      <c r="D7794" s="181">
        <v>3290.7756869999998</v>
      </c>
      <c r="E7794" s="97">
        <v>536.9810032876909</v>
      </c>
      <c r="F7794" s="227">
        <f t="shared" si="363"/>
        <v>1767084.0300000003</v>
      </c>
      <c r="G7794" s="81"/>
      <c r="H7794" s="106" t="s">
        <v>11235</v>
      </c>
      <c r="I7794" s="189" t="str">
        <f t="shared" si="364"/>
        <v/>
      </c>
      <c r="J7794" s="232">
        <v>2016</v>
      </c>
      <c r="K7794" s="106">
        <f t="shared" si="365"/>
        <v>0</v>
      </c>
    </row>
    <row r="7795" spans="2:11" s="58" customFormat="1">
      <c r="B7795" s="175" t="s">
        <v>8999</v>
      </c>
      <c r="C7795" s="174" t="s">
        <v>2165</v>
      </c>
      <c r="D7795" s="181">
        <v>7321.625</v>
      </c>
      <c r="E7795" s="97">
        <v>128.49442166185784</v>
      </c>
      <c r="F7795" s="227">
        <f t="shared" si="363"/>
        <v>940787.97</v>
      </c>
      <c r="G7795" s="81">
        <v>3660.8123959999998</v>
      </c>
      <c r="H7795" s="106">
        <v>162.69448842851875</v>
      </c>
      <c r="I7795" s="189">
        <f t="shared" si="364"/>
        <v>595594</v>
      </c>
      <c r="J7795" s="232">
        <v>2016</v>
      </c>
      <c r="K7795" s="106">
        <f t="shared" si="365"/>
        <v>1536382</v>
      </c>
    </row>
    <row r="7796" spans="2:11" s="58" customFormat="1">
      <c r="B7796" s="175" t="s">
        <v>9000</v>
      </c>
      <c r="C7796" s="174" t="s">
        <v>2178</v>
      </c>
      <c r="D7796" s="181">
        <v>13428.623809999999</v>
      </c>
      <c r="E7796" s="97">
        <v>394.65910766324464</v>
      </c>
      <c r="F7796" s="227">
        <f t="shared" si="363"/>
        <v>5299728.6900000004</v>
      </c>
      <c r="G7796" s="81">
        <v>6714.3117030000003</v>
      </c>
      <c r="H7796" s="106">
        <v>162.69456175409852</v>
      </c>
      <c r="I7796" s="189">
        <f t="shared" si="364"/>
        <v>1092382</v>
      </c>
      <c r="J7796" s="232">
        <v>2016</v>
      </c>
      <c r="K7796" s="106">
        <f t="shared" si="365"/>
        <v>6392111</v>
      </c>
    </row>
    <row r="7797" spans="2:11" s="58" customFormat="1">
      <c r="B7797" s="175" t="s">
        <v>9001</v>
      </c>
      <c r="C7797" s="174" t="s">
        <v>2165</v>
      </c>
      <c r="D7797" s="104">
        <v>6936.875</v>
      </c>
      <c r="E7797" s="97">
        <v>108.3939425173439</v>
      </c>
      <c r="F7797" s="227">
        <f t="shared" si="363"/>
        <v>751915.23</v>
      </c>
      <c r="G7797" s="81">
        <v>3468.4373489999998</v>
      </c>
      <c r="H7797" s="106">
        <v>162.69459218073945</v>
      </c>
      <c r="I7797" s="189">
        <f t="shared" si="364"/>
        <v>564296</v>
      </c>
      <c r="J7797" s="232">
        <v>2016</v>
      </c>
      <c r="K7797" s="106">
        <f t="shared" si="365"/>
        <v>1316211</v>
      </c>
    </row>
    <row r="7798" spans="2:11" s="58" customFormat="1">
      <c r="B7798" s="175" t="s">
        <v>9002</v>
      </c>
      <c r="C7798" s="174" t="s">
        <v>2178</v>
      </c>
      <c r="D7798" s="181">
        <v>9355.2571430000007</v>
      </c>
      <c r="E7798" s="97">
        <v>384.7691062873011</v>
      </c>
      <c r="F7798" s="227">
        <f t="shared" si="363"/>
        <v>3599613.93</v>
      </c>
      <c r="G7798" s="81">
        <v>4677.6286730000002</v>
      </c>
      <c r="H7798" s="106">
        <v>162.69440205733918</v>
      </c>
      <c r="I7798" s="189">
        <f t="shared" si="364"/>
        <v>761024</v>
      </c>
      <c r="J7798" s="232">
        <v>2016</v>
      </c>
      <c r="K7798" s="106">
        <f t="shared" si="365"/>
        <v>4360638</v>
      </c>
    </row>
    <row r="7799" spans="2:11" s="58" customFormat="1">
      <c r="B7799" s="175" t="s">
        <v>9003</v>
      </c>
      <c r="C7799" s="174" t="s">
        <v>2171</v>
      </c>
      <c r="D7799" s="181">
        <v>3344.58437</v>
      </c>
      <c r="E7799" s="97">
        <v>197.23506631109441</v>
      </c>
      <c r="F7799" s="227">
        <f t="shared" si="363"/>
        <v>659669.31999999995</v>
      </c>
      <c r="G7799" s="81"/>
      <c r="H7799" s="106" t="s">
        <v>11235</v>
      </c>
      <c r="I7799" s="189" t="str">
        <f t="shared" si="364"/>
        <v/>
      </c>
      <c r="J7799" s="232">
        <v>2016</v>
      </c>
      <c r="K7799" s="106">
        <f t="shared" si="365"/>
        <v>0</v>
      </c>
    </row>
    <row r="7800" spans="2:11" s="58" customFormat="1">
      <c r="B7800" s="175" t="s">
        <v>9004</v>
      </c>
      <c r="C7800" s="174" t="s">
        <v>2178</v>
      </c>
      <c r="D7800" s="181">
        <v>13428.623809999999</v>
      </c>
      <c r="E7800" s="97">
        <v>394.65910766324464</v>
      </c>
      <c r="F7800" s="227">
        <f t="shared" si="363"/>
        <v>5299728.6900000004</v>
      </c>
      <c r="G7800" s="81">
        <v>6714.3117030000003</v>
      </c>
      <c r="H7800" s="106">
        <v>162.69456175409852</v>
      </c>
      <c r="I7800" s="189">
        <f t="shared" si="364"/>
        <v>1092382</v>
      </c>
      <c r="J7800" s="232">
        <v>2016</v>
      </c>
      <c r="K7800" s="106">
        <f t="shared" si="365"/>
        <v>6392111</v>
      </c>
    </row>
    <row r="7801" spans="2:11" s="58" customFormat="1">
      <c r="B7801" s="175" t="s">
        <v>9005</v>
      </c>
      <c r="C7801" s="174" t="s">
        <v>2192</v>
      </c>
      <c r="D7801" s="181">
        <v>8127.4857140000004</v>
      </c>
      <c r="E7801" s="97">
        <v>119.14993936340004</v>
      </c>
      <c r="F7801" s="227">
        <f t="shared" si="363"/>
        <v>968389.43</v>
      </c>
      <c r="G7801" s="81">
        <v>4063.7428949999999</v>
      </c>
      <c r="H7801" s="106">
        <v>162.69459389605404</v>
      </c>
      <c r="I7801" s="189">
        <f t="shared" si="364"/>
        <v>661149</v>
      </c>
      <c r="J7801" s="232">
        <v>2016</v>
      </c>
      <c r="K7801" s="106">
        <f t="shared" si="365"/>
        <v>1629538</v>
      </c>
    </row>
    <row r="7802" spans="2:11" s="58" customFormat="1">
      <c r="B7802" s="175" t="s">
        <v>9006</v>
      </c>
      <c r="C7802" s="174" t="s">
        <v>2197</v>
      </c>
      <c r="D7802" s="104">
        <v>17401.400000000001</v>
      </c>
      <c r="E7802" s="97">
        <v>63.156648890319168</v>
      </c>
      <c r="F7802" s="227">
        <f t="shared" si="363"/>
        <v>1099014.1100000001</v>
      </c>
      <c r="G7802" s="81">
        <v>8700.7001579999996</v>
      </c>
      <c r="H7802" s="106">
        <v>162.69449289071801</v>
      </c>
      <c r="I7802" s="189">
        <f t="shared" si="364"/>
        <v>1415556</v>
      </c>
      <c r="J7802" s="232">
        <v>2016</v>
      </c>
      <c r="K7802" s="106">
        <f t="shared" si="365"/>
        <v>2514570</v>
      </c>
    </row>
    <row r="7803" spans="2:11" s="58" customFormat="1">
      <c r="B7803" s="175" t="s">
        <v>9007</v>
      </c>
      <c r="C7803" s="174" t="s">
        <v>2197</v>
      </c>
      <c r="D7803" s="181">
        <v>20204.416669999999</v>
      </c>
      <c r="E7803" s="97">
        <v>128.83955832613506</v>
      </c>
      <c r="F7803" s="227">
        <f t="shared" si="363"/>
        <v>2603128.1200000006</v>
      </c>
      <c r="G7803" s="81">
        <v>10102.208699999999</v>
      </c>
      <c r="H7803" s="106">
        <v>162.69452045669973</v>
      </c>
      <c r="I7803" s="189">
        <f t="shared" si="364"/>
        <v>1643574</v>
      </c>
      <c r="J7803" s="232">
        <v>2016</v>
      </c>
      <c r="K7803" s="106">
        <f t="shared" si="365"/>
        <v>4246702</v>
      </c>
    </row>
    <row r="7804" spans="2:11" s="58" customFormat="1">
      <c r="B7804" s="175" t="s">
        <v>9008</v>
      </c>
      <c r="C7804" s="174" t="s">
        <v>2192</v>
      </c>
      <c r="D7804" s="181">
        <v>15388.24286</v>
      </c>
      <c r="E7804" s="97">
        <v>234.18255305596341</v>
      </c>
      <c r="F7804" s="227">
        <f t="shared" si="363"/>
        <v>3603658</v>
      </c>
      <c r="G7804" s="81">
        <v>7694.1215519999996</v>
      </c>
      <c r="H7804" s="106">
        <v>162.69446635849042</v>
      </c>
      <c r="I7804" s="189">
        <f t="shared" si="364"/>
        <v>1251791</v>
      </c>
      <c r="J7804" s="232">
        <v>2016</v>
      </c>
      <c r="K7804" s="106">
        <f t="shared" si="365"/>
        <v>4855449</v>
      </c>
    </row>
    <row r="7805" spans="2:11" s="58" customFormat="1">
      <c r="B7805" s="175" t="s">
        <v>9009</v>
      </c>
      <c r="C7805" s="174" t="s">
        <v>8784</v>
      </c>
      <c r="D7805" s="181">
        <v>22548.651669999999</v>
      </c>
      <c r="E7805" s="97">
        <v>66.785180863100365</v>
      </c>
      <c r="F7805" s="227">
        <f t="shared" si="363"/>
        <v>1505915.78</v>
      </c>
      <c r="G7805" s="81">
        <v>11274.325650000001</v>
      </c>
      <c r="H7805" s="106">
        <v>162.694520004396</v>
      </c>
      <c r="I7805" s="189">
        <f t="shared" si="364"/>
        <v>1834271</v>
      </c>
      <c r="J7805" s="232">
        <v>2016</v>
      </c>
      <c r="K7805" s="106">
        <f t="shared" si="365"/>
        <v>3340187</v>
      </c>
    </row>
    <row r="7806" spans="2:11" s="58" customFormat="1">
      <c r="B7806" s="175" t="s">
        <v>9010</v>
      </c>
      <c r="C7806" s="174" t="s">
        <v>9011</v>
      </c>
      <c r="D7806" s="181">
        <v>45378.068330000002</v>
      </c>
      <c r="E7806" s="97">
        <v>68.944198929941535</v>
      </c>
      <c r="F7806" s="227">
        <f t="shared" si="363"/>
        <v>3128554.57</v>
      </c>
      <c r="G7806" s="81">
        <v>22689.03397</v>
      </c>
      <c r="H7806" s="106">
        <v>162.69449835902378</v>
      </c>
      <c r="I7806" s="189">
        <f t="shared" si="364"/>
        <v>3691381</v>
      </c>
      <c r="J7806" s="232">
        <v>2016</v>
      </c>
      <c r="K7806" s="106">
        <f t="shared" si="365"/>
        <v>6819936</v>
      </c>
    </row>
    <row r="7807" spans="2:11" s="58" customFormat="1">
      <c r="B7807" s="175" t="s">
        <v>9012</v>
      </c>
      <c r="C7807" s="174" t="s">
        <v>9011</v>
      </c>
      <c r="D7807" s="104">
        <v>45378.068330000002</v>
      </c>
      <c r="E7807" s="97">
        <v>68.944198929941535</v>
      </c>
      <c r="F7807" s="227">
        <f t="shared" si="363"/>
        <v>3128554.57</v>
      </c>
      <c r="G7807" s="81">
        <v>22689.03397</v>
      </c>
      <c r="H7807" s="106">
        <v>162.69449835902378</v>
      </c>
      <c r="I7807" s="189">
        <f t="shared" si="364"/>
        <v>3691381</v>
      </c>
      <c r="J7807" s="232">
        <v>2016</v>
      </c>
      <c r="K7807" s="106">
        <f t="shared" si="365"/>
        <v>6819936</v>
      </c>
    </row>
    <row r="7808" spans="2:11" s="58" customFormat="1">
      <c r="B7808" s="175" t="s">
        <v>9013</v>
      </c>
      <c r="C7808" s="174" t="s">
        <v>9011</v>
      </c>
      <c r="D7808" s="181">
        <v>10283.5</v>
      </c>
      <c r="E7808" s="97">
        <v>110.78863227500364</v>
      </c>
      <c r="F7808" s="227">
        <f t="shared" si="363"/>
        <v>1139294.8999999999</v>
      </c>
      <c r="G7808" s="81">
        <v>5141.7498159999996</v>
      </c>
      <c r="H7808" s="106">
        <v>162.69441920275651</v>
      </c>
      <c r="I7808" s="189">
        <f t="shared" si="364"/>
        <v>836534.00000000012</v>
      </c>
      <c r="J7808" s="232">
        <v>2016</v>
      </c>
      <c r="K7808" s="106">
        <f t="shared" si="365"/>
        <v>1975829</v>
      </c>
    </row>
    <row r="7809" spans="2:11" s="58" customFormat="1">
      <c r="B7809" s="175" t="s">
        <v>9014</v>
      </c>
      <c r="C7809" s="174" t="s">
        <v>2408</v>
      </c>
      <c r="D7809" s="181">
        <v>40048.400000000001</v>
      </c>
      <c r="E7809" s="97">
        <v>157.50091089781364</v>
      </c>
      <c r="F7809" s="227">
        <f t="shared" si="363"/>
        <v>6307659.4800000004</v>
      </c>
      <c r="G7809" s="81"/>
      <c r="H7809" s="106" t="s">
        <v>11235</v>
      </c>
      <c r="I7809" s="189" t="str">
        <f t="shared" si="364"/>
        <v/>
      </c>
      <c r="J7809" s="232">
        <v>2016</v>
      </c>
      <c r="K7809" s="106">
        <f t="shared" si="365"/>
        <v>0</v>
      </c>
    </row>
    <row r="7810" spans="2:11" s="58" customFormat="1">
      <c r="B7810" s="175" t="s">
        <v>9015</v>
      </c>
      <c r="C7810" s="174" t="s">
        <v>4737</v>
      </c>
      <c r="D7810" s="181">
        <v>12820.35556</v>
      </c>
      <c r="E7810" s="97">
        <v>114.20892994328155</v>
      </c>
      <c r="F7810" s="227">
        <f t="shared" si="363"/>
        <v>1464199.09</v>
      </c>
      <c r="G7810" s="81">
        <v>6410.1778139999997</v>
      </c>
      <c r="H7810" s="106">
        <v>162.69455080049048</v>
      </c>
      <c r="I7810" s="189">
        <f t="shared" si="364"/>
        <v>1042900.9999999999</v>
      </c>
      <c r="J7810" s="232">
        <v>2016</v>
      </c>
      <c r="K7810" s="106">
        <f t="shared" si="365"/>
        <v>2507100</v>
      </c>
    </row>
    <row r="7811" spans="2:11" s="58" customFormat="1">
      <c r="B7811" s="175" t="s">
        <v>9016</v>
      </c>
      <c r="C7811" s="174" t="s">
        <v>9011</v>
      </c>
      <c r="D7811" s="181">
        <v>10283.5</v>
      </c>
      <c r="E7811" s="97">
        <v>110.78863227500364</v>
      </c>
      <c r="F7811" s="227">
        <f t="shared" si="363"/>
        <v>1139294.8999999999</v>
      </c>
      <c r="G7811" s="81">
        <v>5141.7498159999996</v>
      </c>
      <c r="H7811" s="106">
        <v>162.69441920275651</v>
      </c>
      <c r="I7811" s="189">
        <f t="shared" si="364"/>
        <v>836534.00000000012</v>
      </c>
      <c r="J7811" s="232">
        <v>2016</v>
      </c>
      <c r="K7811" s="106">
        <f t="shared" si="365"/>
        <v>1975829</v>
      </c>
    </row>
    <row r="7812" spans="2:11" s="58" customFormat="1">
      <c r="B7812" s="175" t="s">
        <v>9017</v>
      </c>
      <c r="C7812" s="174" t="s">
        <v>9011</v>
      </c>
      <c r="D7812" s="104">
        <v>2238.1083330000001</v>
      </c>
      <c r="E7812" s="97">
        <v>134.88252357979135</v>
      </c>
      <c r="F7812" s="227">
        <f t="shared" si="363"/>
        <v>301881.7</v>
      </c>
      <c r="G7812" s="81">
        <v>1119.0541430000001</v>
      </c>
      <c r="H7812" s="106">
        <v>162.69454086637521</v>
      </c>
      <c r="I7812" s="189">
        <f t="shared" si="364"/>
        <v>182064</v>
      </c>
      <c r="J7812" s="232">
        <v>2016</v>
      </c>
      <c r="K7812" s="106">
        <f t="shared" si="365"/>
        <v>483946</v>
      </c>
    </row>
    <row r="7813" spans="2:11" s="58" customFormat="1">
      <c r="B7813" s="175" t="s">
        <v>9018</v>
      </c>
      <c r="C7813" s="174" t="s">
        <v>2417</v>
      </c>
      <c r="D7813" s="181">
        <v>18387.013330000002</v>
      </c>
      <c r="E7813" s="97">
        <v>194.58052462291872</v>
      </c>
      <c r="F7813" s="227">
        <f t="shared" si="363"/>
        <v>3577754.7</v>
      </c>
      <c r="G7813" s="81">
        <v>9193.5065809999996</v>
      </c>
      <c r="H7813" s="106">
        <v>162.6945047378544</v>
      </c>
      <c r="I7813" s="189">
        <f t="shared" si="364"/>
        <v>1495733</v>
      </c>
      <c r="J7813" s="232">
        <v>2016</v>
      </c>
      <c r="K7813" s="106">
        <f t="shared" si="365"/>
        <v>5073488</v>
      </c>
    </row>
    <row r="7814" spans="2:11" s="58" customFormat="1">
      <c r="B7814" s="175" t="s">
        <v>9019</v>
      </c>
      <c r="C7814" s="174" t="s">
        <v>2425</v>
      </c>
      <c r="D7814" s="181">
        <v>18148.387780000001</v>
      </c>
      <c r="E7814" s="97">
        <v>195.94812900785394</v>
      </c>
      <c r="F7814" s="227">
        <f t="shared" si="363"/>
        <v>3556142.63</v>
      </c>
      <c r="G7814" s="81">
        <v>9074.1940579999991</v>
      </c>
      <c r="H7814" s="106">
        <v>162.6945589397489</v>
      </c>
      <c r="I7814" s="189">
        <f t="shared" si="364"/>
        <v>1476322.0000000002</v>
      </c>
      <c r="J7814" s="232">
        <v>2016</v>
      </c>
      <c r="K7814" s="106">
        <f t="shared" si="365"/>
        <v>5032465</v>
      </c>
    </row>
    <row r="7815" spans="2:11" s="58" customFormat="1">
      <c r="B7815" s="175" t="s">
        <v>9020</v>
      </c>
      <c r="C7815" s="174" t="s">
        <v>2417</v>
      </c>
      <c r="D7815" s="181">
        <v>34253.617140000002</v>
      </c>
      <c r="E7815" s="97">
        <v>236.26503638792056</v>
      </c>
      <c r="F7815" s="227">
        <f t="shared" si="363"/>
        <v>8092932.0999999996</v>
      </c>
      <c r="G7815" s="81">
        <v>17126.80774</v>
      </c>
      <c r="H7815" s="106">
        <v>162.69453375670346</v>
      </c>
      <c r="I7815" s="189">
        <f t="shared" si="364"/>
        <v>2786438</v>
      </c>
      <c r="J7815" s="232">
        <v>2016</v>
      </c>
      <c r="K7815" s="106">
        <f t="shared" si="365"/>
        <v>10879370</v>
      </c>
    </row>
    <row r="7816" spans="2:11" s="58" customFormat="1">
      <c r="B7816" s="175" t="s">
        <v>9021</v>
      </c>
      <c r="C7816" s="174" t="s">
        <v>2414</v>
      </c>
      <c r="D7816" s="181">
        <v>21238.577270000002</v>
      </c>
      <c r="E7816" s="97">
        <v>161.99233245532739</v>
      </c>
      <c r="F7816" s="227">
        <f t="shared" si="363"/>
        <v>3440486.67</v>
      </c>
      <c r="G7816" s="81">
        <v>10619.288570000001</v>
      </c>
      <c r="H7816" s="106">
        <v>162.69451466653194</v>
      </c>
      <c r="I7816" s="189">
        <f t="shared" si="364"/>
        <v>1727700.0000000002</v>
      </c>
      <c r="J7816" s="232">
        <v>2016</v>
      </c>
      <c r="K7816" s="106">
        <f t="shared" si="365"/>
        <v>5168187</v>
      </c>
    </row>
    <row r="7817" spans="2:11" s="58" customFormat="1">
      <c r="B7817" s="175" t="s">
        <v>9022</v>
      </c>
      <c r="C7817" s="174" t="s">
        <v>2414</v>
      </c>
      <c r="D7817" s="104">
        <v>15387.77727</v>
      </c>
      <c r="E7817" s="97">
        <v>269.49994188471902</v>
      </c>
      <c r="F7817" s="227">
        <f t="shared" si="363"/>
        <v>4147005.0800000005</v>
      </c>
      <c r="G7817" s="81">
        <v>7693.8887180000002</v>
      </c>
      <c r="H7817" s="106">
        <v>162.69445086611401</v>
      </c>
      <c r="I7817" s="189">
        <f t="shared" si="364"/>
        <v>1251753</v>
      </c>
      <c r="J7817" s="232">
        <v>2016</v>
      </c>
      <c r="K7817" s="106">
        <f t="shared" si="365"/>
        <v>5398758</v>
      </c>
    </row>
    <row r="7818" spans="2:11" s="58" customFormat="1">
      <c r="B7818" s="175" t="s">
        <v>9023</v>
      </c>
      <c r="C7818" s="174" t="s">
        <v>9024</v>
      </c>
      <c r="D7818" s="181">
        <v>18256.116669999999</v>
      </c>
      <c r="E7818" s="97">
        <v>193.14457251439114</v>
      </c>
      <c r="F7818" s="227">
        <f t="shared" si="363"/>
        <v>3526069.8499999996</v>
      </c>
      <c r="G7818" s="81">
        <v>9128.0581590000002</v>
      </c>
      <c r="H7818" s="106">
        <v>162.69451554006034</v>
      </c>
      <c r="I7818" s="189">
        <f t="shared" si="364"/>
        <v>1485085</v>
      </c>
      <c r="J7818" s="232">
        <v>2016</v>
      </c>
      <c r="K7818" s="106">
        <f t="shared" si="365"/>
        <v>5011155</v>
      </c>
    </row>
    <row r="7819" spans="2:11" s="58" customFormat="1">
      <c r="B7819" s="175" t="s">
        <v>9025</v>
      </c>
      <c r="C7819" s="174" t="s">
        <v>9024</v>
      </c>
      <c r="D7819" s="181">
        <v>18108.943139999999</v>
      </c>
      <c r="E7819" s="97">
        <v>146.45890317815645</v>
      </c>
      <c r="F7819" s="227">
        <f t="shared" si="363"/>
        <v>2652215.9500000002</v>
      </c>
      <c r="G7819" s="81">
        <v>9054.4714260000001</v>
      </c>
      <c r="H7819" s="106">
        <v>162.69453297626433</v>
      </c>
      <c r="I7819" s="189">
        <f t="shared" si="364"/>
        <v>1473113</v>
      </c>
      <c r="J7819" s="232">
        <v>2016</v>
      </c>
      <c r="K7819" s="106">
        <f t="shared" si="365"/>
        <v>4125329</v>
      </c>
    </row>
    <row r="7820" spans="2:11" s="58" customFormat="1">
      <c r="B7820" s="175" t="s">
        <v>9026</v>
      </c>
      <c r="C7820" s="174" t="s">
        <v>2411</v>
      </c>
      <c r="D7820" s="181">
        <v>16606.599999999999</v>
      </c>
      <c r="E7820" s="97">
        <v>110.74797429937496</v>
      </c>
      <c r="F7820" s="227">
        <f t="shared" si="363"/>
        <v>1839147.31</v>
      </c>
      <c r="G7820" s="81">
        <v>8303.3002300000007</v>
      </c>
      <c r="H7820" s="106">
        <v>162.69446636641729</v>
      </c>
      <c r="I7820" s="189">
        <f t="shared" si="364"/>
        <v>1350901</v>
      </c>
      <c r="J7820" s="232">
        <v>2016</v>
      </c>
      <c r="K7820" s="106">
        <f t="shared" si="365"/>
        <v>3190048</v>
      </c>
    </row>
    <row r="7821" spans="2:11" s="58" customFormat="1">
      <c r="B7821" s="175" t="s">
        <v>9027</v>
      </c>
      <c r="C7821" s="174" t="s">
        <v>9024</v>
      </c>
      <c r="D7821" s="181">
        <v>18256.116669999999</v>
      </c>
      <c r="E7821" s="97">
        <v>193.14457251439114</v>
      </c>
      <c r="F7821" s="227">
        <f t="shared" si="363"/>
        <v>3526069.8499999996</v>
      </c>
      <c r="G7821" s="81">
        <v>9128.0581590000002</v>
      </c>
      <c r="H7821" s="106">
        <v>162.69451554006034</v>
      </c>
      <c r="I7821" s="189">
        <f t="shared" si="364"/>
        <v>1485085</v>
      </c>
      <c r="J7821" s="232">
        <v>2016</v>
      </c>
      <c r="K7821" s="106">
        <f t="shared" si="365"/>
        <v>5011155</v>
      </c>
    </row>
    <row r="7822" spans="2:11" s="58" customFormat="1">
      <c r="B7822" s="175" t="s">
        <v>9028</v>
      </c>
      <c r="C7822" s="174" t="s">
        <v>1675</v>
      </c>
      <c r="D7822" s="104">
        <v>29498.582859999999</v>
      </c>
      <c r="E7822" s="97">
        <v>172.86441773155741</v>
      </c>
      <c r="F7822" s="227">
        <f t="shared" ref="F7822:F7885" si="366">IFERROR(D7822*E7822,0)</f>
        <v>5099255.3499999996</v>
      </c>
      <c r="G7822" s="81"/>
      <c r="H7822" s="106" t="s">
        <v>11235</v>
      </c>
      <c r="I7822" s="189" t="str">
        <f t="shared" ref="I7822:I7885" si="367">IFERROR(G7822*H7822,"")</f>
        <v/>
      </c>
      <c r="J7822" s="232">
        <v>2016</v>
      </c>
      <c r="K7822" s="106">
        <f t="shared" ref="K7822:K7885" si="368">IFERROR(ROUND((F7822+I7822),0),0)</f>
        <v>0</v>
      </c>
    </row>
    <row r="7823" spans="2:11" s="58" customFormat="1">
      <c r="B7823" s="175" t="s">
        <v>9029</v>
      </c>
      <c r="C7823" s="174" t="s">
        <v>4737</v>
      </c>
      <c r="D7823" s="181">
        <v>36279.705560000002</v>
      </c>
      <c r="E7823" s="97">
        <v>49.81401150048363</v>
      </c>
      <c r="F7823" s="227">
        <f t="shared" si="366"/>
        <v>1807237.67</v>
      </c>
      <c r="G7823" s="81">
        <v>18139.852200000001</v>
      </c>
      <c r="H7823" s="106">
        <v>162.69448987020962</v>
      </c>
      <c r="I7823" s="189">
        <f t="shared" si="367"/>
        <v>2951254</v>
      </c>
      <c r="J7823" s="232">
        <v>2016</v>
      </c>
      <c r="K7823" s="106">
        <f t="shared" si="368"/>
        <v>4758492</v>
      </c>
    </row>
    <row r="7824" spans="2:11" s="58" customFormat="1">
      <c r="B7824" s="175" t="s">
        <v>9030</v>
      </c>
      <c r="C7824" s="174" t="s">
        <v>2420</v>
      </c>
      <c r="D7824" s="181">
        <v>12937.014289999999</v>
      </c>
      <c r="E7824" s="97">
        <v>165.70779485472764</v>
      </c>
      <c r="F7824" s="227">
        <f t="shared" si="366"/>
        <v>2143764.11</v>
      </c>
      <c r="G7824" s="81">
        <v>6468.5070059999998</v>
      </c>
      <c r="H7824" s="106">
        <v>162.69457527429941</v>
      </c>
      <c r="I7824" s="189">
        <f t="shared" si="367"/>
        <v>1052391</v>
      </c>
      <c r="J7824" s="232">
        <v>2016</v>
      </c>
      <c r="K7824" s="106">
        <f t="shared" si="368"/>
        <v>3196155</v>
      </c>
    </row>
    <row r="7825" spans="2:11" s="58" customFormat="1">
      <c r="B7825" s="175" t="s">
        <v>9031</v>
      </c>
      <c r="C7825" s="174" t="s">
        <v>2425</v>
      </c>
      <c r="D7825" s="181">
        <v>19843.5111</v>
      </c>
      <c r="E7825" s="97">
        <v>229.45693718487149</v>
      </c>
      <c r="F7825" s="227">
        <f t="shared" si="366"/>
        <v>4553231.28</v>
      </c>
      <c r="G7825" s="81">
        <v>9921.7552230000001</v>
      </c>
      <c r="H7825" s="106">
        <v>162.69449948311831</v>
      </c>
      <c r="I7825" s="189">
        <f t="shared" si="367"/>
        <v>1614214.9999999998</v>
      </c>
      <c r="J7825" s="232">
        <v>2016</v>
      </c>
      <c r="K7825" s="106">
        <f t="shared" si="368"/>
        <v>6167446</v>
      </c>
    </row>
    <row r="7826" spans="2:11" s="58" customFormat="1">
      <c r="B7826" s="175" t="s">
        <v>9032</v>
      </c>
      <c r="C7826" s="174" t="s">
        <v>9033</v>
      </c>
      <c r="D7826" s="181">
        <v>26628.010480000001</v>
      </c>
      <c r="E7826" s="97">
        <v>64.956994488910084</v>
      </c>
      <c r="F7826" s="227">
        <f t="shared" si="366"/>
        <v>1729675.53</v>
      </c>
      <c r="G7826" s="81">
        <v>13314.005370000001</v>
      </c>
      <c r="H7826" s="106">
        <v>162.69454156003542</v>
      </c>
      <c r="I7826" s="189">
        <f t="shared" si="367"/>
        <v>2166116</v>
      </c>
      <c r="J7826" s="232">
        <v>2016</v>
      </c>
      <c r="K7826" s="106">
        <f t="shared" si="368"/>
        <v>3895792</v>
      </c>
    </row>
    <row r="7827" spans="2:11" s="58" customFormat="1">
      <c r="B7827" s="175" t="s">
        <v>9034</v>
      </c>
      <c r="C7827" s="174" t="s">
        <v>2425</v>
      </c>
      <c r="D7827" s="104">
        <v>13943.800730000001</v>
      </c>
      <c r="E7827" s="97">
        <v>88.793738090088141</v>
      </c>
      <c r="F7827" s="227">
        <f t="shared" si="366"/>
        <v>1238122.19</v>
      </c>
      <c r="G7827" s="81">
        <v>6971.9002309999996</v>
      </c>
      <c r="H7827" s="106">
        <v>162.69452551206481</v>
      </c>
      <c r="I7827" s="189">
        <f t="shared" si="367"/>
        <v>1134290</v>
      </c>
      <c r="J7827" s="232">
        <v>2016</v>
      </c>
      <c r="K7827" s="106">
        <f t="shared" si="368"/>
        <v>2372412</v>
      </c>
    </row>
    <row r="7828" spans="2:11" s="58" customFormat="1">
      <c r="B7828" s="175" t="s">
        <v>9035</v>
      </c>
      <c r="C7828" s="174" t="s">
        <v>9033</v>
      </c>
      <c r="D7828" s="181">
        <v>26628.010480000001</v>
      </c>
      <c r="E7828" s="97">
        <v>64.956994488910084</v>
      </c>
      <c r="F7828" s="227">
        <f t="shared" si="366"/>
        <v>1729675.53</v>
      </c>
      <c r="G7828" s="81">
        <v>13314.005370000001</v>
      </c>
      <c r="H7828" s="106">
        <v>162.69454156003542</v>
      </c>
      <c r="I7828" s="189">
        <f t="shared" si="367"/>
        <v>2166116</v>
      </c>
      <c r="J7828" s="232">
        <v>2016</v>
      </c>
      <c r="K7828" s="106">
        <f t="shared" si="368"/>
        <v>3895792</v>
      </c>
    </row>
    <row r="7829" spans="2:11" s="58" customFormat="1">
      <c r="B7829" s="175" t="s">
        <v>9036</v>
      </c>
      <c r="C7829" s="174" t="s">
        <v>2434</v>
      </c>
      <c r="D7829" s="181">
        <v>7485.3983330000001</v>
      </c>
      <c r="E7829" s="97">
        <v>23.207010805846984</v>
      </c>
      <c r="F7829" s="227">
        <f t="shared" si="366"/>
        <v>173713.72</v>
      </c>
      <c r="G7829" s="81">
        <v>3742.699001</v>
      </c>
      <c r="H7829" s="106">
        <v>162.69462220640918</v>
      </c>
      <c r="I7829" s="189">
        <f t="shared" si="367"/>
        <v>608917</v>
      </c>
      <c r="J7829" s="232">
        <v>2016</v>
      </c>
      <c r="K7829" s="106">
        <f t="shared" si="368"/>
        <v>782631</v>
      </c>
    </row>
    <row r="7830" spans="2:11" s="58" customFormat="1">
      <c r="B7830" s="175" t="s">
        <v>9037</v>
      </c>
      <c r="C7830" s="174" t="s">
        <v>2434</v>
      </c>
      <c r="D7830" s="181">
        <v>11398.78333</v>
      </c>
      <c r="E7830" s="97">
        <v>42.110593394356592</v>
      </c>
      <c r="F7830" s="227">
        <f t="shared" si="366"/>
        <v>480009.53</v>
      </c>
      <c r="G7830" s="81">
        <v>5699.3915889999998</v>
      </c>
      <c r="H7830" s="106">
        <v>162.69455879986211</v>
      </c>
      <c r="I7830" s="189">
        <f t="shared" si="367"/>
        <v>927260</v>
      </c>
      <c r="J7830" s="232">
        <v>2016</v>
      </c>
      <c r="K7830" s="106">
        <f t="shared" si="368"/>
        <v>1407270</v>
      </c>
    </row>
    <row r="7831" spans="2:11" s="58" customFormat="1">
      <c r="B7831" s="175" t="s">
        <v>9038</v>
      </c>
      <c r="C7831" s="174" t="s">
        <v>4735</v>
      </c>
      <c r="D7831" s="181">
        <v>25157.216670000002</v>
      </c>
      <c r="E7831" s="97">
        <v>27.659305444142362</v>
      </c>
      <c r="F7831" s="227">
        <f t="shared" si="366"/>
        <v>695831.14</v>
      </c>
      <c r="G7831" s="81">
        <v>12578.60857</v>
      </c>
      <c r="H7831" s="106">
        <v>162.69446565662548</v>
      </c>
      <c r="I7831" s="189">
        <f t="shared" si="367"/>
        <v>2046470</v>
      </c>
      <c r="J7831" s="232">
        <v>2016</v>
      </c>
      <c r="K7831" s="106">
        <f t="shared" si="368"/>
        <v>2742301</v>
      </c>
    </row>
    <row r="7832" spans="2:11" s="58" customFormat="1">
      <c r="B7832" s="175" t="s">
        <v>9039</v>
      </c>
      <c r="C7832" s="174" t="s">
        <v>2434</v>
      </c>
      <c r="D7832" s="104">
        <v>7485.3983330000001</v>
      </c>
      <c r="E7832" s="97">
        <v>23.207010805846984</v>
      </c>
      <c r="F7832" s="227">
        <f t="shared" si="366"/>
        <v>173713.72</v>
      </c>
      <c r="G7832" s="81">
        <v>3742.699001</v>
      </c>
      <c r="H7832" s="106">
        <v>162.69462220640918</v>
      </c>
      <c r="I7832" s="189">
        <f t="shared" si="367"/>
        <v>608917</v>
      </c>
      <c r="J7832" s="232">
        <v>2016</v>
      </c>
      <c r="K7832" s="106">
        <f t="shared" si="368"/>
        <v>782631</v>
      </c>
    </row>
    <row r="7833" spans="2:11" s="58" customFormat="1">
      <c r="B7833" s="175" t="s">
        <v>9040</v>
      </c>
      <c r="C7833" s="174" t="s">
        <v>9041</v>
      </c>
      <c r="D7833" s="181">
        <v>11198.15</v>
      </c>
      <c r="E7833" s="97">
        <v>86.254293789599174</v>
      </c>
      <c r="F7833" s="227">
        <f t="shared" si="366"/>
        <v>965888.52</v>
      </c>
      <c r="G7833" s="81">
        <v>5599.0750049999997</v>
      </c>
      <c r="H7833" s="106">
        <v>162.69455207985735</v>
      </c>
      <c r="I7833" s="189">
        <f t="shared" si="367"/>
        <v>910939</v>
      </c>
      <c r="J7833" s="232">
        <v>2016</v>
      </c>
      <c r="K7833" s="106">
        <f t="shared" si="368"/>
        <v>1876828</v>
      </c>
    </row>
    <row r="7834" spans="2:11" s="58" customFormat="1">
      <c r="B7834" s="175" t="s">
        <v>9042</v>
      </c>
      <c r="C7834" s="174" t="s">
        <v>4733</v>
      </c>
      <c r="D7834" s="181">
        <v>10084.40833</v>
      </c>
      <c r="E7834" s="97">
        <v>134.51968877186471</v>
      </c>
      <c r="F7834" s="227">
        <f t="shared" si="366"/>
        <v>1356551.47</v>
      </c>
      <c r="G7834" s="81">
        <v>5042.2044260000002</v>
      </c>
      <c r="H7834" s="106">
        <v>162.69451428227356</v>
      </c>
      <c r="I7834" s="189">
        <f t="shared" si="367"/>
        <v>820339</v>
      </c>
      <c r="J7834" s="232">
        <v>2016</v>
      </c>
      <c r="K7834" s="106">
        <f t="shared" si="368"/>
        <v>2176890</v>
      </c>
    </row>
    <row r="7835" spans="2:11" s="58" customFormat="1">
      <c r="B7835" s="175" t="s">
        <v>9043</v>
      </c>
      <c r="C7835" s="174" t="s">
        <v>4733</v>
      </c>
      <c r="D7835" s="181">
        <v>11531.3</v>
      </c>
      <c r="E7835" s="97">
        <v>177.34413379237381</v>
      </c>
      <c r="F7835" s="227">
        <f t="shared" si="366"/>
        <v>2045008.41</v>
      </c>
      <c r="G7835" s="81">
        <v>5765.6501520000002</v>
      </c>
      <c r="H7835" s="106">
        <v>162.6945748129742</v>
      </c>
      <c r="I7835" s="189">
        <f t="shared" si="367"/>
        <v>938040.00000000012</v>
      </c>
      <c r="J7835" s="232">
        <v>2016</v>
      </c>
      <c r="K7835" s="106">
        <f t="shared" si="368"/>
        <v>2983048</v>
      </c>
    </row>
    <row r="7836" spans="2:11" s="58" customFormat="1">
      <c r="B7836" s="175" t="s">
        <v>9044</v>
      </c>
      <c r="C7836" s="174" t="s">
        <v>4733</v>
      </c>
      <c r="D7836" s="181">
        <v>10084.40833</v>
      </c>
      <c r="E7836" s="97">
        <v>134.51968877186471</v>
      </c>
      <c r="F7836" s="227">
        <f t="shared" si="366"/>
        <v>1356551.47</v>
      </c>
      <c r="G7836" s="81">
        <v>5042.2044260000002</v>
      </c>
      <c r="H7836" s="106">
        <v>162.69451428227356</v>
      </c>
      <c r="I7836" s="189">
        <f t="shared" si="367"/>
        <v>820339</v>
      </c>
      <c r="J7836" s="232">
        <v>2016</v>
      </c>
      <c r="K7836" s="106">
        <f t="shared" si="368"/>
        <v>2176890</v>
      </c>
    </row>
    <row r="7837" spans="2:11" s="58" customFormat="1">
      <c r="B7837" s="175" t="s">
        <v>9045</v>
      </c>
      <c r="C7837" s="174" t="s">
        <v>2235</v>
      </c>
      <c r="D7837" s="104">
        <v>22357.93</v>
      </c>
      <c r="E7837" s="97">
        <v>98.136046136650393</v>
      </c>
      <c r="F7837" s="227">
        <f t="shared" si="366"/>
        <v>2194118.85</v>
      </c>
      <c r="G7837" s="81">
        <v>11178.96523</v>
      </c>
      <c r="H7837" s="106">
        <v>162.69448581154592</v>
      </c>
      <c r="I7837" s="189">
        <f t="shared" si="367"/>
        <v>1818756</v>
      </c>
      <c r="J7837" s="232">
        <v>2016</v>
      </c>
      <c r="K7837" s="106">
        <f t="shared" si="368"/>
        <v>4012875</v>
      </c>
    </row>
    <row r="7838" spans="2:11" s="58" customFormat="1">
      <c r="B7838" s="175" t="s">
        <v>9046</v>
      </c>
      <c r="C7838" s="174" t="s">
        <v>2434</v>
      </c>
      <c r="D7838" s="181">
        <v>17775.400000000001</v>
      </c>
      <c r="E7838" s="97">
        <v>19.118685936744036</v>
      </c>
      <c r="F7838" s="227">
        <f t="shared" si="366"/>
        <v>339842.29</v>
      </c>
      <c r="G7838" s="81">
        <v>8887.6998999999996</v>
      </c>
      <c r="H7838" s="106">
        <v>162.69451222132287</v>
      </c>
      <c r="I7838" s="189">
        <f t="shared" si="367"/>
        <v>1445980</v>
      </c>
      <c r="J7838" s="232">
        <v>2016</v>
      </c>
      <c r="K7838" s="106">
        <f t="shared" si="368"/>
        <v>1785822</v>
      </c>
    </row>
    <row r="7839" spans="2:11" s="58" customFormat="1">
      <c r="B7839" s="175" t="s">
        <v>9047</v>
      </c>
      <c r="C7839" s="174" t="s">
        <v>2235</v>
      </c>
      <c r="D7839" s="181">
        <v>6150.6</v>
      </c>
      <c r="E7839" s="97">
        <v>83.331476603908555</v>
      </c>
      <c r="F7839" s="227">
        <f t="shared" si="366"/>
        <v>512538.58</v>
      </c>
      <c r="G7839" s="81">
        <v>3075.2999410000002</v>
      </c>
      <c r="H7839" s="106">
        <v>162.69437440216177</v>
      </c>
      <c r="I7839" s="189">
        <f t="shared" si="367"/>
        <v>500334.00000000006</v>
      </c>
      <c r="J7839" s="232">
        <v>2016</v>
      </c>
      <c r="K7839" s="106">
        <f t="shared" si="368"/>
        <v>1012873</v>
      </c>
    </row>
    <row r="7840" spans="2:11" s="58" customFormat="1">
      <c r="B7840" s="175" t="s">
        <v>9048</v>
      </c>
      <c r="C7840" s="174" t="s">
        <v>4712</v>
      </c>
      <c r="D7840" s="181">
        <v>6291.7142700000004</v>
      </c>
      <c r="E7840" s="97">
        <v>188.58154059179802</v>
      </c>
      <c r="F7840" s="227">
        <f t="shared" si="366"/>
        <v>1186501.17</v>
      </c>
      <c r="G7840" s="81">
        <v>3145.8569739999998</v>
      </c>
      <c r="H7840" s="106">
        <v>162.69461842355201</v>
      </c>
      <c r="I7840" s="189">
        <f t="shared" si="367"/>
        <v>511813.99999999994</v>
      </c>
      <c r="J7840" s="232">
        <v>2016</v>
      </c>
      <c r="K7840" s="106">
        <f t="shared" si="368"/>
        <v>1698315</v>
      </c>
    </row>
    <row r="7841" spans="2:11" s="58" customFormat="1">
      <c r="B7841" s="175" t="s">
        <v>9049</v>
      </c>
      <c r="C7841" s="174" t="s">
        <v>5134</v>
      </c>
      <c r="D7841" s="181">
        <v>13278.378989999999</v>
      </c>
      <c r="E7841" s="97">
        <v>168.12846219265805</v>
      </c>
      <c r="F7841" s="227">
        <f t="shared" si="366"/>
        <v>2232473.44</v>
      </c>
      <c r="G7841" s="81">
        <v>6639.1892980000002</v>
      </c>
      <c r="H7841" s="106">
        <v>162.69456277220308</v>
      </c>
      <c r="I7841" s="189">
        <f t="shared" si="367"/>
        <v>1080160</v>
      </c>
      <c r="J7841" s="232">
        <v>2016</v>
      </c>
      <c r="K7841" s="106">
        <f t="shared" si="368"/>
        <v>3312633</v>
      </c>
    </row>
    <row r="7842" spans="2:11" s="58" customFormat="1">
      <c r="B7842" s="175" t="s">
        <v>9050</v>
      </c>
      <c r="C7842" s="174" t="s">
        <v>5134</v>
      </c>
      <c r="D7842" s="104">
        <v>3997.565325</v>
      </c>
      <c r="E7842" s="97">
        <v>194.86515833234068</v>
      </c>
      <c r="F7842" s="227">
        <f t="shared" si="366"/>
        <v>778986.2</v>
      </c>
      <c r="G7842" s="81">
        <v>1998.7826660000001</v>
      </c>
      <c r="H7842" s="106">
        <v>162.69452678953741</v>
      </c>
      <c r="I7842" s="189">
        <f t="shared" si="367"/>
        <v>325191</v>
      </c>
      <c r="J7842" s="232">
        <v>2016</v>
      </c>
      <c r="K7842" s="106">
        <f t="shared" si="368"/>
        <v>1104177</v>
      </c>
    </row>
    <row r="7843" spans="2:11" s="58" customFormat="1">
      <c r="B7843" s="175" t="s">
        <v>9051</v>
      </c>
      <c r="C7843" s="174" t="s">
        <v>2212</v>
      </c>
      <c r="D7843" s="181">
        <v>5438.8</v>
      </c>
      <c r="E7843" s="97">
        <v>184.47839229241742</v>
      </c>
      <c r="F7843" s="227">
        <f t="shared" si="366"/>
        <v>1003341.08</v>
      </c>
      <c r="G7843" s="81">
        <v>2719.3999050000002</v>
      </c>
      <c r="H7843" s="106">
        <v>162.69435002425652</v>
      </c>
      <c r="I7843" s="189">
        <f t="shared" si="367"/>
        <v>442430.99999999994</v>
      </c>
      <c r="J7843" s="232">
        <v>2016</v>
      </c>
      <c r="K7843" s="106">
        <f t="shared" si="368"/>
        <v>1445772</v>
      </c>
    </row>
    <row r="7844" spans="2:11" s="58" customFormat="1">
      <c r="B7844" s="175" t="s">
        <v>9052</v>
      </c>
      <c r="C7844" s="174" t="s">
        <v>5134</v>
      </c>
      <c r="D7844" s="181">
        <v>5185.5308949999999</v>
      </c>
      <c r="E7844" s="97">
        <v>391.60533243722966</v>
      </c>
      <c r="F7844" s="227">
        <f t="shared" si="366"/>
        <v>2030681.55</v>
      </c>
      <c r="G7844" s="81">
        <v>2592.7654240000002</v>
      </c>
      <c r="H7844" s="106">
        <v>162.69462562842321</v>
      </c>
      <c r="I7844" s="189">
        <f t="shared" si="367"/>
        <v>421829</v>
      </c>
      <c r="J7844" s="232">
        <v>2016</v>
      </c>
      <c r="K7844" s="106">
        <f t="shared" si="368"/>
        <v>2452511</v>
      </c>
    </row>
    <row r="7845" spans="2:11" s="58" customFormat="1">
      <c r="B7845" s="175" t="s">
        <v>9053</v>
      </c>
      <c r="C7845" s="174" t="s">
        <v>2212</v>
      </c>
      <c r="D7845" s="181">
        <v>3180.3</v>
      </c>
      <c r="E7845" s="97">
        <v>168.46892117095868</v>
      </c>
      <c r="F7845" s="227">
        <f t="shared" si="366"/>
        <v>535781.71</v>
      </c>
      <c r="G7845" s="81">
        <v>1590.150042</v>
      </c>
      <c r="H7845" s="106">
        <v>162.6947100379349</v>
      </c>
      <c r="I7845" s="189">
        <f t="shared" si="367"/>
        <v>258709</v>
      </c>
      <c r="J7845" s="232">
        <v>2016</v>
      </c>
      <c r="K7845" s="106">
        <f t="shared" si="368"/>
        <v>794491</v>
      </c>
    </row>
    <row r="7846" spans="2:11" s="58" customFormat="1">
      <c r="B7846" s="175" t="s">
        <v>9054</v>
      </c>
      <c r="C7846" s="174" t="s">
        <v>2212</v>
      </c>
      <c r="D7846" s="181">
        <v>5576.9</v>
      </c>
      <c r="E7846" s="97">
        <v>257.84715702271876</v>
      </c>
      <c r="F7846" s="227">
        <f t="shared" si="366"/>
        <v>1437987.81</v>
      </c>
      <c r="G7846" s="81">
        <v>2788.4499799999999</v>
      </c>
      <c r="H7846" s="106">
        <v>162.69432955724025</v>
      </c>
      <c r="I7846" s="189">
        <f t="shared" si="367"/>
        <v>453664.99999999994</v>
      </c>
      <c r="J7846" s="232">
        <v>2016</v>
      </c>
      <c r="K7846" s="106">
        <f t="shared" si="368"/>
        <v>1891653</v>
      </c>
    </row>
    <row r="7847" spans="2:11" s="58" customFormat="1">
      <c r="B7847" s="175" t="s">
        <v>9055</v>
      </c>
      <c r="C7847" s="174" t="s">
        <v>2212</v>
      </c>
      <c r="D7847" s="104">
        <v>5576.9</v>
      </c>
      <c r="E7847" s="97">
        <v>257.84715702271876</v>
      </c>
      <c r="F7847" s="227">
        <f t="shared" si="366"/>
        <v>1437987.81</v>
      </c>
      <c r="G7847" s="81">
        <v>2788.4499799999999</v>
      </c>
      <c r="H7847" s="106">
        <v>162.69432955724025</v>
      </c>
      <c r="I7847" s="189">
        <f t="shared" si="367"/>
        <v>453664.99999999994</v>
      </c>
      <c r="J7847" s="232">
        <v>2016</v>
      </c>
      <c r="K7847" s="106">
        <f t="shared" si="368"/>
        <v>1891653</v>
      </c>
    </row>
    <row r="7848" spans="2:11" s="58" customFormat="1">
      <c r="B7848" s="175" t="s">
        <v>9056</v>
      </c>
      <c r="C7848" s="174" t="s">
        <v>9057</v>
      </c>
      <c r="D7848" s="181">
        <v>6024.931493</v>
      </c>
      <c r="E7848" s="97">
        <v>416.46960349927417</v>
      </c>
      <c r="F7848" s="227">
        <f t="shared" si="366"/>
        <v>2509200.83</v>
      </c>
      <c r="G7848" s="81"/>
      <c r="H7848" s="106" t="s">
        <v>11235</v>
      </c>
      <c r="I7848" s="189" t="str">
        <f t="shared" si="367"/>
        <v/>
      </c>
      <c r="J7848" s="232">
        <v>2016</v>
      </c>
      <c r="K7848" s="106">
        <f t="shared" si="368"/>
        <v>0</v>
      </c>
    </row>
    <row r="7849" spans="2:11" s="58" customFormat="1">
      <c r="B7849" s="175" t="s">
        <v>9058</v>
      </c>
      <c r="C7849" s="174" t="s">
        <v>9057</v>
      </c>
      <c r="D7849" s="181">
        <v>6024.931493</v>
      </c>
      <c r="E7849" s="97">
        <v>416.46960349927417</v>
      </c>
      <c r="F7849" s="227">
        <f t="shared" si="366"/>
        <v>2509200.83</v>
      </c>
      <c r="G7849" s="81"/>
      <c r="H7849" s="106" t="s">
        <v>11235</v>
      </c>
      <c r="I7849" s="189" t="str">
        <f t="shared" si="367"/>
        <v/>
      </c>
      <c r="J7849" s="232">
        <v>2016</v>
      </c>
      <c r="K7849" s="106">
        <f t="shared" si="368"/>
        <v>0</v>
      </c>
    </row>
    <row r="7850" spans="2:11" s="58" customFormat="1">
      <c r="B7850" s="175" t="s">
        <v>9059</v>
      </c>
      <c r="C7850" s="174" t="s">
        <v>4698</v>
      </c>
      <c r="D7850" s="181">
        <v>7798.4203470000002</v>
      </c>
      <c r="E7850" s="97">
        <v>145.96242435660542</v>
      </c>
      <c r="F7850" s="227">
        <f t="shared" si="366"/>
        <v>1138276.3400000001</v>
      </c>
      <c r="G7850" s="81">
        <v>3899.2101870000001</v>
      </c>
      <c r="H7850" s="106">
        <v>162.69448672324162</v>
      </c>
      <c r="I7850" s="189">
        <f t="shared" si="367"/>
        <v>634380</v>
      </c>
      <c r="J7850" s="232">
        <v>2016</v>
      </c>
      <c r="K7850" s="106">
        <f t="shared" si="368"/>
        <v>1772656</v>
      </c>
    </row>
    <row r="7851" spans="2:11" s="58" customFormat="1">
      <c r="B7851" s="175" t="s">
        <v>9060</v>
      </c>
      <c r="C7851" s="174" t="s">
        <v>9061</v>
      </c>
      <c r="D7851" s="181">
        <v>1810.5857140000001</v>
      </c>
      <c r="E7851" s="97">
        <v>225.48338189307063</v>
      </c>
      <c r="F7851" s="227">
        <f t="shared" si="366"/>
        <v>408256.99</v>
      </c>
      <c r="G7851" s="81">
        <v>905.2928455</v>
      </c>
      <c r="H7851" s="106">
        <v>162.69431569256778</v>
      </c>
      <c r="I7851" s="189">
        <f t="shared" si="367"/>
        <v>147286</v>
      </c>
      <c r="J7851" s="232">
        <v>2016</v>
      </c>
      <c r="K7851" s="106">
        <f t="shared" si="368"/>
        <v>555543</v>
      </c>
    </row>
    <row r="7852" spans="2:11" s="58" customFormat="1">
      <c r="B7852" s="175" t="s">
        <v>9062</v>
      </c>
      <c r="C7852" s="174" t="s">
        <v>2414</v>
      </c>
      <c r="D7852" s="104">
        <v>57656.077270000002</v>
      </c>
      <c r="E7852" s="97">
        <v>131.03414761675131</v>
      </c>
      <c r="F7852" s="227">
        <f t="shared" si="366"/>
        <v>7554914.9400000004</v>
      </c>
      <c r="G7852" s="81">
        <v>28828.038949999998</v>
      </c>
      <c r="H7852" s="106">
        <v>162.69452140448146</v>
      </c>
      <c r="I7852" s="189">
        <f t="shared" si="367"/>
        <v>4690164</v>
      </c>
      <c r="J7852" s="232">
        <v>2016</v>
      </c>
      <c r="K7852" s="106">
        <f t="shared" si="368"/>
        <v>12245079</v>
      </c>
    </row>
    <row r="7853" spans="2:11" s="58" customFormat="1">
      <c r="B7853" s="175" t="s">
        <v>9063</v>
      </c>
      <c r="C7853" s="174" t="s">
        <v>5134</v>
      </c>
      <c r="D7853" s="181">
        <v>3997.565325</v>
      </c>
      <c r="E7853" s="97">
        <v>194.86515833234068</v>
      </c>
      <c r="F7853" s="227">
        <f t="shared" si="366"/>
        <v>778986.2</v>
      </c>
      <c r="G7853" s="81">
        <v>1998.7826660000001</v>
      </c>
      <c r="H7853" s="106">
        <v>162.69452678953741</v>
      </c>
      <c r="I7853" s="189">
        <f t="shared" si="367"/>
        <v>325191</v>
      </c>
      <c r="J7853" s="232">
        <v>2016</v>
      </c>
      <c r="K7853" s="106">
        <f t="shared" si="368"/>
        <v>1104177</v>
      </c>
    </row>
    <row r="7854" spans="2:11" s="58" customFormat="1">
      <c r="B7854" s="175" t="s">
        <v>9064</v>
      </c>
      <c r="C7854" s="174" t="s">
        <v>2175</v>
      </c>
      <c r="D7854" s="181">
        <v>15422.48</v>
      </c>
      <c r="E7854" s="97">
        <v>73.295317614287725</v>
      </c>
      <c r="F7854" s="227">
        <f t="shared" si="366"/>
        <v>1130395.57</v>
      </c>
      <c r="G7854" s="81">
        <v>7711.2396660000004</v>
      </c>
      <c r="H7854" s="106">
        <v>162.6944634507486</v>
      </c>
      <c r="I7854" s="189">
        <f t="shared" si="367"/>
        <v>1254576</v>
      </c>
      <c r="J7854" s="232">
        <v>2016</v>
      </c>
      <c r="K7854" s="106">
        <f t="shared" si="368"/>
        <v>2384972</v>
      </c>
    </row>
    <row r="7855" spans="2:11" s="58" customFormat="1">
      <c r="B7855" s="175" t="s">
        <v>9065</v>
      </c>
      <c r="C7855" s="174" t="s">
        <v>5134</v>
      </c>
      <c r="D7855" s="181">
        <v>11400.22712</v>
      </c>
      <c r="E7855" s="97">
        <v>124.22378476263201</v>
      </c>
      <c r="F7855" s="227">
        <f t="shared" si="366"/>
        <v>1416179.36</v>
      </c>
      <c r="G7855" s="81">
        <v>5700.1137799999997</v>
      </c>
      <c r="H7855" s="106">
        <v>162.6944716882476</v>
      </c>
      <c r="I7855" s="189">
        <f t="shared" si="367"/>
        <v>927377</v>
      </c>
      <c r="J7855" s="232">
        <v>2016</v>
      </c>
      <c r="K7855" s="106">
        <f t="shared" si="368"/>
        <v>2343556</v>
      </c>
    </row>
    <row r="7856" spans="2:11" s="58" customFormat="1">
      <c r="B7856" s="175" t="s">
        <v>9066</v>
      </c>
      <c r="C7856" s="174" t="s">
        <v>2175</v>
      </c>
      <c r="D7856" s="181">
        <v>5688.08</v>
      </c>
      <c r="E7856" s="97">
        <v>87.882385620455409</v>
      </c>
      <c r="F7856" s="227">
        <f t="shared" si="366"/>
        <v>499882.04</v>
      </c>
      <c r="G7856" s="81">
        <v>2844.0400979999999</v>
      </c>
      <c r="H7856" s="106">
        <v>162.69461190979314</v>
      </c>
      <c r="I7856" s="189">
        <f t="shared" si="367"/>
        <v>462710.00000000006</v>
      </c>
      <c r="J7856" s="232">
        <v>2016</v>
      </c>
      <c r="K7856" s="106">
        <f t="shared" si="368"/>
        <v>962592</v>
      </c>
    </row>
    <row r="7857" spans="2:11" s="58" customFormat="1">
      <c r="B7857" s="175" t="s">
        <v>9067</v>
      </c>
      <c r="C7857" s="174" t="s">
        <v>2175</v>
      </c>
      <c r="D7857" s="104">
        <v>15422.48</v>
      </c>
      <c r="E7857" s="97">
        <v>73.295317614287725</v>
      </c>
      <c r="F7857" s="227">
        <f t="shared" si="366"/>
        <v>1130395.57</v>
      </c>
      <c r="G7857" s="81">
        <v>7711.2396660000004</v>
      </c>
      <c r="H7857" s="106">
        <v>162.6944634507486</v>
      </c>
      <c r="I7857" s="189">
        <f t="shared" si="367"/>
        <v>1254576</v>
      </c>
      <c r="J7857" s="232">
        <v>2016</v>
      </c>
      <c r="K7857" s="106">
        <f t="shared" si="368"/>
        <v>2384972</v>
      </c>
    </row>
    <row r="7858" spans="2:11" s="58" customFormat="1">
      <c r="B7858" s="175" t="s">
        <v>9068</v>
      </c>
      <c r="C7858" s="174" t="s">
        <v>2175</v>
      </c>
      <c r="D7858" s="181">
        <v>15354.77917</v>
      </c>
      <c r="E7858" s="97">
        <v>110.52418346176709</v>
      </c>
      <c r="F7858" s="227">
        <f t="shared" si="366"/>
        <v>1697074.43</v>
      </c>
      <c r="G7858" s="81">
        <v>7677.3897619999998</v>
      </c>
      <c r="H7858" s="106">
        <v>162.69448845522871</v>
      </c>
      <c r="I7858" s="189">
        <f t="shared" si="367"/>
        <v>1249069</v>
      </c>
      <c r="J7858" s="232">
        <v>2016</v>
      </c>
      <c r="K7858" s="106">
        <f t="shared" si="368"/>
        <v>2946143</v>
      </c>
    </row>
    <row r="7859" spans="2:11" s="58" customFormat="1">
      <c r="B7859" s="175" t="s">
        <v>9069</v>
      </c>
      <c r="C7859" s="174" t="s">
        <v>2175</v>
      </c>
      <c r="D7859" s="181">
        <v>5262.6</v>
      </c>
      <c r="E7859" s="97">
        <v>24.30682742370691</v>
      </c>
      <c r="F7859" s="227">
        <f t="shared" si="366"/>
        <v>127917.10999999999</v>
      </c>
      <c r="G7859" s="81">
        <v>2631.3000499999998</v>
      </c>
      <c r="H7859" s="106">
        <v>162.69448252395239</v>
      </c>
      <c r="I7859" s="189">
        <f t="shared" si="367"/>
        <v>428098</v>
      </c>
      <c r="J7859" s="232">
        <v>2016</v>
      </c>
      <c r="K7859" s="106">
        <f t="shared" si="368"/>
        <v>556015</v>
      </c>
    </row>
    <row r="7860" spans="2:11" s="58" customFormat="1">
      <c r="B7860" s="175" t="s">
        <v>9070</v>
      </c>
      <c r="C7860" s="174" t="s">
        <v>4698</v>
      </c>
      <c r="D7860" s="181">
        <v>11117.050869999999</v>
      </c>
      <c r="E7860" s="97">
        <v>124.53813841368166</v>
      </c>
      <c r="F7860" s="227">
        <f t="shared" si="366"/>
        <v>1384496.82</v>
      </c>
      <c r="G7860" s="81">
        <v>5558.5255280000001</v>
      </c>
      <c r="H7860" s="106">
        <v>162.69458428220787</v>
      </c>
      <c r="I7860" s="189">
        <f t="shared" si="367"/>
        <v>904342</v>
      </c>
      <c r="J7860" s="232">
        <v>2016</v>
      </c>
      <c r="K7860" s="106">
        <f t="shared" si="368"/>
        <v>2288839</v>
      </c>
    </row>
    <row r="7861" spans="2:11" s="58" customFormat="1">
      <c r="B7861" s="175" t="s">
        <v>9071</v>
      </c>
      <c r="C7861" s="174" t="s">
        <v>2175</v>
      </c>
      <c r="D7861" s="181">
        <v>9713.5249999999996</v>
      </c>
      <c r="E7861" s="97">
        <v>101.35468226004463</v>
      </c>
      <c r="F7861" s="227">
        <f t="shared" si="366"/>
        <v>984511.24</v>
      </c>
      <c r="G7861" s="81">
        <v>4856.7626559999999</v>
      </c>
      <c r="H7861" s="106">
        <v>162.69458813760076</v>
      </c>
      <c r="I7861" s="189">
        <f t="shared" si="367"/>
        <v>790169</v>
      </c>
      <c r="J7861" s="232">
        <v>2016</v>
      </c>
      <c r="K7861" s="106">
        <f t="shared" si="368"/>
        <v>1774680</v>
      </c>
    </row>
    <row r="7862" spans="2:11" s="58" customFormat="1">
      <c r="B7862" s="175" t="s">
        <v>9072</v>
      </c>
      <c r="C7862" s="174" t="s">
        <v>2175</v>
      </c>
      <c r="D7862" s="104">
        <v>5262.6</v>
      </c>
      <c r="E7862" s="97">
        <v>66.667128415612055</v>
      </c>
      <c r="F7862" s="227">
        <f t="shared" si="366"/>
        <v>350842.43000000005</v>
      </c>
      <c r="G7862" s="81">
        <v>2631.2999089999998</v>
      </c>
      <c r="H7862" s="106">
        <v>162.69449124204718</v>
      </c>
      <c r="I7862" s="189">
        <f t="shared" si="367"/>
        <v>428098</v>
      </c>
      <c r="J7862" s="232">
        <v>2016</v>
      </c>
      <c r="K7862" s="106">
        <f t="shared" si="368"/>
        <v>778940</v>
      </c>
    </row>
    <row r="7863" spans="2:11" s="58" customFormat="1">
      <c r="B7863" s="175" t="s">
        <v>9073</v>
      </c>
      <c r="C7863" s="174" t="s">
        <v>5134</v>
      </c>
      <c r="D7863" s="181">
        <v>5551.3519889999998</v>
      </c>
      <c r="E7863" s="97">
        <v>66.95147249471232</v>
      </c>
      <c r="F7863" s="227">
        <f t="shared" si="366"/>
        <v>371671.19</v>
      </c>
      <c r="G7863" s="81">
        <v>2775.6758709999999</v>
      </c>
      <c r="H7863" s="106">
        <v>162.69442866803666</v>
      </c>
      <c r="I7863" s="189">
        <f t="shared" si="367"/>
        <v>451587</v>
      </c>
      <c r="J7863" s="232">
        <v>2016</v>
      </c>
      <c r="K7863" s="106">
        <f t="shared" si="368"/>
        <v>823258</v>
      </c>
    </row>
    <row r="7864" spans="2:11" s="58" customFormat="1">
      <c r="B7864" s="175" t="s">
        <v>9074</v>
      </c>
      <c r="C7864" s="174" t="s">
        <v>5134</v>
      </c>
      <c r="D7864" s="181">
        <v>7429.5539060000001</v>
      </c>
      <c r="E7864" s="97">
        <v>127.19346840418496</v>
      </c>
      <c r="F7864" s="227">
        <f t="shared" si="366"/>
        <v>944990.73</v>
      </c>
      <c r="G7864" s="81">
        <v>3714.7769589999998</v>
      </c>
      <c r="H7864" s="106">
        <v>162.69455923477423</v>
      </c>
      <c r="I7864" s="189">
        <f t="shared" si="367"/>
        <v>604374</v>
      </c>
      <c r="J7864" s="232">
        <v>2016</v>
      </c>
      <c r="K7864" s="106">
        <f t="shared" si="368"/>
        <v>1549365</v>
      </c>
    </row>
    <row r="7865" spans="2:11" s="58" customFormat="1">
      <c r="B7865" s="175" t="s">
        <v>9075</v>
      </c>
      <c r="C7865" s="174" t="s">
        <v>5134</v>
      </c>
      <c r="D7865" s="181">
        <v>11400.22712</v>
      </c>
      <c r="E7865" s="97">
        <v>124.22378476263201</v>
      </c>
      <c r="F7865" s="227">
        <f t="shared" si="366"/>
        <v>1416179.36</v>
      </c>
      <c r="G7865" s="81">
        <v>5700.1137799999997</v>
      </c>
      <c r="H7865" s="106">
        <v>162.6944716882476</v>
      </c>
      <c r="I7865" s="189">
        <f t="shared" si="367"/>
        <v>927377</v>
      </c>
      <c r="J7865" s="232">
        <v>2016</v>
      </c>
      <c r="K7865" s="106">
        <f t="shared" si="368"/>
        <v>2343556</v>
      </c>
    </row>
    <row r="7866" spans="2:11" s="58" customFormat="1">
      <c r="B7866" s="175" t="s">
        <v>9076</v>
      </c>
      <c r="C7866" s="174" t="s">
        <v>5134</v>
      </c>
      <c r="D7866" s="181">
        <v>5551.3519889999998</v>
      </c>
      <c r="E7866" s="97">
        <v>66.95147249471232</v>
      </c>
      <c r="F7866" s="227">
        <f t="shared" si="366"/>
        <v>371671.19</v>
      </c>
      <c r="G7866" s="81">
        <v>2775.6758709999999</v>
      </c>
      <c r="H7866" s="106">
        <v>162.69442866803666</v>
      </c>
      <c r="I7866" s="189">
        <f t="shared" si="367"/>
        <v>451587</v>
      </c>
      <c r="J7866" s="232">
        <v>2016</v>
      </c>
      <c r="K7866" s="106">
        <f t="shared" si="368"/>
        <v>823258</v>
      </c>
    </row>
    <row r="7867" spans="2:11" s="58" customFormat="1">
      <c r="B7867" s="175" t="s">
        <v>9077</v>
      </c>
      <c r="C7867" s="174" t="s">
        <v>2192</v>
      </c>
      <c r="D7867" s="104">
        <v>21708.528569999999</v>
      </c>
      <c r="E7867" s="97">
        <v>194.60537439825202</v>
      </c>
      <c r="F7867" s="227">
        <f t="shared" si="366"/>
        <v>4224596.33</v>
      </c>
      <c r="G7867" s="81">
        <v>10854.263999999999</v>
      </c>
      <c r="H7867" s="106">
        <v>162.69449499293552</v>
      </c>
      <c r="I7867" s="189">
        <f t="shared" si="367"/>
        <v>1765929</v>
      </c>
      <c r="J7867" s="232">
        <v>2016</v>
      </c>
      <c r="K7867" s="106">
        <f t="shared" si="368"/>
        <v>5990525</v>
      </c>
    </row>
    <row r="7868" spans="2:11" s="58" customFormat="1">
      <c r="B7868" s="175" t="s">
        <v>9078</v>
      </c>
      <c r="C7868" s="174" t="s">
        <v>2411</v>
      </c>
      <c r="D7868" s="181">
        <v>8899.1583329999994</v>
      </c>
      <c r="E7868" s="97">
        <v>432.75122386790332</v>
      </c>
      <c r="F7868" s="227">
        <f t="shared" si="366"/>
        <v>3851121.66</v>
      </c>
      <c r="G7868" s="81">
        <v>4449.5792940000001</v>
      </c>
      <c r="H7868" s="106">
        <v>162.69448236964041</v>
      </c>
      <c r="I7868" s="189">
        <f t="shared" si="367"/>
        <v>723922</v>
      </c>
      <c r="J7868" s="232">
        <v>2016</v>
      </c>
      <c r="K7868" s="106">
        <f t="shared" si="368"/>
        <v>4575044</v>
      </c>
    </row>
    <row r="7869" spans="2:11" s="58" customFormat="1">
      <c r="B7869" s="175" t="s">
        <v>9079</v>
      </c>
      <c r="C7869" s="174" t="s">
        <v>2178</v>
      </c>
      <c r="D7869" s="181">
        <v>5500.5749999999998</v>
      </c>
      <c r="E7869" s="97">
        <v>206.42858246637851</v>
      </c>
      <c r="F7869" s="227">
        <f t="shared" si="366"/>
        <v>1135475.8999999999</v>
      </c>
      <c r="G7869" s="81">
        <v>2750.2875720000002</v>
      </c>
      <c r="H7869" s="106">
        <v>162.69462312066906</v>
      </c>
      <c r="I7869" s="189">
        <f t="shared" si="367"/>
        <v>447457</v>
      </c>
      <c r="J7869" s="232">
        <v>2016</v>
      </c>
      <c r="K7869" s="106">
        <f t="shared" si="368"/>
        <v>1582933</v>
      </c>
    </row>
    <row r="7870" spans="2:11" s="58" customFormat="1">
      <c r="B7870" s="175" t="s">
        <v>9080</v>
      </c>
      <c r="C7870" s="174" t="s">
        <v>5134</v>
      </c>
      <c r="D7870" s="181">
        <v>7429.5539060000001</v>
      </c>
      <c r="E7870" s="97">
        <v>127.19346840418496</v>
      </c>
      <c r="F7870" s="227">
        <f t="shared" si="366"/>
        <v>944990.73</v>
      </c>
      <c r="G7870" s="81">
        <v>3714.7769589999998</v>
      </c>
      <c r="H7870" s="106">
        <v>162.69455923477423</v>
      </c>
      <c r="I7870" s="189">
        <f t="shared" si="367"/>
        <v>604374</v>
      </c>
      <c r="J7870" s="232">
        <v>2016</v>
      </c>
      <c r="K7870" s="106">
        <f t="shared" si="368"/>
        <v>1549365</v>
      </c>
    </row>
    <row r="7871" spans="2:11" s="58" customFormat="1">
      <c r="B7871" s="175" t="s">
        <v>9081</v>
      </c>
      <c r="C7871" s="174" t="s">
        <v>2184</v>
      </c>
      <c r="D7871" s="181">
        <v>7207.8366669999996</v>
      </c>
      <c r="E7871" s="97">
        <v>203.55137439742433</v>
      </c>
      <c r="F7871" s="227">
        <f t="shared" si="366"/>
        <v>1467165.06</v>
      </c>
      <c r="G7871" s="81">
        <v>3603.918287</v>
      </c>
      <c r="H7871" s="106">
        <v>162.69458775328775</v>
      </c>
      <c r="I7871" s="189">
        <f t="shared" si="367"/>
        <v>586338</v>
      </c>
      <c r="J7871" s="232">
        <v>2016</v>
      </c>
      <c r="K7871" s="106">
        <f t="shared" si="368"/>
        <v>2053503</v>
      </c>
    </row>
    <row r="7872" spans="2:11" s="58" customFormat="1">
      <c r="B7872" s="175" t="s">
        <v>9082</v>
      </c>
      <c r="C7872" s="174" t="s">
        <v>2165</v>
      </c>
      <c r="D7872" s="104">
        <v>6936.875</v>
      </c>
      <c r="E7872" s="97">
        <v>108.3939425173439</v>
      </c>
      <c r="F7872" s="227">
        <f t="shared" si="366"/>
        <v>751915.23</v>
      </c>
      <c r="G7872" s="81">
        <v>3468.4373489999998</v>
      </c>
      <c r="H7872" s="106">
        <v>162.69459218073945</v>
      </c>
      <c r="I7872" s="189">
        <f t="shared" si="367"/>
        <v>564296</v>
      </c>
      <c r="J7872" s="232">
        <v>2016</v>
      </c>
      <c r="K7872" s="106">
        <f t="shared" si="368"/>
        <v>1316211</v>
      </c>
    </row>
    <row r="7873" spans="2:11" s="58" customFormat="1">
      <c r="B7873" s="175" t="s">
        <v>9083</v>
      </c>
      <c r="C7873" s="174" t="s">
        <v>2184</v>
      </c>
      <c r="D7873" s="181">
        <v>11427.653329999999</v>
      </c>
      <c r="E7873" s="97">
        <v>117.55461783858647</v>
      </c>
      <c r="F7873" s="227">
        <f t="shared" si="366"/>
        <v>1343373.42</v>
      </c>
      <c r="G7873" s="81">
        <v>5713.8266649999996</v>
      </c>
      <c r="H7873" s="106">
        <v>162.69446983652944</v>
      </c>
      <c r="I7873" s="189">
        <f t="shared" si="367"/>
        <v>929608</v>
      </c>
      <c r="J7873" s="232">
        <v>2016</v>
      </c>
      <c r="K7873" s="106">
        <f t="shared" si="368"/>
        <v>2272981</v>
      </c>
    </row>
    <row r="7874" spans="2:11" s="58" customFormat="1">
      <c r="B7874" s="175" t="s">
        <v>9084</v>
      </c>
      <c r="C7874" s="174" t="s">
        <v>2188</v>
      </c>
      <c r="D7874" s="181">
        <v>5096.9571429999996</v>
      </c>
      <c r="E7874" s="97">
        <v>168.12911820867552</v>
      </c>
      <c r="F7874" s="227">
        <f t="shared" si="366"/>
        <v>856946.91</v>
      </c>
      <c r="G7874" s="81">
        <v>2548.4785400000001</v>
      </c>
      <c r="H7874" s="106">
        <v>162.69432663144968</v>
      </c>
      <c r="I7874" s="189">
        <f t="shared" si="367"/>
        <v>414623</v>
      </c>
      <c r="J7874" s="232">
        <v>2016</v>
      </c>
      <c r="K7874" s="106">
        <f t="shared" si="368"/>
        <v>1271570</v>
      </c>
    </row>
    <row r="7875" spans="2:11" s="58" customFormat="1">
      <c r="B7875" s="175" t="s">
        <v>9085</v>
      </c>
      <c r="C7875" s="174" t="s">
        <v>2188</v>
      </c>
      <c r="D7875" s="181">
        <v>9745.4828570000009</v>
      </c>
      <c r="E7875" s="97">
        <v>159.82566414153817</v>
      </c>
      <c r="F7875" s="227">
        <f t="shared" si="366"/>
        <v>1557578.27</v>
      </c>
      <c r="G7875" s="81">
        <v>4872.7412770000001</v>
      </c>
      <c r="H7875" s="106">
        <v>162.69445778744145</v>
      </c>
      <c r="I7875" s="189">
        <f t="shared" si="367"/>
        <v>792768.00000000012</v>
      </c>
      <c r="J7875" s="232">
        <v>2016</v>
      </c>
      <c r="K7875" s="106">
        <f t="shared" si="368"/>
        <v>2350346</v>
      </c>
    </row>
    <row r="7876" spans="2:11" s="58" customFormat="1">
      <c r="B7876" s="175" t="s">
        <v>9086</v>
      </c>
      <c r="C7876" s="174" t="s">
        <v>2188</v>
      </c>
      <c r="D7876" s="181">
        <v>7885.9</v>
      </c>
      <c r="E7876" s="97">
        <v>93.35018323843822</v>
      </c>
      <c r="F7876" s="227">
        <f t="shared" si="366"/>
        <v>736150.21</v>
      </c>
      <c r="G7876" s="81">
        <v>3942.949834</v>
      </c>
      <c r="H7876" s="106">
        <v>162.69443614737096</v>
      </c>
      <c r="I7876" s="189">
        <f t="shared" si="367"/>
        <v>641496</v>
      </c>
      <c r="J7876" s="232">
        <v>2016</v>
      </c>
      <c r="K7876" s="106">
        <f t="shared" si="368"/>
        <v>1377646</v>
      </c>
    </row>
    <row r="7877" spans="2:11" s="58" customFormat="1">
      <c r="B7877" s="175" t="s">
        <v>9087</v>
      </c>
      <c r="C7877" s="174" t="s">
        <v>2188</v>
      </c>
      <c r="D7877" s="104">
        <v>9745.4828570000009</v>
      </c>
      <c r="E7877" s="97">
        <v>159.82566414153817</v>
      </c>
      <c r="F7877" s="227">
        <f t="shared" si="366"/>
        <v>1557578.27</v>
      </c>
      <c r="G7877" s="81">
        <v>4872.7412770000001</v>
      </c>
      <c r="H7877" s="106">
        <v>162.69445778744145</v>
      </c>
      <c r="I7877" s="189">
        <f t="shared" si="367"/>
        <v>792768.00000000012</v>
      </c>
      <c r="J7877" s="232">
        <v>2016</v>
      </c>
      <c r="K7877" s="106">
        <f t="shared" si="368"/>
        <v>2350346</v>
      </c>
    </row>
    <row r="7878" spans="2:11" s="58" customFormat="1">
      <c r="B7878" s="175" t="s">
        <v>9088</v>
      </c>
      <c r="C7878" s="174" t="s">
        <v>9089</v>
      </c>
      <c r="D7878" s="181">
        <v>11324.833329999999</v>
      </c>
      <c r="E7878" s="97">
        <v>152.65861753746447</v>
      </c>
      <c r="F7878" s="227">
        <f t="shared" si="366"/>
        <v>1728833.4</v>
      </c>
      <c r="G7878" s="81">
        <v>5662.4166770000002</v>
      </c>
      <c r="H7878" s="106">
        <v>162.69449115992705</v>
      </c>
      <c r="I7878" s="189">
        <f t="shared" si="367"/>
        <v>921244</v>
      </c>
      <c r="J7878" s="232">
        <v>2016</v>
      </c>
      <c r="K7878" s="106">
        <f t="shared" si="368"/>
        <v>2650077</v>
      </c>
    </row>
    <row r="7879" spans="2:11" s="58" customFormat="1">
      <c r="B7879" s="175" t="s">
        <v>9090</v>
      </c>
      <c r="C7879" s="174" t="s">
        <v>4701</v>
      </c>
      <c r="D7879" s="181">
        <v>2585.4181819999999</v>
      </c>
      <c r="E7879" s="97">
        <v>233.18588234481598</v>
      </c>
      <c r="F7879" s="227">
        <f t="shared" si="366"/>
        <v>602883.02</v>
      </c>
      <c r="G7879" s="81"/>
      <c r="H7879" s="106" t="s">
        <v>11235</v>
      </c>
      <c r="I7879" s="189" t="str">
        <f t="shared" si="367"/>
        <v/>
      </c>
      <c r="J7879" s="232">
        <v>2016</v>
      </c>
      <c r="K7879" s="106">
        <f t="shared" si="368"/>
        <v>0</v>
      </c>
    </row>
    <row r="7880" spans="2:11" s="58" customFormat="1">
      <c r="B7880" s="175" t="s">
        <v>9091</v>
      </c>
      <c r="C7880" s="174" t="s">
        <v>9089</v>
      </c>
      <c r="D7880" s="181">
        <v>11324.833329999999</v>
      </c>
      <c r="E7880" s="97">
        <v>152.65861753746447</v>
      </c>
      <c r="F7880" s="227">
        <f t="shared" si="366"/>
        <v>1728833.4</v>
      </c>
      <c r="G7880" s="81">
        <v>5662.4166770000002</v>
      </c>
      <c r="H7880" s="106">
        <v>162.69449115992705</v>
      </c>
      <c r="I7880" s="189">
        <f t="shared" si="367"/>
        <v>921244</v>
      </c>
      <c r="J7880" s="232">
        <v>2016</v>
      </c>
      <c r="K7880" s="106">
        <f t="shared" si="368"/>
        <v>2650077</v>
      </c>
    </row>
    <row r="7881" spans="2:11" s="58" customFormat="1">
      <c r="B7881" s="175" t="s">
        <v>9092</v>
      </c>
      <c r="C7881" s="174" t="s">
        <v>4701</v>
      </c>
      <c r="D7881" s="181">
        <v>6118.6015150000003</v>
      </c>
      <c r="E7881" s="97">
        <v>95.0854666011045</v>
      </c>
      <c r="F7881" s="227">
        <f t="shared" si="366"/>
        <v>581790.07999999996</v>
      </c>
      <c r="G7881" s="81">
        <v>3059.3007240000002</v>
      </c>
      <c r="H7881" s="106">
        <v>162.69436871482921</v>
      </c>
      <c r="I7881" s="189">
        <f t="shared" si="367"/>
        <v>497731</v>
      </c>
      <c r="J7881" s="232">
        <v>2016</v>
      </c>
      <c r="K7881" s="106">
        <f t="shared" si="368"/>
        <v>1079521</v>
      </c>
    </row>
    <row r="7882" spans="2:11" s="58" customFormat="1">
      <c r="B7882" s="175" t="s">
        <v>9093</v>
      </c>
      <c r="C7882" s="174" t="s">
        <v>4701</v>
      </c>
      <c r="D7882" s="104">
        <v>5787.74</v>
      </c>
      <c r="E7882" s="97">
        <v>463.5748133122774</v>
      </c>
      <c r="F7882" s="227">
        <f t="shared" si="366"/>
        <v>2683050.4900000002</v>
      </c>
      <c r="G7882" s="81">
        <v>2893.8698490000002</v>
      </c>
      <c r="H7882" s="106">
        <v>162.6946008517607</v>
      </c>
      <c r="I7882" s="189">
        <f t="shared" si="367"/>
        <v>470817</v>
      </c>
      <c r="J7882" s="232">
        <v>2016</v>
      </c>
      <c r="K7882" s="106">
        <f t="shared" si="368"/>
        <v>3153867</v>
      </c>
    </row>
    <row r="7883" spans="2:11" s="58" customFormat="1">
      <c r="B7883" s="175" t="s">
        <v>9094</v>
      </c>
      <c r="C7883" s="174" t="s">
        <v>4701</v>
      </c>
      <c r="D7883" s="181">
        <v>6118.6015150000003</v>
      </c>
      <c r="E7883" s="97">
        <v>95.0854666011045</v>
      </c>
      <c r="F7883" s="227">
        <f t="shared" si="366"/>
        <v>581790.07999999996</v>
      </c>
      <c r="G7883" s="81">
        <v>3059.3007240000002</v>
      </c>
      <c r="H7883" s="106">
        <v>162.69436871482921</v>
      </c>
      <c r="I7883" s="189">
        <f t="shared" si="367"/>
        <v>497731</v>
      </c>
      <c r="J7883" s="232">
        <v>2016</v>
      </c>
      <c r="K7883" s="106">
        <f t="shared" si="368"/>
        <v>1079521</v>
      </c>
    </row>
    <row r="7884" spans="2:11" s="58" customFormat="1">
      <c r="B7884" s="175" t="s">
        <v>9095</v>
      </c>
      <c r="C7884" s="174" t="s">
        <v>9096</v>
      </c>
      <c r="D7884" s="181">
        <v>4966.5333330000003</v>
      </c>
      <c r="E7884" s="97">
        <v>254.54105212586521</v>
      </c>
      <c r="F7884" s="227">
        <f t="shared" si="366"/>
        <v>1264186.6200000001</v>
      </c>
      <c r="G7884" s="81">
        <v>2483.2666479999998</v>
      </c>
      <c r="H7884" s="106">
        <v>162.69457020468951</v>
      </c>
      <c r="I7884" s="189">
        <f t="shared" si="367"/>
        <v>404013.99999999994</v>
      </c>
      <c r="J7884" s="232">
        <v>2016</v>
      </c>
      <c r="K7884" s="106">
        <f t="shared" si="368"/>
        <v>1668201</v>
      </c>
    </row>
    <row r="7885" spans="2:11" s="58" customFormat="1">
      <c r="B7885" s="175" t="s">
        <v>9097</v>
      </c>
      <c r="C7885" s="174" t="s">
        <v>9096</v>
      </c>
      <c r="D7885" s="181">
        <v>4966.5333330000003</v>
      </c>
      <c r="E7885" s="97">
        <v>254.54105212586521</v>
      </c>
      <c r="F7885" s="227">
        <f t="shared" si="366"/>
        <v>1264186.6200000001</v>
      </c>
      <c r="G7885" s="81">
        <v>2483.2666479999998</v>
      </c>
      <c r="H7885" s="106">
        <v>162.69457020468951</v>
      </c>
      <c r="I7885" s="189">
        <f t="shared" si="367"/>
        <v>404013.99999999994</v>
      </c>
      <c r="J7885" s="232">
        <v>2016</v>
      </c>
      <c r="K7885" s="106">
        <f t="shared" si="368"/>
        <v>1668201</v>
      </c>
    </row>
    <row r="7886" spans="2:11" s="58" customFormat="1">
      <c r="B7886" s="175" t="s">
        <v>9098</v>
      </c>
      <c r="C7886" s="174" t="s">
        <v>9096</v>
      </c>
      <c r="D7886" s="181">
        <v>8115</v>
      </c>
      <c r="E7886" s="97">
        <v>274.95006531115217</v>
      </c>
      <c r="F7886" s="227">
        <f t="shared" ref="F7886:F7949" si="369">IFERROR(D7886*E7886,0)</f>
        <v>2231219.7799999998</v>
      </c>
      <c r="G7886" s="81">
        <v>4057.4999389999998</v>
      </c>
      <c r="H7886" s="106">
        <v>162.69451877371921</v>
      </c>
      <c r="I7886" s="189">
        <f t="shared" ref="I7886:I7949" si="370">IFERROR(G7886*H7886,"")</f>
        <v>660133</v>
      </c>
      <c r="J7886" s="232">
        <v>2016</v>
      </c>
      <c r="K7886" s="106">
        <f t="shared" ref="K7886:K7949" si="371">IFERROR(ROUND((F7886+I7886),0),0)</f>
        <v>2891353</v>
      </c>
    </row>
    <row r="7887" spans="2:11" s="58" customFormat="1">
      <c r="B7887" s="175" t="s">
        <v>9099</v>
      </c>
      <c r="C7887" s="174" t="s">
        <v>2209</v>
      </c>
      <c r="D7887" s="104">
        <v>10358.30278</v>
      </c>
      <c r="E7887" s="97">
        <v>348.90206694653119</v>
      </c>
      <c r="F7887" s="227">
        <f t="shared" si="369"/>
        <v>3614033.25</v>
      </c>
      <c r="G7887" s="81">
        <v>5179.1514559999996</v>
      </c>
      <c r="H7887" s="106">
        <v>162.6944118469124</v>
      </c>
      <c r="I7887" s="189">
        <f t="shared" si="370"/>
        <v>842619</v>
      </c>
      <c r="J7887" s="232">
        <v>2016</v>
      </c>
      <c r="K7887" s="106">
        <f t="shared" si="371"/>
        <v>4456652</v>
      </c>
    </row>
    <row r="7888" spans="2:11" s="58" customFormat="1">
      <c r="B7888" s="175" t="s">
        <v>9100</v>
      </c>
      <c r="C7888" s="174" t="s">
        <v>5806</v>
      </c>
      <c r="D7888" s="181">
        <v>15091.381820000001</v>
      </c>
      <c r="E7888" s="97">
        <v>133.87975628066113</v>
      </c>
      <c r="F7888" s="227">
        <f t="shared" si="369"/>
        <v>2020430.5200000003</v>
      </c>
      <c r="G7888" s="81">
        <v>7545.6905159999997</v>
      </c>
      <c r="H7888" s="106">
        <v>162.69445419168582</v>
      </c>
      <c r="I7888" s="189">
        <f t="shared" si="370"/>
        <v>1227642</v>
      </c>
      <c r="J7888" s="232">
        <v>2016</v>
      </c>
      <c r="K7888" s="106">
        <f t="shared" si="371"/>
        <v>3248073</v>
      </c>
    </row>
    <row r="7889" spans="2:11" s="58" customFormat="1">
      <c r="B7889" s="175" t="s">
        <v>9101</v>
      </c>
      <c r="C7889" s="174" t="s">
        <v>9096</v>
      </c>
      <c r="D7889" s="181">
        <v>7327.4250000000002</v>
      </c>
      <c r="E7889" s="97">
        <v>228.38009942101078</v>
      </c>
      <c r="F7889" s="227">
        <f t="shared" si="369"/>
        <v>1673438.05</v>
      </c>
      <c r="G7889" s="81">
        <v>3663.7125430000001</v>
      </c>
      <c r="H7889" s="106">
        <v>162.69453266437665</v>
      </c>
      <c r="I7889" s="189">
        <f t="shared" si="370"/>
        <v>596066</v>
      </c>
      <c r="J7889" s="232">
        <v>2016</v>
      </c>
      <c r="K7889" s="106">
        <f t="shared" si="371"/>
        <v>2269504</v>
      </c>
    </row>
    <row r="7890" spans="2:11" s="58" customFormat="1">
      <c r="B7890" s="175" t="s">
        <v>9102</v>
      </c>
      <c r="C7890" s="174" t="s">
        <v>9061</v>
      </c>
      <c r="D7890" s="181">
        <v>1810.5857140000001</v>
      </c>
      <c r="E7890" s="97">
        <v>225.48338189307063</v>
      </c>
      <c r="F7890" s="227">
        <f t="shared" si="369"/>
        <v>408256.99</v>
      </c>
      <c r="G7890" s="81">
        <v>905.2928455</v>
      </c>
      <c r="H7890" s="106">
        <v>162.69431569256778</v>
      </c>
      <c r="I7890" s="189">
        <f t="shared" si="370"/>
        <v>147286</v>
      </c>
      <c r="J7890" s="232">
        <v>2016</v>
      </c>
      <c r="K7890" s="106">
        <f t="shared" si="371"/>
        <v>555543</v>
      </c>
    </row>
    <row r="7891" spans="2:11" s="58" customFormat="1">
      <c r="B7891" s="175" t="s">
        <v>9103</v>
      </c>
      <c r="C7891" s="174" t="s">
        <v>9096</v>
      </c>
      <c r="D7891" s="181">
        <v>8115</v>
      </c>
      <c r="E7891" s="97">
        <v>274.95006531115217</v>
      </c>
      <c r="F7891" s="227">
        <f t="shared" si="369"/>
        <v>2231219.7799999998</v>
      </c>
      <c r="G7891" s="81">
        <v>4057.4999389999998</v>
      </c>
      <c r="H7891" s="106">
        <v>162.69451877371921</v>
      </c>
      <c r="I7891" s="189">
        <f t="shared" si="370"/>
        <v>660133</v>
      </c>
      <c r="J7891" s="232">
        <v>2016</v>
      </c>
      <c r="K7891" s="106">
        <f t="shared" si="371"/>
        <v>2891353</v>
      </c>
    </row>
    <row r="7892" spans="2:11" s="58" customFormat="1">
      <c r="B7892" s="175" t="s">
        <v>9104</v>
      </c>
      <c r="C7892" s="174" t="s">
        <v>9096</v>
      </c>
      <c r="D7892" s="104">
        <v>7327.4250000000002</v>
      </c>
      <c r="E7892" s="97">
        <v>228.38009942101078</v>
      </c>
      <c r="F7892" s="227">
        <f t="shared" si="369"/>
        <v>1673438.05</v>
      </c>
      <c r="G7892" s="81">
        <v>3663.7125430000001</v>
      </c>
      <c r="H7892" s="106">
        <v>162.69453266437665</v>
      </c>
      <c r="I7892" s="189">
        <f t="shared" si="370"/>
        <v>596066</v>
      </c>
      <c r="J7892" s="232">
        <v>2016</v>
      </c>
      <c r="K7892" s="106">
        <f t="shared" si="371"/>
        <v>2269504</v>
      </c>
    </row>
    <row r="7893" spans="2:11" s="58" customFormat="1">
      <c r="B7893" s="175" t="s">
        <v>9105</v>
      </c>
      <c r="C7893" s="174" t="s">
        <v>2188</v>
      </c>
      <c r="D7893" s="181">
        <v>11563.362499999999</v>
      </c>
      <c r="E7893" s="97">
        <v>123.46193592045569</v>
      </c>
      <c r="F7893" s="227">
        <f t="shared" si="369"/>
        <v>1427635.12</v>
      </c>
      <c r="G7893" s="81">
        <v>5781.6809519999997</v>
      </c>
      <c r="H7893" s="106">
        <v>162.69455333307712</v>
      </c>
      <c r="I7893" s="189">
        <f t="shared" si="370"/>
        <v>940648.00000000012</v>
      </c>
      <c r="J7893" s="232">
        <v>2016</v>
      </c>
      <c r="K7893" s="106">
        <f t="shared" si="371"/>
        <v>2368283</v>
      </c>
    </row>
    <row r="7894" spans="2:11" s="58" customFormat="1">
      <c r="B7894" s="175" t="s">
        <v>9106</v>
      </c>
      <c r="C7894" s="174" t="s">
        <v>2188</v>
      </c>
      <c r="D7894" s="181">
        <v>13169.121429999999</v>
      </c>
      <c r="E7894" s="97">
        <v>74.006392543378652</v>
      </c>
      <c r="F7894" s="227">
        <f t="shared" si="369"/>
        <v>974599.16999999993</v>
      </c>
      <c r="G7894" s="81">
        <v>6584.5606100000005</v>
      </c>
      <c r="H7894" s="106">
        <v>162.69453095671329</v>
      </c>
      <c r="I7894" s="189">
        <f t="shared" si="370"/>
        <v>1071272</v>
      </c>
      <c r="J7894" s="232">
        <v>2016</v>
      </c>
      <c r="K7894" s="106">
        <f t="shared" si="371"/>
        <v>2045871</v>
      </c>
    </row>
    <row r="7895" spans="2:11" s="58" customFormat="1">
      <c r="B7895" s="175" t="s">
        <v>9107</v>
      </c>
      <c r="C7895" s="174" t="s">
        <v>2209</v>
      </c>
      <c r="D7895" s="181">
        <v>11528.1</v>
      </c>
      <c r="E7895" s="97">
        <v>174.47067253059916</v>
      </c>
      <c r="F7895" s="227">
        <f t="shared" si="369"/>
        <v>2011315.3600000003</v>
      </c>
      <c r="G7895" s="81">
        <v>5764.0498749999997</v>
      </c>
      <c r="H7895" s="106">
        <v>162.69446315295806</v>
      </c>
      <c r="I7895" s="189">
        <f t="shared" si="370"/>
        <v>937779</v>
      </c>
      <c r="J7895" s="232">
        <v>2016</v>
      </c>
      <c r="K7895" s="106">
        <f t="shared" si="371"/>
        <v>2949094</v>
      </c>
    </row>
    <row r="7896" spans="2:11" s="58" customFormat="1">
      <c r="B7896" s="175" t="s">
        <v>9108</v>
      </c>
      <c r="C7896" s="174" t="s">
        <v>2209</v>
      </c>
      <c r="D7896" s="181">
        <v>6933.1</v>
      </c>
      <c r="E7896" s="97">
        <v>266.4214478371868</v>
      </c>
      <c r="F7896" s="227">
        <f t="shared" si="369"/>
        <v>1847126.54</v>
      </c>
      <c r="G7896" s="81">
        <v>3466.55</v>
      </c>
      <c r="H7896" s="106">
        <v>162.69460991475674</v>
      </c>
      <c r="I7896" s="189">
        <f t="shared" si="370"/>
        <v>563989</v>
      </c>
      <c r="J7896" s="232">
        <v>2016</v>
      </c>
      <c r="K7896" s="106">
        <f t="shared" si="371"/>
        <v>2411116</v>
      </c>
    </row>
    <row r="7897" spans="2:11" s="58" customFormat="1">
      <c r="B7897" s="175" t="s">
        <v>9109</v>
      </c>
      <c r="C7897" s="174" t="s">
        <v>2181</v>
      </c>
      <c r="D7897" s="104">
        <v>8974.3666670000002</v>
      </c>
      <c r="E7897" s="97">
        <v>134.66329991216972</v>
      </c>
      <c r="F7897" s="227">
        <f t="shared" si="369"/>
        <v>1208517.83</v>
      </c>
      <c r="G7897" s="81">
        <v>4487.1832139999997</v>
      </c>
      <c r="H7897" s="106">
        <v>162.69449344574946</v>
      </c>
      <c r="I7897" s="189">
        <f t="shared" si="370"/>
        <v>730039.99999999988</v>
      </c>
      <c r="J7897" s="232">
        <v>2016</v>
      </c>
      <c r="K7897" s="106">
        <f t="shared" si="371"/>
        <v>1938558</v>
      </c>
    </row>
    <row r="7898" spans="2:11" s="58" customFormat="1">
      <c r="B7898" s="175" t="s">
        <v>9110</v>
      </c>
      <c r="C7898" s="174" t="s">
        <v>2181</v>
      </c>
      <c r="D7898" s="181">
        <v>26988.616669999999</v>
      </c>
      <c r="E7898" s="97">
        <v>140.27713336668765</v>
      </c>
      <c r="F7898" s="227">
        <f t="shared" si="369"/>
        <v>3785885.7799999993</v>
      </c>
      <c r="G7898" s="81">
        <v>13494.30868</v>
      </c>
      <c r="H7898" s="106">
        <v>162.6945145588592</v>
      </c>
      <c r="I7898" s="189">
        <f t="shared" si="370"/>
        <v>2195450</v>
      </c>
      <c r="J7898" s="232">
        <v>2016</v>
      </c>
      <c r="K7898" s="106">
        <f t="shared" si="371"/>
        <v>5981336</v>
      </c>
    </row>
    <row r="7899" spans="2:11" s="58" customFormat="1">
      <c r="B7899" s="175" t="s">
        <v>9111</v>
      </c>
      <c r="C7899" s="174" t="s">
        <v>2181</v>
      </c>
      <c r="D7899" s="181">
        <v>8359.7999999999993</v>
      </c>
      <c r="E7899" s="97">
        <v>259.81080408622216</v>
      </c>
      <c r="F7899" s="227">
        <f t="shared" si="369"/>
        <v>2171966.36</v>
      </c>
      <c r="G7899" s="81">
        <v>4179.8999620000004</v>
      </c>
      <c r="H7899" s="106">
        <v>162.6945635499398</v>
      </c>
      <c r="I7899" s="189">
        <f t="shared" si="370"/>
        <v>680047</v>
      </c>
      <c r="J7899" s="232">
        <v>2016</v>
      </c>
      <c r="K7899" s="106">
        <f t="shared" si="371"/>
        <v>2852013</v>
      </c>
    </row>
    <row r="7900" spans="2:11" s="58" customFormat="1">
      <c r="B7900" s="175" t="s">
        <v>9112</v>
      </c>
      <c r="C7900" s="174" t="s">
        <v>2313</v>
      </c>
      <c r="D7900" s="181">
        <v>32863.901189999997</v>
      </c>
      <c r="E7900" s="97">
        <v>48.191873230251765</v>
      </c>
      <c r="F7900" s="227">
        <f t="shared" si="369"/>
        <v>1583772.96</v>
      </c>
      <c r="G7900" s="81">
        <v>16431.950069999999</v>
      </c>
      <c r="H7900" s="106">
        <v>162.69450604531932</v>
      </c>
      <c r="I7900" s="189">
        <f t="shared" si="370"/>
        <v>2673388</v>
      </c>
      <c r="J7900" s="232">
        <v>2016</v>
      </c>
      <c r="K7900" s="106">
        <f t="shared" si="371"/>
        <v>4257161</v>
      </c>
    </row>
    <row r="7901" spans="2:11" s="58" customFormat="1">
      <c r="B7901" s="175" t="s">
        <v>9113</v>
      </c>
      <c r="C7901" s="174" t="s">
        <v>2188</v>
      </c>
      <c r="D7901" s="181">
        <v>7131.7250000000004</v>
      </c>
      <c r="E7901" s="97">
        <v>154.59382828137652</v>
      </c>
      <c r="F7901" s="227">
        <f t="shared" si="369"/>
        <v>1102520.67</v>
      </c>
      <c r="G7901" s="81">
        <v>3565.862564</v>
      </c>
      <c r="H7901" s="106">
        <v>162.69443636358835</v>
      </c>
      <c r="I7901" s="189">
        <f t="shared" si="370"/>
        <v>580146</v>
      </c>
      <c r="J7901" s="232">
        <v>2016</v>
      </c>
      <c r="K7901" s="106">
        <f t="shared" si="371"/>
        <v>1682667</v>
      </c>
    </row>
    <row r="7902" spans="2:11" s="58" customFormat="1">
      <c r="B7902" s="175" t="s">
        <v>9114</v>
      </c>
      <c r="C7902" s="174" t="s">
        <v>2181</v>
      </c>
      <c r="D7902" s="104">
        <v>8974.3666670000002</v>
      </c>
      <c r="E7902" s="97">
        <v>134.66329991216972</v>
      </c>
      <c r="F7902" s="227">
        <f t="shared" si="369"/>
        <v>1208517.83</v>
      </c>
      <c r="G7902" s="81">
        <v>4487.1832139999997</v>
      </c>
      <c r="H7902" s="106">
        <v>162.69449344574946</v>
      </c>
      <c r="I7902" s="189">
        <f t="shared" si="370"/>
        <v>730039.99999999988</v>
      </c>
      <c r="J7902" s="232">
        <v>2016</v>
      </c>
      <c r="K7902" s="106">
        <f t="shared" si="371"/>
        <v>1938558</v>
      </c>
    </row>
    <row r="7903" spans="2:11" s="58" customFormat="1">
      <c r="B7903" s="175" t="s">
        <v>9115</v>
      </c>
      <c r="C7903" s="174" t="s">
        <v>2209</v>
      </c>
      <c r="D7903" s="181">
        <v>3227.7</v>
      </c>
      <c r="E7903" s="97">
        <v>57.044781113486387</v>
      </c>
      <c r="F7903" s="227">
        <f t="shared" si="369"/>
        <v>184123.44</v>
      </c>
      <c r="G7903" s="81">
        <v>1613.8500409999999</v>
      </c>
      <c r="H7903" s="106">
        <v>162.69479402020849</v>
      </c>
      <c r="I7903" s="189">
        <f t="shared" si="370"/>
        <v>262565</v>
      </c>
      <c r="J7903" s="232">
        <v>2016</v>
      </c>
      <c r="K7903" s="106">
        <f t="shared" si="371"/>
        <v>446688</v>
      </c>
    </row>
    <row r="7904" spans="2:11" s="58" customFormat="1">
      <c r="B7904" s="175" t="s">
        <v>9116</v>
      </c>
      <c r="C7904" s="174" t="s">
        <v>2228</v>
      </c>
      <c r="D7904" s="181">
        <v>11832.766670000001</v>
      </c>
      <c r="E7904" s="97">
        <v>158.11957779439589</v>
      </c>
      <c r="F7904" s="227">
        <f t="shared" si="369"/>
        <v>1870992.07</v>
      </c>
      <c r="G7904" s="81">
        <v>5916.3830969999999</v>
      </c>
      <c r="H7904" s="106">
        <v>162.69450172827442</v>
      </c>
      <c r="I7904" s="189">
        <f t="shared" si="370"/>
        <v>962563</v>
      </c>
      <c r="J7904" s="232">
        <v>2016</v>
      </c>
      <c r="K7904" s="106">
        <f t="shared" si="371"/>
        <v>2833555</v>
      </c>
    </row>
    <row r="7905" spans="2:11" s="58" customFormat="1">
      <c r="B7905" s="175" t="s">
        <v>9117</v>
      </c>
      <c r="C7905" s="174" t="s">
        <v>2181</v>
      </c>
      <c r="D7905" s="181">
        <v>26988.616669999999</v>
      </c>
      <c r="E7905" s="97">
        <v>140.27713336668765</v>
      </c>
      <c r="F7905" s="227">
        <f t="shared" si="369"/>
        <v>3785885.7799999993</v>
      </c>
      <c r="G7905" s="81">
        <v>13494.30868</v>
      </c>
      <c r="H7905" s="106">
        <v>162.6945145588592</v>
      </c>
      <c r="I7905" s="189">
        <f t="shared" si="370"/>
        <v>2195450</v>
      </c>
      <c r="J7905" s="232">
        <v>2016</v>
      </c>
      <c r="K7905" s="106">
        <f t="shared" si="371"/>
        <v>5981336</v>
      </c>
    </row>
    <row r="7906" spans="2:11" s="58" customFormat="1">
      <c r="B7906" s="175" t="s">
        <v>9118</v>
      </c>
      <c r="C7906" s="174" t="s">
        <v>2315</v>
      </c>
      <c r="D7906" s="181">
        <v>19315.366669999999</v>
      </c>
      <c r="E7906" s="97">
        <v>39.01467069586829</v>
      </c>
      <c r="F7906" s="227">
        <f t="shared" si="369"/>
        <v>753582.67</v>
      </c>
      <c r="G7906" s="81">
        <v>9657.6828860000005</v>
      </c>
      <c r="H7906" s="106">
        <v>162.6945115663016</v>
      </c>
      <c r="I7906" s="189">
        <f t="shared" si="370"/>
        <v>1571252</v>
      </c>
      <c r="J7906" s="232">
        <v>2016</v>
      </c>
      <c r="K7906" s="106">
        <f t="shared" si="371"/>
        <v>2324835</v>
      </c>
    </row>
    <row r="7907" spans="2:11" s="58" customFormat="1">
      <c r="B7907" s="175" t="s">
        <v>9119</v>
      </c>
      <c r="C7907" s="174" t="s">
        <v>5330</v>
      </c>
      <c r="D7907" s="104">
        <v>20987.633330000001</v>
      </c>
      <c r="E7907" s="97">
        <v>245.75630748357463</v>
      </c>
      <c r="F7907" s="227">
        <f t="shared" si="369"/>
        <v>5157843.2699999996</v>
      </c>
      <c r="G7907" s="81">
        <v>10493.816769999999</v>
      </c>
      <c r="H7907" s="106">
        <v>162.69447403358845</v>
      </c>
      <c r="I7907" s="189">
        <f t="shared" si="370"/>
        <v>1707286</v>
      </c>
      <c r="J7907" s="232">
        <v>2016</v>
      </c>
      <c r="K7907" s="106">
        <f t="shared" si="371"/>
        <v>6865129</v>
      </c>
    </row>
    <row r="7908" spans="2:11" s="58" customFormat="1">
      <c r="B7908" s="175" t="s">
        <v>9120</v>
      </c>
      <c r="C7908" s="174" t="s">
        <v>5330</v>
      </c>
      <c r="D7908" s="181">
        <v>15609.96833</v>
      </c>
      <c r="E7908" s="97">
        <v>56.671241817951852</v>
      </c>
      <c r="F7908" s="227">
        <f t="shared" si="369"/>
        <v>884636.29</v>
      </c>
      <c r="G7908" s="81">
        <v>7804.9842829999998</v>
      </c>
      <c r="H7908" s="106">
        <v>162.69449802298854</v>
      </c>
      <c r="I7908" s="189">
        <f t="shared" si="370"/>
        <v>1269828</v>
      </c>
      <c r="J7908" s="232">
        <v>2016</v>
      </c>
      <c r="K7908" s="106">
        <f t="shared" si="371"/>
        <v>2154464</v>
      </c>
    </row>
    <row r="7909" spans="2:11" s="58" customFormat="1">
      <c r="B7909" s="175" t="s">
        <v>9121</v>
      </c>
      <c r="C7909" s="174" t="s">
        <v>1935</v>
      </c>
      <c r="D7909" s="181">
        <v>14758.318149999999</v>
      </c>
      <c r="E7909" s="97">
        <v>187.92982722086123</v>
      </c>
      <c r="F7909" s="227">
        <f t="shared" si="369"/>
        <v>2773528.18</v>
      </c>
      <c r="G7909" s="81">
        <v>14758.318520000001</v>
      </c>
      <c r="H7909" s="106">
        <v>162.69448289424776</v>
      </c>
      <c r="I7909" s="189">
        <f t="shared" si="370"/>
        <v>2401097</v>
      </c>
      <c r="J7909" s="232">
        <v>2016</v>
      </c>
      <c r="K7909" s="106">
        <f t="shared" si="371"/>
        <v>5174625</v>
      </c>
    </row>
    <row r="7910" spans="2:11" s="58" customFormat="1">
      <c r="B7910" s="175" t="s">
        <v>9122</v>
      </c>
      <c r="C7910" s="174" t="s">
        <v>8926</v>
      </c>
      <c r="D7910" s="181">
        <v>39652.470560000002</v>
      </c>
      <c r="E7910" s="97">
        <v>274.29388399752713</v>
      </c>
      <c r="F7910" s="227">
        <f t="shared" si="369"/>
        <v>10876430.16</v>
      </c>
      <c r="G7910" s="81">
        <v>19826.236359999999</v>
      </c>
      <c r="H7910" s="106">
        <v>162.69451959665835</v>
      </c>
      <c r="I7910" s="189">
        <f t="shared" si="370"/>
        <v>3225620</v>
      </c>
      <c r="J7910" s="232">
        <v>2016</v>
      </c>
      <c r="K7910" s="106">
        <f t="shared" si="371"/>
        <v>14102050</v>
      </c>
    </row>
    <row r="7911" spans="2:11" s="58" customFormat="1">
      <c r="B7911" s="175" t="s">
        <v>9123</v>
      </c>
      <c r="C7911" s="174" t="s">
        <v>5194</v>
      </c>
      <c r="D7911" s="181">
        <v>18744.966670000002</v>
      </c>
      <c r="E7911" s="97">
        <v>31.47964466345994</v>
      </c>
      <c r="F7911" s="227">
        <f t="shared" si="369"/>
        <v>590084.89</v>
      </c>
      <c r="G7911" s="81">
        <v>9372.4829649999992</v>
      </c>
      <c r="H7911" s="106">
        <v>162.69445414777556</v>
      </c>
      <c r="I7911" s="189">
        <f t="shared" si="370"/>
        <v>1524851</v>
      </c>
      <c r="J7911" s="232">
        <v>2016</v>
      </c>
      <c r="K7911" s="106">
        <f t="shared" si="371"/>
        <v>2114936</v>
      </c>
    </row>
    <row r="7912" spans="2:11" s="58" customFormat="1">
      <c r="B7912" s="175" t="s">
        <v>9124</v>
      </c>
      <c r="C7912" s="174" t="s">
        <v>3457</v>
      </c>
      <c r="D7912" s="104">
        <v>13772.96667</v>
      </c>
      <c r="E7912" s="97">
        <v>89.336188744294702</v>
      </c>
      <c r="F7912" s="227">
        <f t="shared" si="369"/>
        <v>1230424.3500000001</v>
      </c>
      <c r="G7912" s="81">
        <v>6886.4833250000001</v>
      </c>
      <c r="H7912" s="106">
        <v>162.69450561691443</v>
      </c>
      <c r="I7912" s="189">
        <f t="shared" si="370"/>
        <v>1120393</v>
      </c>
      <c r="J7912" s="232">
        <v>2016</v>
      </c>
      <c r="K7912" s="106">
        <f t="shared" si="371"/>
        <v>2350817</v>
      </c>
    </row>
    <row r="7913" spans="2:11" s="58" customFormat="1">
      <c r="B7913" s="175" t="s">
        <v>9125</v>
      </c>
      <c r="C7913" s="174" t="s">
        <v>5084</v>
      </c>
      <c r="D7913" s="181">
        <v>4601.3999999999996</v>
      </c>
      <c r="E7913" s="97">
        <v>89.909840483331166</v>
      </c>
      <c r="F7913" s="227">
        <f t="shared" si="369"/>
        <v>413711.14</v>
      </c>
      <c r="G7913" s="81">
        <v>2300.6999609999998</v>
      </c>
      <c r="H7913" s="106">
        <v>162.69440011521783</v>
      </c>
      <c r="I7913" s="189">
        <f t="shared" si="370"/>
        <v>374311</v>
      </c>
      <c r="J7913" s="232">
        <v>2016</v>
      </c>
      <c r="K7913" s="106">
        <f t="shared" si="371"/>
        <v>788022</v>
      </c>
    </row>
    <row r="7914" spans="2:11" s="58" customFormat="1">
      <c r="B7914" s="175" t="s">
        <v>9126</v>
      </c>
      <c r="C7914" s="174" t="s">
        <v>9127</v>
      </c>
      <c r="D7914" s="181">
        <v>20966.596669999999</v>
      </c>
      <c r="E7914" s="97">
        <v>98.625152309948078</v>
      </c>
      <c r="F7914" s="227">
        <f t="shared" si="369"/>
        <v>2067833.79</v>
      </c>
      <c r="G7914" s="81">
        <v>10483.298119999999</v>
      </c>
      <c r="H7914" s="106">
        <v>162.69450515254451</v>
      </c>
      <c r="I7914" s="189">
        <f t="shared" si="370"/>
        <v>1705575</v>
      </c>
      <c r="J7914" s="232">
        <v>2016</v>
      </c>
      <c r="K7914" s="106">
        <f t="shared" si="371"/>
        <v>3773409</v>
      </c>
    </row>
    <row r="7915" spans="2:11" s="58" customFormat="1">
      <c r="B7915" s="175" t="s">
        <v>9128</v>
      </c>
      <c r="C7915" s="174" t="s">
        <v>5084</v>
      </c>
      <c r="D7915" s="181">
        <v>4601.3999999999996</v>
      </c>
      <c r="E7915" s="97">
        <v>89.909840483331166</v>
      </c>
      <c r="F7915" s="227">
        <f t="shared" si="369"/>
        <v>413711.14</v>
      </c>
      <c r="G7915" s="81">
        <v>2300.6999609999998</v>
      </c>
      <c r="H7915" s="106">
        <v>162.69440011521783</v>
      </c>
      <c r="I7915" s="189">
        <f t="shared" si="370"/>
        <v>374311</v>
      </c>
      <c r="J7915" s="232">
        <v>2016</v>
      </c>
      <c r="K7915" s="106">
        <f t="shared" si="371"/>
        <v>788022</v>
      </c>
    </row>
    <row r="7916" spans="2:11" s="58" customFormat="1">
      <c r="B7916" s="175" t="s">
        <v>9129</v>
      </c>
      <c r="C7916" s="174" t="s">
        <v>4198</v>
      </c>
      <c r="D7916" s="181">
        <v>12983.133330000001</v>
      </c>
      <c r="E7916" s="97">
        <v>23.527362943595374</v>
      </c>
      <c r="F7916" s="227">
        <f t="shared" si="369"/>
        <v>305458.89</v>
      </c>
      <c r="G7916" s="81">
        <v>6491.5665019999997</v>
      </c>
      <c r="H7916" s="106">
        <v>162.69447438836391</v>
      </c>
      <c r="I7916" s="189">
        <f t="shared" si="370"/>
        <v>1056142</v>
      </c>
      <c r="J7916" s="232">
        <v>2016</v>
      </c>
      <c r="K7916" s="106">
        <f t="shared" si="371"/>
        <v>1361601</v>
      </c>
    </row>
    <row r="7917" spans="2:11" s="58" customFormat="1">
      <c r="B7917" s="175" t="s">
        <v>9130</v>
      </c>
      <c r="C7917" s="174" t="s">
        <v>5084</v>
      </c>
      <c r="D7917" s="104">
        <v>46746.606670000001</v>
      </c>
      <c r="E7917" s="97">
        <v>144.92460892028208</v>
      </c>
      <c r="F7917" s="227">
        <f t="shared" si="369"/>
        <v>6774733.6900000004</v>
      </c>
      <c r="G7917" s="81">
        <v>23373.30373</v>
      </c>
      <c r="H7917" s="106">
        <v>162.69450155303312</v>
      </c>
      <c r="I7917" s="189">
        <f t="shared" si="370"/>
        <v>3802707.9999999995</v>
      </c>
      <c r="J7917" s="232">
        <v>2016</v>
      </c>
      <c r="K7917" s="106">
        <f t="shared" si="371"/>
        <v>10577442</v>
      </c>
    </row>
    <row r="7918" spans="2:11" s="58" customFormat="1">
      <c r="B7918" s="175" t="s">
        <v>9131</v>
      </c>
      <c r="C7918" s="174" t="s">
        <v>8878</v>
      </c>
      <c r="D7918" s="181">
        <v>3255.916385</v>
      </c>
      <c r="E7918" s="97">
        <v>82.214534511149623</v>
      </c>
      <c r="F7918" s="227">
        <f t="shared" si="369"/>
        <v>267683.65000000002</v>
      </c>
      <c r="G7918" s="81">
        <v>1627.9582339999999</v>
      </c>
      <c r="H7918" s="106">
        <v>162.69459158618685</v>
      </c>
      <c r="I7918" s="189">
        <f t="shared" si="370"/>
        <v>264860</v>
      </c>
      <c r="J7918" s="232">
        <v>2016</v>
      </c>
      <c r="K7918" s="106">
        <f t="shared" si="371"/>
        <v>532544</v>
      </c>
    </row>
    <row r="7919" spans="2:11" s="58" customFormat="1">
      <c r="B7919" s="175" t="s">
        <v>9132</v>
      </c>
      <c r="C7919" s="174" t="s">
        <v>9127</v>
      </c>
      <c r="D7919" s="181">
        <v>20966.596669999999</v>
      </c>
      <c r="E7919" s="97">
        <v>98.625152309948078</v>
      </c>
      <c r="F7919" s="227">
        <f t="shared" si="369"/>
        <v>2067833.79</v>
      </c>
      <c r="G7919" s="81">
        <v>10483.298119999999</v>
      </c>
      <c r="H7919" s="106">
        <v>162.69450515254451</v>
      </c>
      <c r="I7919" s="189">
        <f t="shared" si="370"/>
        <v>1705575</v>
      </c>
      <c r="J7919" s="232">
        <v>2016</v>
      </c>
      <c r="K7919" s="106">
        <f t="shared" si="371"/>
        <v>3773409</v>
      </c>
    </row>
    <row r="7920" spans="2:11" s="58" customFormat="1">
      <c r="B7920" s="175" t="s">
        <v>9133</v>
      </c>
      <c r="C7920" s="174" t="s">
        <v>4198</v>
      </c>
      <c r="D7920" s="181">
        <v>21480.14</v>
      </c>
      <c r="E7920" s="97">
        <v>31.433985067136437</v>
      </c>
      <c r="F7920" s="227">
        <f t="shared" si="369"/>
        <v>675206.4</v>
      </c>
      <c r="G7920" s="81">
        <v>10740.07022</v>
      </c>
      <c r="H7920" s="106">
        <v>162.69446700135262</v>
      </c>
      <c r="I7920" s="189">
        <f t="shared" si="370"/>
        <v>1747350</v>
      </c>
      <c r="J7920" s="232">
        <v>2016</v>
      </c>
      <c r="K7920" s="106">
        <f t="shared" si="371"/>
        <v>2422556</v>
      </c>
    </row>
    <row r="7921" spans="2:11" s="58" customFormat="1">
      <c r="B7921" s="175" t="s">
        <v>9134</v>
      </c>
      <c r="C7921" s="174" t="s">
        <v>4198</v>
      </c>
      <c r="D7921" s="181">
        <v>12983.133330000001</v>
      </c>
      <c r="E7921" s="97">
        <v>23.527362943595374</v>
      </c>
      <c r="F7921" s="227">
        <f t="shared" si="369"/>
        <v>305458.89</v>
      </c>
      <c r="G7921" s="81">
        <v>6491.5665019999997</v>
      </c>
      <c r="H7921" s="106">
        <v>162.69447438836391</v>
      </c>
      <c r="I7921" s="189">
        <f t="shared" si="370"/>
        <v>1056142</v>
      </c>
      <c r="J7921" s="232">
        <v>2016</v>
      </c>
      <c r="K7921" s="106">
        <f t="shared" si="371"/>
        <v>1361601</v>
      </c>
    </row>
    <row r="7922" spans="2:11" s="58" customFormat="1">
      <c r="B7922" s="175" t="s">
        <v>9135</v>
      </c>
      <c r="C7922" s="174" t="s">
        <v>9136</v>
      </c>
      <c r="D7922" s="104">
        <v>27969.716670000002</v>
      </c>
      <c r="E7922" s="97">
        <v>70.376148361605829</v>
      </c>
      <c r="F7922" s="227">
        <f t="shared" si="369"/>
        <v>1968400.93</v>
      </c>
      <c r="G7922" s="81">
        <v>13984.857889999999</v>
      </c>
      <c r="H7922" s="106">
        <v>162.69453847128082</v>
      </c>
      <c r="I7922" s="189">
        <f t="shared" si="370"/>
        <v>2275260</v>
      </c>
      <c r="J7922" s="232">
        <v>2016</v>
      </c>
      <c r="K7922" s="106">
        <f t="shared" si="371"/>
        <v>4243661</v>
      </c>
    </row>
    <row r="7923" spans="2:11" s="58" customFormat="1">
      <c r="B7923" s="175" t="s">
        <v>9137</v>
      </c>
      <c r="C7923" s="174" t="s">
        <v>145</v>
      </c>
      <c r="D7923" s="181">
        <v>23048.6</v>
      </c>
      <c r="E7923" s="97">
        <v>478.48562949593475</v>
      </c>
      <c r="F7923" s="227">
        <f t="shared" si="369"/>
        <v>11028423.880000001</v>
      </c>
      <c r="G7923" s="81">
        <v>11524.29969</v>
      </c>
      <c r="H7923" s="106">
        <v>162.69448473532364</v>
      </c>
      <c r="I7923" s="189">
        <f t="shared" si="370"/>
        <v>1874940</v>
      </c>
      <c r="J7923" s="232">
        <v>2016</v>
      </c>
      <c r="K7923" s="106">
        <f t="shared" si="371"/>
        <v>12903364</v>
      </c>
    </row>
    <row r="7924" spans="2:11" s="58" customFormat="1">
      <c r="B7924" s="175" t="s">
        <v>9138</v>
      </c>
      <c r="C7924" s="174" t="s">
        <v>9136</v>
      </c>
      <c r="D7924" s="181">
        <v>27969.716670000002</v>
      </c>
      <c r="E7924" s="97">
        <v>70.376148361605829</v>
      </c>
      <c r="F7924" s="227">
        <f t="shared" si="369"/>
        <v>1968400.93</v>
      </c>
      <c r="G7924" s="81">
        <v>13984.857889999999</v>
      </c>
      <c r="H7924" s="106">
        <v>162.69453847128082</v>
      </c>
      <c r="I7924" s="189">
        <f t="shared" si="370"/>
        <v>2275260</v>
      </c>
      <c r="J7924" s="232">
        <v>2016</v>
      </c>
      <c r="K7924" s="106">
        <f t="shared" si="371"/>
        <v>4243661</v>
      </c>
    </row>
    <row r="7925" spans="2:11" s="58" customFormat="1">
      <c r="B7925" s="175" t="s">
        <v>9139</v>
      </c>
      <c r="C7925" s="174" t="s">
        <v>9136</v>
      </c>
      <c r="D7925" s="181">
        <v>37448.536899999999</v>
      </c>
      <c r="E7925" s="97">
        <v>94.962276349974033</v>
      </c>
      <c r="F7925" s="227">
        <f t="shared" si="369"/>
        <v>3556198.3099999996</v>
      </c>
      <c r="G7925" s="81">
        <v>18724.267540000001</v>
      </c>
      <c r="H7925" s="106">
        <v>162.69448155941058</v>
      </c>
      <c r="I7925" s="189">
        <f t="shared" si="370"/>
        <v>3046335</v>
      </c>
      <c r="J7925" s="232">
        <v>2016</v>
      </c>
      <c r="K7925" s="106">
        <f t="shared" si="371"/>
        <v>6602533</v>
      </c>
    </row>
    <row r="7926" spans="2:11" s="58" customFormat="1">
      <c r="B7926" s="175" t="s">
        <v>9140</v>
      </c>
      <c r="C7926" s="174" t="s">
        <v>2344</v>
      </c>
      <c r="D7926" s="181">
        <v>21381.599999999999</v>
      </c>
      <c r="E7926" s="97">
        <v>0</v>
      </c>
      <c r="F7926" s="227">
        <f t="shared" si="369"/>
        <v>0</v>
      </c>
      <c r="G7926" s="81">
        <v>10690.800509999999</v>
      </c>
      <c r="H7926" s="106">
        <v>162.69445850879507</v>
      </c>
      <c r="I7926" s="189">
        <f t="shared" si="370"/>
        <v>1739334</v>
      </c>
      <c r="J7926" s="232">
        <v>2016</v>
      </c>
      <c r="K7926" s="106">
        <f t="shared" si="371"/>
        <v>1739334</v>
      </c>
    </row>
    <row r="7927" spans="2:11" s="58" customFormat="1">
      <c r="B7927" s="175" t="s">
        <v>9141</v>
      </c>
      <c r="C7927" s="174" t="s">
        <v>9136</v>
      </c>
      <c r="D7927" s="104">
        <v>37448.536899999999</v>
      </c>
      <c r="E7927" s="97">
        <v>94.962276349974033</v>
      </c>
      <c r="F7927" s="227">
        <f t="shared" si="369"/>
        <v>3556198.3099999996</v>
      </c>
      <c r="G7927" s="81">
        <v>18724.267540000001</v>
      </c>
      <c r="H7927" s="106">
        <v>162.69448155941058</v>
      </c>
      <c r="I7927" s="189">
        <f t="shared" si="370"/>
        <v>3046335</v>
      </c>
      <c r="J7927" s="232">
        <v>2016</v>
      </c>
      <c r="K7927" s="106">
        <f t="shared" si="371"/>
        <v>6602533</v>
      </c>
    </row>
    <row r="7928" spans="2:11" s="58" customFormat="1">
      <c r="B7928" s="175" t="s">
        <v>9142</v>
      </c>
      <c r="C7928" s="174" t="s">
        <v>5407</v>
      </c>
      <c r="D7928" s="181">
        <v>16461.552530000001</v>
      </c>
      <c r="E7928" s="97">
        <v>213.68947938472482</v>
      </c>
      <c r="F7928" s="227">
        <f t="shared" si="369"/>
        <v>3517660.59</v>
      </c>
      <c r="G7928" s="81">
        <v>8230.7758959999992</v>
      </c>
      <c r="H7928" s="106">
        <v>162.69450376492188</v>
      </c>
      <c r="I7928" s="189">
        <f t="shared" si="370"/>
        <v>1339102</v>
      </c>
      <c r="J7928" s="232">
        <v>2016</v>
      </c>
      <c r="K7928" s="106">
        <f t="shared" si="371"/>
        <v>4856763</v>
      </c>
    </row>
    <row r="7929" spans="2:11" s="58" customFormat="1">
      <c r="B7929" s="175" t="s">
        <v>9143</v>
      </c>
      <c r="C7929" s="174" t="s">
        <v>5767</v>
      </c>
      <c r="D7929" s="181">
        <v>33718.88667</v>
      </c>
      <c r="E7929" s="97">
        <v>141.57665188415902</v>
      </c>
      <c r="F7929" s="227">
        <f t="shared" si="369"/>
        <v>4773807.08</v>
      </c>
      <c r="G7929" s="81">
        <v>16859.44255</v>
      </c>
      <c r="H7929" s="106">
        <v>162.69452515201934</v>
      </c>
      <c r="I7929" s="189">
        <f t="shared" si="370"/>
        <v>2742939</v>
      </c>
      <c r="J7929" s="232">
        <v>2016</v>
      </c>
      <c r="K7929" s="106">
        <f t="shared" si="371"/>
        <v>7516746</v>
      </c>
    </row>
    <row r="7930" spans="2:11" s="58" customFormat="1">
      <c r="B7930" s="175" t="s">
        <v>9144</v>
      </c>
      <c r="C7930" s="174" t="s">
        <v>5407</v>
      </c>
      <c r="D7930" s="181">
        <v>4494.6272730000001</v>
      </c>
      <c r="E7930" s="97">
        <v>333.46572006172227</v>
      </c>
      <c r="F7930" s="227">
        <f t="shared" si="369"/>
        <v>1498804.12</v>
      </c>
      <c r="G7930" s="81">
        <v>2247.3136770000001</v>
      </c>
      <c r="H7930" s="106">
        <v>162.69468910458644</v>
      </c>
      <c r="I7930" s="189">
        <f t="shared" si="370"/>
        <v>365626</v>
      </c>
      <c r="J7930" s="232">
        <v>2016</v>
      </c>
      <c r="K7930" s="106">
        <f t="shared" si="371"/>
        <v>1864430</v>
      </c>
    </row>
    <row r="7931" spans="2:11" s="58" customFormat="1">
      <c r="B7931" s="175" t="s">
        <v>9145</v>
      </c>
      <c r="C7931" s="174" t="s">
        <v>5407</v>
      </c>
      <c r="D7931" s="181">
        <v>17843.652529999999</v>
      </c>
      <c r="E7931" s="97">
        <v>242.27671508014956</v>
      </c>
      <c r="F7931" s="227">
        <f t="shared" si="369"/>
        <v>4323101.5199999996</v>
      </c>
      <c r="G7931" s="81">
        <v>8921.8259639999997</v>
      </c>
      <c r="H7931" s="106">
        <v>162.69449839718931</v>
      </c>
      <c r="I7931" s="189">
        <f t="shared" si="370"/>
        <v>1451532</v>
      </c>
      <c r="J7931" s="232">
        <v>2016</v>
      </c>
      <c r="K7931" s="106">
        <f t="shared" si="371"/>
        <v>5774634</v>
      </c>
    </row>
    <row r="7932" spans="2:11" s="58" customFormat="1">
      <c r="B7932" s="175" t="s">
        <v>9146</v>
      </c>
      <c r="C7932" s="174" t="s">
        <v>9147</v>
      </c>
      <c r="D7932" s="104">
        <v>19488.58741</v>
      </c>
      <c r="E7932" s="97">
        <v>114.9965624932895</v>
      </c>
      <c r="F7932" s="227">
        <f t="shared" si="369"/>
        <v>2241120.56</v>
      </c>
      <c r="G7932" s="81">
        <v>9744.2940209999997</v>
      </c>
      <c r="H7932" s="106">
        <v>162.69449552562921</v>
      </c>
      <c r="I7932" s="189">
        <f t="shared" si="370"/>
        <v>1585343</v>
      </c>
      <c r="J7932" s="232">
        <v>2016</v>
      </c>
      <c r="K7932" s="106">
        <f t="shared" si="371"/>
        <v>3826464</v>
      </c>
    </row>
    <row r="7933" spans="2:11" s="58" customFormat="1">
      <c r="B7933" s="175" t="s">
        <v>9148</v>
      </c>
      <c r="C7933" s="174" t="s">
        <v>9147</v>
      </c>
      <c r="D7933" s="181">
        <v>19488.58741</v>
      </c>
      <c r="E7933" s="97">
        <v>114.9965624932895</v>
      </c>
      <c r="F7933" s="227">
        <f t="shared" si="369"/>
        <v>2241120.56</v>
      </c>
      <c r="G7933" s="81">
        <v>9744.2940209999997</v>
      </c>
      <c r="H7933" s="106">
        <v>162.69449552562921</v>
      </c>
      <c r="I7933" s="189">
        <f t="shared" si="370"/>
        <v>1585343</v>
      </c>
      <c r="J7933" s="232">
        <v>2016</v>
      </c>
      <c r="K7933" s="106">
        <f t="shared" si="371"/>
        <v>3826464</v>
      </c>
    </row>
    <row r="7934" spans="2:11" s="58" customFormat="1">
      <c r="B7934" s="175" t="s">
        <v>9149</v>
      </c>
      <c r="C7934" s="174" t="s">
        <v>2336</v>
      </c>
      <c r="D7934" s="181">
        <v>11719.26</v>
      </c>
      <c r="E7934" s="97">
        <v>95.885029430185867</v>
      </c>
      <c r="F7934" s="227">
        <f t="shared" si="369"/>
        <v>1123701.5900000001</v>
      </c>
      <c r="G7934" s="81">
        <v>5859.6300819999997</v>
      </c>
      <c r="H7934" s="106">
        <v>162.69457058876503</v>
      </c>
      <c r="I7934" s="189">
        <f t="shared" si="370"/>
        <v>953330</v>
      </c>
      <c r="J7934" s="232">
        <v>2016</v>
      </c>
      <c r="K7934" s="106">
        <f t="shared" si="371"/>
        <v>2077032</v>
      </c>
    </row>
    <row r="7935" spans="2:11" s="58" customFormat="1">
      <c r="B7935" s="175" t="s">
        <v>9150</v>
      </c>
      <c r="C7935" s="174" t="s">
        <v>2336</v>
      </c>
      <c r="D7935" s="181">
        <v>7955.9866670000001</v>
      </c>
      <c r="E7935" s="97">
        <v>165.90257314969932</v>
      </c>
      <c r="F7935" s="227">
        <f t="shared" si="369"/>
        <v>1319918.6599999999</v>
      </c>
      <c r="G7935" s="81">
        <v>3977.9934450000001</v>
      </c>
      <c r="H7935" s="106">
        <v>162.69458684339284</v>
      </c>
      <c r="I7935" s="189">
        <f t="shared" si="370"/>
        <v>647198</v>
      </c>
      <c r="J7935" s="232">
        <v>2016</v>
      </c>
      <c r="K7935" s="106">
        <f t="shared" si="371"/>
        <v>1967117</v>
      </c>
    </row>
    <row r="7936" spans="2:11" s="58" customFormat="1">
      <c r="B7936" s="175" t="s">
        <v>9151</v>
      </c>
      <c r="C7936" s="174" t="s">
        <v>2338</v>
      </c>
      <c r="D7936" s="181">
        <v>7190.4611109999996</v>
      </c>
      <c r="E7936" s="97">
        <v>689.91646897455837</v>
      </c>
      <c r="F7936" s="227">
        <f t="shared" si="369"/>
        <v>4960817.54</v>
      </c>
      <c r="G7936" s="81">
        <v>3595.230462</v>
      </c>
      <c r="H7936" s="106">
        <v>162.69443814030524</v>
      </c>
      <c r="I7936" s="189">
        <f t="shared" si="370"/>
        <v>584924</v>
      </c>
      <c r="J7936" s="232">
        <v>2016</v>
      </c>
      <c r="K7936" s="106">
        <f t="shared" si="371"/>
        <v>5545742</v>
      </c>
    </row>
    <row r="7937" spans="2:11" s="58" customFormat="1">
      <c r="B7937" s="175" t="s">
        <v>9152</v>
      </c>
      <c r="C7937" s="174" t="s">
        <v>2336</v>
      </c>
      <c r="D7937" s="104">
        <v>8710.94</v>
      </c>
      <c r="E7937" s="97">
        <v>126.76023368316163</v>
      </c>
      <c r="F7937" s="227">
        <f t="shared" si="369"/>
        <v>1104200.79</v>
      </c>
      <c r="G7937" s="81">
        <v>4355.4699419999997</v>
      </c>
      <c r="H7937" s="106">
        <v>162.69449897170247</v>
      </c>
      <c r="I7937" s="189">
        <f t="shared" si="370"/>
        <v>708611</v>
      </c>
      <c r="J7937" s="232">
        <v>2016</v>
      </c>
      <c r="K7937" s="106">
        <f t="shared" si="371"/>
        <v>1812812</v>
      </c>
    </row>
    <row r="7938" spans="2:11" s="58" customFormat="1">
      <c r="B7938" s="175" t="s">
        <v>9153</v>
      </c>
      <c r="C7938" s="174" t="s">
        <v>2336</v>
      </c>
      <c r="D7938" s="181">
        <v>34713.002379999998</v>
      </c>
      <c r="E7938" s="97">
        <v>117.06703169937674</v>
      </c>
      <c r="F7938" s="227">
        <f t="shared" si="369"/>
        <v>4063748.15</v>
      </c>
      <c r="G7938" s="81">
        <v>17356.500789999998</v>
      </c>
      <c r="H7938" s="106">
        <v>162.69448745261747</v>
      </c>
      <c r="I7938" s="189">
        <f t="shared" si="370"/>
        <v>2823807</v>
      </c>
      <c r="J7938" s="232">
        <v>2016</v>
      </c>
      <c r="K7938" s="106">
        <f t="shared" si="371"/>
        <v>6887555</v>
      </c>
    </row>
    <row r="7939" spans="2:11" s="58" customFormat="1">
      <c r="B7939" s="175" t="s">
        <v>9154</v>
      </c>
      <c r="C7939" s="174" t="s">
        <v>2338</v>
      </c>
      <c r="D7939" s="181">
        <v>3319.078571</v>
      </c>
      <c r="E7939" s="97">
        <v>261.89483659559926</v>
      </c>
      <c r="F7939" s="227">
        <f t="shared" si="369"/>
        <v>869249.54</v>
      </c>
      <c r="G7939" s="81">
        <v>1659.53926</v>
      </c>
      <c r="H7939" s="106">
        <v>162.69455414992714</v>
      </c>
      <c r="I7939" s="189">
        <f t="shared" si="370"/>
        <v>269998</v>
      </c>
      <c r="J7939" s="232">
        <v>2016</v>
      </c>
      <c r="K7939" s="106">
        <f t="shared" si="371"/>
        <v>1139248</v>
      </c>
    </row>
    <row r="7940" spans="2:11" s="58" customFormat="1">
      <c r="B7940" s="175" t="s">
        <v>9155</v>
      </c>
      <c r="C7940" s="174" t="s">
        <v>2338</v>
      </c>
      <c r="D7940" s="181">
        <v>11786.362499999999</v>
      </c>
      <c r="E7940" s="97">
        <v>165.04301560383877</v>
      </c>
      <c r="F7940" s="227">
        <f t="shared" si="369"/>
        <v>1945256.81</v>
      </c>
      <c r="G7940" s="81">
        <v>5893.1810889999997</v>
      </c>
      <c r="H7940" s="106">
        <v>162.69447443073474</v>
      </c>
      <c r="I7940" s="189">
        <f t="shared" si="370"/>
        <v>958788</v>
      </c>
      <c r="J7940" s="232">
        <v>2016</v>
      </c>
      <c r="K7940" s="106">
        <f t="shared" si="371"/>
        <v>2904045</v>
      </c>
    </row>
    <row r="7941" spans="2:11" s="58" customFormat="1">
      <c r="B7941" s="175" t="s">
        <v>9156</v>
      </c>
      <c r="C7941" s="174" t="s">
        <v>2338</v>
      </c>
      <c r="D7941" s="181">
        <v>13736.25</v>
      </c>
      <c r="E7941" s="97">
        <v>640.35540267540273</v>
      </c>
      <c r="F7941" s="227">
        <f t="shared" si="369"/>
        <v>8796081.9000000004</v>
      </c>
      <c r="G7941" s="81">
        <v>6868.125153</v>
      </c>
      <c r="H7941" s="106">
        <v>162.69447267016045</v>
      </c>
      <c r="I7941" s="189">
        <f t="shared" si="370"/>
        <v>1117406</v>
      </c>
      <c r="J7941" s="232">
        <v>2016</v>
      </c>
      <c r="K7941" s="106">
        <f t="shared" si="371"/>
        <v>9913488</v>
      </c>
    </row>
    <row r="7942" spans="2:11" s="58" customFormat="1">
      <c r="B7942" s="175" t="s">
        <v>9157</v>
      </c>
      <c r="C7942" s="174" t="s">
        <v>2338</v>
      </c>
      <c r="D7942" s="104">
        <v>6192.4</v>
      </c>
      <c r="E7942" s="97">
        <v>489.18206349719009</v>
      </c>
      <c r="F7942" s="227">
        <f t="shared" si="369"/>
        <v>3029211.01</v>
      </c>
      <c r="G7942" s="81">
        <v>3096.1999890000002</v>
      </c>
      <c r="H7942" s="106">
        <v>162.69459395053306</v>
      </c>
      <c r="I7942" s="189">
        <f t="shared" si="370"/>
        <v>503734.99999999994</v>
      </c>
      <c r="J7942" s="232">
        <v>2016</v>
      </c>
      <c r="K7942" s="106">
        <f t="shared" si="371"/>
        <v>3532946</v>
      </c>
    </row>
    <row r="7943" spans="2:11" s="58" customFormat="1">
      <c r="B7943" s="175" t="s">
        <v>9158</v>
      </c>
      <c r="C7943" s="174" t="s">
        <v>151</v>
      </c>
      <c r="D7943" s="181">
        <v>16905.845890000001</v>
      </c>
      <c r="E7943" s="97">
        <v>147.96578155723387</v>
      </c>
      <c r="F7943" s="227">
        <f t="shared" si="369"/>
        <v>2501486.7000000002</v>
      </c>
      <c r="G7943" s="81">
        <v>8452.9231020000007</v>
      </c>
      <c r="H7943" s="106">
        <v>162.6944884515288</v>
      </c>
      <c r="I7943" s="189">
        <f t="shared" si="370"/>
        <v>1375244</v>
      </c>
      <c r="J7943" s="232">
        <v>2016</v>
      </c>
      <c r="K7943" s="106">
        <f t="shared" si="371"/>
        <v>3876731</v>
      </c>
    </row>
    <row r="7944" spans="2:11" s="58" customFormat="1">
      <c r="B7944" s="175" t="s">
        <v>9159</v>
      </c>
      <c r="C7944" s="174" t="s">
        <v>151</v>
      </c>
      <c r="D7944" s="181">
        <v>10531.46571</v>
      </c>
      <c r="E7944" s="97">
        <v>178.26309572630225</v>
      </c>
      <c r="F7944" s="227">
        <f t="shared" si="369"/>
        <v>1877371.6799999997</v>
      </c>
      <c r="G7944" s="81">
        <v>5265.7326599999997</v>
      </c>
      <c r="H7944" s="106">
        <v>162.69454894810403</v>
      </c>
      <c r="I7944" s="189">
        <f t="shared" si="370"/>
        <v>856706</v>
      </c>
      <c r="J7944" s="232">
        <v>2016</v>
      </c>
      <c r="K7944" s="106">
        <f t="shared" si="371"/>
        <v>2734078</v>
      </c>
    </row>
    <row r="7945" spans="2:11" s="58" customFormat="1">
      <c r="B7945" s="175" t="s">
        <v>9160</v>
      </c>
      <c r="C7945" s="174" t="s">
        <v>126</v>
      </c>
      <c r="D7945" s="181">
        <v>10598.52857</v>
      </c>
      <c r="E7945" s="97">
        <v>354.93343676479799</v>
      </c>
      <c r="F7945" s="227">
        <f t="shared" si="369"/>
        <v>3761772.17</v>
      </c>
      <c r="G7945" s="81">
        <v>5299.2641670000003</v>
      </c>
      <c r="H7945" s="106">
        <v>162.69447471007723</v>
      </c>
      <c r="I7945" s="189">
        <f t="shared" si="370"/>
        <v>862161</v>
      </c>
      <c r="J7945" s="232">
        <v>2016</v>
      </c>
      <c r="K7945" s="106">
        <f t="shared" si="371"/>
        <v>4623933</v>
      </c>
    </row>
    <row r="7946" spans="2:11" s="58" customFormat="1">
      <c r="B7946" s="175" t="s">
        <v>9161</v>
      </c>
      <c r="C7946" s="174" t="s">
        <v>145</v>
      </c>
      <c r="D7946" s="181">
        <v>12244.935380000001</v>
      </c>
      <c r="E7946" s="97">
        <v>313.91452390008448</v>
      </c>
      <c r="F7946" s="227">
        <f t="shared" si="369"/>
        <v>3843863.06</v>
      </c>
      <c r="G7946" s="81">
        <v>6122.4679580000002</v>
      </c>
      <c r="H7946" s="106">
        <v>162.69452234510166</v>
      </c>
      <c r="I7946" s="189">
        <f t="shared" si="370"/>
        <v>996092</v>
      </c>
      <c r="J7946" s="232">
        <v>2016</v>
      </c>
      <c r="K7946" s="106">
        <f t="shared" si="371"/>
        <v>4839955</v>
      </c>
    </row>
    <row r="7947" spans="2:11" s="58" customFormat="1">
      <c r="B7947" s="175" t="s">
        <v>9162</v>
      </c>
      <c r="C7947" s="174" t="s">
        <v>151</v>
      </c>
      <c r="D7947" s="104">
        <v>15238.97278</v>
      </c>
      <c r="E7947" s="97">
        <v>130.55834922227612</v>
      </c>
      <c r="F7947" s="227">
        <f t="shared" si="369"/>
        <v>1989575.13</v>
      </c>
      <c r="G7947" s="81">
        <v>7619.4861629999996</v>
      </c>
      <c r="H7947" s="106">
        <v>162.69456673071986</v>
      </c>
      <c r="I7947" s="189">
        <f t="shared" si="370"/>
        <v>1239649</v>
      </c>
      <c r="J7947" s="232">
        <v>2016</v>
      </c>
      <c r="K7947" s="106">
        <f t="shared" si="371"/>
        <v>3229224</v>
      </c>
    </row>
    <row r="7948" spans="2:11" s="58" customFormat="1">
      <c r="B7948" s="175" t="s">
        <v>9163</v>
      </c>
      <c r="C7948" s="174" t="s">
        <v>148</v>
      </c>
      <c r="D7948" s="181">
        <v>16999.666669999999</v>
      </c>
      <c r="E7948" s="97">
        <v>120.6828351299667</v>
      </c>
      <c r="F7948" s="227">
        <f t="shared" si="369"/>
        <v>2051567.97</v>
      </c>
      <c r="G7948" s="81">
        <v>8499.8333829999992</v>
      </c>
      <c r="H7948" s="106">
        <v>162.69448325490782</v>
      </c>
      <c r="I7948" s="189">
        <f t="shared" si="370"/>
        <v>1382876</v>
      </c>
      <c r="J7948" s="232">
        <v>2016</v>
      </c>
      <c r="K7948" s="106">
        <f t="shared" si="371"/>
        <v>3434444</v>
      </c>
    </row>
    <row r="7949" spans="2:11" s="58" customFormat="1">
      <c r="B7949" s="175" t="s">
        <v>9164</v>
      </c>
      <c r="C7949" s="174" t="s">
        <v>148</v>
      </c>
      <c r="D7949" s="181">
        <v>31196.779170000002</v>
      </c>
      <c r="E7949" s="97">
        <v>122.63846434760013</v>
      </c>
      <c r="F7949" s="227">
        <f t="shared" si="369"/>
        <v>3825925.09</v>
      </c>
      <c r="G7949" s="81">
        <v>15598.38932</v>
      </c>
      <c r="H7949" s="106">
        <v>162.69449030523364</v>
      </c>
      <c r="I7949" s="189">
        <f t="shared" si="370"/>
        <v>2537772</v>
      </c>
      <c r="J7949" s="232">
        <v>2016</v>
      </c>
      <c r="K7949" s="106">
        <f t="shared" si="371"/>
        <v>6363697</v>
      </c>
    </row>
    <row r="7950" spans="2:11" s="58" customFormat="1">
      <c r="B7950" s="175" t="s">
        <v>9165</v>
      </c>
      <c r="C7950" s="174" t="s">
        <v>5079</v>
      </c>
      <c r="D7950" s="181">
        <v>11888.775</v>
      </c>
      <c r="E7950" s="97">
        <v>44.117049906319203</v>
      </c>
      <c r="F7950" s="227">
        <f t="shared" ref="F7950:F8013" si="372">IFERROR(D7950*E7950,0)</f>
        <v>524497.68000000005</v>
      </c>
      <c r="G7950" s="81">
        <v>5944.3873350000003</v>
      </c>
      <c r="H7950" s="106">
        <v>162.6944789256402</v>
      </c>
      <c r="I7950" s="189">
        <f t="shared" ref="I7950:I8013" si="373">IFERROR(G7950*H7950,"")</f>
        <v>967119</v>
      </c>
      <c r="J7950" s="232">
        <v>2016</v>
      </c>
      <c r="K7950" s="106">
        <f t="shared" ref="K7950:K8013" si="374">IFERROR(ROUND((F7950+I7950),0),0)</f>
        <v>1491617</v>
      </c>
    </row>
    <row r="7951" spans="2:11" s="58" customFormat="1">
      <c r="B7951" s="175" t="s">
        <v>9166</v>
      </c>
      <c r="C7951" s="174" t="s">
        <v>5084</v>
      </c>
      <c r="D7951" s="181">
        <v>13714</v>
      </c>
      <c r="E7951" s="97">
        <v>59.018645180107917</v>
      </c>
      <c r="F7951" s="227">
        <f t="shared" si="372"/>
        <v>809381.7</v>
      </c>
      <c r="G7951" s="81">
        <v>6856.9997629999998</v>
      </c>
      <c r="H7951" s="106">
        <v>162.69447842476177</v>
      </c>
      <c r="I7951" s="189">
        <f t="shared" si="373"/>
        <v>1115596</v>
      </c>
      <c r="J7951" s="232">
        <v>2016</v>
      </c>
      <c r="K7951" s="106">
        <f t="shared" si="374"/>
        <v>1924978</v>
      </c>
    </row>
    <row r="7952" spans="2:11" s="58" customFormat="1">
      <c r="B7952" s="175" t="s">
        <v>9167</v>
      </c>
      <c r="C7952" s="174" t="s">
        <v>148</v>
      </c>
      <c r="D7952" s="104">
        <v>17863.50029</v>
      </c>
      <c r="E7952" s="97">
        <v>229.39787463120982</v>
      </c>
      <c r="F7952" s="227">
        <f t="shared" si="372"/>
        <v>4097849</v>
      </c>
      <c r="G7952" s="81">
        <v>8931.7502960000002</v>
      </c>
      <c r="H7952" s="106">
        <v>162.6945393503419</v>
      </c>
      <c r="I7952" s="189">
        <f t="shared" si="373"/>
        <v>1453147</v>
      </c>
      <c r="J7952" s="232">
        <v>2016</v>
      </c>
      <c r="K7952" s="106">
        <f t="shared" si="374"/>
        <v>5550996</v>
      </c>
    </row>
    <row r="7953" spans="2:11" s="58" customFormat="1">
      <c r="B7953" s="175" t="s">
        <v>9168</v>
      </c>
      <c r="C7953" s="174" t="s">
        <v>148</v>
      </c>
      <c r="D7953" s="181">
        <v>16999.666669999999</v>
      </c>
      <c r="E7953" s="97">
        <v>120.6828351299667</v>
      </c>
      <c r="F7953" s="227">
        <f t="shared" si="372"/>
        <v>2051567.97</v>
      </c>
      <c r="G7953" s="81">
        <v>8499.8333829999992</v>
      </c>
      <c r="H7953" s="106">
        <v>162.69448325490782</v>
      </c>
      <c r="I7953" s="189">
        <f t="shared" si="373"/>
        <v>1382876</v>
      </c>
      <c r="J7953" s="232">
        <v>2016</v>
      </c>
      <c r="K7953" s="106">
        <f t="shared" si="374"/>
        <v>3434444</v>
      </c>
    </row>
    <row r="7954" spans="2:11" s="58" customFormat="1">
      <c r="B7954" s="175" t="s">
        <v>9169</v>
      </c>
      <c r="C7954" s="174" t="s">
        <v>5084</v>
      </c>
      <c r="D7954" s="181">
        <v>26088.43333</v>
      </c>
      <c r="E7954" s="97">
        <v>50.487149739474212</v>
      </c>
      <c r="F7954" s="227">
        <f t="shared" si="372"/>
        <v>1317130.6399999999</v>
      </c>
      <c r="G7954" s="81">
        <v>13044.217070000001</v>
      </c>
      <c r="H7954" s="106">
        <v>162.69447132099896</v>
      </c>
      <c r="I7954" s="189">
        <f t="shared" si="373"/>
        <v>2122222</v>
      </c>
      <c r="J7954" s="232">
        <v>2016</v>
      </c>
      <c r="K7954" s="106">
        <f t="shared" si="374"/>
        <v>3439353</v>
      </c>
    </row>
    <row r="7955" spans="2:11" s="58" customFormat="1">
      <c r="B7955" s="175" t="s">
        <v>9170</v>
      </c>
      <c r="C7955" s="174" t="s">
        <v>5084</v>
      </c>
      <c r="D7955" s="181">
        <v>46746.606670000001</v>
      </c>
      <c r="E7955" s="97">
        <v>144.92460892028208</v>
      </c>
      <c r="F7955" s="227">
        <f t="shared" si="372"/>
        <v>6774733.6900000004</v>
      </c>
      <c r="G7955" s="81">
        <v>23373.30373</v>
      </c>
      <c r="H7955" s="106">
        <v>162.69450155303312</v>
      </c>
      <c r="I7955" s="189">
        <f t="shared" si="373"/>
        <v>3802707.9999999995</v>
      </c>
      <c r="J7955" s="232">
        <v>2016</v>
      </c>
      <c r="K7955" s="106">
        <f t="shared" si="374"/>
        <v>10577442</v>
      </c>
    </row>
    <row r="7956" spans="2:11" s="58" customFormat="1">
      <c r="B7956" s="175" t="s">
        <v>9171</v>
      </c>
      <c r="C7956" s="174" t="s">
        <v>5672</v>
      </c>
      <c r="D7956" s="181">
        <v>3707.05</v>
      </c>
      <c r="E7956" s="97">
        <v>17.828316316208305</v>
      </c>
      <c r="F7956" s="227">
        <f t="shared" si="372"/>
        <v>66090.460000000006</v>
      </c>
      <c r="G7956" s="81">
        <v>1853.5249389999999</v>
      </c>
      <c r="H7956" s="106">
        <v>162.69433103106471</v>
      </c>
      <c r="I7956" s="189">
        <f t="shared" si="373"/>
        <v>301558</v>
      </c>
      <c r="J7956" s="232">
        <v>2016</v>
      </c>
      <c r="K7956" s="106">
        <f t="shared" si="374"/>
        <v>367648</v>
      </c>
    </row>
    <row r="7957" spans="2:11" s="58" customFormat="1">
      <c r="B7957" s="175" t="s">
        <v>9172</v>
      </c>
      <c r="C7957" s="174" t="s">
        <v>8934</v>
      </c>
      <c r="D7957" s="104">
        <v>11450.25</v>
      </c>
      <c r="E7957" s="97">
        <v>606.08251872229869</v>
      </c>
      <c r="F7957" s="227">
        <f t="shared" si="372"/>
        <v>6939796.3600000003</v>
      </c>
      <c r="G7957" s="81">
        <v>11450.25021</v>
      </c>
      <c r="H7957" s="106">
        <v>162.69452333653413</v>
      </c>
      <c r="I7957" s="189">
        <f t="shared" si="373"/>
        <v>1862892.9999999998</v>
      </c>
      <c r="J7957" s="232">
        <v>2016</v>
      </c>
      <c r="K7957" s="106">
        <f t="shared" si="374"/>
        <v>8802689</v>
      </c>
    </row>
    <row r="7958" spans="2:11" s="58" customFormat="1">
      <c r="B7958" s="175" t="s">
        <v>9173</v>
      </c>
      <c r="C7958" s="174" t="s">
        <v>9174</v>
      </c>
      <c r="D7958" s="181">
        <v>28796.45</v>
      </c>
      <c r="E7958" s="97">
        <v>12.015296329929557</v>
      </c>
      <c r="F7958" s="227">
        <f t="shared" si="372"/>
        <v>345997.88</v>
      </c>
      <c r="G7958" s="81"/>
      <c r="H7958" s="106" t="s">
        <v>11235</v>
      </c>
      <c r="I7958" s="189" t="str">
        <f t="shared" si="373"/>
        <v/>
      </c>
      <c r="J7958" s="232">
        <v>2016</v>
      </c>
      <c r="K7958" s="106">
        <f t="shared" si="374"/>
        <v>0</v>
      </c>
    </row>
    <row r="7959" spans="2:11" s="58" customFormat="1">
      <c r="B7959" s="175" t="s">
        <v>9175</v>
      </c>
      <c r="C7959" s="174" t="s">
        <v>2242</v>
      </c>
      <c r="D7959" s="181">
        <v>12129.2</v>
      </c>
      <c r="E7959" s="97">
        <v>35.537506183425123</v>
      </c>
      <c r="F7959" s="227">
        <f t="shared" si="372"/>
        <v>431041.52</v>
      </c>
      <c r="G7959" s="81">
        <v>6064.5998890000001</v>
      </c>
      <c r="H7959" s="106">
        <v>162.69449230931778</v>
      </c>
      <c r="I7959" s="189">
        <f t="shared" si="373"/>
        <v>986677</v>
      </c>
      <c r="J7959" s="232">
        <v>2016</v>
      </c>
      <c r="K7959" s="106">
        <f t="shared" si="374"/>
        <v>1417719</v>
      </c>
    </row>
    <row r="7960" spans="2:11" s="58" customFormat="1">
      <c r="B7960" s="175" t="s">
        <v>9176</v>
      </c>
      <c r="C7960" s="174" t="s">
        <v>9174</v>
      </c>
      <c r="D7960" s="181">
        <v>28796.45</v>
      </c>
      <c r="E7960" s="97">
        <v>12.015296329929557</v>
      </c>
      <c r="F7960" s="227">
        <f t="shared" si="372"/>
        <v>345997.88</v>
      </c>
      <c r="G7960" s="81"/>
      <c r="H7960" s="106" t="s">
        <v>11235</v>
      </c>
      <c r="I7960" s="189" t="str">
        <f t="shared" si="373"/>
        <v/>
      </c>
      <c r="J7960" s="232">
        <v>2016</v>
      </c>
      <c r="K7960" s="106">
        <f t="shared" si="374"/>
        <v>0</v>
      </c>
    </row>
    <row r="7961" spans="2:11" s="58" customFormat="1">
      <c r="B7961" s="175" t="s">
        <v>9177</v>
      </c>
      <c r="C7961" s="174" t="s">
        <v>9178</v>
      </c>
      <c r="D7961" s="181">
        <v>29697.23</v>
      </c>
      <c r="E7961" s="97">
        <v>19.434042838338794</v>
      </c>
      <c r="F7961" s="227">
        <f t="shared" si="372"/>
        <v>577137.24</v>
      </c>
      <c r="G7961" s="81">
        <v>14848.61551</v>
      </c>
      <c r="H7961" s="106">
        <v>162.69449487550239</v>
      </c>
      <c r="I7961" s="189">
        <f t="shared" si="373"/>
        <v>2415788</v>
      </c>
      <c r="J7961" s="232">
        <v>2016</v>
      </c>
      <c r="K7961" s="106">
        <f t="shared" si="374"/>
        <v>2992925</v>
      </c>
    </row>
    <row r="7962" spans="2:11" s="58" customFormat="1">
      <c r="B7962" s="175" t="s">
        <v>9179</v>
      </c>
      <c r="C7962" s="174" t="s">
        <v>2361</v>
      </c>
      <c r="D7962" s="104">
        <v>17722.258330000001</v>
      </c>
      <c r="E7962" s="97">
        <v>187.11208573157055</v>
      </c>
      <c r="F7962" s="227">
        <f t="shared" si="372"/>
        <v>3316048.72</v>
      </c>
      <c r="G7962" s="81">
        <v>8861.129261</v>
      </c>
      <c r="H7962" s="106">
        <v>162.69450061462092</v>
      </c>
      <c r="I7962" s="189">
        <f t="shared" si="373"/>
        <v>1441657</v>
      </c>
      <c r="J7962" s="232">
        <v>2016</v>
      </c>
      <c r="K7962" s="106">
        <f t="shared" si="374"/>
        <v>4757706</v>
      </c>
    </row>
    <row r="7963" spans="2:11" s="58" customFormat="1">
      <c r="B7963" s="175" t="s">
        <v>9180</v>
      </c>
      <c r="C7963" s="174" t="s">
        <v>5066</v>
      </c>
      <c r="D7963" s="181">
        <v>5203.1000000000004</v>
      </c>
      <c r="E7963" s="97">
        <v>392.02861755491915</v>
      </c>
      <c r="F7963" s="227">
        <f t="shared" si="372"/>
        <v>2039764.1</v>
      </c>
      <c r="G7963" s="81">
        <v>5203.099937</v>
      </c>
      <c r="H7963" s="106">
        <v>162.69454945124187</v>
      </c>
      <c r="I7963" s="189">
        <f t="shared" si="373"/>
        <v>846516</v>
      </c>
      <c r="J7963" s="232">
        <v>2016</v>
      </c>
      <c r="K7963" s="106">
        <f t="shared" si="374"/>
        <v>2886280</v>
      </c>
    </row>
    <row r="7964" spans="2:11" s="58" customFormat="1">
      <c r="B7964" s="175" t="s">
        <v>9181</v>
      </c>
      <c r="C7964" s="174" t="s">
        <v>5826</v>
      </c>
      <c r="D7964" s="181">
        <v>20345.07417</v>
      </c>
      <c r="E7964" s="97">
        <v>79.121993193500359</v>
      </c>
      <c r="F7964" s="227">
        <f t="shared" si="372"/>
        <v>1609742.8199999998</v>
      </c>
      <c r="G7964" s="81">
        <v>10172.5368</v>
      </c>
      <c r="H7964" s="106">
        <v>162.69452080035728</v>
      </c>
      <c r="I7964" s="189">
        <f t="shared" si="373"/>
        <v>1655015.9999999998</v>
      </c>
      <c r="J7964" s="232">
        <v>2016</v>
      </c>
      <c r="K7964" s="106">
        <f t="shared" si="374"/>
        <v>3264759</v>
      </c>
    </row>
    <row r="7965" spans="2:11" s="58" customFormat="1">
      <c r="B7965" s="175" t="s">
        <v>9182</v>
      </c>
      <c r="C7965" s="174" t="s">
        <v>2235</v>
      </c>
      <c r="D7965" s="181">
        <v>27722.233329999999</v>
      </c>
      <c r="E7965" s="97">
        <v>146.46115634580443</v>
      </c>
      <c r="F7965" s="227">
        <f t="shared" si="372"/>
        <v>4060230.3500000006</v>
      </c>
      <c r="G7965" s="81">
        <v>13861.11664</v>
      </c>
      <c r="H7965" s="106">
        <v>162.69454031518777</v>
      </c>
      <c r="I7965" s="189">
        <f t="shared" si="373"/>
        <v>2255128</v>
      </c>
      <c r="J7965" s="232">
        <v>2016</v>
      </c>
      <c r="K7965" s="106">
        <f t="shared" si="374"/>
        <v>6315358</v>
      </c>
    </row>
    <row r="7966" spans="2:11" s="58" customFormat="1">
      <c r="B7966" s="175" t="s">
        <v>9183</v>
      </c>
      <c r="C7966" s="174" t="s">
        <v>5140</v>
      </c>
      <c r="D7966" s="181">
        <v>16419.95</v>
      </c>
      <c r="E7966" s="97">
        <v>239.40455665212136</v>
      </c>
      <c r="F7966" s="227">
        <f t="shared" si="372"/>
        <v>3931010.85</v>
      </c>
      <c r="G7966" s="81">
        <v>8209.9748419999996</v>
      </c>
      <c r="H7966" s="106">
        <v>162.69453021546786</v>
      </c>
      <c r="I7966" s="189">
        <f t="shared" si="373"/>
        <v>1335718</v>
      </c>
      <c r="J7966" s="232">
        <v>2016</v>
      </c>
      <c r="K7966" s="106">
        <f t="shared" si="374"/>
        <v>5266729</v>
      </c>
    </row>
    <row r="7967" spans="2:11" s="58" customFormat="1">
      <c r="B7967" s="175" t="s">
        <v>9184</v>
      </c>
      <c r="C7967" s="174" t="s">
        <v>5140</v>
      </c>
      <c r="D7967" s="104">
        <v>37094</v>
      </c>
      <c r="E7967" s="97">
        <v>10.743426160565052</v>
      </c>
      <c r="F7967" s="227">
        <f t="shared" si="372"/>
        <v>398516.65</v>
      </c>
      <c r="G7967" s="81">
        <v>18547.00016</v>
      </c>
      <c r="H7967" s="106">
        <v>162.69450444648081</v>
      </c>
      <c r="I7967" s="189">
        <f t="shared" si="373"/>
        <v>3017495</v>
      </c>
      <c r="J7967" s="232">
        <v>2016</v>
      </c>
      <c r="K7967" s="106">
        <f t="shared" si="374"/>
        <v>3416012</v>
      </c>
    </row>
    <row r="7968" spans="2:11" s="58" customFormat="1">
      <c r="B7968" s="175" t="s">
        <v>9185</v>
      </c>
      <c r="C7968" s="174" t="s">
        <v>5140</v>
      </c>
      <c r="D7968" s="181">
        <v>37094</v>
      </c>
      <c r="E7968" s="97">
        <v>10.743426160565052</v>
      </c>
      <c r="F7968" s="227">
        <f t="shared" si="372"/>
        <v>398516.65</v>
      </c>
      <c r="G7968" s="81">
        <v>18546.999530000001</v>
      </c>
      <c r="H7968" s="106">
        <v>162.69450997284841</v>
      </c>
      <c r="I7968" s="189">
        <f t="shared" si="373"/>
        <v>3017495</v>
      </c>
      <c r="J7968" s="232">
        <v>2016</v>
      </c>
      <c r="K7968" s="106">
        <f t="shared" si="374"/>
        <v>3416012</v>
      </c>
    </row>
    <row r="7969" spans="2:11" s="58" customFormat="1">
      <c r="B7969" s="175" t="s">
        <v>9186</v>
      </c>
      <c r="C7969" s="174" t="s">
        <v>2235</v>
      </c>
      <c r="D7969" s="181">
        <v>6150.6</v>
      </c>
      <c r="E7969" s="97">
        <v>83.331476603908555</v>
      </c>
      <c r="F7969" s="227">
        <f t="shared" si="372"/>
        <v>512538.58</v>
      </c>
      <c r="G7969" s="81">
        <v>3075.2999410000002</v>
      </c>
      <c r="H7969" s="106">
        <v>162.69437440216177</v>
      </c>
      <c r="I7969" s="189">
        <f t="shared" si="373"/>
        <v>500334.00000000006</v>
      </c>
      <c r="J7969" s="232">
        <v>2016</v>
      </c>
      <c r="K7969" s="106">
        <f t="shared" si="374"/>
        <v>1012873</v>
      </c>
    </row>
    <row r="7970" spans="2:11" s="58" customFormat="1">
      <c r="B7970" s="175" t="s">
        <v>9187</v>
      </c>
      <c r="C7970" s="174" t="s">
        <v>2235</v>
      </c>
      <c r="D7970" s="181">
        <v>3852.56</v>
      </c>
      <c r="E7970" s="97">
        <v>167.44436945823037</v>
      </c>
      <c r="F7970" s="227">
        <f t="shared" si="372"/>
        <v>645089.48</v>
      </c>
      <c r="G7970" s="81">
        <v>1926.2799749999999</v>
      </c>
      <c r="H7970" s="106">
        <v>162.69441829192041</v>
      </c>
      <c r="I7970" s="189">
        <f t="shared" si="373"/>
        <v>313395</v>
      </c>
      <c r="J7970" s="232">
        <v>2016</v>
      </c>
      <c r="K7970" s="106">
        <f t="shared" si="374"/>
        <v>958484</v>
      </c>
    </row>
    <row r="7971" spans="2:11" s="58" customFormat="1">
      <c r="B7971" s="175" t="s">
        <v>9188</v>
      </c>
      <c r="C7971" s="174" t="s">
        <v>4709</v>
      </c>
      <c r="D7971" s="181">
        <v>51089.19167</v>
      </c>
      <c r="E7971" s="97">
        <v>120.06203033354824</v>
      </c>
      <c r="F7971" s="227">
        <f t="shared" si="372"/>
        <v>6133872.0800000001</v>
      </c>
      <c r="G7971" s="81">
        <v>25544.594939999999</v>
      </c>
      <c r="H7971" s="106">
        <v>162.69449602789436</v>
      </c>
      <c r="I7971" s="189">
        <f t="shared" si="373"/>
        <v>4155965</v>
      </c>
      <c r="J7971" s="232">
        <v>2016</v>
      </c>
      <c r="K7971" s="106">
        <f t="shared" si="374"/>
        <v>10289837</v>
      </c>
    </row>
    <row r="7972" spans="2:11" s="58" customFormat="1">
      <c r="B7972" s="175" t="s">
        <v>9189</v>
      </c>
      <c r="C7972" s="174" t="s">
        <v>4712</v>
      </c>
      <c r="D7972" s="104">
        <v>21133.197970000001</v>
      </c>
      <c r="E7972" s="97">
        <v>209.8972884414805</v>
      </c>
      <c r="F7972" s="227">
        <f t="shared" si="372"/>
        <v>4435800.95</v>
      </c>
      <c r="G7972" s="81"/>
      <c r="H7972" s="106" t="s">
        <v>11235</v>
      </c>
      <c r="I7972" s="189" t="str">
        <f t="shared" si="373"/>
        <v/>
      </c>
      <c r="J7972" s="232">
        <v>2016</v>
      </c>
      <c r="K7972" s="106">
        <f t="shared" si="374"/>
        <v>0</v>
      </c>
    </row>
    <row r="7973" spans="2:11" s="58" customFormat="1">
      <c r="B7973" s="175" t="s">
        <v>9190</v>
      </c>
      <c r="C7973" s="174" t="s">
        <v>9024</v>
      </c>
      <c r="D7973" s="181">
        <v>18108.943139999999</v>
      </c>
      <c r="E7973" s="97">
        <v>146.45890317815645</v>
      </c>
      <c r="F7973" s="227">
        <f t="shared" si="372"/>
        <v>2652215.9500000002</v>
      </c>
      <c r="G7973" s="81">
        <v>9054.4714260000001</v>
      </c>
      <c r="H7973" s="106">
        <v>162.69453297626433</v>
      </c>
      <c r="I7973" s="189">
        <f t="shared" si="373"/>
        <v>1473113</v>
      </c>
      <c r="J7973" s="232">
        <v>2016</v>
      </c>
      <c r="K7973" s="106">
        <f t="shared" si="374"/>
        <v>4125329</v>
      </c>
    </row>
    <row r="7974" spans="2:11" s="58" customFormat="1">
      <c r="B7974" s="175" t="s">
        <v>9191</v>
      </c>
      <c r="C7974" s="174" t="s">
        <v>2361</v>
      </c>
      <c r="D7974" s="181">
        <v>21702.45</v>
      </c>
      <c r="E7974" s="97">
        <v>51.730928996495784</v>
      </c>
      <c r="F7974" s="227">
        <f t="shared" si="372"/>
        <v>1122687.8999999999</v>
      </c>
      <c r="G7974" s="81">
        <v>10851.225479999999</v>
      </c>
      <c r="H7974" s="106">
        <v>162.6945272913083</v>
      </c>
      <c r="I7974" s="189">
        <f t="shared" si="373"/>
        <v>1765435</v>
      </c>
      <c r="J7974" s="232">
        <v>2016</v>
      </c>
      <c r="K7974" s="106">
        <f t="shared" si="374"/>
        <v>2888123</v>
      </c>
    </row>
    <row r="7975" spans="2:11" s="58" customFormat="1">
      <c r="B7975" s="175" t="s">
        <v>9192</v>
      </c>
      <c r="C7975" s="174" t="s">
        <v>2361</v>
      </c>
      <c r="D7975" s="181">
        <v>7778.4666669999997</v>
      </c>
      <c r="E7975" s="97">
        <v>103.25663326519981</v>
      </c>
      <c r="F7975" s="227">
        <f t="shared" si="372"/>
        <v>803178.28</v>
      </c>
      <c r="G7975" s="81">
        <v>3889.2334380000002</v>
      </c>
      <c r="H7975" s="106">
        <v>162.69452839153544</v>
      </c>
      <c r="I7975" s="189">
        <f t="shared" si="373"/>
        <v>632757</v>
      </c>
      <c r="J7975" s="232">
        <v>2016</v>
      </c>
      <c r="K7975" s="106">
        <f t="shared" si="374"/>
        <v>1435935</v>
      </c>
    </row>
    <row r="7976" spans="2:11" s="58" customFormat="1">
      <c r="B7976" s="175" t="s">
        <v>9193</v>
      </c>
      <c r="C7976" s="174" t="s">
        <v>2364</v>
      </c>
      <c r="D7976" s="181">
        <v>5521.05</v>
      </c>
      <c r="E7976" s="97">
        <v>585.47886181070623</v>
      </c>
      <c r="F7976" s="227">
        <f t="shared" si="372"/>
        <v>3232458.07</v>
      </c>
      <c r="G7976" s="81">
        <v>2760.5250160000001</v>
      </c>
      <c r="H7976" s="106">
        <v>162.69441406866062</v>
      </c>
      <c r="I7976" s="189">
        <f t="shared" si="373"/>
        <v>449122</v>
      </c>
      <c r="J7976" s="232">
        <v>2016</v>
      </c>
      <c r="K7976" s="106">
        <f t="shared" si="374"/>
        <v>3681580</v>
      </c>
    </row>
    <row r="7977" spans="2:11" s="58" customFormat="1">
      <c r="B7977" s="175" t="s">
        <v>9194</v>
      </c>
      <c r="C7977" s="174" t="s">
        <v>5140</v>
      </c>
      <c r="D7977" s="104">
        <v>37094</v>
      </c>
      <c r="E7977" s="97">
        <v>10.743426160565052</v>
      </c>
      <c r="F7977" s="227">
        <f t="shared" si="372"/>
        <v>398516.65</v>
      </c>
      <c r="G7977" s="81">
        <v>18547.00016</v>
      </c>
      <c r="H7977" s="106">
        <v>162.69450444648081</v>
      </c>
      <c r="I7977" s="189">
        <f t="shared" si="373"/>
        <v>3017495</v>
      </c>
      <c r="J7977" s="232">
        <v>2016</v>
      </c>
      <c r="K7977" s="106">
        <f t="shared" si="374"/>
        <v>3416012</v>
      </c>
    </row>
    <row r="7978" spans="2:11" s="58" customFormat="1">
      <c r="B7978" s="175" t="s">
        <v>9195</v>
      </c>
      <c r="C7978" s="174" t="s">
        <v>2364</v>
      </c>
      <c r="D7978" s="181">
        <v>28198.7</v>
      </c>
      <c r="E7978" s="97">
        <v>30.440789469018071</v>
      </c>
      <c r="F7978" s="227">
        <f t="shared" si="372"/>
        <v>858390.69</v>
      </c>
      <c r="G7978" s="81">
        <v>14099.349749999999</v>
      </c>
      <c r="H7978" s="106">
        <v>162.69452426343278</v>
      </c>
      <c r="I7978" s="189">
        <f t="shared" si="373"/>
        <v>2293887</v>
      </c>
      <c r="J7978" s="232">
        <v>2016</v>
      </c>
      <c r="K7978" s="106">
        <f t="shared" si="374"/>
        <v>3152278</v>
      </c>
    </row>
    <row r="7979" spans="2:11" s="58" customFormat="1">
      <c r="B7979" s="175" t="s">
        <v>9196</v>
      </c>
      <c r="C7979" s="174" t="s">
        <v>2361</v>
      </c>
      <c r="D7979" s="181">
        <v>13403.85</v>
      </c>
      <c r="E7979" s="97">
        <v>24.859850714533511</v>
      </c>
      <c r="F7979" s="227">
        <f t="shared" si="372"/>
        <v>333217.71000000002</v>
      </c>
      <c r="G7979" s="81">
        <v>6701.9248219999999</v>
      </c>
      <c r="H7979" s="106">
        <v>162.69445405008454</v>
      </c>
      <c r="I7979" s="189">
        <f t="shared" si="373"/>
        <v>1090366</v>
      </c>
      <c r="J7979" s="232">
        <v>2016</v>
      </c>
      <c r="K7979" s="106">
        <f t="shared" si="374"/>
        <v>1423584</v>
      </c>
    </row>
    <row r="7980" spans="2:11" s="58" customFormat="1">
      <c r="B7980" s="175" t="s">
        <v>9197</v>
      </c>
      <c r="C7980" s="174" t="s">
        <v>2364</v>
      </c>
      <c r="D7980" s="181">
        <v>19822.7</v>
      </c>
      <c r="E7980" s="97">
        <v>26.168661181372869</v>
      </c>
      <c r="F7980" s="227">
        <f t="shared" si="372"/>
        <v>518733.51999999996</v>
      </c>
      <c r="G7980" s="81">
        <v>9911.3501520000009</v>
      </c>
      <c r="H7980" s="106">
        <v>162.69448412884606</v>
      </c>
      <c r="I7980" s="189">
        <f t="shared" si="373"/>
        <v>1612522</v>
      </c>
      <c r="J7980" s="232">
        <v>2016</v>
      </c>
      <c r="K7980" s="106">
        <f t="shared" si="374"/>
        <v>2131256</v>
      </c>
    </row>
    <row r="7981" spans="2:11" s="58" customFormat="1">
      <c r="B7981" s="175" t="s">
        <v>9198</v>
      </c>
      <c r="C7981" s="174" t="s">
        <v>2364</v>
      </c>
      <c r="D7981" s="181">
        <v>28198.7</v>
      </c>
      <c r="E7981" s="97">
        <v>30.440789469018071</v>
      </c>
      <c r="F7981" s="227">
        <f t="shared" si="372"/>
        <v>858390.69</v>
      </c>
      <c r="G7981" s="81">
        <v>14099.349749999999</v>
      </c>
      <c r="H7981" s="106">
        <v>162.69452426343278</v>
      </c>
      <c r="I7981" s="189">
        <f t="shared" si="373"/>
        <v>2293887</v>
      </c>
      <c r="J7981" s="232">
        <v>2016</v>
      </c>
      <c r="K7981" s="106">
        <f t="shared" si="374"/>
        <v>3152278</v>
      </c>
    </row>
    <row r="7982" spans="2:11" s="58" customFormat="1">
      <c r="B7982" s="175" t="s">
        <v>9199</v>
      </c>
      <c r="C7982" s="174" t="s">
        <v>601</v>
      </c>
      <c r="D7982" s="104">
        <v>4602.415</v>
      </c>
      <c r="E7982" s="97">
        <v>212.06709520979749</v>
      </c>
      <c r="F7982" s="227">
        <f t="shared" si="372"/>
        <v>976020.78000000014</v>
      </c>
      <c r="G7982" s="81">
        <v>2301.2075799999998</v>
      </c>
      <c r="H7982" s="106">
        <v>623.6516916044576</v>
      </c>
      <c r="I7982" s="189">
        <f t="shared" si="373"/>
        <v>1435152</v>
      </c>
      <c r="J7982" s="232">
        <v>2016</v>
      </c>
      <c r="K7982" s="106">
        <f t="shared" si="374"/>
        <v>2411173</v>
      </c>
    </row>
    <row r="7983" spans="2:11" s="58" customFormat="1">
      <c r="B7983" s="175" t="s">
        <v>9200</v>
      </c>
      <c r="C7983" s="174" t="s">
        <v>601</v>
      </c>
      <c r="D7983" s="181">
        <v>8037.48</v>
      </c>
      <c r="E7983" s="97">
        <v>180.3968296033085</v>
      </c>
      <c r="F7983" s="227">
        <f t="shared" si="372"/>
        <v>1449935.91</v>
      </c>
      <c r="G7983" s="81">
        <v>4018.739939</v>
      </c>
      <c r="H7983" s="106">
        <v>623.65170129014416</v>
      </c>
      <c r="I7983" s="189">
        <f t="shared" si="373"/>
        <v>2506294</v>
      </c>
      <c r="J7983" s="232">
        <v>2016</v>
      </c>
      <c r="K7983" s="106">
        <f t="shared" si="374"/>
        <v>3956230</v>
      </c>
    </row>
    <row r="7984" spans="2:11" s="58" customFormat="1">
      <c r="B7984" s="175" t="s">
        <v>9201</v>
      </c>
      <c r="C7984" s="174" t="s">
        <v>669</v>
      </c>
      <c r="D7984" s="181">
        <v>4858.1403719999998</v>
      </c>
      <c r="E7984" s="97">
        <v>46.543513090568233</v>
      </c>
      <c r="F7984" s="227">
        <f t="shared" si="372"/>
        <v>226114.92</v>
      </c>
      <c r="G7984" s="81">
        <v>2429.070119</v>
      </c>
      <c r="H7984" s="106">
        <v>162.69435653948696</v>
      </c>
      <c r="I7984" s="189">
        <f t="shared" si="373"/>
        <v>395196</v>
      </c>
      <c r="J7984" s="232">
        <v>2016</v>
      </c>
      <c r="K7984" s="106">
        <f t="shared" si="374"/>
        <v>621311</v>
      </c>
    </row>
    <row r="7985" spans="2:11" s="58" customFormat="1">
      <c r="B7985" s="175" t="s">
        <v>9202</v>
      </c>
      <c r="C7985" s="174" t="s">
        <v>669</v>
      </c>
      <c r="D7985" s="181">
        <v>12923.82224</v>
      </c>
      <c r="E7985" s="97">
        <v>464.23905858364702</v>
      </c>
      <c r="F7985" s="227">
        <f t="shared" si="372"/>
        <v>5999743.0700000003</v>
      </c>
      <c r="G7985" s="81">
        <v>6461.911274</v>
      </c>
      <c r="H7985" s="106">
        <v>162.69443442067291</v>
      </c>
      <c r="I7985" s="189">
        <f t="shared" si="373"/>
        <v>1051317</v>
      </c>
      <c r="J7985" s="232">
        <v>2016</v>
      </c>
      <c r="K7985" s="106">
        <f t="shared" si="374"/>
        <v>7051060</v>
      </c>
    </row>
    <row r="7986" spans="2:11" s="58" customFormat="1">
      <c r="B7986" s="175" t="s">
        <v>9203</v>
      </c>
      <c r="C7986" s="174" t="s">
        <v>2525</v>
      </c>
      <c r="D7986" s="181">
        <v>934.2</v>
      </c>
      <c r="E7986" s="97">
        <v>76.118347248983085</v>
      </c>
      <c r="F7986" s="227">
        <f t="shared" si="372"/>
        <v>71109.759999999995</v>
      </c>
      <c r="G7986" s="81">
        <v>467.09999740000001</v>
      </c>
      <c r="H7986" s="106">
        <v>1300.6101549595085</v>
      </c>
      <c r="I7986" s="189">
        <f t="shared" si="373"/>
        <v>607515</v>
      </c>
      <c r="J7986" s="232">
        <v>2016</v>
      </c>
      <c r="K7986" s="106">
        <f t="shared" si="374"/>
        <v>678625</v>
      </c>
    </row>
    <row r="7987" spans="2:11" s="58" customFormat="1">
      <c r="B7987" s="175" t="s">
        <v>9204</v>
      </c>
      <c r="C7987" s="174" t="s">
        <v>2577</v>
      </c>
      <c r="D7987" s="104">
        <v>2463.4666670000001</v>
      </c>
      <c r="E7987" s="97">
        <v>163.42339248708819</v>
      </c>
      <c r="F7987" s="227">
        <f t="shared" si="372"/>
        <v>402588.08</v>
      </c>
      <c r="G7987" s="81">
        <v>1231.7333610000001</v>
      </c>
      <c r="H7987" s="106">
        <v>1300.6110337868813</v>
      </c>
      <c r="I7987" s="189">
        <f t="shared" si="373"/>
        <v>1602006</v>
      </c>
      <c r="J7987" s="232">
        <v>2016</v>
      </c>
      <c r="K7987" s="106">
        <f t="shared" si="374"/>
        <v>2004594</v>
      </c>
    </row>
    <row r="7988" spans="2:11" s="58" customFormat="1">
      <c r="B7988" s="175" t="s">
        <v>9205</v>
      </c>
      <c r="C7988" s="174" t="s">
        <v>2509</v>
      </c>
      <c r="D7988" s="181">
        <v>2784.8</v>
      </c>
      <c r="E7988" s="97">
        <v>251.15958417121513</v>
      </c>
      <c r="F7988" s="227">
        <f t="shared" si="372"/>
        <v>699429.21</v>
      </c>
      <c r="G7988" s="81">
        <v>1392.399975</v>
      </c>
      <c r="H7988" s="106">
        <v>1300.6111983016949</v>
      </c>
      <c r="I7988" s="189">
        <f t="shared" si="373"/>
        <v>1810971</v>
      </c>
      <c r="J7988" s="232">
        <v>2016</v>
      </c>
      <c r="K7988" s="106">
        <f t="shared" si="374"/>
        <v>2510400</v>
      </c>
    </row>
    <row r="7989" spans="2:11" s="58" customFormat="1">
      <c r="B7989" s="175" t="s">
        <v>9206</v>
      </c>
      <c r="C7989" s="174" t="s">
        <v>3887</v>
      </c>
      <c r="D7989" s="181">
        <v>2465.6</v>
      </c>
      <c r="E7989" s="97">
        <v>9.7007543802725511</v>
      </c>
      <c r="F7989" s="227">
        <f t="shared" si="372"/>
        <v>23918.18</v>
      </c>
      <c r="G7989" s="81">
        <v>1232.7999709999999</v>
      </c>
      <c r="H7989" s="106">
        <v>1300.6108352674516</v>
      </c>
      <c r="I7989" s="189">
        <f t="shared" si="373"/>
        <v>1603393</v>
      </c>
      <c r="J7989" s="232">
        <v>2016</v>
      </c>
      <c r="K7989" s="106">
        <f t="shared" si="374"/>
        <v>1627311</v>
      </c>
    </row>
    <row r="7990" spans="2:11" s="58" customFormat="1">
      <c r="B7990" s="175" t="s">
        <v>9207</v>
      </c>
      <c r="C7990" s="174" t="s">
        <v>2225</v>
      </c>
      <c r="D7990" s="181">
        <v>4408.45</v>
      </c>
      <c r="E7990" s="97">
        <v>570.43989610860956</v>
      </c>
      <c r="F7990" s="227">
        <f t="shared" si="372"/>
        <v>2514755.7599999998</v>
      </c>
      <c r="G7990" s="81">
        <v>2204.2249959999999</v>
      </c>
      <c r="H7990" s="106">
        <v>576.16123685406205</v>
      </c>
      <c r="I7990" s="189">
        <f t="shared" si="373"/>
        <v>1269989</v>
      </c>
      <c r="J7990" s="232">
        <v>2016</v>
      </c>
      <c r="K7990" s="106">
        <f t="shared" si="374"/>
        <v>3784745</v>
      </c>
    </row>
    <row r="7991" spans="2:11" s="58" customFormat="1">
      <c r="B7991" s="175" t="s">
        <v>9208</v>
      </c>
      <c r="C7991" s="174" t="s">
        <v>1365</v>
      </c>
      <c r="D7991" s="181">
        <v>7817.2706250000001</v>
      </c>
      <c r="E7991" s="97">
        <v>175.13374624919038</v>
      </c>
      <c r="F7991" s="227">
        <f t="shared" si="372"/>
        <v>1369067.89</v>
      </c>
      <c r="G7991" s="81">
        <v>7817.2706189999999</v>
      </c>
      <c r="H7991" s="106">
        <v>576.1611973689304</v>
      </c>
      <c r="I7991" s="189">
        <f t="shared" si="373"/>
        <v>4504008</v>
      </c>
      <c r="J7991" s="232">
        <v>2016</v>
      </c>
      <c r="K7991" s="106">
        <f t="shared" si="374"/>
        <v>5873076</v>
      </c>
    </row>
    <row r="7992" spans="2:11" s="58" customFormat="1">
      <c r="B7992" s="175" t="s">
        <v>9209</v>
      </c>
      <c r="C7992" s="174" t="s">
        <v>5343</v>
      </c>
      <c r="D7992" s="104">
        <v>26527.01944</v>
      </c>
      <c r="E7992" s="97">
        <v>162.61986423907109</v>
      </c>
      <c r="F7992" s="227">
        <f t="shared" si="372"/>
        <v>4313820.3</v>
      </c>
      <c r="G7992" s="81">
        <v>13263.50914</v>
      </c>
      <c r="H7992" s="106">
        <v>576.1611741913423</v>
      </c>
      <c r="I7992" s="189">
        <f t="shared" si="373"/>
        <v>7641919.0000000009</v>
      </c>
      <c r="J7992" s="232">
        <v>2016</v>
      </c>
      <c r="K7992" s="106">
        <f t="shared" si="374"/>
        <v>11955739</v>
      </c>
    </row>
    <row r="7993" spans="2:11" s="58" customFormat="1">
      <c r="B7993" s="175" t="s">
        <v>9210</v>
      </c>
      <c r="C7993" s="174" t="s">
        <v>5343</v>
      </c>
      <c r="D7993" s="181">
        <v>3920</v>
      </c>
      <c r="E7993" s="97">
        <v>310.80559438775509</v>
      </c>
      <c r="F7993" s="227">
        <f t="shared" si="372"/>
        <v>1218357.93</v>
      </c>
      <c r="G7993" s="81">
        <v>1959.9999499999999</v>
      </c>
      <c r="H7993" s="106">
        <v>576.16123918778669</v>
      </c>
      <c r="I7993" s="189">
        <f t="shared" si="373"/>
        <v>1129276</v>
      </c>
      <c r="J7993" s="232">
        <v>2016</v>
      </c>
      <c r="K7993" s="106">
        <f t="shared" si="374"/>
        <v>2347634</v>
      </c>
    </row>
    <row r="7994" spans="2:11" s="58" customFormat="1">
      <c r="B7994" s="175" t="s">
        <v>9211</v>
      </c>
      <c r="C7994" s="174" t="s">
        <v>5343</v>
      </c>
      <c r="D7994" s="181">
        <v>26527.01944</v>
      </c>
      <c r="E7994" s="97">
        <v>162.61986423907109</v>
      </c>
      <c r="F7994" s="227">
        <f t="shared" si="372"/>
        <v>4313820.3</v>
      </c>
      <c r="G7994" s="81">
        <v>13263.50914</v>
      </c>
      <c r="H7994" s="106">
        <v>576.1611741913423</v>
      </c>
      <c r="I7994" s="189">
        <f t="shared" si="373"/>
        <v>7641919.0000000009</v>
      </c>
      <c r="J7994" s="232">
        <v>2016</v>
      </c>
      <c r="K7994" s="106">
        <f t="shared" si="374"/>
        <v>11955739</v>
      </c>
    </row>
    <row r="7995" spans="2:11" s="58" customFormat="1">
      <c r="B7995" s="175" t="s">
        <v>9212</v>
      </c>
      <c r="C7995" s="174" t="s">
        <v>1390</v>
      </c>
      <c r="D7995" s="181">
        <v>2710.1517640000002</v>
      </c>
      <c r="E7995" s="97">
        <v>200.55934033663215</v>
      </c>
      <c r="F7995" s="227">
        <f t="shared" si="372"/>
        <v>543546.25</v>
      </c>
      <c r="G7995" s="81">
        <v>1355.075861</v>
      </c>
      <c r="H7995" s="106">
        <v>623.65143112825331</v>
      </c>
      <c r="I7995" s="189">
        <f t="shared" si="373"/>
        <v>845095.00000000012</v>
      </c>
      <c r="J7995" s="232">
        <v>2016</v>
      </c>
      <c r="K7995" s="106">
        <f t="shared" si="374"/>
        <v>1388641</v>
      </c>
    </row>
    <row r="7996" spans="2:11" s="58" customFormat="1">
      <c r="B7996" s="175" t="s">
        <v>9213</v>
      </c>
      <c r="C7996" s="174" t="s">
        <v>1415</v>
      </c>
      <c r="D7996" s="181">
        <v>7272.7</v>
      </c>
      <c r="E7996" s="97">
        <v>162.99934274753531</v>
      </c>
      <c r="F7996" s="227">
        <f t="shared" si="372"/>
        <v>1185445.32</v>
      </c>
      <c r="G7996" s="81">
        <v>3636.3498460000001</v>
      </c>
      <c r="H7996" s="106">
        <v>623.65176510577135</v>
      </c>
      <c r="I7996" s="189">
        <f t="shared" si="373"/>
        <v>2267816</v>
      </c>
      <c r="J7996" s="232">
        <v>2016</v>
      </c>
      <c r="K7996" s="106">
        <f t="shared" si="374"/>
        <v>3453261</v>
      </c>
    </row>
    <row r="7997" spans="2:11" s="58" customFormat="1">
      <c r="B7997" s="175" t="s">
        <v>9214</v>
      </c>
      <c r="C7997" s="174" t="s">
        <v>1392</v>
      </c>
      <c r="D7997" s="104">
        <v>3982.2040630000001</v>
      </c>
      <c r="E7997" s="97">
        <v>254.30133764594069</v>
      </c>
      <c r="F7997" s="227">
        <f t="shared" si="372"/>
        <v>1012679.82</v>
      </c>
      <c r="G7997" s="81">
        <v>1991.1019839999999</v>
      </c>
      <c r="H7997" s="106">
        <v>623.65163109595903</v>
      </c>
      <c r="I7997" s="189">
        <f t="shared" si="373"/>
        <v>1241754</v>
      </c>
      <c r="J7997" s="232">
        <v>2016</v>
      </c>
      <c r="K7997" s="106">
        <f t="shared" si="374"/>
        <v>2254434</v>
      </c>
    </row>
    <row r="7998" spans="2:11" s="58" customFormat="1">
      <c r="B7998" s="175" t="s">
        <v>9215</v>
      </c>
      <c r="C7998" s="174" t="s">
        <v>1392</v>
      </c>
      <c r="D7998" s="181">
        <v>11666.78803</v>
      </c>
      <c r="E7998" s="97">
        <v>364.77291428084681</v>
      </c>
      <c r="F7998" s="227">
        <f t="shared" si="372"/>
        <v>4255728.2699999996</v>
      </c>
      <c r="G7998" s="81">
        <v>5833.39401</v>
      </c>
      <c r="H7998" s="106">
        <v>623.65168438193666</v>
      </c>
      <c r="I7998" s="189">
        <f t="shared" si="373"/>
        <v>3638006</v>
      </c>
      <c r="J7998" s="232">
        <v>2016</v>
      </c>
      <c r="K7998" s="106">
        <f t="shared" si="374"/>
        <v>7893734</v>
      </c>
    </row>
    <row r="7999" spans="2:11" s="58" customFormat="1">
      <c r="B7999" s="175" t="s">
        <v>9216</v>
      </c>
      <c r="C7999" s="174" t="s">
        <v>1415</v>
      </c>
      <c r="D7999" s="181">
        <v>11121.57778</v>
      </c>
      <c r="E7999" s="97">
        <v>287.91978650352974</v>
      </c>
      <c r="F7999" s="227">
        <f t="shared" si="372"/>
        <v>3202122.3000000003</v>
      </c>
      <c r="G7999" s="81">
        <v>5560.7887090000004</v>
      </c>
      <c r="H7999" s="106">
        <v>623.65164034863164</v>
      </c>
      <c r="I7999" s="189">
        <f t="shared" si="373"/>
        <v>3467995</v>
      </c>
      <c r="J7999" s="232">
        <v>2016</v>
      </c>
      <c r="K7999" s="106">
        <f t="shared" si="374"/>
        <v>6670117</v>
      </c>
    </row>
    <row r="8000" spans="2:11" s="58" customFormat="1">
      <c r="B8000" s="175" t="s">
        <v>9217</v>
      </c>
      <c r="C8000" s="174" t="s">
        <v>1415</v>
      </c>
      <c r="D8000" s="181">
        <v>7103.2777779999997</v>
      </c>
      <c r="E8000" s="97">
        <v>351.63583180373274</v>
      </c>
      <c r="F8000" s="227">
        <f t="shared" si="372"/>
        <v>2497766.9900000002</v>
      </c>
      <c r="G8000" s="81">
        <v>3551.638868</v>
      </c>
      <c r="H8000" s="106">
        <v>623.6515260481151</v>
      </c>
      <c r="I8000" s="189">
        <f t="shared" si="373"/>
        <v>2214985</v>
      </c>
      <c r="J8000" s="232">
        <v>2016</v>
      </c>
      <c r="K8000" s="106">
        <f t="shared" si="374"/>
        <v>4712752</v>
      </c>
    </row>
    <row r="8001" spans="2:11" s="58" customFormat="1">
      <c r="B8001" s="175" t="s">
        <v>9218</v>
      </c>
      <c r="C8001" s="174" t="s">
        <v>1415</v>
      </c>
      <c r="D8001" s="181">
        <v>4052.409091</v>
      </c>
      <c r="E8001" s="97">
        <v>525.23137279675996</v>
      </c>
      <c r="F8001" s="227">
        <f t="shared" si="372"/>
        <v>2128452.39</v>
      </c>
      <c r="G8001" s="81">
        <v>2026.204581</v>
      </c>
      <c r="H8001" s="106">
        <v>623.65173381275656</v>
      </c>
      <c r="I8001" s="189">
        <f t="shared" si="373"/>
        <v>1263646</v>
      </c>
      <c r="J8001" s="232">
        <v>2016</v>
      </c>
      <c r="K8001" s="106">
        <f t="shared" si="374"/>
        <v>3392098</v>
      </c>
    </row>
    <row r="8002" spans="2:11" s="58" customFormat="1">
      <c r="B8002" s="175" t="s">
        <v>9219</v>
      </c>
      <c r="C8002" s="174" t="s">
        <v>2400</v>
      </c>
      <c r="D8002" s="104">
        <v>6480.65</v>
      </c>
      <c r="E8002" s="97">
        <v>497.71341763557672</v>
      </c>
      <c r="F8002" s="227">
        <f t="shared" si="372"/>
        <v>3225506.46</v>
      </c>
      <c r="G8002" s="81">
        <v>3240.3249740000001</v>
      </c>
      <c r="H8002" s="106">
        <v>623.65164488591199</v>
      </c>
      <c r="I8002" s="189">
        <f t="shared" si="373"/>
        <v>2020834</v>
      </c>
      <c r="J8002" s="232">
        <v>2016</v>
      </c>
      <c r="K8002" s="106">
        <f t="shared" si="374"/>
        <v>5246340</v>
      </c>
    </row>
    <row r="8003" spans="2:11" s="58" customFormat="1">
      <c r="B8003" s="175" t="s">
        <v>9220</v>
      </c>
      <c r="C8003" s="174" t="s">
        <v>2446</v>
      </c>
      <c r="D8003" s="181">
        <v>7220.4</v>
      </c>
      <c r="E8003" s="97">
        <v>625.50035732092408</v>
      </c>
      <c r="F8003" s="227">
        <f t="shared" si="372"/>
        <v>4516362.78</v>
      </c>
      <c r="G8003" s="81">
        <v>3610.199912</v>
      </c>
      <c r="H8003" s="106">
        <v>623.65161345115007</v>
      </c>
      <c r="I8003" s="189">
        <f t="shared" si="373"/>
        <v>2251507</v>
      </c>
      <c r="J8003" s="232">
        <v>2016</v>
      </c>
      <c r="K8003" s="106">
        <f t="shared" si="374"/>
        <v>6767870</v>
      </c>
    </row>
    <row r="8004" spans="2:11" s="58" customFormat="1">
      <c r="B8004" s="175" t="s">
        <v>9221</v>
      </c>
      <c r="C8004" s="174" t="s">
        <v>1424</v>
      </c>
      <c r="D8004" s="181">
        <v>6256.85</v>
      </c>
      <c r="E8004" s="97">
        <v>188.59535868687919</v>
      </c>
      <c r="F8004" s="227">
        <f t="shared" si="372"/>
        <v>1180012.8700000001</v>
      </c>
      <c r="G8004" s="81">
        <v>3128.4249890000001</v>
      </c>
      <c r="H8004" s="106">
        <v>623.65152012919168</v>
      </c>
      <c r="I8004" s="189">
        <f t="shared" si="373"/>
        <v>1951046.9999999998</v>
      </c>
      <c r="J8004" s="232">
        <v>2016</v>
      </c>
      <c r="K8004" s="106">
        <f t="shared" si="374"/>
        <v>3131060</v>
      </c>
    </row>
    <row r="8005" spans="2:11" s="58" customFormat="1">
      <c r="B8005" s="175" t="s">
        <v>9222</v>
      </c>
      <c r="C8005" s="174" t="s">
        <v>2705</v>
      </c>
      <c r="D8005" s="181">
        <v>9906.3549999999996</v>
      </c>
      <c r="E8005" s="97">
        <v>461.5153484808489</v>
      </c>
      <c r="F8005" s="227">
        <f t="shared" si="372"/>
        <v>4571934.88</v>
      </c>
      <c r="G8005" s="81">
        <v>4953.1776280000004</v>
      </c>
      <c r="H8005" s="106">
        <v>1300.611139722284</v>
      </c>
      <c r="I8005" s="189">
        <f t="shared" si="373"/>
        <v>6442157.9999999991</v>
      </c>
      <c r="J8005" s="232">
        <v>2016</v>
      </c>
      <c r="K8005" s="106">
        <f t="shared" si="374"/>
        <v>11014093</v>
      </c>
    </row>
    <row r="8006" spans="2:11" s="58" customFormat="1">
      <c r="B8006" s="175" t="s">
        <v>9223</v>
      </c>
      <c r="C8006" s="174" t="s">
        <v>2707</v>
      </c>
      <c r="D8006" s="181">
        <v>6396.4111110000003</v>
      </c>
      <c r="E8006" s="97">
        <v>208.37942978803008</v>
      </c>
      <c r="F8006" s="227">
        <f t="shared" si="372"/>
        <v>1332880.5</v>
      </c>
      <c r="G8006" s="81">
        <v>3198.2054889999999</v>
      </c>
      <c r="H8006" s="106">
        <v>1300.611237866586</v>
      </c>
      <c r="I8006" s="189">
        <f t="shared" si="373"/>
        <v>4159622</v>
      </c>
      <c r="J8006" s="232">
        <v>2016</v>
      </c>
      <c r="K8006" s="106">
        <f t="shared" si="374"/>
        <v>5492503</v>
      </c>
    </row>
    <row r="8007" spans="2:11" s="58" customFormat="1">
      <c r="B8007" s="175" t="s">
        <v>9224</v>
      </c>
      <c r="C8007" s="174" t="s">
        <v>2707</v>
      </c>
      <c r="D8007" s="104">
        <v>2171.5500000000002</v>
      </c>
      <c r="E8007" s="97">
        <v>203.83911491791577</v>
      </c>
      <c r="F8007" s="227">
        <f t="shared" si="372"/>
        <v>442646.83</v>
      </c>
      <c r="G8007" s="81">
        <v>1085.774999</v>
      </c>
      <c r="H8007" s="106">
        <v>1300.6110854464425</v>
      </c>
      <c r="I8007" s="189">
        <f t="shared" si="373"/>
        <v>1412171</v>
      </c>
      <c r="J8007" s="232">
        <v>2016</v>
      </c>
      <c r="K8007" s="106">
        <f t="shared" si="374"/>
        <v>1854818</v>
      </c>
    </row>
    <row r="8008" spans="2:11" s="58" customFormat="1">
      <c r="B8008" s="175" t="s">
        <v>9225</v>
      </c>
      <c r="C8008" s="174" t="s">
        <v>2694</v>
      </c>
      <c r="D8008" s="181">
        <v>5353.46</v>
      </c>
      <c r="E8008" s="97">
        <v>235.29005353547049</v>
      </c>
      <c r="F8008" s="227">
        <f t="shared" si="372"/>
        <v>1259615.8899999999</v>
      </c>
      <c r="G8008" s="81">
        <v>2676.7300049999999</v>
      </c>
      <c r="H8008" s="106">
        <v>1300.6111910790196</v>
      </c>
      <c r="I8008" s="189">
        <f t="shared" si="373"/>
        <v>3481385</v>
      </c>
      <c r="J8008" s="232">
        <v>2016</v>
      </c>
      <c r="K8008" s="106">
        <f t="shared" si="374"/>
        <v>4741001</v>
      </c>
    </row>
    <row r="8009" spans="2:11" s="58" customFormat="1">
      <c r="B8009" s="175" t="s">
        <v>9226</v>
      </c>
      <c r="C8009" s="174" t="s">
        <v>2823</v>
      </c>
      <c r="D8009" s="181">
        <v>4404.3</v>
      </c>
      <c r="E8009" s="97">
        <v>111.50648684240402</v>
      </c>
      <c r="F8009" s="227">
        <f t="shared" si="372"/>
        <v>491108.02</v>
      </c>
      <c r="G8009" s="81">
        <v>2202.1500580000002</v>
      </c>
      <c r="H8009" s="106">
        <v>1300.6111865969851</v>
      </c>
      <c r="I8009" s="189">
        <f t="shared" si="373"/>
        <v>2864141</v>
      </c>
      <c r="J8009" s="232">
        <v>2016</v>
      </c>
      <c r="K8009" s="106">
        <f t="shared" si="374"/>
        <v>3355249</v>
      </c>
    </row>
    <row r="8010" spans="2:11" s="58" customFormat="1">
      <c r="B8010" s="175" t="s">
        <v>9227</v>
      </c>
      <c r="C8010" s="174" t="s">
        <v>2694</v>
      </c>
      <c r="D8010" s="181">
        <v>12228.565000000001</v>
      </c>
      <c r="E8010" s="97">
        <v>287.79199031120987</v>
      </c>
      <c r="F8010" s="227">
        <f t="shared" si="372"/>
        <v>3519283.0600000005</v>
      </c>
      <c r="G8010" s="81">
        <v>6114.2828019999997</v>
      </c>
      <c r="H8010" s="106">
        <v>1233.162456524529</v>
      </c>
      <c r="I8010" s="189">
        <f t="shared" si="373"/>
        <v>7539904</v>
      </c>
      <c r="J8010" s="232">
        <v>2016</v>
      </c>
      <c r="K8010" s="106">
        <f t="shared" si="374"/>
        <v>11059187</v>
      </c>
    </row>
    <row r="8011" spans="2:11" s="58" customFormat="1">
      <c r="B8011" s="175" t="s">
        <v>9228</v>
      </c>
      <c r="C8011" s="174" t="s">
        <v>2813</v>
      </c>
      <c r="D8011" s="181">
        <v>8197.25</v>
      </c>
      <c r="E8011" s="97">
        <v>358.40703162646008</v>
      </c>
      <c r="F8011" s="227">
        <f t="shared" si="372"/>
        <v>2937952.04</v>
      </c>
      <c r="G8011" s="81"/>
      <c r="H8011" s="106" t="s">
        <v>11235</v>
      </c>
      <c r="I8011" s="189" t="str">
        <f t="shared" si="373"/>
        <v/>
      </c>
      <c r="J8011" s="232">
        <v>2016</v>
      </c>
      <c r="K8011" s="106">
        <f t="shared" si="374"/>
        <v>0</v>
      </c>
    </row>
    <row r="8012" spans="2:11" s="58" customFormat="1">
      <c r="B8012" s="175" t="s">
        <v>9229</v>
      </c>
      <c r="C8012" s="174" t="s">
        <v>2807</v>
      </c>
      <c r="D8012" s="104">
        <v>6352.1</v>
      </c>
      <c r="E8012" s="97">
        <v>408.43839360211581</v>
      </c>
      <c r="F8012" s="227">
        <f t="shared" si="372"/>
        <v>2594441.52</v>
      </c>
      <c r="G8012" s="81">
        <v>3176.0498779999998</v>
      </c>
      <c r="H8012" s="106">
        <v>1240.9653977102939</v>
      </c>
      <c r="I8012" s="189">
        <f t="shared" si="373"/>
        <v>3941368.0000000005</v>
      </c>
      <c r="J8012" s="232">
        <v>2016</v>
      </c>
      <c r="K8012" s="106">
        <f t="shared" si="374"/>
        <v>6535810</v>
      </c>
    </row>
    <row r="8013" spans="2:11" s="58" customFormat="1">
      <c r="B8013" s="175" t="s">
        <v>9230</v>
      </c>
      <c r="C8013" s="174" t="s">
        <v>2807</v>
      </c>
      <c r="D8013" s="181">
        <v>11495.71818</v>
      </c>
      <c r="E8013" s="97">
        <v>418.30601835439217</v>
      </c>
      <c r="F8013" s="227">
        <f t="shared" si="372"/>
        <v>4808728.0999999996</v>
      </c>
      <c r="G8013" s="81">
        <v>5747.8589940000002</v>
      </c>
      <c r="H8013" s="106">
        <v>1300.6110636679964</v>
      </c>
      <c r="I8013" s="189">
        <f t="shared" si="373"/>
        <v>7475729</v>
      </c>
      <c r="J8013" s="232">
        <v>2016</v>
      </c>
      <c r="K8013" s="106">
        <f t="shared" si="374"/>
        <v>12284457</v>
      </c>
    </row>
    <row r="8014" spans="2:11" s="58" customFormat="1">
      <c r="B8014" s="175" t="s">
        <v>9231</v>
      </c>
      <c r="C8014" s="174" t="s">
        <v>2694</v>
      </c>
      <c r="D8014" s="181">
        <v>11773.55306</v>
      </c>
      <c r="E8014" s="97">
        <v>145.16035314831291</v>
      </c>
      <c r="F8014" s="227">
        <f t="shared" ref="F8014:F8077" si="375">IFERROR(D8014*E8014,0)</f>
        <v>1709053.12</v>
      </c>
      <c r="G8014" s="81">
        <v>5886.7763500000001</v>
      </c>
      <c r="H8014" s="106">
        <v>1217.8388601428692</v>
      </c>
      <c r="I8014" s="189">
        <f t="shared" ref="I8014:I8077" si="376">IFERROR(G8014*H8014,"")</f>
        <v>7169145</v>
      </c>
      <c r="J8014" s="232">
        <v>2016</v>
      </c>
      <c r="K8014" s="106">
        <f t="shared" ref="K8014:K8077" si="377">IFERROR(ROUND((F8014+I8014),0),0)</f>
        <v>8878198</v>
      </c>
    </row>
    <row r="8015" spans="2:11" s="58" customFormat="1">
      <c r="B8015" s="175" t="s">
        <v>9232</v>
      </c>
      <c r="C8015" s="174" t="s">
        <v>2807</v>
      </c>
      <c r="D8015" s="181">
        <v>30926.438180000001</v>
      </c>
      <c r="E8015" s="97">
        <v>429.18444609582258</v>
      </c>
      <c r="F8015" s="227">
        <f t="shared" si="375"/>
        <v>13273146.24</v>
      </c>
      <c r="G8015" s="81">
        <v>15463.21962</v>
      </c>
      <c r="H8015" s="106">
        <v>1217.8388759119234</v>
      </c>
      <c r="I8015" s="189">
        <f t="shared" si="376"/>
        <v>18831710</v>
      </c>
      <c r="J8015" s="232">
        <v>2016</v>
      </c>
      <c r="K8015" s="106">
        <f t="shared" si="377"/>
        <v>32104856</v>
      </c>
    </row>
    <row r="8016" spans="2:11" s="58" customFormat="1">
      <c r="B8016" s="175" t="s">
        <v>9233</v>
      </c>
      <c r="C8016" s="174" t="s">
        <v>2694</v>
      </c>
      <c r="D8016" s="181">
        <v>9115.649206</v>
      </c>
      <c r="E8016" s="97">
        <v>177.09677758742839</v>
      </c>
      <c r="F8016" s="227">
        <f t="shared" si="375"/>
        <v>1614352.1000000003</v>
      </c>
      <c r="G8016" s="81">
        <v>4557.8246730000001</v>
      </c>
      <c r="H8016" s="106">
        <v>1217.838859156134</v>
      </c>
      <c r="I8016" s="189">
        <f t="shared" si="376"/>
        <v>5550696</v>
      </c>
      <c r="J8016" s="232">
        <v>2016</v>
      </c>
      <c r="K8016" s="106">
        <f t="shared" si="377"/>
        <v>7165048</v>
      </c>
    </row>
    <row r="8017" spans="2:11" s="58" customFormat="1">
      <c r="B8017" s="175" t="s">
        <v>9234</v>
      </c>
      <c r="C8017" s="174" t="s">
        <v>9235</v>
      </c>
      <c r="D8017" s="104">
        <v>6270.5833329999996</v>
      </c>
      <c r="E8017" s="97">
        <v>477.12900078286867</v>
      </c>
      <c r="F8017" s="227">
        <f t="shared" si="375"/>
        <v>2991877.16</v>
      </c>
      <c r="G8017" s="81">
        <v>3135.2917990000001</v>
      </c>
      <c r="H8017" s="106">
        <v>1217.8387993161716</v>
      </c>
      <c r="I8017" s="189">
        <f t="shared" si="376"/>
        <v>3818280</v>
      </c>
      <c r="J8017" s="232">
        <v>2016</v>
      </c>
      <c r="K8017" s="106">
        <f t="shared" si="377"/>
        <v>6810157</v>
      </c>
    </row>
    <row r="8018" spans="2:11" s="58" customFormat="1">
      <c r="B8018" s="175" t="s">
        <v>9236</v>
      </c>
      <c r="C8018" s="174" t="s">
        <v>2694</v>
      </c>
      <c r="D8018" s="181">
        <v>11110.744049999999</v>
      </c>
      <c r="E8018" s="97">
        <v>206.46877829932552</v>
      </c>
      <c r="F8018" s="227">
        <f t="shared" si="375"/>
        <v>2294021.75</v>
      </c>
      <c r="G8018" s="81">
        <v>5555.3721219999998</v>
      </c>
      <c r="H8018" s="106">
        <v>1217.8388506518845</v>
      </c>
      <c r="I8018" s="189">
        <f t="shared" si="376"/>
        <v>6765548</v>
      </c>
      <c r="J8018" s="232">
        <v>2016</v>
      </c>
      <c r="K8018" s="106">
        <f t="shared" si="377"/>
        <v>9059570</v>
      </c>
    </row>
    <row r="8019" spans="2:11" s="58" customFormat="1">
      <c r="B8019" s="175" t="s">
        <v>9237</v>
      </c>
      <c r="C8019" s="174" t="s">
        <v>2694</v>
      </c>
      <c r="D8019" s="181">
        <v>9115.649206</v>
      </c>
      <c r="E8019" s="97">
        <v>177.09677758742839</v>
      </c>
      <c r="F8019" s="227">
        <f t="shared" si="375"/>
        <v>1614352.1000000003</v>
      </c>
      <c r="G8019" s="81">
        <v>4557.8246730000001</v>
      </c>
      <c r="H8019" s="106">
        <v>1217.838859156134</v>
      </c>
      <c r="I8019" s="189">
        <f t="shared" si="376"/>
        <v>5550696</v>
      </c>
      <c r="J8019" s="232">
        <v>2016</v>
      </c>
      <c r="K8019" s="106">
        <f t="shared" si="377"/>
        <v>7165048</v>
      </c>
    </row>
    <row r="8020" spans="2:11" s="58" customFormat="1">
      <c r="B8020" s="175" t="s">
        <v>9238</v>
      </c>
      <c r="C8020" s="174" t="s">
        <v>2836</v>
      </c>
      <c r="D8020" s="181">
        <v>8088.0607140000002</v>
      </c>
      <c r="E8020" s="97">
        <v>311.96480827999875</v>
      </c>
      <c r="F8020" s="227">
        <f t="shared" si="375"/>
        <v>2523190.31</v>
      </c>
      <c r="G8020" s="81">
        <v>4044.0303520000002</v>
      </c>
      <c r="H8020" s="106">
        <v>1217.8390297106257</v>
      </c>
      <c r="I8020" s="189">
        <f t="shared" si="376"/>
        <v>4924978</v>
      </c>
      <c r="J8020" s="232">
        <v>2016</v>
      </c>
      <c r="K8020" s="106">
        <f t="shared" si="377"/>
        <v>7448168</v>
      </c>
    </row>
    <row r="8021" spans="2:11" s="58" customFormat="1">
      <c r="B8021" s="175" t="s">
        <v>9239</v>
      </c>
      <c r="C8021" s="174" t="s">
        <v>2836</v>
      </c>
      <c r="D8021" s="181">
        <v>8088.0607140000002</v>
      </c>
      <c r="E8021" s="97">
        <v>311.96480827999875</v>
      </c>
      <c r="F8021" s="227">
        <f t="shared" si="375"/>
        <v>2523190.31</v>
      </c>
      <c r="G8021" s="81">
        <v>4044.0303520000002</v>
      </c>
      <c r="H8021" s="106">
        <v>1217.8390297106257</v>
      </c>
      <c r="I8021" s="189">
        <f t="shared" si="376"/>
        <v>4924978</v>
      </c>
      <c r="J8021" s="232">
        <v>2016</v>
      </c>
      <c r="K8021" s="106">
        <f t="shared" si="377"/>
        <v>7448168</v>
      </c>
    </row>
    <row r="8022" spans="2:11" s="58" customFormat="1">
      <c r="B8022" s="175" t="s">
        <v>9240</v>
      </c>
      <c r="C8022" s="174" t="s">
        <v>9241</v>
      </c>
      <c r="D8022" s="104">
        <v>3185.3363639999998</v>
      </c>
      <c r="E8022" s="97">
        <v>383.81468714492092</v>
      </c>
      <c r="F8022" s="227">
        <f t="shared" si="375"/>
        <v>1222578.8799999999</v>
      </c>
      <c r="G8022" s="81">
        <v>1592.66824</v>
      </c>
      <c r="H8022" s="106">
        <v>1217.8386881124723</v>
      </c>
      <c r="I8022" s="189">
        <f t="shared" si="376"/>
        <v>1939613</v>
      </c>
      <c r="J8022" s="232">
        <v>2016</v>
      </c>
      <c r="K8022" s="106">
        <f t="shared" si="377"/>
        <v>3162192</v>
      </c>
    </row>
    <row r="8023" spans="2:11" s="58" customFormat="1">
      <c r="B8023" s="175" t="s">
        <v>9242</v>
      </c>
      <c r="C8023" s="174" t="s">
        <v>2836</v>
      </c>
      <c r="D8023" s="181">
        <v>6338.7285709999996</v>
      </c>
      <c r="E8023" s="97">
        <v>284.6311148665211</v>
      </c>
      <c r="F8023" s="227">
        <f t="shared" si="375"/>
        <v>1804199.3800000001</v>
      </c>
      <c r="G8023" s="81">
        <v>3169.3642439999999</v>
      </c>
      <c r="H8023" s="106">
        <v>1217.838879613485</v>
      </c>
      <c r="I8023" s="189">
        <f t="shared" si="376"/>
        <v>3859774.9999999995</v>
      </c>
      <c r="J8023" s="232">
        <v>2016</v>
      </c>
      <c r="K8023" s="106">
        <f t="shared" si="377"/>
        <v>5663974</v>
      </c>
    </row>
    <row r="8024" spans="2:11" s="58" customFormat="1">
      <c r="B8024" s="175" t="s">
        <v>9243</v>
      </c>
      <c r="C8024" s="174" t="s">
        <v>9235</v>
      </c>
      <c r="D8024" s="181">
        <v>6270.5833329999996</v>
      </c>
      <c r="E8024" s="97">
        <v>477.12900078286867</v>
      </c>
      <c r="F8024" s="227">
        <f t="shared" si="375"/>
        <v>2991877.16</v>
      </c>
      <c r="G8024" s="81">
        <v>3135.2917990000001</v>
      </c>
      <c r="H8024" s="106">
        <v>1217.8387993161716</v>
      </c>
      <c r="I8024" s="189">
        <f t="shared" si="376"/>
        <v>3818280</v>
      </c>
      <c r="J8024" s="232">
        <v>2016</v>
      </c>
      <c r="K8024" s="106">
        <f t="shared" si="377"/>
        <v>6810157</v>
      </c>
    </row>
    <row r="8025" spans="2:11" s="58" customFormat="1">
      <c r="B8025" s="175" t="s">
        <v>9244</v>
      </c>
      <c r="C8025" s="174" t="s">
        <v>9241</v>
      </c>
      <c r="D8025" s="181">
        <v>3185.3363639999998</v>
      </c>
      <c r="E8025" s="97">
        <v>383.81468714492092</v>
      </c>
      <c r="F8025" s="227">
        <f t="shared" si="375"/>
        <v>1222578.8799999999</v>
      </c>
      <c r="G8025" s="81">
        <v>1592.66824</v>
      </c>
      <c r="H8025" s="106">
        <v>1217.8386881124723</v>
      </c>
      <c r="I8025" s="189">
        <f t="shared" si="376"/>
        <v>1939613</v>
      </c>
      <c r="J8025" s="232">
        <v>2016</v>
      </c>
      <c r="K8025" s="106">
        <f t="shared" si="377"/>
        <v>3162192</v>
      </c>
    </row>
    <row r="8026" spans="2:11" s="58" customFormat="1">
      <c r="B8026" s="175" t="s">
        <v>9245</v>
      </c>
      <c r="C8026" s="174" t="s">
        <v>2682</v>
      </c>
      <c r="D8026" s="181">
        <v>3621.1662580000002</v>
      </c>
      <c r="E8026" s="97">
        <v>390.87098441642445</v>
      </c>
      <c r="F8026" s="227">
        <f t="shared" si="375"/>
        <v>1415408.82</v>
      </c>
      <c r="G8026" s="81">
        <v>1810.5832009999999</v>
      </c>
      <c r="H8026" s="106">
        <v>1294.3641577507381</v>
      </c>
      <c r="I8026" s="189">
        <f t="shared" si="376"/>
        <v>2343554</v>
      </c>
      <c r="J8026" s="232">
        <v>2016</v>
      </c>
      <c r="K8026" s="106">
        <f t="shared" si="377"/>
        <v>3758963</v>
      </c>
    </row>
    <row r="8027" spans="2:11" s="58" customFormat="1">
      <c r="B8027" s="175" t="s">
        <v>9246</v>
      </c>
      <c r="C8027" s="174" t="s">
        <v>2836</v>
      </c>
      <c r="D8027" s="104">
        <v>6140.3166670000001</v>
      </c>
      <c r="E8027" s="97">
        <v>376.84419965436945</v>
      </c>
      <c r="F8027" s="227">
        <f t="shared" si="375"/>
        <v>2313942.7200000002</v>
      </c>
      <c r="G8027" s="81">
        <v>3070.1583850000002</v>
      </c>
      <c r="H8027" s="106">
        <v>1298.9502494347698</v>
      </c>
      <c r="I8027" s="189">
        <f t="shared" si="376"/>
        <v>3987983.0000000005</v>
      </c>
      <c r="J8027" s="232">
        <v>2016</v>
      </c>
      <c r="K8027" s="106">
        <f t="shared" si="377"/>
        <v>6301926</v>
      </c>
    </row>
    <row r="8028" spans="2:11" s="58" customFormat="1">
      <c r="B8028" s="175" t="s">
        <v>9247</v>
      </c>
      <c r="C8028" s="174" t="s">
        <v>2836</v>
      </c>
      <c r="D8028" s="181">
        <v>6338.7285709999996</v>
      </c>
      <c r="E8028" s="97">
        <v>284.6311148665211</v>
      </c>
      <c r="F8028" s="227">
        <f t="shared" si="375"/>
        <v>1804199.3800000001</v>
      </c>
      <c r="G8028" s="81">
        <v>3169.3642439999999</v>
      </c>
      <c r="H8028" s="106">
        <v>1217.838879613485</v>
      </c>
      <c r="I8028" s="189">
        <f t="shared" si="376"/>
        <v>3859774.9999999995</v>
      </c>
      <c r="J8028" s="232">
        <v>2016</v>
      </c>
      <c r="K8028" s="106">
        <f t="shared" si="377"/>
        <v>5663974</v>
      </c>
    </row>
    <row r="8029" spans="2:11" s="58" customFormat="1">
      <c r="B8029" s="175" t="s">
        <v>9248</v>
      </c>
      <c r="C8029" s="174" t="s">
        <v>2842</v>
      </c>
      <c r="D8029" s="181">
        <v>6048.9</v>
      </c>
      <c r="E8029" s="97">
        <v>277.31675180611353</v>
      </c>
      <c r="F8029" s="227">
        <f t="shared" si="375"/>
        <v>1677461.3</v>
      </c>
      <c r="G8029" s="81">
        <v>3024.4499129999999</v>
      </c>
      <c r="H8029" s="106">
        <v>1217.8389809558735</v>
      </c>
      <c r="I8029" s="189">
        <f t="shared" si="376"/>
        <v>3683293</v>
      </c>
      <c r="J8029" s="232">
        <v>2016</v>
      </c>
      <c r="K8029" s="106">
        <f t="shared" si="377"/>
        <v>5360754</v>
      </c>
    </row>
    <row r="8030" spans="2:11" s="58" customFormat="1">
      <c r="B8030" s="175" t="s">
        <v>9249</v>
      </c>
      <c r="C8030" s="174" t="s">
        <v>4009</v>
      </c>
      <c r="D8030" s="181">
        <v>14293.621789999999</v>
      </c>
      <c r="E8030" s="97">
        <v>562.03511454461125</v>
      </c>
      <c r="F8030" s="227">
        <f t="shared" si="375"/>
        <v>8033517.3600000013</v>
      </c>
      <c r="G8030" s="81">
        <v>7146.8111010000002</v>
      </c>
      <c r="H8030" s="106">
        <v>1217.8389602017271</v>
      </c>
      <c r="I8030" s="189">
        <f t="shared" si="376"/>
        <v>8703665</v>
      </c>
      <c r="J8030" s="232">
        <v>2016</v>
      </c>
      <c r="K8030" s="106">
        <f t="shared" si="377"/>
        <v>16737182</v>
      </c>
    </row>
    <row r="8031" spans="2:11" s="58" customFormat="1">
      <c r="B8031" s="175" t="s">
        <v>9250</v>
      </c>
      <c r="C8031" s="174" t="s">
        <v>2842</v>
      </c>
      <c r="D8031" s="181">
        <v>10473.37333</v>
      </c>
      <c r="E8031" s="97">
        <v>703.0628908174325</v>
      </c>
      <c r="F8031" s="227">
        <f t="shared" si="375"/>
        <v>7363440.1299999999</v>
      </c>
      <c r="G8031" s="81">
        <v>5236.6867350000002</v>
      </c>
      <c r="H8031" s="106">
        <v>1217.8389357101767</v>
      </c>
      <c r="I8031" s="189">
        <f t="shared" si="376"/>
        <v>6377441</v>
      </c>
      <c r="J8031" s="232">
        <v>2016</v>
      </c>
      <c r="K8031" s="106">
        <f t="shared" si="377"/>
        <v>13740881</v>
      </c>
    </row>
    <row r="8032" spans="2:11" s="58" customFormat="1">
      <c r="B8032" s="175" t="s">
        <v>9251</v>
      </c>
      <c r="C8032" s="174" t="s">
        <v>2691</v>
      </c>
      <c r="D8032" s="104">
        <v>4074.64</v>
      </c>
      <c r="E8032" s="97">
        <v>98.52941609565508</v>
      </c>
      <c r="F8032" s="227">
        <f t="shared" si="375"/>
        <v>401471.9</v>
      </c>
      <c r="G8032" s="81">
        <v>2037.3200790000001</v>
      </c>
      <c r="H8032" s="106">
        <v>1217.8390747603287</v>
      </c>
      <c r="I8032" s="189">
        <f t="shared" si="376"/>
        <v>2481128</v>
      </c>
      <c r="J8032" s="232">
        <v>2016</v>
      </c>
      <c r="K8032" s="106">
        <f t="shared" si="377"/>
        <v>2882600</v>
      </c>
    </row>
    <row r="8033" spans="2:11" s="58" customFormat="1">
      <c r="B8033" s="175" t="s">
        <v>9252</v>
      </c>
      <c r="C8033" s="174" t="s">
        <v>5241</v>
      </c>
      <c r="D8033" s="181">
        <v>13341.56</v>
      </c>
      <c r="E8033" s="97">
        <v>258.13409151553492</v>
      </c>
      <c r="F8033" s="227">
        <f t="shared" si="375"/>
        <v>3443911.4699999997</v>
      </c>
      <c r="G8033" s="81"/>
      <c r="H8033" s="106" t="s">
        <v>11235</v>
      </c>
      <c r="I8033" s="189" t="str">
        <f t="shared" si="376"/>
        <v/>
      </c>
      <c r="J8033" s="232">
        <v>2016</v>
      </c>
      <c r="K8033" s="106">
        <f t="shared" si="377"/>
        <v>0</v>
      </c>
    </row>
    <row r="8034" spans="2:11" s="58" customFormat="1">
      <c r="B8034" s="175" t="s">
        <v>9253</v>
      </c>
      <c r="C8034" s="174" t="s">
        <v>2842</v>
      </c>
      <c r="D8034" s="181">
        <v>10473.37333</v>
      </c>
      <c r="E8034" s="97">
        <v>703.0628908174325</v>
      </c>
      <c r="F8034" s="227">
        <f t="shared" si="375"/>
        <v>7363440.1299999999</v>
      </c>
      <c r="G8034" s="81">
        <v>5236.6867350000002</v>
      </c>
      <c r="H8034" s="106">
        <v>1217.8389357101767</v>
      </c>
      <c r="I8034" s="189">
        <f t="shared" si="376"/>
        <v>6377441</v>
      </c>
      <c r="J8034" s="232">
        <v>2016</v>
      </c>
      <c r="K8034" s="106">
        <f t="shared" si="377"/>
        <v>13740881</v>
      </c>
    </row>
    <row r="8035" spans="2:11" s="58" customFormat="1">
      <c r="B8035" s="175" t="s">
        <v>9254</v>
      </c>
      <c r="C8035" s="174" t="s">
        <v>2845</v>
      </c>
      <c r="D8035" s="181">
        <v>2200.3000000000002</v>
      </c>
      <c r="E8035" s="97">
        <v>168.25780120892605</v>
      </c>
      <c r="F8035" s="227">
        <f t="shared" si="375"/>
        <v>370217.64</v>
      </c>
      <c r="G8035" s="81">
        <v>1100.149956</v>
      </c>
      <c r="H8035" s="106">
        <v>1217.8385252782757</v>
      </c>
      <c r="I8035" s="189">
        <f t="shared" si="376"/>
        <v>1339804.9999999998</v>
      </c>
      <c r="J8035" s="232">
        <v>2016</v>
      </c>
      <c r="K8035" s="106">
        <f t="shared" si="377"/>
        <v>1710023</v>
      </c>
    </row>
    <row r="8036" spans="2:11" s="58" customFormat="1">
      <c r="B8036" s="175" t="s">
        <v>9255</v>
      </c>
      <c r="C8036" s="174" t="s">
        <v>2845</v>
      </c>
      <c r="D8036" s="181">
        <v>9068.0750000000007</v>
      </c>
      <c r="E8036" s="97">
        <v>1348.1584459766818</v>
      </c>
      <c r="F8036" s="227">
        <f t="shared" si="375"/>
        <v>12225201.9</v>
      </c>
      <c r="G8036" s="81">
        <v>4534.0376310000001</v>
      </c>
      <c r="H8036" s="106">
        <v>1300.6111726292374</v>
      </c>
      <c r="I8036" s="189">
        <f t="shared" si="376"/>
        <v>5897020</v>
      </c>
      <c r="J8036" s="232">
        <v>2016</v>
      </c>
      <c r="K8036" s="106">
        <f t="shared" si="377"/>
        <v>18122222</v>
      </c>
    </row>
    <row r="8037" spans="2:11" s="58" customFormat="1">
      <c r="B8037" s="175" t="s">
        <v>9256</v>
      </c>
      <c r="C8037" s="174" t="s">
        <v>2845</v>
      </c>
      <c r="D8037" s="104">
        <v>3988.3</v>
      </c>
      <c r="E8037" s="97">
        <v>511.71012712183131</v>
      </c>
      <c r="F8037" s="227">
        <f t="shared" si="375"/>
        <v>2040853.5</v>
      </c>
      <c r="G8037" s="81">
        <v>1994.149983</v>
      </c>
      <c r="H8037" s="106">
        <v>1300.6112991050784</v>
      </c>
      <c r="I8037" s="189">
        <f t="shared" si="376"/>
        <v>2593614</v>
      </c>
      <c r="J8037" s="232">
        <v>2016</v>
      </c>
      <c r="K8037" s="106">
        <f t="shared" si="377"/>
        <v>4634468</v>
      </c>
    </row>
    <row r="8038" spans="2:11" s="58" customFormat="1">
      <c r="B8038" s="175" t="s">
        <v>9257</v>
      </c>
      <c r="C8038" s="174" t="s">
        <v>2670</v>
      </c>
      <c r="D8038" s="181">
        <v>4891.9468109999998</v>
      </c>
      <c r="E8038" s="97">
        <v>182.094551395563</v>
      </c>
      <c r="F8038" s="227">
        <f t="shared" si="375"/>
        <v>890796.86</v>
      </c>
      <c r="G8038" s="81">
        <v>2445.9734579999999</v>
      </c>
      <c r="H8038" s="106">
        <v>1300.6110060577771</v>
      </c>
      <c r="I8038" s="189">
        <f t="shared" si="376"/>
        <v>3181260</v>
      </c>
      <c r="J8038" s="232">
        <v>2016</v>
      </c>
      <c r="K8038" s="106">
        <f t="shared" si="377"/>
        <v>4072057</v>
      </c>
    </row>
    <row r="8039" spans="2:11" s="58" customFormat="1">
      <c r="B8039" s="175" t="s">
        <v>9258</v>
      </c>
      <c r="C8039" s="174" t="s">
        <v>2670</v>
      </c>
      <c r="D8039" s="181">
        <v>5396.0539220000001</v>
      </c>
      <c r="E8039" s="97">
        <v>876.33702486192465</v>
      </c>
      <c r="F8039" s="227">
        <f t="shared" si="375"/>
        <v>4728761.84</v>
      </c>
      <c r="G8039" s="81">
        <v>5396.0537990000003</v>
      </c>
      <c r="H8039" s="106">
        <v>1300.611198743165</v>
      </c>
      <c r="I8039" s="189">
        <f t="shared" si="376"/>
        <v>7018168</v>
      </c>
      <c r="J8039" s="232">
        <v>2016</v>
      </c>
      <c r="K8039" s="106">
        <f t="shared" si="377"/>
        <v>11746930</v>
      </c>
    </row>
    <row r="8040" spans="2:11" s="58" customFormat="1">
      <c r="B8040" s="175" t="s">
        <v>9259</v>
      </c>
      <c r="C8040" s="174" t="s">
        <v>2845</v>
      </c>
      <c r="D8040" s="181">
        <v>9068.0750000000007</v>
      </c>
      <c r="E8040" s="97">
        <v>1348.1584459766818</v>
      </c>
      <c r="F8040" s="227">
        <f t="shared" si="375"/>
        <v>12225201.9</v>
      </c>
      <c r="G8040" s="81">
        <v>4534.0376310000001</v>
      </c>
      <c r="H8040" s="106">
        <v>1300.6111726292374</v>
      </c>
      <c r="I8040" s="189">
        <f t="shared" si="376"/>
        <v>5897020</v>
      </c>
      <c r="J8040" s="232">
        <v>2016</v>
      </c>
      <c r="K8040" s="106">
        <f t="shared" si="377"/>
        <v>18122222</v>
      </c>
    </row>
    <row r="8041" spans="2:11" s="58" customFormat="1">
      <c r="B8041" s="175" t="s">
        <v>9260</v>
      </c>
      <c r="C8041" s="174" t="s">
        <v>2667</v>
      </c>
      <c r="D8041" s="181">
        <v>6970.6750000000002</v>
      </c>
      <c r="E8041" s="97">
        <v>252.25052667065958</v>
      </c>
      <c r="F8041" s="227">
        <f t="shared" si="375"/>
        <v>1758356.44</v>
      </c>
      <c r="G8041" s="81">
        <v>3485.33761</v>
      </c>
      <c r="H8041" s="106">
        <v>1300.6111623143447</v>
      </c>
      <c r="I8041" s="189">
        <f t="shared" si="376"/>
        <v>4533069</v>
      </c>
      <c r="J8041" s="232">
        <v>2016</v>
      </c>
      <c r="K8041" s="106">
        <f t="shared" si="377"/>
        <v>6291425</v>
      </c>
    </row>
    <row r="8042" spans="2:11" s="58" customFormat="1">
      <c r="B8042" s="175" t="s">
        <v>9261</v>
      </c>
      <c r="C8042" s="174" t="s">
        <v>2670</v>
      </c>
      <c r="D8042" s="104">
        <v>8502.9959710000003</v>
      </c>
      <c r="E8042" s="97">
        <v>236.90195630694834</v>
      </c>
      <c r="F8042" s="227">
        <f t="shared" si="375"/>
        <v>2014376.38</v>
      </c>
      <c r="G8042" s="81">
        <v>8502.9961779999994</v>
      </c>
      <c r="H8042" s="106">
        <v>1300.6110750247594</v>
      </c>
      <c r="I8042" s="189">
        <f t="shared" si="376"/>
        <v>11059091</v>
      </c>
      <c r="J8042" s="232">
        <v>2016</v>
      </c>
      <c r="K8042" s="106">
        <f t="shared" si="377"/>
        <v>13073467</v>
      </c>
    </row>
    <row r="8043" spans="2:11" s="58" customFormat="1">
      <c r="B8043" s="175" t="s">
        <v>9262</v>
      </c>
      <c r="C8043" s="174" t="s">
        <v>2642</v>
      </c>
      <c r="D8043" s="181">
        <v>13721.633330000001</v>
      </c>
      <c r="E8043" s="97">
        <v>748.09609637047481</v>
      </c>
      <c r="F8043" s="227">
        <f t="shared" si="375"/>
        <v>10265100.33</v>
      </c>
      <c r="G8043" s="81"/>
      <c r="H8043" s="106" t="s">
        <v>11235</v>
      </c>
      <c r="I8043" s="189" t="str">
        <f t="shared" si="376"/>
        <v/>
      </c>
      <c r="J8043" s="232">
        <v>2016</v>
      </c>
      <c r="K8043" s="106">
        <f t="shared" si="377"/>
        <v>0</v>
      </c>
    </row>
    <row r="8044" spans="2:11" s="58" customFormat="1">
      <c r="B8044" s="175" t="s">
        <v>9263</v>
      </c>
      <c r="C8044" s="174" t="s">
        <v>9264</v>
      </c>
      <c r="D8044" s="181">
        <v>3886.9666670000001</v>
      </c>
      <c r="E8044" s="97">
        <v>642.87271645903206</v>
      </c>
      <c r="F8044" s="227">
        <f t="shared" si="375"/>
        <v>2498824.8199999998</v>
      </c>
      <c r="G8044" s="81">
        <v>1943.483393</v>
      </c>
      <c r="H8044" s="106">
        <v>1300.6110621291016</v>
      </c>
      <c r="I8044" s="189">
        <f t="shared" si="376"/>
        <v>2527716</v>
      </c>
      <c r="J8044" s="232">
        <v>2016</v>
      </c>
      <c r="K8044" s="106">
        <f t="shared" si="377"/>
        <v>5026541</v>
      </c>
    </row>
    <row r="8045" spans="2:11" s="58" customFormat="1">
      <c r="B8045" s="175" t="s">
        <v>9265</v>
      </c>
      <c r="C8045" s="174" t="s">
        <v>2629</v>
      </c>
      <c r="D8045" s="181">
        <v>3844.5</v>
      </c>
      <c r="E8045" s="97">
        <v>349.67998959552608</v>
      </c>
      <c r="F8045" s="227">
        <f t="shared" si="375"/>
        <v>1344344.72</v>
      </c>
      <c r="G8045" s="81">
        <v>1922.2500600000001</v>
      </c>
      <c r="H8045" s="106">
        <v>1217.8389527531085</v>
      </c>
      <c r="I8045" s="189">
        <f t="shared" si="376"/>
        <v>2340991</v>
      </c>
      <c r="J8045" s="232">
        <v>2016</v>
      </c>
      <c r="K8045" s="106">
        <f t="shared" si="377"/>
        <v>3685336</v>
      </c>
    </row>
    <row r="8046" spans="2:11" s="58" customFormat="1">
      <c r="B8046" s="175" t="s">
        <v>9266</v>
      </c>
      <c r="C8046" s="174" t="s">
        <v>2642</v>
      </c>
      <c r="D8046" s="181">
        <v>3135.35</v>
      </c>
      <c r="E8046" s="97">
        <v>97.146777871688982</v>
      </c>
      <c r="F8046" s="227">
        <f t="shared" si="375"/>
        <v>304589.15000000002</v>
      </c>
      <c r="G8046" s="81"/>
      <c r="H8046" s="106" t="s">
        <v>11235</v>
      </c>
      <c r="I8046" s="189" t="str">
        <f t="shared" si="376"/>
        <v/>
      </c>
      <c r="J8046" s="232">
        <v>2016</v>
      </c>
      <c r="K8046" s="106">
        <f t="shared" si="377"/>
        <v>0</v>
      </c>
    </row>
    <row r="8047" spans="2:11" s="58" customFormat="1">
      <c r="B8047" s="175" t="s">
        <v>9267</v>
      </c>
      <c r="C8047" s="174" t="s">
        <v>2629</v>
      </c>
      <c r="D8047" s="104">
        <v>7346.125</v>
      </c>
      <c r="E8047" s="97">
        <v>451.81991866460208</v>
      </c>
      <c r="F8047" s="227">
        <f t="shared" si="375"/>
        <v>3319125.6</v>
      </c>
      <c r="G8047" s="81">
        <v>3673.0625359999999</v>
      </c>
      <c r="H8047" s="106">
        <v>1217.8387806245617</v>
      </c>
      <c r="I8047" s="189">
        <f t="shared" si="376"/>
        <v>4473198</v>
      </c>
      <c r="J8047" s="232">
        <v>2016</v>
      </c>
      <c r="K8047" s="106">
        <f t="shared" si="377"/>
        <v>7792324</v>
      </c>
    </row>
    <row r="8048" spans="2:11" s="58" customFormat="1">
      <c r="B8048" s="175" t="s">
        <v>9268</v>
      </c>
      <c r="C8048" s="174" t="s">
        <v>9269</v>
      </c>
      <c r="D8048" s="181">
        <v>6796.6611110000003</v>
      </c>
      <c r="E8048" s="97">
        <v>372.8224415807569</v>
      </c>
      <c r="F8048" s="227">
        <f t="shared" si="375"/>
        <v>2533947.79</v>
      </c>
      <c r="G8048" s="81"/>
      <c r="H8048" s="106" t="s">
        <v>11235</v>
      </c>
      <c r="I8048" s="189" t="str">
        <f t="shared" si="376"/>
        <v/>
      </c>
      <c r="J8048" s="232">
        <v>2016</v>
      </c>
      <c r="K8048" s="106">
        <f t="shared" si="377"/>
        <v>0</v>
      </c>
    </row>
    <row r="8049" spans="2:11" s="58" customFormat="1">
      <c r="B8049" s="175" t="s">
        <v>9270</v>
      </c>
      <c r="C8049" s="174" t="s">
        <v>2642</v>
      </c>
      <c r="D8049" s="181">
        <v>11227.03333</v>
      </c>
      <c r="E8049" s="97">
        <v>289.41014999195693</v>
      </c>
      <c r="F8049" s="227">
        <f t="shared" si="375"/>
        <v>3249217.4</v>
      </c>
      <c r="G8049" s="81"/>
      <c r="H8049" s="106" t="s">
        <v>11235</v>
      </c>
      <c r="I8049" s="189" t="str">
        <f t="shared" si="376"/>
        <v/>
      </c>
      <c r="J8049" s="232">
        <v>2016</v>
      </c>
      <c r="K8049" s="106">
        <f t="shared" si="377"/>
        <v>0</v>
      </c>
    </row>
    <row r="8050" spans="2:11" s="58" customFormat="1">
      <c r="B8050" s="175" t="s">
        <v>9271</v>
      </c>
      <c r="C8050" s="174" t="s">
        <v>2642</v>
      </c>
      <c r="D8050" s="181">
        <v>13721.633330000001</v>
      </c>
      <c r="E8050" s="97">
        <v>748.09609637047481</v>
      </c>
      <c r="F8050" s="227">
        <f t="shared" si="375"/>
        <v>10265100.33</v>
      </c>
      <c r="G8050" s="81"/>
      <c r="H8050" s="106" t="s">
        <v>11235</v>
      </c>
      <c r="I8050" s="189" t="str">
        <f t="shared" si="376"/>
        <v/>
      </c>
      <c r="J8050" s="232">
        <v>2016</v>
      </c>
      <c r="K8050" s="106">
        <f t="shared" si="377"/>
        <v>0</v>
      </c>
    </row>
    <row r="8051" spans="2:11" s="58" customFormat="1">
      <c r="B8051" s="175" t="s">
        <v>9272</v>
      </c>
      <c r="C8051" s="174" t="s">
        <v>2667</v>
      </c>
      <c r="D8051" s="181">
        <v>8733.0866669999996</v>
      </c>
      <c r="E8051" s="97">
        <v>445.99523839810763</v>
      </c>
      <c r="F8051" s="227">
        <f t="shared" si="375"/>
        <v>3894915.07</v>
      </c>
      <c r="G8051" s="81">
        <v>4366.5434580000001</v>
      </c>
      <c r="H8051" s="106">
        <v>1262.0032419244503</v>
      </c>
      <c r="I8051" s="189">
        <f t="shared" si="376"/>
        <v>5510592</v>
      </c>
      <c r="J8051" s="232">
        <v>2016</v>
      </c>
      <c r="K8051" s="106">
        <f t="shared" si="377"/>
        <v>9405507</v>
      </c>
    </row>
    <row r="8052" spans="2:11" s="58" customFormat="1">
      <c r="B8052" s="175" t="s">
        <v>9273</v>
      </c>
      <c r="C8052" s="174" t="s">
        <v>2629</v>
      </c>
      <c r="D8052" s="104">
        <v>6346.3333329999996</v>
      </c>
      <c r="E8052" s="97">
        <v>113.75559746382454</v>
      </c>
      <c r="F8052" s="227">
        <f t="shared" si="375"/>
        <v>721930.94</v>
      </c>
      <c r="G8052" s="81">
        <v>3173.1667590000002</v>
      </c>
      <c r="H8052" s="106">
        <v>1220.6893914458783</v>
      </c>
      <c r="I8052" s="189">
        <f t="shared" si="376"/>
        <v>3873451</v>
      </c>
      <c r="J8052" s="232">
        <v>2016</v>
      </c>
      <c r="K8052" s="106">
        <f t="shared" si="377"/>
        <v>4595382</v>
      </c>
    </row>
    <row r="8053" spans="2:11" s="58" customFormat="1">
      <c r="B8053" s="175" t="s">
        <v>9274</v>
      </c>
      <c r="C8053" s="174" t="s">
        <v>2629</v>
      </c>
      <c r="D8053" s="181">
        <v>7321.3249999999998</v>
      </c>
      <c r="E8053" s="97">
        <v>109.20842880216355</v>
      </c>
      <c r="F8053" s="227">
        <f t="shared" si="375"/>
        <v>799550.4</v>
      </c>
      <c r="G8053" s="81">
        <v>3660.6623800000002</v>
      </c>
      <c r="H8053" s="106">
        <v>1217.8388873982965</v>
      </c>
      <c r="I8053" s="189">
        <f t="shared" si="376"/>
        <v>4458097</v>
      </c>
      <c r="J8053" s="232">
        <v>2016</v>
      </c>
      <c r="K8053" s="106">
        <f t="shared" si="377"/>
        <v>5257647</v>
      </c>
    </row>
    <row r="8054" spans="2:11" s="58" customFormat="1">
      <c r="B8054" s="175" t="s">
        <v>9275</v>
      </c>
      <c r="C8054" s="174" t="s">
        <v>2473</v>
      </c>
      <c r="D8054" s="181">
        <v>7005.77</v>
      </c>
      <c r="E8054" s="97">
        <v>327.87082933068029</v>
      </c>
      <c r="F8054" s="227">
        <f t="shared" si="375"/>
        <v>2296987.62</v>
      </c>
      <c r="G8054" s="81">
        <v>3502.8851049999998</v>
      </c>
      <c r="H8054" s="106">
        <v>1300.6110287479726</v>
      </c>
      <c r="I8054" s="189">
        <f t="shared" si="376"/>
        <v>4555891</v>
      </c>
      <c r="J8054" s="232">
        <v>2016</v>
      </c>
      <c r="K8054" s="106">
        <f t="shared" si="377"/>
        <v>6852879</v>
      </c>
    </row>
    <row r="8055" spans="2:11" s="58" customFormat="1">
      <c r="B8055" s="175" t="s">
        <v>9276</v>
      </c>
      <c r="C8055" s="174" t="s">
        <v>2473</v>
      </c>
      <c r="D8055" s="181">
        <v>2408.6875</v>
      </c>
      <c r="E8055" s="97">
        <v>113.4191836840603</v>
      </c>
      <c r="F8055" s="227">
        <f t="shared" si="375"/>
        <v>273191.37</v>
      </c>
      <c r="G8055" s="81">
        <v>1204.3437269999999</v>
      </c>
      <c r="H8055" s="106">
        <v>1300.6112498313366</v>
      </c>
      <c r="I8055" s="189">
        <f t="shared" si="376"/>
        <v>1566383</v>
      </c>
      <c r="J8055" s="232">
        <v>2016</v>
      </c>
      <c r="K8055" s="106">
        <f t="shared" si="377"/>
        <v>1839574</v>
      </c>
    </row>
    <row r="8056" spans="2:11" s="58" customFormat="1">
      <c r="B8056" s="175" t="s">
        <v>9277</v>
      </c>
      <c r="C8056" s="174" t="s">
        <v>2619</v>
      </c>
      <c r="D8056" s="181">
        <v>5678.1285710000002</v>
      </c>
      <c r="E8056" s="97">
        <v>683.23541136666518</v>
      </c>
      <c r="F8056" s="227">
        <f t="shared" si="375"/>
        <v>3879498.51</v>
      </c>
      <c r="G8056" s="81">
        <v>2839.0642039999998</v>
      </c>
      <c r="H8056" s="106">
        <v>1217.8389608550044</v>
      </c>
      <c r="I8056" s="189">
        <f t="shared" si="376"/>
        <v>3457523</v>
      </c>
      <c r="J8056" s="232">
        <v>2016</v>
      </c>
      <c r="K8056" s="106">
        <f t="shared" si="377"/>
        <v>7337022</v>
      </c>
    </row>
    <row r="8057" spans="2:11" s="58" customFormat="1">
      <c r="B8057" s="175" t="s">
        <v>9278</v>
      </c>
      <c r="C8057" s="174" t="s">
        <v>9269</v>
      </c>
      <c r="D8057" s="104">
        <v>6796.6611110000003</v>
      </c>
      <c r="E8057" s="97">
        <v>372.8224415807569</v>
      </c>
      <c r="F8057" s="227">
        <f t="shared" si="375"/>
        <v>2533947.79</v>
      </c>
      <c r="G8057" s="81">
        <v>3398.3304560000001</v>
      </c>
      <c r="H8057" s="106">
        <v>1217.8388928283789</v>
      </c>
      <c r="I8057" s="189">
        <f t="shared" si="376"/>
        <v>4138619</v>
      </c>
      <c r="J8057" s="232">
        <v>2016</v>
      </c>
      <c r="K8057" s="106">
        <f t="shared" si="377"/>
        <v>6672567</v>
      </c>
    </row>
    <row r="8058" spans="2:11" s="58" customFormat="1">
      <c r="B8058" s="175" t="s">
        <v>9279</v>
      </c>
      <c r="C8058" s="174" t="s">
        <v>2629</v>
      </c>
      <c r="D8058" s="181">
        <v>7741.25</v>
      </c>
      <c r="E8058" s="97">
        <v>388.86601905377034</v>
      </c>
      <c r="F8058" s="227">
        <f t="shared" si="375"/>
        <v>3010309.07</v>
      </c>
      <c r="G8058" s="81">
        <v>3870.6248970000001</v>
      </c>
      <c r="H8058" s="106">
        <v>1217.8390119005117</v>
      </c>
      <c r="I8058" s="189">
        <f t="shared" si="376"/>
        <v>4713798</v>
      </c>
      <c r="J8058" s="232">
        <v>2016</v>
      </c>
      <c r="K8058" s="106">
        <f t="shared" si="377"/>
        <v>7724107</v>
      </c>
    </row>
    <row r="8059" spans="2:11" s="58" customFormat="1">
      <c r="B8059" s="175" t="s">
        <v>9280</v>
      </c>
      <c r="C8059" s="174" t="s">
        <v>2629</v>
      </c>
      <c r="D8059" s="181">
        <v>4521.45</v>
      </c>
      <c r="E8059" s="97">
        <v>132.05599088787892</v>
      </c>
      <c r="F8059" s="227">
        <f t="shared" si="375"/>
        <v>597084.56000000017</v>
      </c>
      <c r="G8059" s="81">
        <v>2260.725093</v>
      </c>
      <c r="H8059" s="106">
        <v>1217.8389174892925</v>
      </c>
      <c r="I8059" s="189">
        <f t="shared" si="376"/>
        <v>2753199</v>
      </c>
      <c r="J8059" s="232">
        <v>2016</v>
      </c>
      <c r="K8059" s="106">
        <f t="shared" si="377"/>
        <v>3350284</v>
      </c>
    </row>
    <row r="8060" spans="2:11" s="58" customFormat="1">
      <c r="B8060" s="175" t="s">
        <v>9281</v>
      </c>
      <c r="C8060" s="174" t="s">
        <v>2629</v>
      </c>
      <c r="D8060" s="181">
        <v>7343.625</v>
      </c>
      <c r="E8060" s="97">
        <v>574.47715807928648</v>
      </c>
      <c r="F8060" s="227">
        <f t="shared" si="375"/>
        <v>4218744.82</v>
      </c>
      <c r="G8060" s="81">
        <v>3671.812555</v>
      </c>
      <c r="H8060" s="106">
        <v>1217.8388556111902</v>
      </c>
      <c r="I8060" s="189">
        <f t="shared" si="376"/>
        <v>4471676</v>
      </c>
      <c r="J8060" s="232">
        <v>2016</v>
      </c>
      <c r="K8060" s="106">
        <f t="shared" si="377"/>
        <v>8690421</v>
      </c>
    </row>
    <row r="8061" spans="2:11" s="58" customFormat="1">
      <c r="B8061" s="175" t="s">
        <v>9282</v>
      </c>
      <c r="C8061" s="174" t="s">
        <v>2629</v>
      </c>
      <c r="D8061" s="181">
        <v>7741.25</v>
      </c>
      <c r="E8061" s="97">
        <v>388.86601905377034</v>
      </c>
      <c r="F8061" s="227">
        <f t="shared" si="375"/>
        <v>3010309.07</v>
      </c>
      <c r="G8061" s="81">
        <v>3870.6248970000001</v>
      </c>
      <c r="H8061" s="106">
        <v>1217.8390119005117</v>
      </c>
      <c r="I8061" s="189">
        <f t="shared" si="376"/>
        <v>4713798</v>
      </c>
      <c r="J8061" s="232">
        <v>2016</v>
      </c>
      <c r="K8061" s="106">
        <f t="shared" si="377"/>
        <v>7724107</v>
      </c>
    </row>
    <row r="8062" spans="2:11" s="58" customFormat="1">
      <c r="B8062" s="175" t="s">
        <v>9283</v>
      </c>
      <c r="C8062" s="174" t="s">
        <v>2684</v>
      </c>
      <c r="D8062" s="104">
        <v>7571.0090909999999</v>
      </c>
      <c r="E8062" s="97">
        <v>302.19790816521157</v>
      </c>
      <c r="F8062" s="227">
        <f t="shared" si="375"/>
        <v>2287943.11</v>
      </c>
      <c r="G8062" s="81">
        <v>3785.5045570000002</v>
      </c>
      <c r="H8062" s="106">
        <v>1300.6110350324959</v>
      </c>
      <c r="I8062" s="189">
        <f t="shared" si="376"/>
        <v>4923469</v>
      </c>
      <c r="J8062" s="232">
        <v>2016</v>
      </c>
      <c r="K8062" s="106">
        <f t="shared" si="377"/>
        <v>7211412</v>
      </c>
    </row>
    <row r="8063" spans="2:11" s="58" customFormat="1">
      <c r="B8063" s="175" t="s">
        <v>9284</v>
      </c>
      <c r="C8063" s="174" t="s">
        <v>2696</v>
      </c>
      <c r="D8063" s="181">
        <v>2563.0285709999998</v>
      </c>
      <c r="E8063" s="97">
        <v>175.13828955284012</v>
      </c>
      <c r="F8063" s="227">
        <f t="shared" si="375"/>
        <v>448884.44</v>
      </c>
      <c r="G8063" s="81">
        <v>1281.5143009999999</v>
      </c>
      <c r="H8063" s="106">
        <v>1300.6113148322954</v>
      </c>
      <c r="I8063" s="189">
        <f t="shared" si="376"/>
        <v>1666752</v>
      </c>
      <c r="J8063" s="232">
        <v>2016</v>
      </c>
      <c r="K8063" s="106">
        <f t="shared" si="377"/>
        <v>2115636</v>
      </c>
    </row>
    <row r="8064" spans="2:11" s="58" customFormat="1">
      <c r="B8064" s="175" t="s">
        <v>9285</v>
      </c>
      <c r="C8064" s="174" t="s">
        <v>2696</v>
      </c>
      <c r="D8064" s="181">
        <v>12663.778329999999</v>
      </c>
      <c r="E8064" s="97">
        <v>398.11017759657835</v>
      </c>
      <c r="F8064" s="227">
        <f t="shared" si="375"/>
        <v>5041579.04</v>
      </c>
      <c r="G8064" s="81">
        <v>6331.8889939999999</v>
      </c>
      <c r="H8064" s="106">
        <v>1300.6110826964382</v>
      </c>
      <c r="I8064" s="189">
        <f t="shared" si="376"/>
        <v>8235325.0000000009</v>
      </c>
      <c r="J8064" s="232">
        <v>2016</v>
      </c>
      <c r="K8064" s="106">
        <f t="shared" si="377"/>
        <v>13276904</v>
      </c>
    </row>
    <row r="8065" spans="2:11" s="58" customFormat="1">
      <c r="B8065" s="175" t="s">
        <v>9286</v>
      </c>
      <c r="C8065" s="174" t="s">
        <v>2670</v>
      </c>
      <c r="D8065" s="181">
        <v>5393.7984829999996</v>
      </c>
      <c r="E8065" s="97">
        <v>906.85448212730353</v>
      </c>
      <c r="F8065" s="227">
        <f t="shared" si="375"/>
        <v>4891390.33</v>
      </c>
      <c r="G8065" s="81"/>
      <c r="H8065" s="106" t="s">
        <v>11235</v>
      </c>
      <c r="I8065" s="189" t="str">
        <f t="shared" si="376"/>
        <v/>
      </c>
      <c r="J8065" s="232">
        <v>2016</v>
      </c>
      <c r="K8065" s="106">
        <f t="shared" si="377"/>
        <v>0</v>
      </c>
    </row>
    <row r="8066" spans="2:11" s="58" customFormat="1">
      <c r="B8066" s="175" t="s">
        <v>9287</v>
      </c>
      <c r="C8066" s="174" t="s">
        <v>2670</v>
      </c>
      <c r="D8066" s="181">
        <v>27132.563880000002</v>
      </c>
      <c r="E8066" s="97">
        <v>418.19478064009627</v>
      </c>
      <c r="F8066" s="227">
        <f t="shared" si="375"/>
        <v>11346696.6</v>
      </c>
      <c r="G8066" s="81"/>
      <c r="H8066" s="106" t="s">
        <v>11235</v>
      </c>
      <c r="I8066" s="189" t="str">
        <f t="shared" si="376"/>
        <v/>
      </c>
      <c r="J8066" s="232">
        <v>2016</v>
      </c>
      <c r="K8066" s="106">
        <f t="shared" si="377"/>
        <v>0</v>
      </c>
    </row>
    <row r="8067" spans="2:11" s="58" customFormat="1">
      <c r="B8067" s="175" t="s">
        <v>9288</v>
      </c>
      <c r="C8067" s="174" t="s">
        <v>2682</v>
      </c>
      <c r="D8067" s="104">
        <v>3725.8923410000002</v>
      </c>
      <c r="E8067" s="97">
        <v>808.30103083217341</v>
      </c>
      <c r="F8067" s="227">
        <f t="shared" si="375"/>
        <v>3011642.62</v>
      </c>
      <c r="G8067" s="81">
        <v>1862.946246</v>
      </c>
      <c r="H8067" s="106">
        <v>1300.6113328296215</v>
      </c>
      <c r="I8067" s="189">
        <f t="shared" si="376"/>
        <v>2422969</v>
      </c>
      <c r="J8067" s="232">
        <v>2016</v>
      </c>
      <c r="K8067" s="106">
        <f t="shared" si="377"/>
        <v>5434612</v>
      </c>
    </row>
    <row r="8068" spans="2:11" s="58" customFormat="1">
      <c r="B8068" s="175" t="s">
        <v>9289</v>
      </c>
      <c r="C8068" s="174" t="s">
        <v>2682</v>
      </c>
      <c r="D8068" s="181">
        <v>2003.978568</v>
      </c>
      <c r="E8068" s="97">
        <v>61.108917009136398</v>
      </c>
      <c r="F8068" s="227">
        <f t="shared" si="375"/>
        <v>122460.96</v>
      </c>
      <c r="G8068" s="81">
        <v>1001.989322</v>
      </c>
      <c r="H8068" s="106">
        <v>1300.6106665875227</v>
      </c>
      <c r="I8068" s="189">
        <f t="shared" si="376"/>
        <v>1303198</v>
      </c>
      <c r="J8068" s="232">
        <v>2016</v>
      </c>
      <c r="K8068" s="106">
        <f t="shared" si="377"/>
        <v>1425659</v>
      </c>
    </row>
    <row r="8069" spans="2:11" s="58" customFormat="1">
      <c r="B8069" s="175" t="s">
        <v>9290</v>
      </c>
      <c r="C8069" s="174" t="s">
        <v>2651</v>
      </c>
      <c r="D8069" s="181">
        <v>3177.8</v>
      </c>
      <c r="E8069" s="97">
        <v>246.8528006797155</v>
      </c>
      <c r="F8069" s="227">
        <f t="shared" si="375"/>
        <v>784448.83</v>
      </c>
      <c r="G8069" s="81"/>
      <c r="H8069" s="106" t="s">
        <v>11235</v>
      </c>
      <c r="I8069" s="189" t="str">
        <f t="shared" si="376"/>
        <v/>
      </c>
      <c r="J8069" s="232">
        <v>2016</v>
      </c>
      <c r="K8069" s="106">
        <f t="shared" si="377"/>
        <v>0</v>
      </c>
    </row>
    <row r="8070" spans="2:11" s="58" customFormat="1">
      <c r="B8070" s="175" t="s">
        <v>9291</v>
      </c>
      <c r="C8070" s="174" t="s">
        <v>2661</v>
      </c>
      <c r="D8070" s="181">
        <v>2466.7166670000001</v>
      </c>
      <c r="E8070" s="97">
        <v>133.4102592334736</v>
      </c>
      <c r="F8070" s="227">
        <f t="shared" si="375"/>
        <v>329085.31</v>
      </c>
      <c r="G8070" s="81">
        <v>1233.358354</v>
      </c>
      <c r="H8070" s="106">
        <v>1300.6114522981534</v>
      </c>
      <c r="I8070" s="189">
        <f t="shared" si="376"/>
        <v>1604120</v>
      </c>
      <c r="J8070" s="232">
        <v>2016</v>
      </c>
      <c r="K8070" s="106">
        <f t="shared" si="377"/>
        <v>1933205</v>
      </c>
    </row>
    <row r="8071" spans="2:11" s="58" customFormat="1">
      <c r="B8071" s="175" t="s">
        <v>9292</v>
      </c>
      <c r="C8071" s="174" t="s">
        <v>9264</v>
      </c>
      <c r="D8071" s="181">
        <v>3886.9666670000001</v>
      </c>
      <c r="E8071" s="97">
        <v>642.87271645903206</v>
      </c>
      <c r="F8071" s="227">
        <f t="shared" si="375"/>
        <v>2498824.8199999998</v>
      </c>
      <c r="G8071" s="81">
        <v>1943.483393</v>
      </c>
      <c r="H8071" s="106">
        <v>1300.6110621291016</v>
      </c>
      <c r="I8071" s="189">
        <f t="shared" si="376"/>
        <v>2527716</v>
      </c>
      <c r="J8071" s="232">
        <v>2016</v>
      </c>
      <c r="K8071" s="106">
        <f t="shared" si="377"/>
        <v>5026541</v>
      </c>
    </row>
    <row r="8072" spans="2:11" s="58" customFormat="1">
      <c r="B8072" s="175" t="s">
        <v>9293</v>
      </c>
      <c r="C8072" s="174" t="s">
        <v>2651</v>
      </c>
      <c r="D8072" s="104">
        <v>5954.3</v>
      </c>
      <c r="E8072" s="97">
        <v>294.83133029911153</v>
      </c>
      <c r="F8072" s="227">
        <f t="shared" si="375"/>
        <v>1755514.1899999997</v>
      </c>
      <c r="G8072" s="81"/>
      <c r="H8072" s="106" t="s">
        <v>11235</v>
      </c>
      <c r="I8072" s="189" t="str">
        <f t="shared" si="376"/>
        <v/>
      </c>
      <c r="J8072" s="232">
        <v>2016</v>
      </c>
      <c r="K8072" s="106">
        <f t="shared" si="377"/>
        <v>0</v>
      </c>
    </row>
    <row r="8073" spans="2:11" s="58" customFormat="1">
      <c r="B8073" s="175" t="s">
        <v>9294</v>
      </c>
      <c r="C8073" s="174" t="s">
        <v>2629</v>
      </c>
      <c r="D8073" s="181">
        <v>6346.3333329999996</v>
      </c>
      <c r="E8073" s="97">
        <v>113.75559746382454</v>
      </c>
      <c r="F8073" s="227">
        <f t="shared" si="375"/>
        <v>721930.94</v>
      </c>
      <c r="G8073" s="81">
        <v>3173.1667590000002</v>
      </c>
      <c r="H8073" s="106">
        <v>1220.6893914458783</v>
      </c>
      <c r="I8073" s="189">
        <f t="shared" si="376"/>
        <v>3873451</v>
      </c>
      <c r="J8073" s="232">
        <v>2016</v>
      </c>
      <c r="K8073" s="106">
        <f t="shared" si="377"/>
        <v>4595382</v>
      </c>
    </row>
    <row r="8074" spans="2:11" s="58" customFormat="1">
      <c r="B8074" s="175" t="s">
        <v>9295</v>
      </c>
      <c r="C8074" s="174" t="s">
        <v>2473</v>
      </c>
      <c r="D8074" s="181">
        <v>2408.6875</v>
      </c>
      <c r="E8074" s="97">
        <v>113.4191836840603</v>
      </c>
      <c r="F8074" s="227">
        <f t="shared" si="375"/>
        <v>273191.37</v>
      </c>
      <c r="G8074" s="81">
        <v>1204.3437269999999</v>
      </c>
      <c r="H8074" s="106">
        <v>1300.6112498313366</v>
      </c>
      <c r="I8074" s="189">
        <f t="shared" si="376"/>
        <v>1566383</v>
      </c>
      <c r="J8074" s="232">
        <v>2016</v>
      </c>
      <c r="K8074" s="106">
        <f t="shared" si="377"/>
        <v>1839574</v>
      </c>
    </row>
    <row r="8075" spans="2:11" s="58" customFormat="1">
      <c r="B8075" s="175" t="s">
        <v>9296</v>
      </c>
      <c r="C8075" s="174" t="s">
        <v>3719</v>
      </c>
      <c r="D8075" s="181">
        <v>4050.7166670000001</v>
      </c>
      <c r="E8075" s="97">
        <v>513.85601391409296</v>
      </c>
      <c r="F8075" s="227">
        <f t="shared" si="375"/>
        <v>2081485.1200000003</v>
      </c>
      <c r="G8075" s="81">
        <v>2025.358352</v>
      </c>
      <c r="H8075" s="106">
        <v>1300.6113201640478</v>
      </c>
      <c r="I8075" s="189">
        <f t="shared" si="376"/>
        <v>2634204</v>
      </c>
      <c r="J8075" s="232">
        <v>2016</v>
      </c>
      <c r="K8075" s="106">
        <f t="shared" si="377"/>
        <v>4715689</v>
      </c>
    </row>
    <row r="8076" spans="2:11" s="58" customFormat="1">
      <c r="B8076" s="175" t="s">
        <v>9297</v>
      </c>
      <c r="C8076" s="174" t="s">
        <v>3719</v>
      </c>
      <c r="D8076" s="181">
        <v>3442.2950000000001</v>
      </c>
      <c r="E8076" s="97">
        <v>335.63273339443595</v>
      </c>
      <c r="F8076" s="227">
        <f t="shared" si="375"/>
        <v>1155346.8799999999</v>
      </c>
      <c r="G8076" s="81">
        <v>1721.1474519999999</v>
      </c>
      <c r="H8076" s="106">
        <v>1300.6114016546214</v>
      </c>
      <c r="I8076" s="189">
        <f t="shared" si="376"/>
        <v>2238544</v>
      </c>
      <c r="J8076" s="232">
        <v>2016</v>
      </c>
      <c r="K8076" s="106">
        <f t="shared" si="377"/>
        <v>3393891</v>
      </c>
    </row>
    <row r="8077" spans="2:11" s="58" customFormat="1">
      <c r="B8077" s="175" t="s">
        <v>9298</v>
      </c>
      <c r="C8077" s="174" t="s">
        <v>2675</v>
      </c>
      <c r="D8077" s="104">
        <v>6643.8244439999999</v>
      </c>
      <c r="E8077" s="97">
        <v>235.48335046885535</v>
      </c>
      <c r="F8077" s="227">
        <f t="shared" si="375"/>
        <v>1564510.04</v>
      </c>
      <c r="G8077" s="81">
        <v>3321.9121230000001</v>
      </c>
      <c r="H8077" s="106">
        <v>1300.611166106997</v>
      </c>
      <c r="I8077" s="189">
        <f t="shared" si="376"/>
        <v>4320516</v>
      </c>
      <c r="J8077" s="232">
        <v>2016</v>
      </c>
      <c r="K8077" s="106">
        <f t="shared" si="377"/>
        <v>5885026</v>
      </c>
    </row>
    <row r="8078" spans="2:11" s="58" customFormat="1">
      <c r="B8078" s="175" t="s">
        <v>9299</v>
      </c>
      <c r="C8078" s="174" t="s">
        <v>2670</v>
      </c>
      <c r="D8078" s="181">
        <v>5889.938588</v>
      </c>
      <c r="E8078" s="97">
        <v>237.81928607096708</v>
      </c>
      <c r="F8078" s="227">
        <f t="shared" ref="F8078:F8141" si="378">IFERROR(D8078*E8078,0)</f>
        <v>1400740.99</v>
      </c>
      <c r="G8078" s="81">
        <v>2944.969235</v>
      </c>
      <c r="H8078" s="106">
        <v>1300.6112099503816</v>
      </c>
      <c r="I8078" s="189">
        <f t="shared" ref="I8078:I8141" si="379">IFERROR(G8078*H8078,"")</f>
        <v>3830260</v>
      </c>
      <c r="J8078" s="232">
        <v>2016</v>
      </c>
      <c r="K8078" s="106">
        <f t="shared" ref="K8078:K8141" si="380">IFERROR(ROUND((F8078+I8078),0),0)</f>
        <v>5231001</v>
      </c>
    </row>
    <row r="8079" spans="2:11" s="58" customFormat="1">
      <c r="B8079" s="175" t="s">
        <v>9300</v>
      </c>
      <c r="C8079" s="174" t="s">
        <v>2670</v>
      </c>
      <c r="D8079" s="181">
        <v>2676.1375979999998</v>
      </c>
      <c r="E8079" s="97">
        <v>442.74572835323994</v>
      </c>
      <c r="F8079" s="227">
        <f t="shared" si="378"/>
        <v>1184848.49</v>
      </c>
      <c r="G8079" s="81">
        <v>1338.068767</v>
      </c>
      <c r="H8079" s="106">
        <v>1300.6110320486989</v>
      </c>
      <c r="I8079" s="189">
        <f t="shared" si="379"/>
        <v>1740307</v>
      </c>
      <c r="J8079" s="232">
        <v>2016</v>
      </c>
      <c r="K8079" s="106">
        <f t="shared" si="380"/>
        <v>2925155</v>
      </c>
    </row>
    <row r="8080" spans="2:11" s="58" customFormat="1">
      <c r="B8080" s="175" t="s">
        <v>9301</v>
      </c>
      <c r="C8080" s="174" t="s">
        <v>2682</v>
      </c>
      <c r="D8080" s="181">
        <v>3725.8923410000002</v>
      </c>
      <c r="E8080" s="97">
        <v>808.30103083217341</v>
      </c>
      <c r="F8080" s="227">
        <f t="shared" si="378"/>
        <v>3011642.62</v>
      </c>
      <c r="G8080" s="81">
        <v>1862.946246</v>
      </c>
      <c r="H8080" s="106">
        <v>1300.6113328296215</v>
      </c>
      <c r="I8080" s="189">
        <f t="shared" si="379"/>
        <v>2422969</v>
      </c>
      <c r="J8080" s="232">
        <v>2016</v>
      </c>
      <c r="K8080" s="106">
        <f t="shared" si="380"/>
        <v>5434612</v>
      </c>
    </row>
    <row r="8081" spans="2:11" s="58" customFormat="1">
      <c r="B8081" s="175" t="s">
        <v>9302</v>
      </c>
      <c r="C8081" s="174" t="s">
        <v>2682</v>
      </c>
      <c r="D8081" s="181">
        <v>14142.14616</v>
      </c>
      <c r="E8081" s="97">
        <v>267.19495451742665</v>
      </c>
      <c r="F8081" s="227">
        <f t="shared" si="378"/>
        <v>3778710.1</v>
      </c>
      <c r="G8081" s="81">
        <v>7071.0732429999998</v>
      </c>
      <c r="H8081" s="106">
        <v>1300.6111920993435</v>
      </c>
      <c r="I8081" s="189">
        <f t="shared" si="379"/>
        <v>9196717</v>
      </c>
      <c r="J8081" s="232">
        <v>2016</v>
      </c>
      <c r="K8081" s="106">
        <f t="shared" si="380"/>
        <v>12975427</v>
      </c>
    </row>
    <row r="8082" spans="2:11" s="58" customFormat="1">
      <c r="B8082" s="175" t="s">
        <v>9303</v>
      </c>
      <c r="C8082" s="174" t="s">
        <v>2845</v>
      </c>
      <c r="D8082" s="104">
        <v>4056.82</v>
      </c>
      <c r="E8082" s="97">
        <v>198.28285455110159</v>
      </c>
      <c r="F8082" s="227">
        <f t="shared" si="378"/>
        <v>804397.85</v>
      </c>
      <c r="G8082" s="81">
        <v>2028.4100510000001</v>
      </c>
      <c r="H8082" s="106">
        <v>1300.6112835515623</v>
      </c>
      <c r="I8082" s="189">
        <f t="shared" si="379"/>
        <v>2638173</v>
      </c>
      <c r="J8082" s="232">
        <v>2016</v>
      </c>
      <c r="K8082" s="106">
        <f t="shared" si="380"/>
        <v>3442571</v>
      </c>
    </row>
    <row r="8083" spans="2:11" s="58" customFormat="1">
      <c r="B8083" s="175" t="s">
        <v>9304</v>
      </c>
      <c r="C8083" s="174" t="s">
        <v>3984</v>
      </c>
      <c r="D8083" s="181">
        <v>3473.867917</v>
      </c>
      <c r="E8083" s="97">
        <v>67.71824825255726</v>
      </c>
      <c r="F8083" s="227">
        <f t="shared" si="378"/>
        <v>235244.24999999997</v>
      </c>
      <c r="G8083" s="81">
        <v>3473.867866</v>
      </c>
      <c r="H8083" s="106">
        <v>1300.6110693560847</v>
      </c>
      <c r="I8083" s="189">
        <f t="shared" si="379"/>
        <v>4518151</v>
      </c>
      <c r="J8083" s="232">
        <v>2016</v>
      </c>
      <c r="K8083" s="106">
        <f t="shared" si="380"/>
        <v>4753395</v>
      </c>
    </row>
    <row r="8084" spans="2:11" s="58" customFormat="1">
      <c r="B8084" s="175" t="s">
        <v>9305</v>
      </c>
      <c r="C8084" s="174" t="s">
        <v>2845</v>
      </c>
      <c r="D8084" s="181">
        <v>3988.3</v>
      </c>
      <c r="E8084" s="97">
        <v>511.71012712183131</v>
      </c>
      <c r="F8084" s="227">
        <f t="shared" si="378"/>
        <v>2040853.5</v>
      </c>
      <c r="G8084" s="81">
        <v>1994.149983</v>
      </c>
      <c r="H8084" s="106">
        <v>1300.6112991050784</v>
      </c>
      <c r="I8084" s="189">
        <f t="shared" si="379"/>
        <v>2593614</v>
      </c>
      <c r="J8084" s="232">
        <v>2016</v>
      </c>
      <c r="K8084" s="106">
        <f t="shared" si="380"/>
        <v>4634468</v>
      </c>
    </row>
    <row r="8085" spans="2:11" s="58" customFormat="1">
      <c r="B8085" s="175" t="s">
        <v>9306</v>
      </c>
      <c r="C8085" s="174" t="s">
        <v>2629</v>
      </c>
      <c r="D8085" s="181">
        <v>9118.3583330000001</v>
      </c>
      <c r="E8085" s="97">
        <v>234.62190142906286</v>
      </c>
      <c r="F8085" s="227">
        <f t="shared" si="378"/>
        <v>2139366.5699999998</v>
      </c>
      <c r="G8085" s="81">
        <v>4559.1792109999997</v>
      </c>
      <c r="H8085" s="106">
        <v>1217.8389449144206</v>
      </c>
      <c r="I8085" s="189">
        <f t="shared" si="379"/>
        <v>5552346</v>
      </c>
      <c r="J8085" s="232">
        <v>2016</v>
      </c>
      <c r="K8085" s="106">
        <f t="shared" si="380"/>
        <v>7691713</v>
      </c>
    </row>
    <row r="8086" spans="2:11" s="58" customFormat="1">
      <c r="B8086" s="175" t="s">
        <v>9307</v>
      </c>
      <c r="C8086" s="174" t="s">
        <v>2842</v>
      </c>
      <c r="D8086" s="181">
        <v>5237.7</v>
      </c>
      <c r="E8086" s="97">
        <v>213.84956755827938</v>
      </c>
      <c r="F8086" s="227">
        <f t="shared" si="378"/>
        <v>1120079.8799999999</v>
      </c>
      <c r="G8086" s="81">
        <v>2618.8500899999999</v>
      </c>
      <c r="H8086" s="106">
        <v>1217.8390860089285</v>
      </c>
      <c r="I8086" s="189">
        <f t="shared" si="379"/>
        <v>3189338</v>
      </c>
      <c r="J8086" s="232">
        <v>2016</v>
      </c>
      <c r="K8086" s="106">
        <f t="shared" si="380"/>
        <v>4309418</v>
      </c>
    </row>
    <row r="8087" spans="2:11" s="58" customFormat="1">
      <c r="B8087" s="175" t="s">
        <v>9308</v>
      </c>
      <c r="C8087" s="174" t="s">
        <v>2629</v>
      </c>
      <c r="D8087" s="104">
        <v>6744.25</v>
      </c>
      <c r="E8087" s="97">
        <v>118.80021499796122</v>
      </c>
      <c r="F8087" s="227">
        <f t="shared" si="378"/>
        <v>801218.35</v>
      </c>
      <c r="G8087" s="81">
        <v>3372.1249950000001</v>
      </c>
      <c r="H8087" s="106">
        <v>1217.8389016092804</v>
      </c>
      <c r="I8087" s="189">
        <f t="shared" si="379"/>
        <v>4106705</v>
      </c>
      <c r="J8087" s="232">
        <v>2016</v>
      </c>
      <c r="K8087" s="106">
        <f t="shared" si="380"/>
        <v>4907923</v>
      </c>
    </row>
    <row r="8088" spans="2:11" s="58" customFormat="1">
      <c r="B8088" s="175" t="s">
        <v>9309</v>
      </c>
      <c r="C8088" s="174" t="s">
        <v>2452</v>
      </c>
      <c r="D8088" s="181">
        <v>14300.630429999999</v>
      </c>
      <c r="E8088" s="97">
        <v>263.82082443619936</v>
      </c>
      <c r="F8088" s="227">
        <f t="shared" si="378"/>
        <v>3772804.11</v>
      </c>
      <c r="G8088" s="81"/>
      <c r="H8088" s="106" t="s">
        <v>11235</v>
      </c>
      <c r="I8088" s="189" t="str">
        <f t="shared" si="379"/>
        <v/>
      </c>
      <c r="J8088" s="232">
        <v>2016</v>
      </c>
      <c r="K8088" s="106">
        <f t="shared" si="380"/>
        <v>0</v>
      </c>
    </row>
    <row r="8089" spans="2:11" s="58" customFormat="1">
      <c r="B8089" s="175" t="s">
        <v>9310</v>
      </c>
      <c r="C8089" s="174" t="s">
        <v>2663</v>
      </c>
      <c r="D8089" s="181">
        <v>4275.8999999999996</v>
      </c>
      <c r="E8089" s="97">
        <v>205.10033910989503</v>
      </c>
      <c r="F8089" s="227">
        <f t="shared" si="378"/>
        <v>876988.54</v>
      </c>
      <c r="G8089" s="81">
        <v>2137.9499679999999</v>
      </c>
      <c r="H8089" s="106">
        <v>1300.611352753602</v>
      </c>
      <c r="I8089" s="189">
        <f t="shared" si="379"/>
        <v>2780642</v>
      </c>
      <c r="J8089" s="232">
        <v>2016</v>
      </c>
      <c r="K8089" s="106">
        <f t="shared" si="380"/>
        <v>3657631</v>
      </c>
    </row>
    <row r="8090" spans="2:11" s="58" customFormat="1">
      <c r="B8090" s="175" t="s">
        <v>9311</v>
      </c>
      <c r="C8090" s="174" t="s">
        <v>2452</v>
      </c>
      <c r="D8090" s="181">
        <v>5619.402771</v>
      </c>
      <c r="E8090" s="97">
        <v>334.54188756529692</v>
      </c>
      <c r="F8090" s="227">
        <f t="shared" si="378"/>
        <v>1879925.6099999999</v>
      </c>
      <c r="G8090" s="81">
        <v>2809.7014389999999</v>
      </c>
      <c r="H8090" s="106">
        <v>1300.6111429763196</v>
      </c>
      <c r="I8090" s="189">
        <f t="shared" si="379"/>
        <v>3654328.9999999995</v>
      </c>
      <c r="J8090" s="232">
        <v>2016</v>
      </c>
      <c r="K8090" s="106">
        <f t="shared" si="380"/>
        <v>5534255</v>
      </c>
    </row>
    <row r="8091" spans="2:11" s="58" customFormat="1">
      <c r="B8091" s="175" t="s">
        <v>9312</v>
      </c>
      <c r="C8091" s="174" t="s">
        <v>2658</v>
      </c>
      <c r="D8091" s="181">
        <v>3260.6953269999999</v>
      </c>
      <c r="E8091" s="97">
        <v>998.7501172016124</v>
      </c>
      <c r="F8091" s="227">
        <f t="shared" si="378"/>
        <v>3256619.84</v>
      </c>
      <c r="G8091" s="81">
        <v>1630.3477190000001</v>
      </c>
      <c r="H8091" s="106">
        <v>1300.610891338328</v>
      </c>
      <c r="I8091" s="189">
        <f t="shared" si="379"/>
        <v>2120448</v>
      </c>
      <c r="J8091" s="232">
        <v>2016</v>
      </c>
      <c r="K8091" s="106">
        <f t="shared" si="380"/>
        <v>5377068</v>
      </c>
    </row>
    <row r="8092" spans="2:11" s="58" customFormat="1">
      <c r="B8092" s="175" t="s">
        <v>9313</v>
      </c>
      <c r="C8092" s="174" t="s">
        <v>2473</v>
      </c>
      <c r="D8092" s="104">
        <v>7744.530256</v>
      </c>
      <c r="E8092" s="97">
        <v>242.07874048235882</v>
      </c>
      <c r="F8092" s="227">
        <f t="shared" si="378"/>
        <v>1874786.13</v>
      </c>
      <c r="G8092" s="81">
        <v>3872.265085</v>
      </c>
      <c r="H8092" s="106">
        <v>1300.6111124750128</v>
      </c>
      <c r="I8092" s="189">
        <f t="shared" si="379"/>
        <v>5036311</v>
      </c>
      <c r="J8092" s="232">
        <v>2016</v>
      </c>
      <c r="K8092" s="106">
        <f t="shared" si="380"/>
        <v>6911097</v>
      </c>
    </row>
    <row r="8093" spans="2:11" s="58" customFormat="1">
      <c r="B8093" s="175" t="s">
        <v>9314</v>
      </c>
      <c r="C8093" s="174" t="s">
        <v>2473</v>
      </c>
      <c r="D8093" s="181">
        <v>3869.3416670000001</v>
      </c>
      <c r="E8093" s="97">
        <v>351.97513872067168</v>
      </c>
      <c r="F8093" s="227">
        <f t="shared" si="378"/>
        <v>1361912.07</v>
      </c>
      <c r="G8093" s="81">
        <v>1934.6708369999999</v>
      </c>
      <c r="H8093" s="106">
        <v>1300.6109111055982</v>
      </c>
      <c r="I8093" s="189">
        <f t="shared" si="379"/>
        <v>2516254</v>
      </c>
      <c r="J8093" s="232">
        <v>2016</v>
      </c>
      <c r="K8093" s="106">
        <f t="shared" si="380"/>
        <v>3878166</v>
      </c>
    </row>
    <row r="8094" spans="2:11" s="58" customFormat="1">
      <c r="B8094" s="175" t="s">
        <v>9315</v>
      </c>
      <c r="C8094" s="174" t="s">
        <v>2054</v>
      </c>
      <c r="D8094" s="181">
        <v>7546.7542860000003</v>
      </c>
      <c r="E8094" s="97">
        <v>113.2981222916153</v>
      </c>
      <c r="F8094" s="227">
        <f t="shared" si="378"/>
        <v>855033.09</v>
      </c>
      <c r="G8094" s="81"/>
      <c r="H8094" s="106" t="s">
        <v>11235</v>
      </c>
      <c r="I8094" s="189" t="str">
        <f t="shared" si="379"/>
        <v/>
      </c>
      <c r="J8094" s="232">
        <v>2016</v>
      </c>
      <c r="K8094" s="106">
        <f t="shared" si="380"/>
        <v>0</v>
      </c>
    </row>
    <row r="8095" spans="2:11" s="58" customFormat="1">
      <c r="B8095" s="175" t="s">
        <v>9316</v>
      </c>
      <c r="C8095" s="174" t="s">
        <v>2054</v>
      </c>
      <c r="D8095" s="181">
        <v>13239.399520000001</v>
      </c>
      <c r="E8095" s="97">
        <v>161.67610372105455</v>
      </c>
      <c r="F8095" s="227">
        <f t="shared" si="378"/>
        <v>2140494.5299999998</v>
      </c>
      <c r="G8095" s="81"/>
      <c r="H8095" s="106" t="s">
        <v>11235</v>
      </c>
      <c r="I8095" s="189" t="str">
        <f t="shared" si="379"/>
        <v/>
      </c>
      <c r="J8095" s="232">
        <v>2016</v>
      </c>
      <c r="K8095" s="106">
        <f t="shared" si="380"/>
        <v>0</v>
      </c>
    </row>
    <row r="8096" spans="2:11" s="58" customFormat="1">
      <c r="B8096" s="175" t="s">
        <v>9317</v>
      </c>
      <c r="C8096" s="174" t="s">
        <v>1392</v>
      </c>
      <c r="D8096" s="181">
        <v>13363.738289999999</v>
      </c>
      <c r="E8096" s="97">
        <v>660.28201679187487</v>
      </c>
      <c r="F8096" s="227">
        <f t="shared" si="378"/>
        <v>8823836.0700000003</v>
      </c>
      <c r="G8096" s="81">
        <v>6681.8690349999997</v>
      </c>
      <c r="H8096" s="106">
        <v>623.65170256588249</v>
      </c>
      <c r="I8096" s="189">
        <f t="shared" si="379"/>
        <v>4167159</v>
      </c>
      <c r="J8096" s="232">
        <v>2016</v>
      </c>
      <c r="K8096" s="106">
        <f t="shared" si="380"/>
        <v>12990995</v>
      </c>
    </row>
    <row r="8097" spans="2:11" s="58" customFormat="1">
      <c r="B8097" s="175" t="s">
        <v>9318</v>
      </c>
      <c r="C8097" s="174" t="s">
        <v>1412</v>
      </c>
      <c r="D8097" s="104">
        <v>3447.6</v>
      </c>
      <c r="E8097" s="97">
        <v>209.91600823761459</v>
      </c>
      <c r="F8097" s="227">
        <f t="shared" si="378"/>
        <v>723706.43</v>
      </c>
      <c r="G8097" s="81">
        <v>1723.799976</v>
      </c>
      <c r="H8097" s="106">
        <v>623.65182443882338</v>
      </c>
      <c r="I8097" s="189">
        <f t="shared" si="379"/>
        <v>1075051</v>
      </c>
      <c r="J8097" s="232">
        <v>2016</v>
      </c>
      <c r="K8097" s="106">
        <f t="shared" si="380"/>
        <v>1798757</v>
      </c>
    </row>
    <row r="8098" spans="2:11" s="58" customFormat="1">
      <c r="B8098" s="175" t="s">
        <v>9319</v>
      </c>
      <c r="C8098" s="174" t="s">
        <v>1388</v>
      </c>
      <c r="D8098" s="181">
        <v>2693.2697579999999</v>
      </c>
      <c r="E8098" s="97">
        <v>271.27787991892643</v>
      </c>
      <c r="F8098" s="227">
        <f t="shared" si="378"/>
        <v>730624.51</v>
      </c>
      <c r="G8098" s="81">
        <v>1346.6349070000001</v>
      </c>
      <c r="H8098" s="106">
        <v>623.65158933162866</v>
      </c>
      <c r="I8098" s="189">
        <f t="shared" si="379"/>
        <v>839831</v>
      </c>
      <c r="J8098" s="232">
        <v>2016</v>
      </c>
      <c r="K8098" s="106">
        <f t="shared" si="380"/>
        <v>1570456</v>
      </c>
    </row>
    <row r="8099" spans="2:11" s="58" customFormat="1">
      <c r="B8099" s="175" t="s">
        <v>9320</v>
      </c>
      <c r="C8099" s="174" t="s">
        <v>1392</v>
      </c>
      <c r="D8099" s="181">
        <v>11666.78803</v>
      </c>
      <c r="E8099" s="97">
        <v>364.77291428084681</v>
      </c>
      <c r="F8099" s="227">
        <f t="shared" si="378"/>
        <v>4255728.2699999996</v>
      </c>
      <c r="G8099" s="81">
        <v>5833.39401</v>
      </c>
      <c r="H8099" s="106">
        <v>623.65168438193666</v>
      </c>
      <c r="I8099" s="189">
        <f t="shared" si="379"/>
        <v>3638006</v>
      </c>
      <c r="J8099" s="232">
        <v>2016</v>
      </c>
      <c r="K8099" s="106">
        <f t="shared" si="380"/>
        <v>7893734</v>
      </c>
    </row>
    <row r="8100" spans="2:11" s="58" customFormat="1">
      <c r="B8100" s="175" t="s">
        <v>9321</v>
      </c>
      <c r="C8100" s="174" t="s">
        <v>2858</v>
      </c>
      <c r="D8100" s="181">
        <v>10418.096670000001</v>
      </c>
      <c r="E8100" s="97">
        <v>160.64146100882743</v>
      </c>
      <c r="F8100" s="227">
        <f t="shared" si="378"/>
        <v>1673578.27</v>
      </c>
      <c r="G8100" s="81">
        <v>5209.0482179999999</v>
      </c>
      <c r="H8100" s="106">
        <v>1217.8389860318241</v>
      </c>
      <c r="I8100" s="189">
        <f t="shared" si="379"/>
        <v>6343782</v>
      </c>
      <c r="J8100" s="232">
        <v>2016</v>
      </c>
      <c r="K8100" s="106">
        <f t="shared" si="380"/>
        <v>8017360</v>
      </c>
    </row>
    <row r="8101" spans="2:11" s="58" customFormat="1">
      <c r="B8101" s="175" t="s">
        <v>9322</v>
      </c>
      <c r="C8101" s="174" t="s">
        <v>2880</v>
      </c>
      <c r="D8101" s="181">
        <v>6194.1071430000002</v>
      </c>
      <c r="E8101" s="97">
        <v>661.92469638396119</v>
      </c>
      <c r="F8101" s="227">
        <f t="shared" si="378"/>
        <v>4100032.49</v>
      </c>
      <c r="G8101" s="81">
        <v>3097.0536160000001</v>
      </c>
      <c r="H8101" s="106">
        <v>1217.8387808704956</v>
      </c>
      <c r="I8101" s="189">
        <f t="shared" si="379"/>
        <v>3771712.0000000005</v>
      </c>
      <c r="J8101" s="232">
        <v>2016</v>
      </c>
      <c r="K8101" s="106">
        <f t="shared" si="380"/>
        <v>7871744</v>
      </c>
    </row>
    <row r="8102" spans="2:11" s="58" customFormat="1">
      <c r="B8102" s="175" t="s">
        <v>9323</v>
      </c>
      <c r="C8102" s="174" t="s">
        <v>2858</v>
      </c>
      <c r="D8102" s="104">
        <v>5878.585</v>
      </c>
      <c r="E8102" s="97">
        <v>336.45244901621737</v>
      </c>
      <c r="F8102" s="227">
        <f t="shared" si="378"/>
        <v>1977864.3200000003</v>
      </c>
      <c r="G8102" s="81">
        <v>2939.2925249999998</v>
      </c>
      <c r="H8102" s="106">
        <v>1217.8389764047049</v>
      </c>
      <c r="I8102" s="189">
        <f t="shared" si="379"/>
        <v>3579585.0000000005</v>
      </c>
      <c r="J8102" s="232">
        <v>2016</v>
      </c>
      <c r="K8102" s="106">
        <f t="shared" si="380"/>
        <v>5557449</v>
      </c>
    </row>
    <row r="8103" spans="2:11" s="58" customFormat="1">
      <c r="B8103" s="175" t="s">
        <v>9324</v>
      </c>
      <c r="C8103" s="174" t="s">
        <v>2858</v>
      </c>
      <c r="D8103" s="181">
        <v>4836.8346149999998</v>
      </c>
      <c r="E8103" s="97">
        <v>391.70579124711298</v>
      </c>
      <c r="F8103" s="227">
        <f t="shared" si="378"/>
        <v>1894616.13</v>
      </c>
      <c r="G8103" s="81">
        <v>2418.4172990000002</v>
      </c>
      <c r="H8103" s="106">
        <v>1217.8390392831868</v>
      </c>
      <c r="I8103" s="189">
        <f t="shared" si="379"/>
        <v>2945243</v>
      </c>
      <c r="J8103" s="232">
        <v>2016</v>
      </c>
      <c r="K8103" s="106">
        <f t="shared" si="380"/>
        <v>4839859</v>
      </c>
    </row>
    <row r="8104" spans="2:11" s="58" customFormat="1">
      <c r="B8104" s="175" t="s">
        <v>9325</v>
      </c>
      <c r="C8104" s="174" t="s">
        <v>2860</v>
      </c>
      <c r="D8104" s="181">
        <v>5857.9232140000004</v>
      </c>
      <c r="E8104" s="97">
        <v>537.97361195660073</v>
      </c>
      <c r="F8104" s="227">
        <f t="shared" si="378"/>
        <v>3151408.1099999994</v>
      </c>
      <c r="G8104" s="81">
        <v>2928.9616129999999</v>
      </c>
      <c r="H8104" s="106">
        <v>1217.8387672163733</v>
      </c>
      <c r="I8104" s="189">
        <f t="shared" si="379"/>
        <v>3567003</v>
      </c>
      <c r="J8104" s="232">
        <v>2016</v>
      </c>
      <c r="K8104" s="106">
        <f t="shared" si="380"/>
        <v>6718411</v>
      </c>
    </row>
    <row r="8105" spans="2:11" s="58" customFormat="1">
      <c r="B8105" s="175" t="s">
        <v>9326</v>
      </c>
      <c r="C8105" s="174" t="s">
        <v>5410</v>
      </c>
      <c r="D8105" s="181">
        <v>8198.6707690000003</v>
      </c>
      <c r="E8105" s="97">
        <v>725.10983395971994</v>
      </c>
      <c r="F8105" s="227">
        <f t="shared" si="378"/>
        <v>5944936.7999999998</v>
      </c>
      <c r="G8105" s="81"/>
      <c r="H8105" s="106" t="s">
        <v>11235</v>
      </c>
      <c r="I8105" s="189" t="str">
        <f t="shared" si="379"/>
        <v/>
      </c>
      <c r="J8105" s="232">
        <v>2016</v>
      </c>
      <c r="K8105" s="106">
        <f t="shared" si="380"/>
        <v>0</v>
      </c>
    </row>
    <row r="8106" spans="2:11" s="58" customFormat="1">
      <c r="B8106" s="175" t="s">
        <v>9327</v>
      </c>
      <c r="C8106" s="174" t="s">
        <v>2858</v>
      </c>
      <c r="D8106" s="181">
        <v>5878.585</v>
      </c>
      <c r="E8106" s="97">
        <v>336.45244901621737</v>
      </c>
      <c r="F8106" s="227">
        <f t="shared" si="378"/>
        <v>1977864.3200000003</v>
      </c>
      <c r="G8106" s="81">
        <v>2939.2925249999998</v>
      </c>
      <c r="H8106" s="106">
        <v>1217.8389764047049</v>
      </c>
      <c r="I8106" s="189">
        <f t="shared" si="379"/>
        <v>3579585.0000000005</v>
      </c>
      <c r="J8106" s="232">
        <v>2016</v>
      </c>
      <c r="K8106" s="106">
        <f t="shared" si="380"/>
        <v>5557449</v>
      </c>
    </row>
    <row r="8107" spans="2:11" s="58" customFormat="1">
      <c r="B8107" s="175" t="s">
        <v>9328</v>
      </c>
      <c r="C8107" s="174" t="s">
        <v>2860</v>
      </c>
      <c r="D8107" s="104">
        <v>4152.9232140000004</v>
      </c>
      <c r="E8107" s="97">
        <v>388.63193630914071</v>
      </c>
      <c r="F8107" s="227">
        <f t="shared" si="378"/>
        <v>1613958.59</v>
      </c>
      <c r="G8107" s="81">
        <v>2076.4617069999999</v>
      </c>
      <c r="H8107" s="106">
        <v>1217.8389765027341</v>
      </c>
      <c r="I8107" s="189">
        <f t="shared" si="379"/>
        <v>2528796</v>
      </c>
      <c r="J8107" s="232">
        <v>2016</v>
      </c>
      <c r="K8107" s="106">
        <f t="shared" si="380"/>
        <v>4142755</v>
      </c>
    </row>
    <row r="8108" spans="2:11" s="58" customFormat="1">
      <c r="B8108" s="175" t="s">
        <v>9329</v>
      </c>
      <c r="C8108" s="174" t="s">
        <v>2866</v>
      </c>
      <c r="D8108" s="181">
        <v>3444.4</v>
      </c>
      <c r="E8108" s="97">
        <v>183.94703867146674</v>
      </c>
      <c r="F8108" s="227">
        <f t="shared" si="378"/>
        <v>633587.18000000005</v>
      </c>
      <c r="G8108" s="81">
        <v>1722.1999269999999</v>
      </c>
      <c r="H8108" s="106">
        <v>1217.8388624446854</v>
      </c>
      <c r="I8108" s="189">
        <f t="shared" si="379"/>
        <v>2097362</v>
      </c>
      <c r="J8108" s="232">
        <v>2016</v>
      </c>
      <c r="K8108" s="106">
        <f t="shared" si="380"/>
        <v>2730949</v>
      </c>
    </row>
    <row r="8109" spans="2:11" s="58" customFormat="1">
      <c r="B8109" s="175" t="s">
        <v>9330</v>
      </c>
      <c r="C8109" s="174" t="s">
        <v>2866</v>
      </c>
      <c r="D8109" s="181">
        <v>7139.8833329999998</v>
      </c>
      <c r="E8109" s="97">
        <v>376.4271045687687</v>
      </c>
      <c r="F8109" s="227">
        <f t="shared" si="378"/>
        <v>2687645.61</v>
      </c>
      <c r="G8109" s="81">
        <v>3569.9418099999998</v>
      </c>
      <c r="H8109" s="106">
        <v>1212.2592552846122</v>
      </c>
      <c r="I8109" s="189">
        <f t="shared" si="379"/>
        <v>4327695</v>
      </c>
      <c r="J8109" s="232">
        <v>2016</v>
      </c>
      <c r="K8109" s="106">
        <f t="shared" si="380"/>
        <v>7015341</v>
      </c>
    </row>
    <row r="8110" spans="2:11" s="58" customFormat="1">
      <c r="B8110" s="175" t="s">
        <v>9331</v>
      </c>
      <c r="C8110" s="174" t="s">
        <v>2866</v>
      </c>
      <c r="D8110" s="181">
        <v>5280.010714</v>
      </c>
      <c r="E8110" s="97">
        <v>179.3829144112604</v>
      </c>
      <c r="F8110" s="227">
        <f t="shared" si="378"/>
        <v>947143.71</v>
      </c>
      <c r="G8110" s="81">
        <v>2640.005384</v>
      </c>
      <c r="H8110" s="106">
        <v>0</v>
      </c>
      <c r="I8110" s="189">
        <f t="shared" si="379"/>
        <v>0</v>
      </c>
      <c r="J8110" s="232">
        <v>2016</v>
      </c>
      <c r="K8110" s="106">
        <f t="shared" si="380"/>
        <v>947144</v>
      </c>
    </row>
    <row r="8111" spans="2:11" s="58" customFormat="1">
      <c r="B8111" s="175" t="s">
        <v>9332</v>
      </c>
      <c r="C8111" s="174" t="s">
        <v>5972</v>
      </c>
      <c r="D8111" s="181">
        <v>2526.9333329999999</v>
      </c>
      <c r="E8111" s="97">
        <v>113.78950376131668</v>
      </c>
      <c r="F8111" s="227">
        <f t="shared" si="378"/>
        <v>287538.49</v>
      </c>
      <c r="G8111" s="81"/>
      <c r="H8111" s="106" t="s">
        <v>11235</v>
      </c>
      <c r="I8111" s="189" t="str">
        <f t="shared" si="379"/>
        <v/>
      </c>
      <c r="J8111" s="232">
        <v>2016</v>
      </c>
      <c r="K8111" s="106">
        <f t="shared" si="380"/>
        <v>0</v>
      </c>
    </row>
    <row r="8112" spans="2:11" s="58" customFormat="1">
      <c r="B8112" s="175" t="s">
        <v>9333</v>
      </c>
      <c r="C8112" s="174" t="s">
        <v>3382</v>
      </c>
      <c r="D8112" s="104">
        <v>3788.8</v>
      </c>
      <c r="E8112" s="97">
        <v>298.74409839527021</v>
      </c>
      <c r="F8112" s="227">
        <f t="shared" si="378"/>
        <v>1131881.6399999999</v>
      </c>
      <c r="G8112" s="81"/>
      <c r="H8112" s="106" t="s">
        <v>11235</v>
      </c>
      <c r="I8112" s="189" t="str">
        <f t="shared" si="379"/>
        <v/>
      </c>
      <c r="J8112" s="232">
        <v>2016</v>
      </c>
      <c r="K8112" s="106">
        <f t="shared" si="380"/>
        <v>0</v>
      </c>
    </row>
    <row r="8113" spans="2:11" s="58" customFormat="1">
      <c r="B8113" s="175" t="s">
        <v>9334</v>
      </c>
      <c r="C8113" s="174" t="s">
        <v>3382</v>
      </c>
      <c r="D8113" s="181">
        <v>5968.25</v>
      </c>
      <c r="E8113" s="97">
        <v>440.37677376115278</v>
      </c>
      <c r="F8113" s="227">
        <f t="shared" si="378"/>
        <v>2628278.6800000002</v>
      </c>
      <c r="G8113" s="81"/>
      <c r="H8113" s="106" t="s">
        <v>11235</v>
      </c>
      <c r="I8113" s="189" t="str">
        <f t="shared" si="379"/>
        <v/>
      </c>
      <c r="J8113" s="232">
        <v>2016</v>
      </c>
      <c r="K8113" s="106">
        <f t="shared" si="380"/>
        <v>0</v>
      </c>
    </row>
    <row r="8114" spans="2:11" s="58" customFormat="1">
      <c r="B8114" s="175" t="s">
        <v>9335</v>
      </c>
      <c r="C8114" s="174" t="s">
        <v>4150</v>
      </c>
      <c r="D8114" s="181">
        <v>7501.7829549999997</v>
      </c>
      <c r="E8114" s="97">
        <v>1264.2472098821206</v>
      </c>
      <c r="F8114" s="227">
        <f t="shared" si="378"/>
        <v>9484108.1699999999</v>
      </c>
      <c r="G8114" s="81"/>
      <c r="H8114" s="106" t="s">
        <v>11235</v>
      </c>
      <c r="I8114" s="189" t="str">
        <f t="shared" si="379"/>
        <v/>
      </c>
      <c r="J8114" s="232">
        <v>2016</v>
      </c>
      <c r="K8114" s="106">
        <f t="shared" si="380"/>
        <v>0</v>
      </c>
    </row>
    <row r="8115" spans="2:11" s="58" customFormat="1">
      <c r="B8115" s="175" t="s">
        <v>9336</v>
      </c>
      <c r="C8115" s="174" t="s">
        <v>4150</v>
      </c>
      <c r="D8115" s="181">
        <v>7892.040465</v>
      </c>
      <c r="E8115" s="97">
        <v>1139.1713625735952</v>
      </c>
      <c r="F8115" s="227">
        <f t="shared" si="378"/>
        <v>8990386.4900000002</v>
      </c>
      <c r="G8115" s="81"/>
      <c r="H8115" s="106" t="s">
        <v>11235</v>
      </c>
      <c r="I8115" s="189" t="str">
        <f t="shared" si="379"/>
        <v/>
      </c>
      <c r="J8115" s="232">
        <v>2016</v>
      </c>
      <c r="K8115" s="106">
        <f t="shared" si="380"/>
        <v>0</v>
      </c>
    </row>
    <row r="8116" spans="2:11" s="58" customFormat="1">
      <c r="B8116" s="175" t="s">
        <v>9337</v>
      </c>
      <c r="C8116" s="174" t="s">
        <v>3359</v>
      </c>
      <c r="D8116" s="181">
        <v>2603.8531779999998</v>
      </c>
      <c r="E8116" s="97">
        <v>597.61287354735794</v>
      </c>
      <c r="F8116" s="227">
        <f t="shared" si="378"/>
        <v>1556096.18</v>
      </c>
      <c r="G8116" s="81">
        <v>1301.926602</v>
      </c>
      <c r="H8116" s="106">
        <v>0</v>
      </c>
      <c r="I8116" s="189">
        <f t="shared" si="379"/>
        <v>0</v>
      </c>
      <c r="J8116" s="232">
        <v>2016</v>
      </c>
      <c r="K8116" s="106">
        <f t="shared" si="380"/>
        <v>1556096</v>
      </c>
    </row>
    <row r="8117" spans="2:11" s="58" customFormat="1">
      <c r="B8117" s="175" t="s">
        <v>9338</v>
      </c>
      <c r="C8117" s="174" t="s">
        <v>4150</v>
      </c>
      <c r="D8117" s="104">
        <v>7647.3651440000003</v>
      </c>
      <c r="E8117" s="97">
        <v>1590.346408336743</v>
      </c>
      <c r="F8117" s="227">
        <f t="shared" si="378"/>
        <v>12161959.689999999</v>
      </c>
      <c r="G8117" s="81">
        <v>3823.6826129999999</v>
      </c>
      <c r="H8117" s="106">
        <v>0</v>
      </c>
      <c r="I8117" s="189">
        <f t="shared" si="379"/>
        <v>0</v>
      </c>
      <c r="J8117" s="232">
        <v>2016</v>
      </c>
      <c r="K8117" s="106">
        <f t="shared" si="380"/>
        <v>12161960</v>
      </c>
    </row>
    <row r="8118" spans="2:11" s="58" customFormat="1">
      <c r="B8118" s="175" t="s">
        <v>9339</v>
      </c>
      <c r="C8118" s="174" t="s">
        <v>4150</v>
      </c>
      <c r="D8118" s="181">
        <v>7892.040465</v>
      </c>
      <c r="E8118" s="97">
        <v>1139.1713625735952</v>
      </c>
      <c r="F8118" s="227">
        <f t="shared" si="378"/>
        <v>8990386.4900000002</v>
      </c>
      <c r="G8118" s="81"/>
      <c r="H8118" s="106" t="s">
        <v>11235</v>
      </c>
      <c r="I8118" s="189" t="str">
        <f t="shared" si="379"/>
        <v/>
      </c>
      <c r="J8118" s="232">
        <v>2016</v>
      </c>
      <c r="K8118" s="106">
        <f t="shared" si="380"/>
        <v>0</v>
      </c>
    </row>
    <row r="8119" spans="2:11" s="58" customFormat="1">
      <c r="B8119" s="175" t="s">
        <v>9340</v>
      </c>
      <c r="C8119" s="174" t="s">
        <v>4026</v>
      </c>
      <c r="D8119" s="181">
        <v>3582.8844439999998</v>
      </c>
      <c r="E8119" s="97">
        <v>588.07190489451364</v>
      </c>
      <c r="F8119" s="227">
        <f t="shared" si="378"/>
        <v>2106993.6800000002</v>
      </c>
      <c r="G8119" s="81">
        <v>3582.8845339999998</v>
      </c>
      <c r="H8119" s="106">
        <v>0</v>
      </c>
      <c r="I8119" s="189">
        <f t="shared" si="379"/>
        <v>0</v>
      </c>
      <c r="J8119" s="232">
        <v>2016</v>
      </c>
      <c r="K8119" s="106">
        <f t="shared" si="380"/>
        <v>2106994</v>
      </c>
    </row>
    <row r="8120" spans="2:11" s="58" customFormat="1">
      <c r="B8120" s="175" t="s">
        <v>9341</v>
      </c>
      <c r="C8120" s="174" t="s">
        <v>7438</v>
      </c>
      <c r="D8120" s="181">
        <v>4327.363636</v>
      </c>
      <c r="E8120" s="97">
        <v>1407.7342655749026</v>
      </c>
      <c r="F8120" s="227">
        <f t="shared" si="378"/>
        <v>6091778.0700000003</v>
      </c>
      <c r="G8120" s="81"/>
      <c r="H8120" s="106" t="s">
        <v>11235</v>
      </c>
      <c r="I8120" s="189" t="str">
        <f t="shared" si="379"/>
        <v/>
      </c>
      <c r="J8120" s="232">
        <v>2016</v>
      </c>
      <c r="K8120" s="106">
        <f t="shared" si="380"/>
        <v>0</v>
      </c>
    </row>
    <row r="8121" spans="2:11" s="58" customFormat="1">
      <c r="B8121" s="175" t="s">
        <v>9342</v>
      </c>
      <c r="C8121" s="174" t="s">
        <v>3400</v>
      </c>
      <c r="D8121" s="181">
        <v>2568.974909</v>
      </c>
      <c r="E8121" s="97">
        <v>619.25115906221561</v>
      </c>
      <c r="F8121" s="227">
        <f t="shared" si="378"/>
        <v>1590840.69</v>
      </c>
      <c r="G8121" s="81">
        <v>1284.4874620000001</v>
      </c>
      <c r="H8121" s="106">
        <v>0</v>
      </c>
      <c r="I8121" s="189">
        <f t="shared" si="379"/>
        <v>0</v>
      </c>
      <c r="J8121" s="232">
        <v>2016</v>
      </c>
      <c r="K8121" s="106">
        <f t="shared" si="380"/>
        <v>1590841</v>
      </c>
    </row>
    <row r="8122" spans="2:11" s="58" customFormat="1">
      <c r="B8122" s="175" t="s">
        <v>9343</v>
      </c>
      <c r="C8122" s="174" t="s">
        <v>7438</v>
      </c>
      <c r="D8122" s="104">
        <v>4409.7636359999997</v>
      </c>
      <c r="E8122" s="97">
        <v>625.88513530932482</v>
      </c>
      <c r="F8122" s="227">
        <f t="shared" si="378"/>
        <v>2760005.5100000002</v>
      </c>
      <c r="G8122" s="81">
        <v>2204.8818219999998</v>
      </c>
      <c r="H8122" s="106">
        <v>0</v>
      </c>
      <c r="I8122" s="189">
        <f t="shared" si="379"/>
        <v>0</v>
      </c>
      <c r="J8122" s="232">
        <v>2016</v>
      </c>
      <c r="K8122" s="106">
        <f t="shared" si="380"/>
        <v>2760006</v>
      </c>
    </row>
    <row r="8123" spans="2:11" s="58" customFormat="1">
      <c r="B8123" s="175" t="s">
        <v>9344</v>
      </c>
      <c r="C8123" s="174" t="s">
        <v>3400</v>
      </c>
      <c r="D8123" s="181">
        <v>6399.5209139999997</v>
      </c>
      <c r="E8123" s="97">
        <v>754.98271275748823</v>
      </c>
      <c r="F8123" s="227">
        <f t="shared" si="378"/>
        <v>4831527.66</v>
      </c>
      <c r="G8123" s="81">
        <v>3199.7605290000001</v>
      </c>
      <c r="H8123" s="106">
        <v>0</v>
      </c>
      <c r="I8123" s="189">
        <f t="shared" si="379"/>
        <v>0</v>
      </c>
      <c r="J8123" s="232">
        <v>2016</v>
      </c>
      <c r="K8123" s="106">
        <f t="shared" si="380"/>
        <v>4831528</v>
      </c>
    </row>
    <row r="8124" spans="2:11" s="58" customFormat="1">
      <c r="B8124" s="175" t="s">
        <v>9345</v>
      </c>
      <c r="C8124" s="174" t="s">
        <v>7429</v>
      </c>
      <c r="D8124" s="181">
        <v>4716.1923079999997</v>
      </c>
      <c r="E8124" s="97">
        <v>1118.3518897338399</v>
      </c>
      <c r="F8124" s="227">
        <f t="shared" si="378"/>
        <v>5274362.58</v>
      </c>
      <c r="G8124" s="81">
        <v>2358.0962089999998</v>
      </c>
      <c r="H8124" s="106">
        <v>0</v>
      </c>
      <c r="I8124" s="189">
        <f t="shared" si="379"/>
        <v>0</v>
      </c>
      <c r="J8124" s="232">
        <v>2016</v>
      </c>
      <c r="K8124" s="106">
        <f t="shared" si="380"/>
        <v>5274363</v>
      </c>
    </row>
    <row r="8125" spans="2:11" s="58" customFormat="1">
      <c r="B8125" s="175" t="s">
        <v>9346</v>
      </c>
      <c r="C8125" s="174" t="s">
        <v>3400</v>
      </c>
      <c r="D8125" s="181">
        <v>2568.974909</v>
      </c>
      <c r="E8125" s="97">
        <v>619.25115906221561</v>
      </c>
      <c r="F8125" s="227">
        <f t="shared" si="378"/>
        <v>1590840.69</v>
      </c>
      <c r="G8125" s="81">
        <v>1284.4874620000001</v>
      </c>
      <c r="H8125" s="106">
        <v>0</v>
      </c>
      <c r="I8125" s="189">
        <f t="shared" si="379"/>
        <v>0</v>
      </c>
      <c r="J8125" s="232">
        <v>2016</v>
      </c>
      <c r="K8125" s="106">
        <f t="shared" si="380"/>
        <v>1590841</v>
      </c>
    </row>
    <row r="8126" spans="2:11" s="58" customFormat="1">
      <c r="B8126" s="175" t="s">
        <v>9347</v>
      </c>
      <c r="C8126" s="174" t="s">
        <v>7429</v>
      </c>
      <c r="D8126" s="181">
        <v>2000.72</v>
      </c>
      <c r="E8126" s="97">
        <v>1000.1365608380983</v>
      </c>
      <c r="F8126" s="227">
        <f t="shared" si="378"/>
        <v>2000993.22</v>
      </c>
      <c r="G8126" s="81"/>
      <c r="H8126" s="106" t="s">
        <v>11235</v>
      </c>
      <c r="I8126" s="189" t="str">
        <f t="shared" si="379"/>
        <v/>
      </c>
      <c r="J8126" s="232">
        <v>2016</v>
      </c>
      <c r="K8126" s="106">
        <f t="shared" si="380"/>
        <v>0</v>
      </c>
    </row>
    <row r="8127" spans="2:11" s="58" customFormat="1">
      <c r="B8127" s="175" t="s">
        <v>9348</v>
      </c>
      <c r="C8127" s="174" t="s">
        <v>7438</v>
      </c>
      <c r="D8127" s="104">
        <v>4409.7636359999997</v>
      </c>
      <c r="E8127" s="97">
        <v>625.88513530932482</v>
      </c>
      <c r="F8127" s="227">
        <f t="shared" si="378"/>
        <v>2760005.5100000002</v>
      </c>
      <c r="G8127" s="81"/>
      <c r="H8127" s="106" t="s">
        <v>11235</v>
      </c>
      <c r="I8127" s="189" t="str">
        <f t="shared" si="379"/>
        <v/>
      </c>
      <c r="J8127" s="232">
        <v>2016</v>
      </c>
      <c r="K8127" s="106">
        <f t="shared" si="380"/>
        <v>0</v>
      </c>
    </row>
    <row r="8128" spans="2:11" s="58" customFormat="1">
      <c r="B8128" s="175" t="s">
        <v>9349</v>
      </c>
      <c r="C8128" s="174" t="s">
        <v>3397</v>
      </c>
      <c r="D8128" s="181">
        <v>2534.1999999999998</v>
      </c>
      <c r="E8128" s="97">
        <v>689.56479756925273</v>
      </c>
      <c r="F8128" s="227">
        <f t="shared" si="378"/>
        <v>1747495.11</v>
      </c>
      <c r="G8128" s="81">
        <v>1267.100011</v>
      </c>
      <c r="H8128" s="106">
        <v>0</v>
      </c>
      <c r="I8128" s="189">
        <f t="shared" si="379"/>
        <v>0</v>
      </c>
      <c r="J8128" s="232">
        <v>2016</v>
      </c>
      <c r="K8128" s="106">
        <f t="shared" si="380"/>
        <v>1747495</v>
      </c>
    </row>
    <row r="8129" spans="2:11" s="58" customFormat="1">
      <c r="B8129" s="175" t="s">
        <v>9350</v>
      </c>
      <c r="C8129" s="174" t="s">
        <v>3397</v>
      </c>
      <c r="D8129" s="181">
        <v>6452.7555560000001</v>
      </c>
      <c r="E8129" s="97">
        <v>1297.0684628240085</v>
      </c>
      <c r="F8129" s="227">
        <f t="shared" si="378"/>
        <v>8369665.7300000004</v>
      </c>
      <c r="G8129" s="81">
        <v>3226.3778189999998</v>
      </c>
      <c r="H8129" s="106">
        <v>0</v>
      </c>
      <c r="I8129" s="189">
        <f t="shared" si="379"/>
        <v>0</v>
      </c>
      <c r="J8129" s="232">
        <v>2016</v>
      </c>
      <c r="K8129" s="106">
        <f t="shared" si="380"/>
        <v>8369666</v>
      </c>
    </row>
    <row r="8130" spans="2:11" s="58" customFormat="1">
      <c r="B8130" s="175" t="s">
        <v>9351</v>
      </c>
      <c r="C8130" s="174" t="s">
        <v>7429</v>
      </c>
      <c r="D8130" s="181">
        <v>2000.72</v>
      </c>
      <c r="E8130" s="97">
        <v>1000.1365608380983</v>
      </c>
      <c r="F8130" s="227">
        <f t="shared" si="378"/>
        <v>2000993.22</v>
      </c>
      <c r="G8130" s="81">
        <v>1000.360009</v>
      </c>
      <c r="H8130" s="106">
        <v>0</v>
      </c>
      <c r="I8130" s="189">
        <f t="shared" si="379"/>
        <v>0</v>
      </c>
      <c r="J8130" s="232">
        <v>2016</v>
      </c>
      <c r="K8130" s="106">
        <f t="shared" si="380"/>
        <v>2000993</v>
      </c>
    </row>
    <row r="8131" spans="2:11" s="58" customFormat="1">
      <c r="B8131" s="175" t="s">
        <v>9352</v>
      </c>
      <c r="C8131" s="174" t="s">
        <v>3397</v>
      </c>
      <c r="D8131" s="181">
        <v>2534.1999999999998</v>
      </c>
      <c r="E8131" s="97">
        <v>689.56479756925273</v>
      </c>
      <c r="F8131" s="227">
        <f t="shared" si="378"/>
        <v>1747495.11</v>
      </c>
      <c r="G8131" s="81">
        <v>1267.100011</v>
      </c>
      <c r="H8131" s="106">
        <v>0</v>
      </c>
      <c r="I8131" s="189">
        <f t="shared" si="379"/>
        <v>0</v>
      </c>
      <c r="J8131" s="232">
        <v>2016</v>
      </c>
      <c r="K8131" s="106">
        <f t="shared" si="380"/>
        <v>1747495</v>
      </c>
    </row>
    <row r="8132" spans="2:11" s="58" customFormat="1">
      <c r="B8132" s="175" t="s">
        <v>9353</v>
      </c>
      <c r="C8132" s="174" t="s">
        <v>3384</v>
      </c>
      <c r="D8132" s="104">
        <v>3138.8</v>
      </c>
      <c r="E8132" s="97">
        <v>386.37943800178408</v>
      </c>
      <c r="F8132" s="227">
        <f t="shared" si="378"/>
        <v>1212767.78</v>
      </c>
      <c r="G8132" s="81">
        <v>1569.400034</v>
      </c>
      <c r="H8132" s="106">
        <v>0</v>
      </c>
      <c r="I8132" s="189">
        <f t="shared" si="379"/>
        <v>0</v>
      </c>
      <c r="J8132" s="232">
        <v>2016</v>
      </c>
      <c r="K8132" s="106">
        <f t="shared" si="380"/>
        <v>1212768</v>
      </c>
    </row>
    <row r="8133" spans="2:11" s="58" customFormat="1">
      <c r="B8133" s="175" t="s">
        <v>9354</v>
      </c>
      <c r="C8133" s="174" t="s">
        <v>5115</v>
      </c>
      <c r="D8133" s="181">
        <v>5874.15</v>
      </c>
      <c r="E8133" s="97">
        <v>759.47984133874684</v>
      </c>
      <c r="F8133" s="227">
        <f t="shared" si="378"/>
        <v>4461298.51</v>
      </c>
      <c r="G8133" s="81"/>
      <c r="H8133" s="106" t="s">
        <v>11235</v>
      </c>
      <c r="I8133" s="189" t="str">
        <f t="shared" si="379"/>
        <v/>
      </c>
      <c r="J8133" s="232">
        <v>2016</v>
      </c>
      <c r="K8133" s="106">
        <f t="shared" si="380"/>
        <v>0</v>
      </c>
    </row>
    <row r="8134" spans="2:11" s="58" customFormat="1">
      <c r="B8134" s="175" t="s">
        <v>9355</v>
      </c>
      <c r="C8134" s="174" t="s">
        <v>3388</v>
      </c>
      <c r="D8134" s="181">
        <v>2550</v>
      </c>
      <c r="E8134" s="97">
        <v>265.82849019607846</v>
      </c>
      <c r="F8134" s="227">
        <f t="shared" si="378"/>
        <v>677862.65</v>
      </c>
      <c r="G8134" s="81"/>
      <c r="H8134" s="106" t="s">
        <v>11235</v>
      </c>
      <c r="I8134" s="189" t="str">
        <f t="shared" si="379"/>
        <v/>
      </c>
      <c r="J8134" s="232">
        <v>2016</v>
      </c>
      <c r="K8134" s="106">
        <f t="shared" si="380"/>
        <v>0</v>
      </c>
    </row>
    <row r="8135" spans="2:11" s="58" customFormat="1">
      <c r="B8135" s="175" t="s">
        <v>9356</v>
      </c>
      <c r="C8135" s="174" t="s">
        <v>5115</v>
      </c>
      <c r="D8135" s="181">
        <v>3626.55</v>
      </c>
      <c r="E8135" s="97">
        <v>440.57673270739406</v>
      </c>
      <c r="F8135" s="227">
        <f t="shared" si="378"/>
        <v>1597773.55</v>
      </c>
      <c r="G8135" s="81"/>
      <c r="H8135" s="106" t="s">
        <v>11235</v>
      </c>
      <c r="I8135" s="189" t="str">
        <f t="shared" si="379"/>
        <v/>
      </c>
      <c r="J8135" s="232">
        <v>2016</v>
      </c>
      <c r="K8135" s="106">
        <f t="shared" si="380"/>
        <v>0</v>
      </c>
    </row>
    <row r="8136" spans="2:11" s="58" customFormat="1">
      <c r="B8136" s="175" t="s">
        <v>9357</v>
      </c>
      <c r="C8136" s="174" t="s">
        <v>1048</v>
      </c>
      <c r="D8136" s="181">
        <v>4128.9333329999999</v>
      </c>
      <c r="E8136" s="97">
        <v>135.33183632054542</v>
      </c>
      <c r="F8136" s="227">
        <f t="shared" si="378"/>
        <v>558776.13</v>
      </c>
      <c r="G8136" s="81">
        <v>2064.4666160000002</v>
      </c>
      <c r="H8136" s="106">
        <v>0</v>
      </c>
      <c r="I8136" s="189">
        <f t="shared" si="379"/>
        <v>0</v>
      </c>
      <c r="J8136" s="232">
        <v>2016</v>
      </c>
      <c r="K8136" s="106">
        <f t="shared" si="380"/>
        <v>558776</v>
      </c>
    </row>
    <row r="8137" spans="2:11" s="58" customFormat="1">
      <c r="B8137" s="175" t="s">
        <v>9358</v>
      </c>
      <c r="C8137" s="174" t="s">
        <v>1068</v>
      </c>
      <c r="D8137" s="104">
        <v>6726.2666669999999</v>
      </c>
      <c r="E8137" s="97">
        <v>7659.9497924723</v>
      </c>
      <c r="F8137" s="227">
        <f t="shared" si="378"/>
        <v>51522864.960000001</v>
      </c>
      <c r="G8137" s="81">
        <v>3363.1332269999998</v>
      </c>
      <c r="H8137" s="106">
        <v>0</v>
      </c>
      <c r="I8137" s="189">
        <f t="shared" si="379"/>
        <v>0</v>
      </c>
      <c r="J8137" s="232">
        <v>2016</v>
      </c>
      <c r="K8137" s="106">
        <f t="shared" si="380"/>
        <v>51522865</v>
      </c>
    </row>
    <row r="8138" spans="2:11" s="58" customFormat="1">
      <c r="B8138" s="175" t="s">
        <v>9359</v>
      </c>
      <c r="C8138" s="174" t="s">
        <v>1068</v>
      </c>
      <c r="D8138" s="181">
        <v>7023.2</v>
      </c>
      <c r="E8138" s="97">
        <v>340.04384468618298</v>
      </c>
      <c r="F8138" s="227">
        <f t="shared" si="378"/>
        <v>2388195.9300000002</v>
      </c>
      <c r="G8138" s="81">
        <v>3511.600109</v>
      </c>
      <c r="H8138" s="106">
        <v>0</v>
      </c>
      <c r="I8138" s="189">
        <f t="shared" si="379"/>
        <v>0</v>
      </c>
      <c r="J8138" s="232">
        <v>2016</v>
      </c>
      <c r="K8138" s="106">
        <f t="shared" si="380"/>
        <v>2388196</v>
      </c>
    </row>
    <row r="8139" spans="2:11" s="58" customFormat="1">
      <c r="B8139" s="175" t="s">
        <v>9360</v>
      </c>
      <c r="C8139" s="174" t="s">
        <v>1068</v>
      </c>
      <c r="D8139" s="181">
        <v>6597.7166669999997</v>
      </c>
      <c r="E8139" s="97">
        <v>354.66312636671461</v>
      </c>
      <c r="F8139" s="227">
        <f t="shared" si="378"/>
        <v>2339966.8199999998</v>
      </c>
      <c r="G8139" s="81">
        <v>3298.8583979999999</v>
      </c>
      <c r="H8139" s="106">
        <v>0</v>
      </c>
      <c r="I8139" s="189">
        <f t="shared" si="379"/>
        <v>0</v>
      </c>
      <c r="J8139" s="232">
        <v>2016</v>
      </c>
      <c r="K8139" s="106">
        <f t="shared" si="380"/>
        <v>2339967</v>
      </c>
    </row>
    <row r="8140" spans="2:11" s="58" customFormat="1">
      <c r="B8140" s="175" t="s">
        <v>9361</v>
      </c>
      <c r="C8140" s="174" t="s">
        <v>1055</v>
      </c>
      <c r="D8140" s="181">
        <v>2751.9</v>
      </c>
      <c r="E8140" s="97">
        <v>425.62366001671569</v>
      </c>
      <c r="F8140" s="227">
        <f t="shared" si="378"/>
        <v>1171273.75</v>
      </c>
      <c r="G8140" s="81">
        <v>1375.9500330000001</v>
      </c>
      <c r="H8140" s="106">
        <v>0</v>
      </c>
      <c r="I8140" s="189">
        <f t="shared" si="379"/>
        <v>0</v>
      </c>
      <c r="J8140" s="232">
        <v>2016</v>
      </c>
      <c r="K8140" s="106">
        <f t="shared" si="380"/>
        <v>1171274</v>
      </c>
    </row>
    <row r="8141" spans="2:11" s="58" customFormat="1">
      <c r="B8141" s="175" t="s">
        <v>9362</v>
      </c>
      <c r="C8141" s="174" t="s">
        <v>1055</v>
      </c>
      <c r="D8141" s="181">
        <v>3223.1</v>
      </c>
      <c r="E8141" s="97">
        <v>259.97635816450003</v>
      </c>
      <c r="F8141" s="227">
        <f t="shared" si="378"/>
        <v>837929.8</v>
      </c>
      <c r="G8141" s="81">
        <v>1611.549933</v>
      </c>
      <c r="H8141" s="106">
        <v>0</v>
      </c>
      <c r="I8141" s="189">
        <f t="shared" si="379"/>
        <v>0</v>
      </c>
      <c r="J8141" s="232">
        <v>2016</v>
      </c>
      <c r="K8141" s="106">
        <f t="shared" si="380"/>
        <v>837930</v>
      </c>
    </row>
    <row r="8142" spans="2:11" s="58" customFormat="1">
      <c r="B8142" s="175" t="s">
        <v>9363</v>
      </c>
      <c r="C8142" s="174" t="s">
        <v>1068</v>
      </c>
      <c r="D8142" s="104">
        <v>765</v>
      </c>
      <c r="E8142" s="97">
        <v>87.052718954248363</v>
      </c>
      <c r="F8142" s="227">
        <f t="shared" ref="F8142:F8205" si="381">IFERROR(D8142*E8142,0)</f>
        <v>66595.33</v>
      </c>
      <c r="G8142" s="81">
        <v>382.49999409999998</v>
      </c>
      <c r="H8142" s="106">
        <v>0</v>
      </c>
      <c r="I8142" s="189">
        <f t="shared" ref="I8142:I8205" si="382">IFERROR(G8142*H8142,"")</f>
        <v>0</v>
      </c>
      <c r="J8142" s="232">
        <v>2016</v>
      </c>
      <c r="K8142" s="106">
        <f t="shared" ref="K8142:K8205" si="383">IFERROR(ROUND((F8142+I8142),0),0)</f>
        <v>66595</v>
      </c>
    </row>
    <row r="8143" spans="2:11" s="58" customFormat="1">
      <c r="B8143" s="175" t="s">
        <v>9364</v>
      </c>
      <c r="C8143" s="174" t="s">
        <v>631</v>
      </c>
      <c r="D8143" s="181">
        <v>2717</v>
      </c>
      <c r="E8143" s="97">
        <v>51.308281192491719</v>
      </c>
      <c r="F8143" s="227">
        <f t="shared" si="381"/>
        <v>139404.6</v>
      </c>
      <c r="G8143" s="81">
        <v>1358.499973</v>
      </c>
      <c r="H8143" s="106">
        <v>576.16121866496349</v>
      </c>
      <c r="I8143" s="189">
        <f t="shared" si="382"/>
        <v>782715</v>
      </c>
      <c r="J8143" s="232">
        <v>2016</v>
      </c>
      <c r="K8143" s="106">
        <f t="shared" si="383"/>
        <v>922120</v>
      </c>
    </row>
    <row r="8144" spans="2:11" s="58" customFormat="1">
      <c r="B8144" s="175" t="s">
        <v>9365</v>
      </c>
      <c r="C8144" s="174" t="s">
        <v>628</v>
      </c>
      <c r="D8144" s="181">
        <v>10392.75</v>
      </c>
      <c r="E8144" s="97">
        <v>91.742341536167032</v>
      </c>
      <c r="F8144" s="227">
        <f t="shared" si="381"/>
        <v>953455.22</v>
      </c>
      <c r="G8144" s="81">
        <v>5196.3751679999996</v>
      </c>
      <c r="H8144" s="106">
        <v>576.16105519808389</v>
      </c>
      <c r="I8144" s="189">
        <f t="shared" si="382"/>
        <v>2993949</v>
      </c>
      <c r="J8144" s="232">
        <v>2016</v>
      </c>
      <c r="K8144" s="106">
        <f t="shared" si="383"/>
        <v>3947404</v>
      </c>
    </row>
    <row r="8145" spans="2:11" s="58" customFormat="1">
      <c r="B8145" s="175" t="s">
        <v>9366</v>
      </c>
      <c r="C8145" s="174" t="s">
        <v>628</v>
      </c>
      <c r="D8145" s="181">
        <v>11780.71</v>
      </c>
      <c r="E8145" s="97">
        <v>120.98821038799869</v>
      </c>
      <c r="F8145" s="227">
        <f t="shared" si="381"/>
        <v>1425327.02</v>
      </c>
      <c r="G8145" s="81">
        <v>5890.3549400000002</v>
      </c>
      <c r="H8145" s="106">
        <v>576.16120498164753</v>
      </c>
      <c r="I8145" s="189">
        <f t="shared" si="382"/>
        <v>3393794</v>
      </c>
      <c r="J8145" s="232">
        <v>2016</v>
      </c>
      <c r="K8145" s="106">
        <f t="shared" si="383"/>
        <v>4819121</v>
      </c>
    </row>
    <row r="8146" spans="2:11" s="58" customFormat="1">
      <c r="B8146" s="175" t="s">
        <v>9367</v>
      </c>
      <c r="C8146" s="174" t="s">
        <v>1134</v>
      </c>
      <c r="D8146" s="181">
        <v>1689.8448719999999</v>
      </c>
      <c r="E8146" s="97">
        <v>167.65412298745019</v>
      </c>
      <c r="F8146" s="227">
        <f t="shared" si="381"/>
        <v>283309.46000000002</v>
      </c>
      <c r="G8146" s="81">
        <v>844.92247050000003</v>
      </c>
      <c r="H8146" s="106">
        <v>1217.8383649698426</v>
      </c>
      <c r="I8146" s="189">
        <f t="shared" si="382"/>
        <v>1028979.0000000001</v>
      </c>
      <c r="J8146" s="232">
        <v>2016</v>
      </c>
      <c r="K8146" s="106">
        <f t="shared" si="383"/>
        <v>1312288</v>
      </c>
    </row>
    <row r="8147" spans="2:11" s="58" customFormat="1">
      <c r="B8147" s="175" t="s">
        <v>9368</v>
      </c>
      <c r="C8147" s="174" t="s">
        <v>1134</v>
      </c>
      <c r="D8147" s="104">
        <v>7171.0493589999996</v>
      </c>
      <c r="E8147" s="97">
        <v>280.02656089373602</v>
      </c>
      <c r="F8147" s="227">
        <f t="shared" si="381"/>
        <v>2008084.29</v>
      </c>
      <c r="G8147" s="81">
        <v>3585.5246670000001</v>
      </c>
      <c r="H8147" s="106">
        <v>1217.8387838713479</v>
      </c>
      <c r="I8147" s="189">
        <f t="shared" si="382"/>
        <v>4366591</v>
      </c>
      <c r="J8147" s="232">
        <v>2016</v>
      </c>
      <c r="K8147" s="106">
        <f t="shared" si="383"/>
        <v>6374675</v>
      </c>
    </row>
    <row r="8148" spans="2:11" s="58" customFormat="1">
      <c r="B8148" s="175" t="s">
        <v>9369</v>
      </c>
      <c r="C8148" s="174" t="s">
        <v>1134</v>
      </c>
      <c r="D8148" s="181">
        <v>3864.9557690000001</v>
      </c>
      <c r="E8148" s="97">
        <v>261.2399184742132</v>
      </c>
      <c r="F8148" s="227">
        <f t="shared" si="381"/>
        <v>1009680.73</v>
      </c>
      <c r="G8148" s="81">
        <v>1932.4779309999999</v>
      </c>
      <c r="H8148" s="106">
        <v>1217.8390046514844</v>
      </c>
      <c r="I8148" s="189">
        <f t="shared" si="382"/>
        <v>2353447</v>
      </c>
      <c r="J8148" s="232">
        <v>2016</v>
      </c>
      <c r="K8148" s="106">
        <f t="shared" si="383"/>
        <v>3363128</v>
      </c>
    </row>
    <row r="8149" spans="2:11" s="58" customFormat="1">
      <c r="B8149" s="175" t="s">
        <v>9370</v>
      </c>
      <c r="C8149" s="174" t="s">
        <v>1462</v>
      </c>
      <c r="D8149" s="181">
        <v>3534.3249999999998</v>
      </c>
      <c r="E8149" s="97">
        <v>470.93369455270812</v>
      </c>
      <c r="F8149" s="227">
        <f t="shared" si="381"/>
        <v>1664432.73</v>
      </c>
      <c r="G8149" s="81">
        <v>1767.1624690000001</v>
      </c>
      <c r="H8149" s="106">
        <v>1217.8387883134699</v>
      </c>
      <c r="I8149" s="189">
        <f t="shared" si="382"/>
        <v>2152119</v>
      </c>
      <c r="J8149" s="232">
        <v>2016</v>
      </c>
      <c r="K8149" s="106">
        <f t="shared" si="383"/>
        <v>3816552</v>
      </c>
    </row>
    <row r="8150" spans="2:11" s="58" customFormat="1">
      <c r="B8150" s="175" t="s">
        <v>9371</v>
      </c>
      <c r="C8150" s="174" t="s">
        <v>1134</v>
      </c>
      <c r="D8150" s="181">
        <v>1689.8448719999999</v>
      </c>
      <c r="E8150" s="97">
        <v>167.65412298745019</v>
      </c>
      <c r="F8150" s="227">
        <f t="shared" si="381"/>
        <v>283309.46000000002</v>
      </c>
      <c r="G8150" s="81">
        <v>844.92247050000003</v>
      </c>
      <c r="H8150" s="106">
        <v>1217.8383649698426</v>
      </c>
      <c r="I8150" s="189">
        <f t="shared" si="382"/>
        <v>1028979.0000000001</v>
      </c>
      <c r="J8150" s="232">
        <v>2016</v>
      </c>
      <c r="K8150" s="106">
        <f t="shared" si="383"/>
        <v>1312288</v>
      </c>
    </row>
    <row r="8151" spans="2:11" s="58" customFormat="1">
      <c r="B8151" s="175" t="s">
        <v>9372</v>
      </c>
      <c r="C8151" s="174" t="s">
        <v>1129</v>
      </c>
      <c r="D8151" s="181">
        <v>5986.2</v>
      </c>
      <c r="E8151" s="97">
        <v>1851.7616401055761</v>
      </c>
      <c r="F8151" s="227">
        <f t="shared" si="381"/>
        <v>11085015.529999999</v>
      </c>
      <c r="G8151" s="81">
        <v>2993.1000199999999</v>
      </c>
      <c r="H8151" s="106">
        <v>1217.8390216308242</v>
      </c>
      <c r="I8151" s="189">
        <f t="shared" si="382"/>
        <v>3645114</v>
      </c>
      <c r="J8151" s="232">
        <v>2016</v>
      </c>
      <c r="K8151" s="106">
        <f t="shared" si="383"/>
        <v>14730130</v>
      </c>
    </row>
    <row r="8152" spans="2:11" s="58" customFormat="1">
      <c r="B8152" s="175" t="s">
        <v>9373</v>
      </c>
      <c r="C8152" s="174" t="s">
        <v>1134</v>
      </c>
      <c r="D8152" s="104">
        <v>2822.5641030000002</v>
      </c>
      <c r="E8152" s="97">
        <v>2.2707083935446764</v>
      </c>
      <c r="F8152" s="227">
        <f t="shared" si="381"/>
        <v>6409.2200000000012</v>
      </c>
      <c r="G8152" s="81"/>
      <c r="H8152" s="106" t="s">
        <v>11235</v>
      </c>
      <c r="I8152" s="189" t="str">
        <f t="shared" si="382"/>
        <v/>
      </c>
      <c r="J8152" s="232">
        <v>2016</v>
      </c>
      <c r="K8152" s="106">
        <f t="shared" si="383"/>
        <v>0</v>
      </c>
    </row>
    <row r="8153" spans="2:11" s="58" customFormat="1">
      <c r="B8153" s="175" t="s">
        <v>9374</v>
      </c>
      <c r="C8153" s="174" t="s">
        <v>898</v>
      </c>
      <c r="D8153" s="181">
        <v>4996.0333330000003</v>
      </c>
      <c r="E8153" s="97">
        <v>708.75292937121799</v>
      </c>
      <c r="F8153" s="227">
        <f t="shared" si="381"/>
        <v>3540953.2600000002</v>
      </c>
      <c r="G8153" s="81">
        <v>2498.0166840000002</v>
      </c>
      <c r="H8153" s="106">
        <v>1217.8389437850526</v>
      </c>
      <c r="I8153" s="189">
        <f t="shared" si="382"/>
        <v>3042181.9999999995</v>
      </c>
      <c r="J8153" s="232">
        <v>2016</v>
      </c>
      <c r="K8153" s="106">
        <f t="shared" si="383"/>
        <v>6583135</v>
      </c>
    </row>
    <row r="8154" spans="2:11" s="58" customFormat="1">
      <c r="B8154" s="175" t="s">
        <v>9375</v>
      </c>
      <c r="C8154" s="174" t="s">
        <v>1134</v>
      </c>
      <c r="D8154" s="181">
        <v>7171.0493589999996</v>
      </c>
      <c r="E8154" s="97">
        <v>280.02656089373602</v>
      </c>
      <c r="F8154" s="227">
        <f t="shared" si="381"/>
        <v>2008084.29</v>
      </c>
      <c r="G8154" s="81">
        <v>3585.5246670000001</v>
      </c>
      <c r="H8154" s="106">
        <v>1217.8387838713479</v>
      </c>
      <c r="I8154" s="189">
        <f t="shared" si="382"/>
        <v>4366591</v>
      </c>
      <c r="J8154" s="232">
        <v>2016</v>
      </c>
      <c r="K8154" s="106">
        <f t="shared" si="383"/>
        <v>6374675</v>
      </c>
    </row>
    <row r="8155" spans="2:11" s="58" customFormat="1">
      <c r="B8155" s="175" t="s">
        <v>9376</v>
      </c>
      <c r="C8155" s="174" t="s">
        <v>1118</v>
      </c>
      <c r="D8155" s="181">
        <v>7077.8371429999997</v>
      </c>
      <c r="E8155" s="97">
        <v>538.25484862530129</v>
      </c>
      <c r="F8155" s="227">
        <f t="shared" si="381"/>
        <v>3809680.1599999997</v>
      </c>
      <c r="G8155" s="81">
        <v>3538.9186420000001</v>
      </c>
      <c r="H8155" s="106">
        <v>1217.8389604244537</v>
      </c>
      <c r="I8155" s="189">
        <f t="shared" si="382"/>
        <v>4309833</v>
      </c>
      <c r="J8155" s="232">
        <v>2016</v>
      </c>
      <c r="K8155" s="106">
        <f t="shared" si="383"/>
        <v>8119513</v>
      </c>
    </row>
    <row r="8156" spans="2:11" s="58" customFormat="1">
      <c r="B8156" s="175" t="s">
        <v>9377</v>
      </c>
      <c r="C8156" s="174" t="s">
        <v>1108</v>
      </c>
      <c r="D8156" s="181">
        <v>5544.96</v>
      </c>
      <c r="E8156" s="97">
        <v>670.97379782721612</v>
      </c>
      <c r="F8156" s="227">
        <f t="shared" si="381"/>
        <v>3720522.87</v>
      </c>
      <c r="G8156" s="81">
        <v>2772.4800409999998</v>
      </c>
      <c r="H8156" s="106">
        <v>1217.8388843449209</v>
      </c>
      <c r="I8156" s="189">
        <f t="shared" si="382"/>
        <v>3376434</v>
      </c>
      <c r="J8156" s="232">
        <v>2016</v>
      </c>
      <c r="K8156" s="106">
        <f t="shared" si="383"/>
        <v>7096957</v>
      </c>
    </row>
    <row r="8157" spans="2:11" s="58" customFormat="1">
      <c r="B8157" s="175" t="s">
        <v>9378</v>
      </c>
      <c r="C8157" s="174" t="s">
        <v>1149</v>
      </c>
      <c r="D8157" s="104">
        <v>3210.9833330000001</v>
      </c>
      <c r="E8157" s="97">
        <v>532.06707504264705</v>
      </c>
      <c r="F8157" s="227">
        <f t="shared" si="381"/>
        <v>1708458.51</v>
      </c>
      <c r="G8157" s="81">
        <v>1605.4917</v>
      </c>
      <c r="H8157" s="106">
        <v>1217.8387468462154</v>
      </c>
      <c r="I8157" s="189">
        <f t="shared" si="382"/>
        <v>1955230</v>
      </c>
      <c r="J8157" s="232">
        <v>2016</v>
      </c>
      <c r="K8157" s="106">
        <f t="shared" si="383"/>
        <v>3663689</v>
      </c>
    </row>
    <row r="8158" spans="2:11" s="58" customFormat="1">
      <c r="B8158" s="175" t="s">
        <v>9379</v>
      </c>
      <c r="C8158" s="174" t="s">
        <v>1149</v>
      </c>
      <c r="D8158" s="181">
        <v>3210.9833330000001</v>
      </c>
      <c r="E8158" s="97">
        <v>532.06707504264705</v>
      </c>
      <c r="F8158" s="227">
        <f t="shared" si="381"/>
        <v>1708458.51</v>
      </c>
      <c r="G8158" s="81">
        <v>1605.4917</v>
      </c>
      <c r="H8158" s="106">
        <v>1217.8387468462154</v>
      </c>
      <c r="I8158" s="189">
        <f t="shared" si="382"/>
        <v>1955230</v>
      </c>
      <c r="J8158" s="232">
        <v>2016</v>
      </c>
      <c r="K8158" s="106">
        <f t="shared" si="383"/>
        <v>3663689</v>
      </c>
    </row>
    <row r="8159" spans="2:11" s="58" customFormat="1">
      <c r="B8159" s="175" t="s">
        <v>9380</v>
      </c>
      <c r="C8159" s="174" t="s">
        <v>1149</v>
      </c>
      <c r="D8159" s="181">
        <v>12335.916670000001</v>
      </c>
      <c r="E8159" s="97">
        <v>252.9508737351093</v>
      </c>
      <c r="F8159" s="227">
        <f t="shared" si="381"/>
        <v>3120380.9</v>
      </c>
      <c r="G8159" s="81">
        <v>6167.9580880000003</v>
      </c>
      <c r="H8159" s="106">
        <v>1217.8388524743814</v>
      </c>
      <c r="I8159" s="189">
        <f t="shared" si="382"/>
        <v>7511579</v>
      </c>
      <c r="J8159" s="232">
        <v>2016</v>
      </c>
      <c r="K8159" s="106">
        <f t="shared" si="383"/>
        <v>10631960</v>
      </c>
    </row>
    <row r="8160" spans="2:11" s="58" customFormat="1">
      <c r="B8160" s="175" t="s">
        <v>9381</v>
      </c>
      <c r="C8160" s="174" t="s">
        <v>1149</v>
      </c>
      <c r="D8160" s="181">
        <v>9230.3333330000005</v>
      </c>
      <c r="E8160" s="97">
        <v>191.68152830131382</v>
      </c>
      <c r="F8160" s="227">
        <f t="shared" si="381"/>
        <v>1769284.4</v>
      </c>
      <c r="G8160" s="81">
        <v>4615.1665089999997</v>
      </c>
      <c r="H8160" s="106">
        <v>1217.8388339921107</v>
      </c>
      <c r="I8160" s="189">
        <f t="shared" si="382"/>
        <v>5620529</v>
      </c>
      <c r="J8160" s="232">
        <v>2016</v>
      </c>
      <c r="K8160" s="106">
        <f t="shared" si="383"/>
        <v>7389813</v>
      </c>
    </row>
    <row r="8161" spans="2:11" s="58" customFormat="1">
      <c r="B8161" s="175" t="s">
        <v>9382</v>
      </c>
      <c r="C8161" s="174" t="s">
        <v>1149</v>
      </c>
      <c r="D8161" s="181">
        <v>12335.916670000001</v>
      </c>
      <c r="E8161" s="97">
        <v>252.9508737351093</v>
      </c>
      <c r="F8161" s="227">
        <f t="shared" si="381"/>
        <v>3120380.9</v>
      </c>
      <c r="G8161" s="81">
        <v>6167.9580880000003</v>
      </c>
      <c r="H8161" s="106">
        <v>1217.8388524743814</v>
      </c>
      <c r="I8161" s="189">
        <f t="shared" si="382"/>
        <v>7511579</v>
      </c>
      <c r="J8161" s="232">
        <v>2016</v>
      </c>
      <c r="K8161" s="106">
        <f t="shared" si="383"/>
        <v>10631960</v>
      </c>
    </row>
    <row r="8162" spans="2:11" s="58" customFormat="1">
      <c r="B8162" s="175" t="s">
        <v>9383</v>
      </c>
      <c r="C8162" s="174" t="s">
        <v>1115</v>
      </c>
      <c r="D8162" s="104">
        <v>7864.7464289999998</v>
      </c>
      <c r="E8162" s="97">
        <v>241.32825478027883</v>
      </c>
      <c r="F8162" s="227">
        <f t="shared" si="381"/>
        <v>1897985.53</v>
      </c>
      <c r="G8162" s="81">
        <v>3932.3732089999999</v>
      </c>
      <c r="H8162" s="106">
        <v>1217.8388839186093</v>
      </c>
      <c r="I8162" s="189">
        <f t="shared" si="382"/>
        <v>4788997</v>
      </c>
      <c r="J8162" s="232">
        <v>2016</v>
      </c>
      <c r="K8162" s="106">
        <f t="shared" si="383"/>
        <v>6686983</v>
      </c>
    </row>
    <row r="8163" spans="2:11" s="58" customFormat="1">
      <c r="B8163" s="175" t="s">
        <v>9384</v>
      </c>
      <c r="C8163" s="174" t="s">
        <v>1115</v>
      </c>
      <c r="D8163" s="181">
        <v>9681.5638889999991</v>
      </c>
      <c r="E8163" s="97">
        <v>270.95703649495385</v>
      </c>
      <c r="F8163" s="227">
        <f t="shared" si="381"/>
        <v>2623287.8600000003</v>
      </c>
      <c r="G8163" s="81">
        <v>4840.7820949999996</v>
      </c>
      <c r="H8163" s="106">
        <v>1217.8389533561519</v>
      </c>
      <c r="I8163" s="189">
        <f t="shared" si="382"/>
        <v>5895293</v>
      </c>
      <c r="J8163" s="232">
        <v>2016</v>
      </c>
      <c r="K8163" s="106">
        <f t="shared" si="383"/>
        <v>8518581</v>
      </c>
    </row>
    <row r="8164" spans="2:11" s="58" customFormat="1">
      <c r="B8164" s="175" t="s">
        <v>9385</v>
      </c>
      <c r="C8164" s="174" t="s">
        <v>5282</v>
      </c>
      <c r="D8164" s="181">
        <v>14178.975</v>
      </c>
      <c r="E8164" s="97">
        <v>62.817891984434695</v>
      </c>
      <c r="F8164" s="227">
        <f t="shared" si="381"/>
        <v>890693.32</v>
      </c>
      <c r="G8164" s="81">
        <v>7089.487392</v>
      </c>
      <c r="H8164" s="106">
        <v>1217.8389667132651</v>
      </c>
      <c r="I8164" s="189">
        <f t="shared" si="382"/>
        <v>8633854</v>
      </c>
      <c r="J8164" s="232">
        <v>2016</v>
      </c>
      <c r="K8164" s="106">
        <f t="shared" si="383"/>
        <v>9524547</v>
      </c>
    </row>
    <row r="8165" spans="2:11" s="58" customFormat="1">
      <c r="B8165" s="175" t="s">
        <v>9386</v>
      </c>
      <c r="C8165" s="174" t="s">
        <v>1162</v>
      </c>
      <c r="D8165" s="181">
        <v>4476.3999999999996</v>
      </c>
      <c r="E8165" s="97">
        <v>72.960463765525873</v>
      </c>
      <c r="F8165" s="227">
        <f t="shared" si="381"/>
        <v>326600.21999999997</v>
      </c>
      <c r="G8165" s="81">
        <v>2238.1999930000002</v>
      </c>
      <c r="H8165" s="106">
        <v>1217.8388922012653</v>
      </c>
      <c r="I8165" s="189">
        <f t="shared" si="382"/>
        <v>2725767</v>
      </c>
      <c r="J8165" s="232">
        <v>2016</v>
      </c>
      <c r="K8165" s="106">
        <f t="shared" si="383"/>
        <v>3052367</v>
      </c>
    </row>
    <row r="8166" spans="2:11" s="58" customFormat="1">
      <c r="B8166" s="175" t="s">
        <v>9387</v>
      </c>
      <c r="C8166" s="174" t="s">
        <v>1142</v>
      </c>
      <c r="D8166" s="181">
        <v>4142.5509089999996</v>
      </c>
      <c r="E8166" s="97">
        <v>168.62326989932475</v>
      </c>
      <c r="F8166" s="227">
        <f t="shared" si="381"/>
        <v>698530.48</v>
      </c>
      <c r="G8166" s="81">
        <v>2071.2754890000001</v>
      </c>
      <c r="H8166" s="106">
        <v>1217.8389660845351</v>
      </c>
      <c r="I8166" s="189">
        <f t="shared" si="382"/>
        <v>2522480</v>
      </c>
      <c r="J8166" s="232">
        <v>2016</v>
      </c>
      <c r="K8166" s="106">
        <f t="shared" si="383"/>
        <v>3221010</v>
      </c>
    </row>
    <row r="8167" spans="2:11" s="58" customFormat="1">
      <c r="B8167" s="175" t="s">
        <v>9388</v>
      </c>
      <c r="C8167" s="174" t="s">
        <v>1142</v>
      </c>
      <c r="D8167" s="104">
        <v>2692.41</v>
      </c>
      <c r="E8167" s="97">
        <v>163.96607500343561</v>
      </c>
      <c r="F8167" s="227">
        <f t="shared" si="381"/>
        <v>441463.9</v>
      </c>
      <c r="G8167" s="81">
        <v>1346.20505</v>
      </c>
      <c r="H8167" s="106">
        <v>1217.8389911700301</v>
      </c>
      <c r="I8167" s="189">
        <f t="shared" si="382"/>
        <v>1639461</v>
      </c>
      <c r="J8167" s="232">
        <v>2016</v>
      </c>
      <c r="K8167" s="106">
        <f t="shared" si="383"/>
        <v>2080925</v>
      </c>
    </row>
    <row r="8168" spans="2:11" s="58" customFormat="1">
      <c r="B8168" s="175" t="s">
        <v>9389</v>
      </c>
      <c r="C8168" s="174" t="s">
        <v>1175</v>
      </c>
      <c r="D8168" s="181">
        <v>8079.9044160000003</v>
      </c>
      <c r="E8168" s="97">
        <v>714.42205783638326</v>
      </c>
      <c r="F8168" s="227">
        <f t="shared" si="381"/>
        <v>5772461.9400000004</v>
      </c>
      <c r="G8168" s="81">
        <v>8079.9043359999996</v>
      </c>
      <c r="H8168" s="106">
        <v>1243.9144799300504</v>
      </c>
      <c r="I8168" s="189">
        <f t="shared" si="382"/>
        <v>10050710</v>
      </c>
      <c r="J8168" s="232">
        <v>2016</v>
      </c>
      <c r="K8168" s="106">
        <f t="shared" si="383"/>
        <v>15823172</v>
      </c>
    </row>
    <row r="8169" spans="2:11" s="58" customFormat="1">
      <c r="B8169" s="175" t="s">
        <v>9390</v>
      </c>
      <c r="C8169" s="174" t="s">
        <v>1175</v>
      </c>
      <c r="D8169" s="181">
        <v>2552.2199999999998</v>
      </c>
      <c r="E8169" s="97">
        <v>158.41942700864345</v>
      </c>
      <c r="F8169" s="227">
        <f t="shared" si="381"/>
        <v>404321.23</v>
      </c>
      <c r="G8169" s="81">
        <v>1276.1099999999999</v>
      </c>
      <c r="H8169" s="106">
        <v>1217.8385875825752</v>
      </c>
      <c r="I8169" s="189">
        <f t="shared" si="382"/>
        <v>1554096</v>
      </c>
      <c r="J8169" s="232">
        <v>2016</v>
      </c>
      <c r="K8169" s="106">
        <f t="shared" si="383"/>
        <v>1958417</v>
      </c>
    </row>
    <row r="8170" spans="2:11" s="58" customFormat="1">
      <c r="B8170" s="175" t="s">
        <v>9391</v>
      </c>
      <c r="C8170" s="174" t="s">
        <v>1175</v>
      </c>
      <c r="D8170" s="181">
        <v>1417.8</v>
      </c>
      <c r="E8170" s="97">
        <v>130.83607702073635</v>
      </c>
      <c r="F8170" s="227">
        <f t="shared" si="381"/>
        <v>185499.38999999998</v>
      </c>
      <c r="G8170" s="81">
        <v>708.90002059999995</v>
      </c>
      <c r="H8170" s="106">
        <v>1217.8388699570028</v>
      </c>
      <c r="I8170" s="189">
        <f t="shared" si="382"/>
        <v>863325.99999999988</v>
      </c>
      <c r="J8170" s="232">
        <v>2016</v>
      </c>
      <c r="K8170" s="106">
        <f t="shared" si="383"/>
        <v>1048825</v>
      </c>
    </row>
    <row r="8171" spans="2:11" s="58" customFormat="1">
      <c r="B8171" s="175" t="s">
        <v>9392</v>
      </c>
      <c r="C8171" s="174" t="s">
        <v>1175</v>
      </c>
      <c r="D8171" s="181">
        <v>2552.2199999999998</v>
      </c>
      <c r="E8171" s="97">
        <v>158.41942700864345</v>
      </c>
      <c r="F8171" s="227">
        <f t="shared" si="381"/>
        <v>404321.23</v>
      </c>
      <c r="G8171" s="81">
        <v>1276.1099999999999</v>
      </c>
      <c r="H8171" s="106">
        <v>1217.8385875825752</v>
      </c>
      <c r="I8171" s="189">
        <f t="shared" si="382"/>
        <v>1554096</v>
      </c>
      <c r="J8171" s="232">
        <v>2016</v>
      </c>
      <c r="K8171" s="106">
        <f t="shared" si="383"/>
        <v>1958417</v>
      </c>
    </row>
    <row r="8172" spans="2:11" s="58" customFormat="1">
      <c r="B8172" s="175" t="s">
        <v>9393</v>
      </c>
      <c r="C8172" s="174" t="s">
        <v>9394</v>
      </c>
      <c r="D8172" s="104">
        <v>11544.819299999999</v>
      </c>
      <c r="E8172" s="97">
        <v>997.52636059015674</v>
      </c>
      <c r="F8172" s="227">
        <f t="shared" si="381"/>
        <v>11516261.58</v>
      </c>
      <c r="G8172" s="81"/>
      <c r="H8172" s="106" t="s">
        <v>11235</v>
      </c>
      <c r="I8172" s="189" t="str">
        <f t="shared" si="382"/>
        <v/>
      </c>
      <c r="J8172" s="232">
        <v>2016</v>
      </c>
      <c r="K8172" s="106">
        <f t="shared" si="383"/>
        <v>0</v>
      </c>
    </row>
    <row r="8173" spans="2:11" s="58" customFormat="1">
      <c r="B8173" s="175" t="s">
        <v>9395</v>
      </c>
      <c r="C8173" s="174" t="s">
        <v>9394</v>
      </c>
      <c r="D8173" s="181">
        <v>7559.285965</v>
      </c>
      <c r="E8173" s="97">
        <v>549.73310564524991</v>
      </c>
      <c r="F8173" s="227">
        <f t="shared" si="381"/>
        <v>4155589.75</v>
      </c>
      <c r="G8173" s="81"/>
      <c r="H8173" s="106" t="s">
        <v>11235</v>
      </c>
      <c r="I8173" s="189" t="str">
        <f t="shared" si="382"/>
        <v/>
      </c>
      <c r="J8173" s="232">
        <v>2016</v>
      </c>
      <c r="K8173" s="106">
        <f t="shared" si="383"/>
        <v>0</v>
      </c>
    </row>
    <row r="8174" spans="2:11" s="58" customFormat="1">
      <c r="B8174" s="175" t="s">
        <v>9396</v>
      </c>
      <c r="C8174" s="174" t="s">
        <v>9394</v>
      </c>
      <c r="D8174" s="181">
        <v>7559.285965</v>
      </c>
      <c r="E8174" s="97">
        <v>549.73310564524991</v>
      </c>
      <c r="F8174" s="227">
        <f t="shared" si="381"/>
        <v>4155589.75</v>
      </c>
      <c r="G8174" s="81">
        <v>3779.6428989999999</v>
      </c>
      <c r="H8174" s="106">
        <v>1300.6112300452012</v>
      </c>
      <c r="I8174" s="189">
        <f t="shared" si="382"/>
        <v>4915846</v>
      </c>
      <c r="J8174" s="232">
        <v>2016</v>
      </c>
      <c r="K8174" s="106">
        <f t="shared" si="383"/>
        <v>9071436</v>
      </c>
    </row>
    <row r="8175" spans="2:11" s="58" customFormat="1">
      <c r="B8175" s="175" t="s">
        <v>9397</v>
      </c>
      <c r="C8175" s="174" t="s">
        <v>1175</v>
      </c>
      <c r="D8175" s="181">
        <v>4514.3500000000004</v>
      </c>
      <c r="E8175" s="97">
        <v>144.20678281480167</v>
      </c>
      <c r="F8175" s="227">
        <f t="shared" si="381"/>
        <v>650999.89</v>
      </c>
      <c r="G8175" s="81">
        <v>2257.1750270000002</v>
      </c>
      <c r="H8175" s="106">
        <v>1300.611146625095</v>
      </c>
      <c r="I8175" s="189">
        <f t="shared" si="382"/>
        <v>2935707</v>
      </c>
      <c r="J8175" s="232">
        <v>2016</v>
      </c>
      <c r="K8175" s="106">
        <f t="shared" si="383"/>
        <v>3586707</v>
      </c>
    </row>
    <row r="8176" spans="2:11" s="58" customFormat="1">
      <c r="B8176" s="175" t="s">
        <v>9398</v>
      </c>
      <c r="C8176" s="174" t="s">
        <v>2777</v>
      </c>
      <c r="D8176" s="181">
        <v>6318.8076920000003</v>
      </c>
      <c r="E8176" s="97">
        <v>443.35362247957454</v>
      </c>
      <c r="F8176" s="227">
        <f t="shared" si="381"/>
        <v>2801466.28</v>
      </c>
      <c r="G8176" s="81">
        <v>3159.4038340000002</v>
      </c>
      <c r="H8176" s="106">
        <v>1217.8389348627979</v>
      </c>
      <c r="I8176" s="189">
        <f t="shared" si="382"/>
        <v>3847645.0000000005</v>
      </c>
      <c r="J8176" s="232">
        <v>2016</v>
      </c>
      <c r="K8176" s="106">
        <f t="shared" si="383"/>
        <v>6649111</v>
      </c>
    </row>
    <row r="8177" spans="2:11" s="58" customFormat="1">
      <c r="B8177" s="175" t="s">
        <v>9399</v>
      </c>
      <c r="C8177" s="174" t="s">
        <v>2993</v>
      </c>
      <c r="D8177" s="104">
        <v>5043.8666670000002</v>
      </c>
      <c r="E8177" s="97">
        <v>180.31451068093824</v>
      </c>
      <c r="F8177" s="227">
        <f t="shared" si="381"/>
        <v>909482.34999999986</v>
      </c>
      <c r="G8177" s="81">
        <v>2521.933344</v>
      </c>
      <c r="H8177" s="106">
        <v>1217.8390865512106</v>
      </c>
      <c r="I8177" s="189">
        <f t="shared" si="382"/>
        <v>3071309</v>
      </c>
      <c r="J8177" s="232">
        <v>2016</v>
      </c>
      <c r="K8177" s="106">
        <f t="shared" si="383"/>
        <v>3980791</v>
      </c>
    </row>
    <row r="8178" spans="2:11" s="58" customFormat="1">
      <c r="B8178" s="175" t="s">
        <v>9400</v>
      </c>
      <c r="C8178" s="174" t="s">
        <v>5556</v>
      </c>
      <c r="D8178" s="181">
        <v>4178.5888889999997</v>
      </c>
      <c r="E8178" s="97">
        <v>2085.5505342822921</v>
      </c>
      <c r="F8178" s="227">
        <f t="shared" si="381"/>
        <v>8714658.2899999991</v>
      </c>
      <c r="G8178" s="81"/>
      <c r="H8178" s="106" t="s">
        <v>11235</v>
      </c>
      <c r="I8178" s="189" t="str">
        <f t="shared" si="382"/>
        <v/>
      </c>
      <c r="J8178" s="232">
        <v>2016</v>
      </c>
      <c r="K8178" s="106">
        <f t="shared" si="383"/>
        <v>0</v>
      </c>
    </row>
    <row r="8179" spans="2:11" s="58" customFormat="1">
      <c r="B8179" s="175" t="s">
        <v>9401</v>
      </c>
      <c r="C8179" s="174" t="s">
        <v>4026</v>
      </c>
      <c r="D8179" s="181">
        <v>2888.4222220000001</v>
      </c>
      <c r="E8179" s="97">
        <v>2084.1725438020121</v>
      </c>
      <c r="F8179" s="227">
        <f t="shared" si="381"/>
        <v>6019970.29</v>
      </c>
      <c r="G8179" s="81">
        <v>2888.422133</v>
      </c>
      <c r="H8179" s="106">
        <v>0</v>
      </c>
      <c r="I8179" s="189">
        <f t="shared" si="382"/>
        <v>0</v>
      </c>
      <c r="J8179" s="232">
        <v>2016</v>
      </c>
      <c r="K8179" s="106">
        <f t="shared" si="383"/>
        <v>6019970</v>
      </c>
    </row>
    <row r="8180" spans="2:11" s="58" customFormat="1">
      <c r="B8180" s="175" t="s">
        <v>9402</v>
      </c>
      <c r="C8180" s="174" t="s">
        <v>5556</v>
      </c>
      <c r="D8180" s="181">
        <v>4178.5888889999997</v>
      </c>
      <c r="E8180" s="97">
        <v>1068.7122874795928</v>
      </c>
      <c r="F8180" s="227">
        <f t="shared" si="381"/>
        <v>4465709.29</v>
      </c>
      <c r="G8180" s="81"/>
      <c r="H8180" s="106" t="s">
        <v>11235</v>
      </c>
      <c r="I8180" s="189" t="str">
        <f t="shared" si="382"/>
        <v/>
      </c>
      <c r="J8180" s="232">
        <v>2016</v>
      </c>
      <c r="K8180" s="106">
        <f t="shared" si="383"/>
        <v>0</v>
      </c>
    </row>
    <row r="8181" spans="2:11" s="58" customFormat="1">
      <c r="B8181" s="175" t="s">
        <v>9403</v>
      </c>
      <c r="C8181" s="174" t="s">
        <v>1688</v>
      </c>
      <c r="D8181" s="181">
        <v>4683.84</v>
      </c>
      <c r="E8181" s="97">
        <v>86.310354324656686</v>
      </c>
      <c r="F8181" s="227">
        <f t="shared" si="381"/>
        <v>404263.88999999996</v>
      </c>
      <c r="G8181" s="81">
        <v>2341.920102</v>
      </c>
      <c r="H8181" s="106">
        <v>1300.6109804509463</v>
      </c>
      <c r="I8181" s="189">
        <f t="shared" si="382"/>
        <v>3045927</v>
      </c>
      <c r="J8181" s="232">
        <v>2016</v>
      </c>
      <c r="K8181" s="106">
        <f t="shared" si="383"/>
        <v>3450191</v>
      </c>
    </row>
    <row r="8182" spans="2:11" s="58" customFormat="1">
      <c r="B8182" s="175" t="s">
        <v>9404</v>
      </c>
      <c r="C8182" s="174" t="s">
        <v>1688</v>
      </c>
      <c r="D8182" s="104">
        <v>8935.9066669999993</v>
      </c>
      <c r="E8182" s="97">
        <v>117.11206808646496</v>
      </c>
      <c r="F8182" s="227">
        <f t="shared" si="381"/>
        <v>1046502.5100000001</v>
      </c>
      <c r="G8182" s="81">
        <v>4467.953184</v>
      </c>
      <c r="H8182" s="106">
        <v>1300.611210701531</v>
      </c>
      <c r="I8182" s="189">
        <f t="shared" si="382"/>
        <v>5811070</v>
      </c>
      <c r="J8182" s="232">
        <v>2016</v>
      </c>
      <c r="K8182" s="106">
        <f t="shared" si="383"/>
        <v>6857573</v>
      </c>
    </row>
    <row r="8183" spans="2:11" s="58" customFormat="1">
      <c r="B8183" s="175" t="s">
        <v>9405</v>
      </c>
      <c r="C8183" s="174" t="s">
        <v>3209</v>
      </c>
      <c r="D8183" s="181">
        <v>7800.0222219999996</v>
      </c>
      <c r="E8183" s="97">
        <v>491.71298245565436</v>
      </c>
      <c r="F8183" s="227">
        <f t="shared" si="381"/>
        <v>3835372.19</v>
      </c>
      <c r="G8183" s="81">
        <v>3900.0111849999998</v>
      </c>
      <c r="H8183" s="106">
        <v>1300.6111417088155</v>
      </c>
      <c r="I8183" s="189">
        <f t="shared" si="382"/>
        <v>5072398</v>
      </c>
      <c r="J8183" s="232">
        <v>2016</v>
      </c>
      <c r="K8183" s="106">
        <f t="shared" si="383"/>
        <v>8907770</v>
      </c>
    </row>
    <row r="8184" spans="2:11" s="58" customFormat="1">
      <c r="B8184" s="175" t="s">
        <v>9406</v>
      </c>
      <c r="C8184" s="174" t="s">
        <v>3209</v>
      </c>
      <c r="D8184" s="181">
        <v>8197.4555560000008</v>
      </c>
      <c r="E8184" s="97">
        <v>363.50169264644438</v>
      </c>
      <c r="F8184" s="227">
        <f t="shared" si="381"/>
        <v>2979788.97</v>
      </c>
      <c r="G8184" s="81">
        <v>4098.7277960000001</v>
      </c>
      <c r="H8184" s="106">
        <v>1300.6111323622038</v>
      </c>
      <c r="I8184" s="189">
        <f t="shared" si="382"/>
        <v>5330851</v>
      </c>
      <c r="J8184" s="232">
        <v>2016</v>
      </c>
      <c r="K8184" s="106">
        <f t="shared" si="383"/>
        <v>8310640</v>
      </c>
    </row>
    <row r="8185" spans="2:11" s="58" customFormat="1">
      <c r="B8185" s="175" t="s">
        <v>9407</v>
      </c>
      <c r="C8185" s="174" t="s">
        <v>4990</v>
      </c>
      <c r="D8185" s="181">
        <v>3487.151429</v>
      </c>
      <c r="E8185" s="97">
        <v>93.752613460136601</v>
      </c>
      <c r="F8185" s="227">
        <f t="shared" si="381"/>
        <v>326929.56</v>
      </c>
      <c r="G8185" s="81">
        <v>1743.5757040000001</v>
      </c>
      <c r="H8185" s="106">
        <v>1300.6111491445743</v>
      </c>
      <c r="I8185" s="189">
        <f t="shared" si="382"/>
        <v>2267714</v>
      </c>
      <c r="J8185" s="232">
        <v>2016</v>
      </c>
      <c r="K8185" s="106">
        <f t="shared" si="383"/>
        <v>2594644</v>
      </c>
    </row>
    <row r="8186" spans="2:11" s="58" customFormat="1">
      <c r="B8186" s="175" t="s">
        <v>9408</v>
      </c>
      <c r="C8186" s="174" t="s">
        <v>8446</v>
      </c>
      <c r="D8186" s="181">
        <v>8036.53</v>
      </c>
      <c r="E8186" s="97">
        <v>279.90686154347713</v>
      </c>
      <c r="F8186" s="227">
        <f t="shared" si="381"/>
        <v>2249479.89</v>
      </c>
      <c r="G8186" s="81">
        <v>4018.2649219999998</v>
      </c>
      <c r="H8186" s="106">
        <v>751.65725969523328</v>
      </c>
      <c r="I8186" s="189">
        <f t="shared" si="382"/>
        <v>3020358</v>
      </c>
      <c r="J8186" s="232">
        <v>2016</v>
      </c>
      <c r="K8186" s="106">
        <f t="shared" si="383"/>
        <v>5269838</v>
      </c>
    </row>
    <row r="8187" spans="2:11" s="58" customFormat="1">
      <c r="B8187" s="175" t="s">
        <v>9409</v>
      </c>
      <c r="C8187" s="174" t="s">
        <v>1191</v>
      </c>
      <c r="D8187" s="104">
        <v>5175.6000000000004</v>
      </c>
      <c r="E8187" s="97">
        <v>564.4950227992889</v>
      </c>
      <c r="F8187" s="227">
        <f t="shared" si="381"/>
        <v>2921600.44</v>
      </c>
      <c r="G8187" s="81">
        <v>10351.200140000001</v>
      </c>
      <c r="H8187" s="106">
        <v>623.65164547963218</v>
      </c>
      <c r="I8187" s="189">
        <f t="shared" si="382"/>
        <v>6455542.9999999991</v>
      </c>
      <c r="J8187" s="232">
        <v>2016</v>
      </c>
      <c r="K8187" s="106">
        <f t="shared" si="383"/>
        <v>9377143</v>
      </c>
    </row>
    <row r="8188" spans="2:11" s="58" customFormat="1">
      <c r="B8188" s="175" t="s">
        <v>9410</v>
      </c>
      <c r="C8188" s="174" t="s">
        <v>5113</v>
      </c>
      <c r="D8188" s="181">
        <v>18658.25</v>
      </c>
      <c r="E8188" s="97">
        <v>369.8765125346697</v>
      </c>
      <c r="F8188" s="227">
        <f t="shared" si="381"/>
        <v>6901248.4400000013</v>
      </c>
      <c r="G8188" s="81"/>
      <c r="H8188" s="106" t="s">
        <v>11235</v>
      </c>
      <c r="I8188" s="189" t="str">
        <f t="shared" si="382"/>
        <v/>
      </c>
      <c r="J8188" s="232">
        <v>2016</v>
      </c>
      <c r="K8188" s="106">
        <f t="shared" si="383"/>
        <v>0</v>
      </c>
    </row>
    <row r="8189" spans="2:11" s="58" customFormat="1">
      <c r="B8189" s="175" t="s">
        <v>9411</v>
      </c>
      <c r="C8189" s="174" t="s">
        <v>5113</v>
      </c>
      <c r="D8189" s="181">
        <v>23512.46</v>
      </c>
      <c r="E8189" s="97">
        <v>203.34017750588413</v>
      </c>
      <c r="F8189" s="227">
        <f t="shared" si="381"/>
        <v>4781027.79</v>
      </c>
      <c r="G8189" s="81"/>
      <c r="H8189" s="106" t="s">
        <v>11235</v>
      </c>
      <c r="I8189" s="189" t="str">
        <f t="shared" si="382"/>
        <v/>
      </c>
      <c r="J8189" s="232">
        <v>2016</v>
      </c>
      <c r="K8189" s="106">
        <f t="shared" si="383"/>
        <v>0</v>
      </c>
    </row>
    <row r="8190" spans="2:11" s="58" customFormat="1">
      <c r="B8190" s="175" t="s">
        <v>9412</v>
      </c>
      <c r="C8190" s="174" t="s">
        <v>5113</v>
      </c>
      <c r="D8190" s="181">
        <v>5175.6000000000004</v>
      </c>
      <c r="E8190" s="97">
        <v>3185.0006221500889</v>
      </c>
      <c r="F8190" s="227">
        <f t="shared" si="381"/>
        <v>16484289.220000001</v>
      </c>
      <c r="G8190" s="81">
        <v>10351.20009</v>
      </c>
      <c r="H8190" s="106">
        <v>623.65164849209282</v>
      </c>
      <c r="I8190" s="189">
        <f t="shared" si="382"/>
        <v>6455543</v>
      </c>
      <c r="J8190" s="232">
        <v>2016</v>
      </c>
      <c r="K8190" s="106">
        <f t="shared" si="383"/>
        <v>22939832</v>
      </c>
    </row>
    <row r="8191" spans="2:11" s="58" customFormat="1">
      <c r="B8191" s="175" t="s">
        <v>9413</v>
      </c>
      <c r="C8191" s="174" t="s">
        <v>5113</v>
      </c>
      <c r="D8191" s="181">
        <v>4895.3</v>
      </c>
      <c r="E8191" s="97">
        <v>16.769634138867893</v>
      </c>
      <c r="F8191" s="227">
        <f t="shared" si="381"/>
        <v>82092.39</v>
      </c>
      <c r="G8191" s="81">
        <v>2447.6500879999999</v>
      </c>
      <c r="H8191" s="106">
        <v>623.651643461547</v>
      </c>
      <c r="I8191" s="189">
        <f t="shared" si="382"/>
        <v>1526481</v>
      </c>
      <c r="J8191" s="232">
        <v>2016</v>
      </c>
      <c r="K8191" s="106">
        <f t="shared" si="383"/>
        <v>1608573</v>
      </c>
    </row>
    <row r="8192" spans="2:11" s="58" customFormat="1">
      <c r="B8192" s="175" t="s">
        <v>9414</v>
      </c>
      <c r="C8192" s="174" t="s">
        <v>1705</v>
      </c>
      <c r="D8192" s="104">
        <v>6460.9</v>
      </c>
      <c r="E8192" s="97">
        <v>128.75303440697118</v>
      </c>
      <c r="F8192" s="227">
        <f t="shared" si="381"/>
        <v>831860.4800000001</v>
      </c>
      <c r="G8192" s="81">
        <v>3230.4499919999998</v>
      </c>
      <c r="H8192" s="106">
        <v>576.16121735649517</v>
      </c>
      <c r="I8192" s="189">
        <f t="shared" si="382"/>
        <v>1861260</v>
      </c>
      <c r="J8192" s="232">
        <v>2016</v>
      </c>
      <c r="K8192" s="106">
        <f t="shared" si="383"/>
        <v>2693120</v>
      </c>
    </row>
    <row r="8193" spans="2:11" s="58" customFormat="1">
      <c r="B8193" s="175" t="s">
        <v>9415</v>
      </c>
      <c r="C8193" s="174" t="s">
        <v>8510</v>
      </c>
      <c r="D8193" s="181">
        <v>9599.7357140000004</v>
      </c>
      <c r="E8193" s="97">
        <v>251.48197324633139</v>
      </c>
      <c r="F8193" s="227">
        <f t="shared" si="381"/>
        <v>2414160.48</v>
      </c>
      <c r="G8193" s="81">
        <v>4799.8680020000002</v>
      </c>
      <c r="H8193" s="106">
        <v>576.16105252221053</v>
      </c>
      <c r="I8193" s="189">
        <f t="shared" si="382"/>
        <v>2765497</v>
      </c>
      <c r="J8193" s="232">
        <v>2016</v>
      </c>
      <c r="K8193" s="106">
        <f t="shared" si="383"/>
        <v>5179657</v>
      </c>
    </row>
    <row r="8194" spans="2:11" s="58" customFormat="1">
      <c r="B8194" s="175" t="s">
        <v>9416</v>
      </c>
      <c r="C8194" s="174" t="s">
        <v>1705</v>
      </c>
      <c r="D8194" s="181">
        <v>9346.9</v>
      </c>
      <c r="E8194" s="97">
        <v>335.36820871090947</v>
      </c>
      <c r="F8194" s="227">
        <f t="shared" si="381"/>
        <v>3134653.1099999994</v>
      </c>
      <c r="G8194" s="81">
        <v>4673.4498599999997</v>
      </c>
      <c r="H8194" s="106">
        <v>576.16109740396359</v>
      </c>
      <c r="I8194" s="189">
        <f t="shared" si="382"/>
        <v>2692660</v>
      </c>
      <c r="J8194" s="232">
        <v>2016</v>
      </c>
      <c r="K8194" s="106">
        <f t="shared" si="383"/>
        <v>5827313</v>
      </c>
    </row>
    <row r="8195" spans="2:11" s="58" customFormat="1">
      <c r="B8195" s="175" t="s">
        <v>9417</v>
      </c>
      <c r="C8195" s="174" t="s">
        <v>2902</v>
      </c>
      <c r="D8195" s="181">
        <v>12757.95379</v>
      </c>
      <c r="E8195" s="97">
        <v>128.12442080494478</v>
      </c>
      <c r="F8195" s="227">
        <f t="shared" si="381"/>
        <v>1634605.44</v>
      </c>
      <c r="G8195" s="81"/>
      <c r="H8195" s="106" t="s">
        <v>11235</v>
      </c>
      <c r="I8195" s="189" t="str">
        <f t="shared" si="382"/>
        <v/>
      </c>
      <c r="J8195" s="232">
        <v>2016</v>
      </c>
      <c r="K8195" s="106">
        <f t="shared" si="383"/>
        <v>0</v>
      </c>
    </row>
    <row r="8196" spans="2:11" s="58" customFormat="1">
      <c r="B8196" s="175" t="s">
        <v>9418</v>
      </c>
      <c r="C8196" s="174" t="s">
        <v>2902</v>
      </c>
      <c r="D8196" s="181">
        <v>10417.775320000001</v>
      </c>
      <c r="E8196" s="97">
        <v>121.21212650610322</v>
      </c>
      <c r="F8196" s="227">
        <f t="shared" si="381"/>
        <v>1262760.7</v>
      </c>
      <c r="G8196" s="81"/>
      <c r="H8196" s="106" t="s">
        <v>11235</v>
      </c>
      <c r="I8196" s="189" t="str">
        <f t="shared" si="382"/>
        <v/>
      </c>
      <c r="J8196" s="232">
        <v>2016</v>
      </c>
      <c r="K8196" s="106">
        <f t="shared" si="383"/>
        <v>0</v>
      </c>
    </row>
    <row r="8197" spans="2:11" s="58" customFormat="1">
      <c r="B8197" s="175" t="s">
        <v>9419</v>
      </c>
      <c r="C8197" s="174" t="s">
        <v>4496</v>
      </c>
      <c r="D8197" s="104">
        <v>12727.738789999999</v>
      </c>
      <c r="E8197" s="97">
        <v>232.50311770422499</v>
      </c>
      <c r="F8197" s="227">
        <f t="shared" si="381"/>
        <v>2959238.95</v>
      </c>
      <c r="G8197" s="81">
        <v>6363.8693139999996</v>
      </c>
      <c r="H8197" s="106">
        <v>675.13831413037724</v>
      </c>
      <c r="I8197" s="189">
        <f t="shared" si="382"/>
        <v>4296492</v>
      </c>
      <c r="J8197" s="232">
        <v>2016</v>
      </c>
      <c r="K8197" s="106">
        <f t="shared" si="383"/>
        <v>7255731</v>
      </c>
    </row>
    <row r="8198" spans="2:11" s="58" customFormat="1">
      <c r="B8198" s="175" t="s">
        <v>9420</v>
      </c>
      <c r="C8198" s="174" t="s">
        <v>9421</v>
      </c>
      <c r="D8198" s="181">
        <v>2480.92</v>
      </c>
      <c r="E8198" s="97">
        <v>184.37965754639407</v>
      </c>
      <c r="F8198" s="227">
        <f t="shared" si="381"/>
        <v>457431.18</v>
      </c>
      <c r="G8198" s="81">
        <v>1240.4600069999999</v>
      </c>
      <c r="H8198" s="106">
        <v>1300.6110562982465</v>
      </c>
      <c r="I8198" s="189">
        <f t="shared" si="382"/>
        <v>1613356</v>
      </c>
      <c r="J8198" s="232">
        <v>2016</v>
      </c>
      <c r="K8198" s="106">
        <f t="shared" si="383"/>
        <v>2070787</v>
      </c>
    </row>
    <row r="8199" spans="2:11" s="58" customFormat="1">
      <c r="B8199" s="175" t="s">
        <v>9422</v>
      </c>
      <c r="C8199" s="174" t="s">
        <v>3236</v>
      </c>
      <c r="D8199" s="181">
        <v>22504.428329999999</v>
      </c>
      <c r="E8199" s="97">
        <v>1137.5422709971147</v>
      </c>
      <c r="F8199" s="227">
        <f t="shared" si="381"/>
        <v>25599738.510000002</v>
      </c>
      <c r="G8199" s="81">
        <v>11252.213900000001</v>
      </c>
      <c r="H8199" s="106">
        <v>1121.887489181129</v>
      </c>
      <c r="I8199" s="189">
        <f t="shared" si="382"/>
        <v>12623718</v>
      </c>
      <c r="J8199" s="232">
        <v>2016</v>
      </c>
      <c r="K8199" s="106">
        <f t="shared" si="383"/>
        <v>38223457</v>
      </c>
    </row>
    <row r="8200" spans="2:11" s="58" customFormat="1">
      <c r="B8200" s="175" t="s">
        <v>9423</v>
      </c>
      <c r="C8200" s="174" t="s">
        <v>3236</v>
      </c>
      <c r="D8200" s="181">
        <v>6254.8733329999995</v>
      </c>
      <c r="E8200" s="97">
        <v>322.03487309212954</v>
      </c>
      <c r="F8200" s="227">
        <f t="shared" si="381"/>
        <v>2014287.34</v>
      </c>
      <c r="G8200" s="81">
        <v>3127.4367480000001</v>
      </c>
      <c r="H8200" s="106">
        <v>1300.6111163083385</v>
      </c>
      <c r="I8200" s="189">
        <f t="shared" si="382"/>
        <v>4067579</v>
      </c>
      <c r="J8200" s="232">
        <v>2016</v>
      </c>
      <c r="K8200" s="106">
        <f t="shared" si="383"/>
        <v>6081866</v>
      </c>
    </row>
    <row r="8201" spans="2:11" s="58" customFormat="1">
      <c r="B8201" s="175" t="s">
        <v>9424</v>
      </c>
      <c r="C8201" s="174" t="s">
        <v>7764</v>
      </c>
      <c r="D8201" s="181">
        <v>4586.5163640000001</v>
      </c>
      <c r="E8201" s="97">
        <v>378.54115241525824</v>
      </c>
      <c r="F8201" s="227">
        <f t="shared" si="381"/>
        <v>1736185.1900000002</v>
      </c>
      <c r="G8201" s="81">
        <v>2293.2580849999999</v>
      </c>
      <c r="H8201" s="106">
        <v>1300.61113465997</v>
      </c>
      <c r="I8201" s="189">
        <f t="shared" si="382"/>
        <v>2982637</v>
      </c>
      <c r="J8201" s="232">
        <v>2016</v>
      </c>
      <c r="K8201" s="106">
        <f t="shared" si="383"/>
        <v>4718822</v>
      </c>
    </row>
    <row r="8202" spans="2:11" s="58" customFormat="1">
      <c r="B8202" s="175" t="s">
        <v>9425</v>
      </c>
      <c r="C8202" s="174" t="s">
        <v>9421</v>
      </c>
      <c r="D8202" s="104">
        <v>2480.92</v>
      </c>
      <c r="E8202" s="97">
        <v>184.37965754639407</v>
      </c>
      <c r="F8202" s="227">
        <f t="shared" si="381"/>
        <v>457431.18</v>
      </c>
      <c r="G8202" s="81">
        <v>1240.4600069999999</v>
      </c>
      <c r="H8202" s="106">
        <v>1300.6110562982465</v>
      </c>
      <c r="I8202" s="189">
        <f t="shared" si="382"/>
        <v>1613356</v>
      </c>
      <c r="J8202" s="232">
        <v>2016</v>
      </c>
      <c r="K8202" s="106">
        <f t="shared" si="383"/>
        <v>2070787</v>
      </c>
    </row>
    <row r="8203" spans="2:11" s="58" customFormat="1">
      <c r="B8203" s="175" t="s">
        <v>9426</v>
      </c>
      <c r="C8203" s="174" t="s">
        <v>8833</v>
      </c>
      <c r="D8203" s="181">
        <v>2113.5766720000001</v>
      </c>
      <c r="E8203" s="97">
        <v>106.9162538523703</v>
      </c>
      <c r="F8203" s="227">
        <f t="shared" si="381"/>
        <v>225975.7</v>
      </c>
      <c r="G8203" s="81">
        <v>1056.7883220000001</v>
      </c>
      <c r="H8203" s="106">
        <v>162.6948334124381</v>
      </c>
      <c r="I8203" s="189">
        <f t="shared" si="382"/>
        <v>171934</v>
      </c>
      <c r="J8203" s="232">
        <v>2016</v>
      </c>
      <c r="K8203" s="106">
        <f t="shared" si="383"/>
        <v>397910</v>
      </c>
    </row>
    <row r="8204" spans="2:11" s="58" customFormat="1">
      <c r="B8204" s="175" t="s">
        <v>9427</v>
      </c>
      <c r="C8204" s="174" t="s">
        <v>8835</v>
      </c>
      <c r="D8204" s="181">
        <v>5053.6428569999998</v>
      </c>
      <c r="E8204" s="97">
        <v>441.7051646037994</v>
      </c>
      <c r="F8204" s="227">
        <f t="shared" si="381"/>
        <v>2232220.15</v>
      </c>
      <c r="G8204" s="81">
        <v>2526.8214229999999</v>
      </c>
      <c r="H8204" s="106">
        <v>162.69452057752324</v>
      </c>
      <c r="I8204" s="189">
        <f t="shared" si="382"/>
        <v>411100</v>
      </c>
      <c r="J8204" s="232">
        <v>2016</v>
      </c>
      <c r="K8204" s="106">
        <f t="shared" si="383"/>
        <v>2643320</v>
      </c>
    </row>
    <row r="8205" spans="2:11" s="58" customFormat="1">
      <c r="B8205" s="175" t="s">
        <v>9428</v>
      </c>
      <c r="C8205" s="174" t="s">
        <v>8857</v>
      </c>
      <c r="D8205" s="181">
        <v>11533.23833</v>
      </c>
      <c r="E8205" s="97">
        <v>207.68572117073384</v>
      </c>
      <c r="F8205" s="227">
        <f t="shared" si="381"/>
        <v>2395288.92</v>
      </c>
      <c r="G8205" s="81">
        <v>5766.619299</v>
      </c>
      <c r="H8205" s="106">
        <v>162.69445776708278</v>
      </c>
      <c r="I8205" s="189">
        <f t="shared" si="382"/>
        <v>938197</v>
      </c>
      <c r="J8205" s="232">
        <v>2016</v>
      </c>
      <c r="K8205" s="106">
        <f t="shared" si="383"/>
        <v>3333486</v>
      </c>
    </row>
    <row r="8206" spans="2:11" s="58" customFormat="1">
      <c r="B8206" s="175" t="s">
        <v>9429</v>
      </c>
      <c r="C8206" s="174" t="s">
        <v>2372</v>
      </c>
      <c r="D8206" s="181">
        <v>6190.2317519999997</v>
      </c>
      <c r="E8206" s="97">
        <v>182.20163560687317</v>
      </c>
      <c r="F8206" s="227">
        <f t="shared" ref="F8206:F8269" si="384">IFERROR(D8206*E8206,0)</f>
        <v>1127870.3500000001</v>
      </c>
      <c r="G8206" s="81">
        <v>3095.1158449999998</v>
      </c>
      <c r="H8206" s="106">
        <v>162.69439504614084</v>
      </c>
      <c r="I8206" s="189">
        <f t="shared" ref="I8206:I8269" si="385">IFERROR(G8206*H8206,"")</f>
        <v>503558</v>
      </c>
      <c r="J8206" s="232">
        <v>2016</v>
      </c>
      <c r="K8206" s="106">
        <f t="shared" ref="K8206:K8269" si="386">IFERROR(ROUND((F8206+I8206),0),0)</f>
        <v>1631428</v>
      </c>
    </row>
    <row r="8207" spans="2:11" s="58" customFormat="1">
      <c r="B8207" s="175" t="s">
        <v>9430</v>
      </c>
      <c r="C8207" s="174" t="s">
        <v>8857</v>
      </c>
      <c r="D8207" s="104">
        <v>20176.931209999999</v>
      </c>
      <c r="E8207" s="97">
        <v>172.46596887218115</v>
      </c>
      <c r="F8207" s="227">
        <f t="shared" si="384"/>
        <v>3479833.99</v>
      </c>
      <c r="G8207" s="81">
        <v>10088.46594</v>
      </c>
      <c r="H8207" s="106">
        <v>162.69450774395935</v>
      </c>
      <c r="I8207" s="189">
        <f t="shared" si="385"/>
        <v>1641338.0000000002</v>
      </c>
      <c r="J8207" s="232">
        <v>2016</v>
      </c>
      <c r="K8207" s="106">
        <f t="shared" si="386"/>
        <v>5121172</v>
      </c>
    </row>
    <row r="8208" spans="2:11" s="58" customFormat="1">
      <c r="B8208" s="175" t="s">
        <v>9431</v>
      </c>
      <c r="C8208" s="174" t="s">
        <v>2372</v>
      </c>
      <c r="D8208" s="181">
        <v>13559.19247</v>
      </c>
      <c r="E8208" s="97">
        <v>321.48963219193831</v>
      </c>
      <c r="F8208" s="227">
        <f t="shared" si="384"/>
        <v>4359139.8</v>
      </c>
      <c r="G8208" s="81">
        <v>6779.596235</v>
      </c>
      <c r="H8208" s="106">
        <v>162.69449710082918</v>
      </c>
      <c r="I8208" s="189">
        <f t="shared" si="385"/>
        <v>1103003</v>
      </c>
      <c r="J8208" s="232">
        <v>2016</v>
      </c>
      <c r="K8208" s="106">
        <f t="shared" si="386"/>
        <v>5462143</v>
      </c>
    </row>
    <row r="8209" spans="2:11" s="58" customFormat="1">
      <c r="B8209" s="175" t="s">
        <v>9432</v>
      </c>
      <c r="C8209" s="174" t="s">
        <v>5330</v>
      </c>
      <c r="D8209" s="181">
        <v>15609.96833</v>
      </c>
      <c r="E8209" s="97">
        <v>56.671241817951852</v>
      </c>
      <c r="F8209" s="227">
        <f t="shared" si="384"/>
        <v>884636.29</v>
      </c>
      <c r="G8209" s="81">
        <v>7804.9842829999998</v>
      </c>
      <c r="H8209" s="106">
        <v>162.69449802298854</v>
      </c>
      <c r="I8209" s="189">
        <f t="shared" si="385"/>
        <v>1269828</v>
      </c>
      <c r="J8209" s="232">
        <v>2016</v>
      </c>
      <c r="K8209" s="106">
        <f t="shared" si="386"/>
        <v>2154464</v>
      </c>
    </row>
    <row r="8210" spans="2:11" s="58" customFormat="1">
      <c r="B8210" s="175" t="s">
        <v>9433</v>
      </c>
      <c r="C8210" s="174" t="s">
        <v>9178</v>
      </c>
      <c r="D8210" s="181">
        <v>29697.23</v>
      </c>
      <c r="E8210" s="97">
        <v>19.434042838338794</v>
      </c>
      <c r="F8210" s="227">
        <f t="shared" si="384"/>
        <v>577137.24</v>
      </c>
      <c r="G8210" s="81">
        <v>14848.61551</v>
      </c>
      <c r="H8210" s="106">
        <v>162.69449487550239</v>
      </c>
      <c r="I8210" s="189">
        <f t="shared" si="385"/>
        <v>2415788</v>
      </c>
      <c r="J8210" s="232">
        <v>2016</v>
      </c>
      <c r="K8210" s="106">
        <f t="shared" si="386"/>
        <v>2992925</v>
      </c>
    </row>
    <row r="8211" spans="2:11" s="58" customFormat="1">
      <c r="B8211" s="175" t="s">
        <v>9434</v>
      </c>
      <c r="C8211" s="174" t="s">
        <v>824</v>
      </c>
      <c r="D8211" s="181">
        <v>8771.6333329999998</v>
      </c>
      <c r="E8211" s="97">
        <v>19.296245473830272</v>
      </c>
      <c r="F8211" s="227">
        <f t="shared" si="384"/>
        <v>169259.59</v>
      </c>
      <c r="G8211" s="81">
        <v>4385.8166330000004</v>
      </c>
      <c r="H8211" s="106">
        <v>162.69444432106059</v>
      </c>
      <c r="I8211" s="189">
        <f t="shared" si="385"/>
        <v>713548</v>
      </c>
      <c r="J8211" s="232">
        <v>2016</v>
      </c>
      <c r="K8211" s="106">
        <f t="shared" si="386"/>
        <v>882808</v>
      </c>
    </row>
    <row r="8212" spans="2:11" s="58" customFormat="1">
      <c r="B8212" s="175" t="s">
        <v>9435</v>
      </c>
      <c r="C8212" s="174" t="s">
        <v>815</v>
      </c>
      <c r="D8212" s="104">
        <v>16820.333330000001</v>
      </c>
      <c r="E8212" s="97">
        <v>40.684706811336412</v>
      </c>
      <c r="F8212" s="227">
        <f t="shared" si="384"/>
        <v>684330.33</v>
      </c>
      <c r="G8212" s="81">
        <v>8410.1667240000006</v>
      </c>
      <c r="H8212" s="106">
        <v>162.69451544822905</v>
      </c>
      <c r="I8212" s="189">
        <f t="shared" si="385"/>
        <v>1368288</v>
      </c>
      <c r="J8212" s="232">
        <v>2016</v>
      </c>
      <c r="K8212" s="106">
        <f t="shared" si="386"/>
        <v>2052618</v>
      </c>
    </row>
    <row r="8213" spans="2:11" s="58" customFormat="1">
      <c r="B8213" s="175" t="s">
        <v>9436</v>
      </c>
      <c r="C8213" s="174" t="s">
        <v>3513</v>
      </c>
      <c r="D8213" s="181">
        <v>11657.35</v>
      </c>
      <c r="E8213" s="97">
        <v>11.452972588109647</v>
      </c>
      <c r="F8213" s="227">
        <f t="shared" si="384"/>
        <v>133511.31</v>
      </c>
      <c r="G8213" s="81">
        <v>5828.6750419999998</v>
      </c>
      <c r="H8213" s="106">
        <v>162.6944362426853</v>
      </c>
      <c r="I8213" s="189">
        <f t="shared" si="385"/>
        <v>948293</v>
      </c>
      <c r="J8213" s="232">
        <v>2016</v>
      </c>
      <c r="K8213" s="106">
        <f t="shared" si="386"/>
        <v>1081804</v>
      </c>
    </row>
    <row r="8214" spans="2:11" s="58" customFormat="1">
      <c r="B8214" s="175" t="s">
        <v>9437</v>
      </c>
      <c r="C8214" s="174" t="s">
        <v>8864</v>
      </c>
      <c r="D8214" s="181">
        <v>30562.35</v>
      </c>
      <c r="E8214" s="97">
        <v>25.138774341632761</v>
      </c>
      <c r="F8214" s="227">
        <f t="shared" si="384"/>
        <v>768300.02</v>
      </c>
      <c r="G8214" s="81">
        <v>15281.174510000001</v>
      </c>
      <c r="H8214" s="106">
        <v>162.69449696900293</v>
      </c>
      <c r="I8214" s="189">
        <f t="shared" si="385"/>
        <v>2486163</v>
      </c>
      <c r="J8214" s="232">
        <v>2016</v>
      </c>
      <c r="K8214" s="106">
        <f t="shared" si="386"/>
        <v>3254463</v>
      </c>
    </row>
    <row r="8215" spans="2:11" s="58" customFormat="1">
      <c r="B8215" s="175" t="s">
        <v>9438</v>
      </c>
      <c r="C8215" s="174" t="s">
        <v>8864</v>
      </c>
      <c r="D8215" s="181">
        <v>25908.025000000001</v>
      </c>
      <c r="E8215" s="97">
        <v>214.02085029638499</v>
      </c>
      <c r="F8215" s="227">
        <f t="shared" si="384"/>
        <v>5544857.54</v>
      </c>
      <c r="G8215" s="81">
        <v>12954.012339999999</v>
      </c>
      <c r="H8215" s="106">
        <v>162.69453391612257</v>
      </c>
      <c r="I8215" s="189">
        <f t="shared" si="385"/>
        <v>2107547</v>
      </c>
      <c r="J8215" s="232">
        <v>2016</v>
      </c>
      <c r="K8215" s="106">
        <f t="shared" si="386"/>
        <v>7652405</v>
      </c>
    </row>
    <row r="8216" spans="2:11" s="58" customFormat="1">
      <c r="B8216" s="175" t="s">
        <v>9439</v>
      </c>
      <c r="C8216" s="174" t="s">
        <v>3509</v>
      </c>
      <c r="D8216" s="181">
        <v>22620.3</v>
      </c>
      <c r="E8216" s="97">
        <v>19.9080626693722</v>
      </c>
      <c r="F8216" s="227">
        <f t="shared" si="384"/>
        <v>450326.35</v>
      </c>
      <c r="G8216" s="81">
        <v>11310.15026</v>
      </c>
      <c r="H8216" s="106">
        <v>162.69447864965855</v>
      </c>
      <c r="I8216" s="189">
        <f t="shared" si="385"/>
        <v>1840099.0000000002</v>
      </c>
      <c r="J8216" s="232">
        <v>2016</v>
      </c>
      <c r="K8216" s="106">
        <f t="shared" si="386"/>
        <v>2290425</v>
      </c>
    </row>
    <row r="8217" spans="2:11" s="58" customFormat="1">
      <c r="B8217" s="175" t="s">
        <v>9440</v>
      </c>
      <c r="C8217" s="174" t="s">
        <v>3509</v>
      </c>
      <c r="D8217" s="104">
        <v>25680.7</v>
      </c>
      <c r="E8217" s="97">
        <v>12.52802805219484</v>
      </c>
      <c r="F8217" s="227">
        <f t="shared" si="384"/>
        <v>321728.53000000003</v>
      </c>
      <c r="G8217" s="81">
        <v>12840.350270000001</v>
      </c>
      <c r="H8217" s="106">
        <v>162.69447141802931</v>
      </c>
      <c r="I8217" s="189">
        <f t="shared" si="385"/>
        <v>2089054</v>
      </c>
      <c r="J8217" s="232">
        <v>2016</v>
      </c>
      <c r="K8217" s="106">
        <f t="shared" si="386"/>
        <v>2410783</v>
      </c>
    </row>
    <row r="8218" spans="2:11" s="58" customFormat="1">
      <c r="B8218" s="175" t="s">
        <v>9441</v>
      </c>
      <c r="C8218" s="174" t="s">
        <v>8864</v>
      </c>
      <c r="D8218" s="181">
        <v>20147.042860000001</v>
      </c>
      <c r="E8218" s="97">
        <v>616.06147047229729</v>
      </c>
      <c r="F8218" s="227">
        <f t="shared" si="384"/>
        <v>12411816.85</v>
      </c>
      <c r="G8218" s="81">
        <v>10073.521350000001</v>
      </c>
      <c r="H8218" s="106">
        <v>162.6945477213884</v>
      </c>
      <c r="I8218" s="189">
        <f t="shared" si="385"/>
        <v>1638907</v>
      </c>
      <c r="J8218" s="232">
        <v>2016</v>
      </c>
      <c r="K8218" s="106">
        <f t="shared" si="386"/>
        <v>14050724</v>
      </c>
    </row>
    <row r="8219" spans="2:11" s="58" customFormat="1">
      <c r="B8219" s="175" t="s">
        <v>9442</v>
      </c>
      <c r="C8219" s="174" t="s">
        <v>9011</v>
      </c>
      <c r="D8219" s="181">
        <v>2238.1083330000001</v>
      </c>
      <c r="E8219" s="97">
        <v>134.88252357979135</v>
      </c>
      <c r="F8219" s="227">
        <f t="shared" si="384"/>
        <v>301881.7</v>
      </c>
      <c r="G8219" s="81">
        <v>1119.0541430000001</v>
      </c>
      <c r="H8219" s="106">
        <v>162.69454086637521</v>
      </c>
      <c r="I8219" s="189">
        <f t="shared" si="385"/>
        <v>182064</v>
      </c>
      <c r="J8219" s="232">
        <v>2016</v>
      </c>
      <c r="K8219" s="106">
        <f t="shared" si="386"/>
        <v>483946</v>
      </c>
    </row>
    <row r="8220" spans="2:11" s="58" customFormat="1">
      <c r="B8220" s="175" t="s">
        <v>9443</v>
      </c>
      <c r="C8220" s="174" t="s">
        <v>9011</v>
      </c>
      <c r="D8220" s="181">
        <v>3222.3940480000001</v>
      </c>
      <c r="E8220" s="97">
        <v>352.91815124405298</v>
      </c>
      <c r="F8220" s="227">
        <f t="shared" si="384"/>
        <v>1137241.3500000001</v>
      </c>
      <c r="G8220" s="81">
        <v>1611.1969999999999</v>
      </c>
      <c r="H8220" s="106">
        <v>162.69456807578467</v>
      </c>
      <c r="I8220" s="189">
        <f t="shared" si="385"/>
        <v>262133.00000000003</v>
      </c>
      <c r="J8220" s="232">
        <v>2016</v>
      </c>
      <c r="K8220" s="106">
        <f t="shared" si="386"/>
        <v>1399374</v>
      </c>
    </row>
    <row r="8221" spans="2:11" s="58" customFormat="1">
      <c r="B8221" s="175" t="s">
        <v>9444</v>
      </c>
      <c r="C8221" s="174" t="s">
        <v>4802</v>
      </c>
      <c r="D8221" s="181">
        <v>23887.633330000001</v>
      </c>
      <c r="E8221" s="97">
        <v>15.138978608895115</v>
      </c>
      <c r="F8221" s="227">
        <f t="shared" si="384"/>
        <v>361634.37</v>
      </c>
      <c r="G8221" s="81">
        <v>11943.81676</v>
      </c>
      <c r="H8221" s="106">
        <v>162.69447522903894</v>
      </c>
      <c r="I8221" s="189">
        <f t="shared" si="385"/>
        <v>1943193.0000000002</v>
      </c>
      <c r="J8221" s="232">
        <v>2016</v>
      </c>
      <c r="K8221" s="106">
        <f t="shared" si="386"/>
        <v>2304827</v>
      </c>
    </row>
    <row r="8222" spans="2:11" s="58" customFormat="1">
      <c r="B8222" s="175" t="s">
        <v>9445</v>
      </c>
      <c r="C8222" s="174" t="s">
        <v>3435</v>
      </c>
      <c r="D8222" s="104">
        <v>19533.873329999999</v>
      </c>
      <c r="E8222" s="97">
        <v>150.83241609205214</v>
      </c>
      <c r="F8222" s="227">
        <f t="shared" si="384"/>
        <v>2946341.31</v>
      </c>
      <c r="G8222" s="81">
        <v>9766.9369029999998</v>
      </c>
      <c r="H8222" s="106">
        <v>639.38244528659266</v>
      </c>
      <c r="I8222" s="189">
        <f t="shared" si="385"/>
        <v>6244808</v>
      </c>
      <c r="J8222" s="232">
        <v>2016</v>
      </c>
      <c r="K8222" s="106">
        <f t="shared" si="386"/>
        <v>9191149</v>
      </c>
    </row>
    <row r="8223" spans="2:11" s="58" customFormat="1">
      <c r="B8223" s="175" t="s">
        <v>9446</v>
      </c>
      <c r="C8223" s="174" t="s">
        <v>3435</v>
      </c>
      <c r="D8223" s="181">
        <v>8973.6333329999998</v>
      </c>
      <c r="E8223" s="97">
        <v>151.99555847508796</v>
      </c>
      <c r="F8223" s="227">
        <f t="shared" si="384"/>
        <v>1363952.41</v>
      </c>
      <c r="G8223" s="81">
        <v>4486.8165600000002</v>
      </c>
      <c r="H8223" s="106">
        <v>623.65175009517213</v>
      </c>
      <c r="I8223" s="189">
        <f t="shared" si="385"/>
        <v>2798211</v>
      </c>
      <c r="J8223" s="232">
        <v>2016</v>
      </c>
      <c r="K8223" s="106">
        <f t="shared" si="386"/>
        <v>4162163</v>
      </c>
    </row>
    <row r="8224" spans="2:11" s="58" customFormat="1">
      <c r="B8224" s="175" t="s">
        <v>9447</v>
      </c>
      <c r="C8224" s="174" t="s">
        <v>3435</v>
      </c>
      <c r="D8224" s="181">
        <v>8609.4</v>
      </c>
      <c r="E8224" s="97">
        <v>121.08938718145284</v>
      </c>
      <c r="F8224" s="227">
        <f t="shared" si="384"/>
        <v>1042506.97</v>
      </c>
      <c r="G8224" s="81">
        <v>4304.7000390000003</v>
      </c>
      <c r="H8224" s="106">
        <v>623.6515844722253</v>
      </c>
      <c r="I8224" s="189">
        <f t="shared" si="385"/>
        <v>2684633</v>
      </c>
      <c r="J8224" s="232">
        <v>2016</v>
      </c>
      <c r="K8224" s="106">
        <f t="shared" si="386"/>
        <v>3727140</v>
      </c>
    </row>
    <row r="8225" spans="2:11" s="58" customFormat="1">
      <c r="B8225" s="175" t="s">
        <v>9448</v>
      </c>
      <c r="C8225" s="174" t="s">
        <v>3435</v>
      </c>
      <c r="D8225" s="181">
        <v>8973.6333329999998</v>
      </c>
      <c r="E8225" s="97">
        <v>151.99555847508796</v>
      </c>
      <c r="F8225" s="227">
        <f t="shared" si="384"/>
        <v>1363952.41</v>
      </c>
      <c r="G8225" s="81">
        <v>4486.8165600000002</v>
      </c>
      <c r="H8225" s="106">
        <v>623.65175009517213</v>
      </c>
      <c r="I8225" s="189">
        <f t="shared" si="385"/>
        <v>2798211</v>
      </c>
      <c r="J8225" s="232">
        <v>2016</v>
      </c>
      <c r="K8225" s="106">
        <f t="shared" si="386"/>
        <v>4162163</v>
      </c>
    </row>
    <row r="8226" spans="2:11" s="58" customFormat="1">
      <c r="B8226" s="175" t="s">
        <v>9449</v>
      </c>
      <c r="C8226" s="174" t="s">
        <v>404</v>
      </c>
      <c r="D8226" s="181">
        <v>14080.93333</v>
      </c>
      <c r="E8226" s="97">
        <v>100.20043181327954</v>
      </c>
      <c r="F8226" s="227">
        <f t="shared" si="384"/>
        <v>1410915.6</v>
      </c>
      <c r="G8226" s="81">
        <v>7040.4667929999996</v>
      </c>
      <c r="H8226" s="106">
        <v>162.69446809107336</v>
      </c>
      <c r="I8226" s="189">
        <f t="shared" si="385"/>
        <v>1145445</v>
      </c>
      <c r="J8226" s="232">
        <v>2016</v>
      </c>
      <c r="K8226" s="106">
        <f t="shared" si="386"/>
        <v>2556361</v>
      </c>
    </row>
    <row r="8227" spans="2:11" s="58" customFormat="1">
      <c r="B8227" s="175" t="s">
        <v>9450</v>
      </c>
      <c r="C8227" s="174" t="s">
        <v>402</v>
      </c>
      <c r="D8227" s="104">
        <v>18139.37801</v>
      </c>
      <c r="E8227" s="97">
        <v>256.37284627048797</v>
      </c>
      <c r="F8227" s="227">
        <f t="shared" si="384"/>
        <v>4650443.97</v>
      </c>
      <c r="G8227" s="81">
        <v>9069.6892480000006</v>
      </c>
      <c r="H8227" s="106">
        <v>162.69454880445755</v>
      </c>
      <c r="I8227" s="189">
        <f t="shared" si="385"/>
        <v>1475589</v>
      </c>
      <c r="J8227" s="232">
        <v>2016</v>
      </c>
      <c r="K8227" s="106">
        <f t="shared" si="386"/>
        <v>6126033</v>
      </c>
    </row>
    <row r="8228" spans="2:11" s="58" customFormat="1">
      <c r="B8228" s="175" t="s">
        <v>9451</v>
      </c>
      <c r="C8228" s="174" t="s">
        <v>397</v>
      </c>
      <c r="D8228" s="181">
        <v>6992.67</v>
      </c>
      <c r="E8228" s="97">
        <v>123.24721029306401</v>
      </c>
      <c r="F8228" s="227">
        <f t="shared" si="384"/>
        <v>861827.07</v>
      </c>
      <c r="G8228" s="81"/>
      <c r="H8228" s="106" t="s">
        <v>11235</v>
      </c>
      <c r="I8228" s="189" t="str">
        <f t="shared" si="385"/>
        <v/>
      </c>
      <c r="J8228" s="232">
        <v>2016</v>
      </c>
      <c r="K8228" s="106">
        <f t="shared" si="386"/>
        <v>0</v>
      </c>
    </row>
    <row r="8229" spans="2:11" s="58" customFormat="1">
      <c r="B8229" s="175" t="s">
        <v>9452</v>
      </c>
      <c r="C8229" s="174" t="s">
        <v>397</v>
      </c>
      <c r="D8229" s="181">
        <v>10079.780000000001</v>
      </c>
      <c r="E8229" s="97">
        <v>175.10923849528461</v>
      </c>
      <c r="F8229" s="227">
        <f t="shared" si="384"/>
        <v>1765062.6</v>
      </c>
      <c r="G8229" s="81"/>
      <c r="H8229" s="106" t="s">
        <v>11235</v>
      </c>
      <c r="I8229" s="189" t="str">
        <f t="shared" si="385"/>
        <v/>
      </c>
      <c r="J8229" s="232">
        <v>2016</v>
      </c>
      <c r="K8229" s="106">
        <f t="shared" si="386"/>
        <v>0</v>
      </c>
    </row>
    <row r="8230" spans="2:11" s="58" customFormat="1">
      <c r="B8230" s="175" t="s">
        <v>9453</v>
      </c>
      <c r="C8230" s="174" t="s">
        <v>6280</v>
      </c>
      <c r="D8230" s="181">
        <v>13028.554169999999</v>
      </c>
      <c r="E8230" s="97">
        <v>183.62055825876803</v>
      </c>
      <c r="F8230" s="227">
        <f t="shared" si="384"/>
        <v>2392310.39</v>
      </c>
      <c r="G8230" s="81"/>
      <c r="H8230" s="106" t="s">
        <v>11235</v>
      </c>
      <c r="I8230" s="189" t="str">
        <f t="shared" si="385"/>
        <v/>
      </c>
      <c r="J8230" s="232">
        <v>2016</v>
      </c>
      <c r="K8230" s="106">
        <f t="shared" si="386"/>
        <v>0</v>
      </c>
    </row>
    <row r="8231" spans="2:11" s="58" customFormat="1">
      <c r="B8231" s="175" t="s">
        <v>9454</v>
      </c>
      <c r="C8231" s="174" t="s">
        <v>397</v>
      </c>
      <c r="D8231" s="181">
        <v>10079.780000000001</v>
      </c>
      <c r="E8231" s="97">
        <v>175.10923849528461</v>
      </c>
      <c r="F8231" s="227">
        <f t="shared" si="384"/>
        <v>1765062.6</v>
      </c>
      <c r="G8231" s="81"/>
      <c r="H8231" s="106" t="s">
        <v>11235</v>
      </c>
      <c r="I8231" s="189" t="str">
        <f t="shared" si="385"/>
        <v/>
      </c>
      <c r="J8231" s="232">
        <v>2016</v>
      </c>
      <c r="K8231" s="106">
        <f t="shared" si="386"/>
        <v>0</v>
      </c>
    </row>
    <row r="8232" spans="2:11" s="58" customFormat="1">
      <c r="B8232" s="175" t="s">
        <v>9455</v>
      </c>
      <c r="C8232" s="174" t="s">
        <v>1405</v>
      </c>
      <c r="D8232" s="104">
        <v>2716.6</v>
      </c>
      <c r="E8232" s="97">
        <v>98.258282411838337</v>
      </c>
      <c r="F8232" s="227">
        <f t="shared" si="384"/>
        <v>266928.45</v>
      </c>
      <c r="G8232" s="81">
        <v>1358.299968</v>
      </c>
      <c r="H8232" s="106">
        <v>576.16139176703564</v>
      </c>
      <c r="I8232" s="189">
        <f t="shared" si="385"/>
        <v>782600</v>
      </c>
      <c r="J8232" s="232">
        <v>2016</v>
      </c>
      <c r="K8232" s="106">
        <f t="shared" si="386"/>
        <v>1049528</v>
      </c>
    </row>
    <row r="8233" spans="2:11" s="58" customFormat="1">
      <c r="B8233" s="175" t="s">
        <v>9456</v>
      </c>
      <c r="C8233" s="174" t="s">
        <v>1507</v>
      </c>
      <c r="D8233" s="181">
        <v>3352.5458210000002</v>
      </c>
      <c r="E8233" s="97">
        <v>264.52081115344134</v>
      </c>
      <c r="F8233" s="227">
        <f t="shared" si="384"/>
        <v>886818.14</v>
      </c>
      <c r="G8233" s="81">
        <v>1676.272927</v>
      </c>
      <c r="H8233" s="106">
        <v>576.16094875939018</v>
      </c>
      <c r="I8233" s="189">
        <f t="shared" si="385"/>
        <v>965803</v>
      </c>
      <c r="J8233" s="232">
        <v>2016</v>
      </c>
      <c r="K8233" s="106">
        <f t="shared" si="386"/>
        <v>1852621</v>
      </c>
    </row>
    <row r="8234" spans="2:11" s="58" customFormat="1">
      <c r="B8234" s="175" t="s">
        <v>9457</v>
      </c>
      <c r="C8234" s="174" t="s">
        <v>752</v>
      </c>
      <c r="D8234" s="181">
        <v>9530.7204550000006</v>
      </c>
      <c r="E8234" s="97">
        <v>1076.8216336274863</v>
      </c>
      <c r="F8234" s="227">
        <f t="shared" si="384"/>
        <v>10262885.970000001</v>
      </c>
      <c r="G8234" s="81">
        <v>4765.3600900000001</v>
      </c>
      <c r="H8234" s="106">
        <v>576.16107663335049</v>
      </c>
      <c r="I8234" s="189">
        <f t="shared" si="385"/>
        <v>2745615</v>
      </c>
      <c r="J8234" s="232">
        <v>2016</v>
      </c>
      <c r="K8234" s="106">
        <f t="shared" si="386"/>
        <v>13008501</v>
      </c>
    </row>
    <row r="8235" spans="2:11" s="58" customFormat="1">
      <c r="B8235" s="175" t="s">
        <v>9458</v>
      </c>
      <c r="C8235" s="174" t="s">
        <v>1507</v>
      </c>
      <c r="D8235" s="181">
        <v>8873.6616570000006</v>
      </c>
      <c r="E8235" s="97">
        <v>217.84663138187983</v>
      </c>
      <c r="F8235" s="227">
        <f t="shared" si="384"/>
        <v>1933097.3</v>
      </c>
      <c r="G8235" s="81">
        <v>4436.830653</v>
      </c>
      <c r="H8235" s="106">
        <v>576.16104826347544</v>
      </c>
      <c r="I8235" s="189">
        <f t="shared" si="385"/>
        <v>2556329</v>
      </c>
      <c r="J8235" s="232">
        <v>2016</v>
      </c>
      <c r="K8235" s="106">
        <f t="shared" si="386"/>
        <v>4489426</v>
      </c>
    </row>
    <row r="8236" spans="2:11" s="58" customFormat="1">
      <c r="B8236" s="175" t="s">
        <v>9459</v>
      </c>
      <c r="C8236" s="174" t="s">
        <v>1507</v>
      </c>
      <c r="D8236" s="181">
        <v>3352.5458210000002</v>
      </c>
      <c r="E8236" s="97">
        <v>264.52081115344134</v>
      </c>
      <c r="F8236" s="227">
        <f t="shared" si="384"/>
        <v>886818.14</v>
      </c>
      <c r="G8236" s="81">
        <v>1676.272927</v>
      </c>
      <c r="H8236" s="106">
        <v>576.16094875939018</v>
      </c>
      <c r="I8236" s="189">
        <f t="shared" si="385"/>
        <v>965803</v>
      </c>
      <c r="J8236" s="232">
        <v>2016</v>
      </c>
      <c r="K8236" s="106">
        <f t="shared" si="386"/>
        <v>1852621</v>
      </c>
    </row>
    <row r="8237" spans="2:11" s="58" customFormat="1">
      <c r="B8237" s="175" t="s">
        <v>9460</v>
      </c>
      <c r="C8237" s="174" t="s">
        <v>524</v>
      </c>
      <c r="D8237" s="104">
        <v>37166</v>
      </c>
      <c r="E8237" s="97">
        <v>40.109546897702202</v>
      </c>
      <c r="F8237" s="227">
        <f t="shared" si="384"/>
        <v>1490711.4200000002</v>
      </c>
      <c r="G8237" s="81">
        <v>18583.000670000001</v>
      </c>
      <c r="H8237" s="106">
        <v>162.69449986518242</v>
      </c>
      <c r="I8237" s="189">
        <f t="shared" si="385"/>
        <v>3023352</v>
      </c>
      <c r="J8237" s="232">
        <v>2016</v>
      </c>
      <c r="K8237" s="106">
        <f t="shared" si="386"/>
        <v>4514063</v>
      </c>
    </row>
    <row r="8238" spans="2:11" s="58" customFormat="1">
      <c r="B8238" s="175" t="s">
        <v>9461</v>
      </c>
      <c r="C8238" s="174" t="s">
        <v>524</v>
      </c>
      <c r="D8238" s="181">
        <v>6423.9</v>
      </c>
      <c r="E8238" s="97">
        <v>68.269948162331303</v>
      </c>
      <c r="F8238" s="227">
        <f t="shared" si="384"/>
        <v>438559.32</v>
      </c>
      <c r="G8238" s="81">
        <v>6423.8998460000003</v>
      </c>
      <c r="H8238" s="106">
        <v>162.6944729922553</v>
      </c>
      <c r="I8238" s="189">
        <f t="shared" si="385"/>
        <v>1045133</v>
      </c>
      <c r="J8238" s="232">
        <v>2016</v>
      </c>
      <c r="K8238" s="106">
        <f t="shared" si="386"/>
        <v>1483692</v>
      </c>
    </row>
    <row r="8239" spans="2:11" s="58" customFormat="1">
      <c r="B8239" s="175" t="s">
        <v>9462</v>
      </c>
      <c r="C8239" s="174" t="s">
        <v>709</v>
      </c>
      <c r="D8239" s="181">
        <v>15291.81381</v>
      </c>
      <c r="E8239" s="97">
        <v>274.97150712430755</v>
      </c>
      <c r="F8239" s="227">
        <f t="shared" si="384"/>
        <v>4204813.09</v>
      </c>
      <c r="G8239" s="81">
        <v>7645.9067249999998</v>
      </c>
      <c r="H8239" s="106">
        <v>162.69450370518351</v>
      </c>
      <c r="I8239" s="189">
        <f t="shared" si="385"/>
        <v>1243947</v>
      </c>
      <c r="J8239" s="232">
        <v>2016</v>
      </c>
      <c r="K8239" s="106">
        <f t="shared" si="386"/>
        <v>5448760</v>
      </c>
    </row>
    <row r="8240" spans="2:11" s="58" customFormat="1">
      <c r="B8240" s="175" t="s">
        <v>9463</v>
      </c>
      <c r="C8240" s="174" t="s">
        <v>1683</v>
      </c>
      <c r="D8240" s="181">
        <v>5880.6727270000001</v>
      </c>
      <c r="E8240" s="97">
        <v>735.21199881593077</v>
      </c>
      <c r="F8240" s="227">
        <f t="shared" si="384"/>
        <v>4323541.1500000004</v>
      </c>
      <c r="G8240" s="81">
        <v>2940.3363260000001</v>
      </c>
      <c r="H8240" s="106">
        <v>162.6946535911348</v>
      </c>
      <c r="I8240" s="189">
        <f t="shared" si="385"/>
        <v>478377</v>
      </c>
      <c r="J8240" s="232">
        <v>2016</v>
      </c>
      <c r="K8240" s="106">
        <f t="shared" si="386"/>
        <v>4801918</v>
      </c>
    </row>
    <row r="8241" spans="2:11" s="58" customFormat="1">
      <c r="B8241" s="175" t="s">
        <v>9464</v>
      </c>
      <c r="C8241" s="174" t="s">
        <v>1678</v>
      </c>
      <c r="D8241" s="181">
        <v>6970.724123</v>
      </c>
      <c r="E8241" s="97">
        <v>199.49445788732731</v>
      </c>
      <c r="F8241" s="227">
        <f t="shared" si="384"/>
        <v>1390620.83</v>
      </c>
      <c r="G8241" s="81">
        <v>3485.3621629999998</v>
      </c>
      <c r="H8241" s="106">
        <v>162.69442700092802</v>
      </c>
      <c r="I8241" s="189">
        <f t="shared" si="385"/>
        <v>567049</v>
      </c>
      <c r="J8241" s="232">
        <v>2016</v>
      </c>
      <c r="K8241" s="106">
        <f t="shared" si="386"/>
        <v>1957670</v>
      </c>
    </row>
    <row r="8242" spans="2:11" s="58" customFormat="1">
      <c r="B8242" s="175" t="s">
        <v>9465</v>
      </c>
      <c r="C8242" s="174" t="s">
        <v>1686</v>
      </c>
      <c r="D8242" s="104">
        <v>14700.68</v>
      </c>
      <c r="E8242" s="97">
        <v>66.821798719515016</v>
      </c>
      <c r="F8242" s="227">
        <f t="shared" si="384"/>
        <v>982325.88</v>
      </c>
      <c r="G8242" s="81">
        <v>7350.3396430000003</v>
      </c>
      <c r="H8242" s="106">
        <v>162.69452271349959</v>
      </c>
      <c r="I8242" s="189">
        <f t="shared" si="385"/>
        <v>1195860</v>
      </c>
      <c r="J8242" s="232">
        <v>2016</v>
      </c>
      <c r="K8242" s="106">
        <f t="shared" si="386"/>
        <v>2178186</v>
      </c>
    </row>
    <row r="8243" spans="2:11" s="58" customFormat="1">
      <c r="B8243" s="175" t="s">
        <v>9466</v>
      </c>
      <c r="C8243" s="174" t="s">
        <v>432</v>
      </c>
      <c r="D8243" s="181">
        <v>4498.4017729999996</v>
      </c>
      <c r="E8243" s="97">
        <v>197.63968290610933</v>
      </c>
      <c r="F8243" s="227">
        <f t="shared" si="384"/>
        <v>889062.7</v>
      </c>
      <c r="G8243" s="81"/>
      <c r="H8243" s="106" t="s">
        <v>11235</v>
      </c>
      <c r="I8243" s="189" t="str">
        <f t="shared" si="385"/>
        <v/>
      </c>
      <c r="J8243" s="232">
        <v>2016</v>
      </c>
      <c r="K8243" s="106">
        <f t="shared" si="386"/>
        <v>0</v>
      </c>
    </row>
    <row r="8244" spans="2:11" s="58" customFormat="1">
      <c r="B8244" s="175" t="s">
        <v>9467</v>
      </c>
      <c r="C8244" s="174" t="s">
        <v>427</v>
      </c>
      <c r="D8244" s="181">
        <v>4153.0266670000001</v>
      </c>
      <c r="E8244" s="97">
        <v>286.68894410448536</v>
      </c>
      <c r="F8244" s="227">
        <f t="shared" si="384"/>
        <v>1190626.83</v>
      </c>
      <c r="G8244" s="81">
        <v>2076.513281</v>
      </c>
      <c r="H8244" s="106">
        <v>162.69436034490741</v>
      </c>
      <c r="I8244" s="189">
        <f t="shared" si="385"/>
        <v>337837</v>
      </c>
      <c r="J8244" s="232">
        <v>2016</v>
      </c>
      <c r="K8244" s="106">
        <f t="shared" si="386"/>
        <v>1528464</v>
      </c>
    </row>
    <row r="8245" spans="2:11" s="58" customFormat="1">
      <c r="B8245" s="175" t="s">
        <v>9468</v>
      </c>
      <c r="C8245" s="174" t="s">
        <v>427</v>
      </c>
      <c r="D8245" s="181">
        <v>5375.0266670000001</v>
      </c>
      <c r="E8245" s="97">
        <v>36.794770008161521</v>
      </c>
      <c r="F8245" s="227">
        <f t="shared" si="384"/>
        <v>197772.87</v>
      </c>
      <c r="G8245" s="81">
        <v>2687.5133019999998</v>
      </c>
      <c r="H8245" s="106">
        <v>162.69463659011873</v>
      </c>
      <c r="I8245" s="189">
        <f t="shared" si="385"/>
        <v>437244</v>
      </c>
      <c r="J8245" s="232">
        <v>2016</v>
      </c>
      <c r="K8245" s="106">
        <f t="shared" si="386"/>
        <v>635017</v>
      </c>
    </row>
    <row r="8246" spans="2:11" s="58" customFormat="1">
      <c r="B8246" s="175" t="s">
        <v>9469</v>
      </c>
      <c r="C8246" s="174" t="s">
        <v>432</v>
      </c>
      <c r="D8246" s="181">
        <v>7582.0347119999997</v>
      </c>
      <c r="E8246" s="97">
        <v>243.96385670358825</v>
      </c>
      <c r="F8246" s="227">
        <f t="shared" si="384"/>
        <v>1849742.43</v>
      </c>
      <c r="G8246" s="81">
        <v>3791.0174969999998</v>
      </c>
      <c r="H8246" s="106">
        <v>162.69458014585365</v>
      </c>
      <c r="I8246" s="189">
        <f t="shared" si="385"/>
        <v>616778</v>
      </c>
      <c r="J8246" s="232">
        <v>2016</v>
      </c>
      <c r="K8246" s="106">
        <f t="shared" si="386"/>
        <v>2466520</v>
      </c>
    </row>
    <row r="8247" spans="2:11" s="58" customFormat="1">
      <c r="B8247" s="175" t="s">
        <v>9470</v>
      </c>
      <c r="C8247" s="174" t="s">
        <v>6069</v>
      </c>
      <c r="D8247" s="104">
        <v>6623.2095239999999</v>
      </c>
      <c r="E8247" s="97">
        <v>151.43973723999616</v>
      </c>
      <c r="F8247" s="227">
        <f t="shared" si="384"/>
        <v>1003017.11</v>
      </c>
      <c r="G8247" s="81">
        <v>3311.6047669999998</v>
      </c>
      <c r="H8247" s="106">
        <v>162.69453570333022</v>
      </c>
      <c r="I8247" s="189">
        <f t="shared" si="385"/>
        <v>538780</v>
      </c>
      <c r="J8247" s="232">
        <v>2016</v>
      </c>
      <c r="K8247" s="106">
        <f t="shared" si="386"/>
        <v>1541797</v>
      </c>
    </row>
    <row r="8248" spans="2:11" s="58" customFormat="1">
      <c r="B8248" s="175" t="s">
        <v>9471</v>
      </c>
      <c r="C8248" s="174" t="s">
        <v>6069</v>
      </c>
      <c r="D8248" s="181">
        <v>9053.4523809999991</v>
      </c>
      <c r="E8248" s="97">
        <v>108.21902615362087</v>
      </c>
      <c r="F8248" s="227">
        <f t="shared" si="384"/>
        <v>979755.8</v>
      </c>
      <c r="G8248" s="81">
        <v>4526.7261429999999</v>
      </c>
      <c r="H8248" s="106">
        <v>162.69440136970974</v>
      </c>
      <c r="I8248" s="189">
        <f t="shared" si="385"/>
        <v>736473</v>
      </c>
      <c r="J8248" s="232">
        <v>2016</v>
      </c>
      <c r="K8248" s="106">
        <f t="shared" si="386"/>
        <v>1716229</v>
      </c>
    </row>
    <row r="8249" spans="2:11" s="58" customFormat="1">
      <c r="B8249" s="175" t="s">
        <v>9472</v>
      </c>
      <c r="C8249" s="174" t="s">
        <v>2089</v>
      </c>
      <c r="D8249" s="181">
        <v>16192.1427</v>
      </c>
      <c r="E8249" s="97">
        <v>109.44701098761932</v>
      </c>
      <c r="F8249" s="227">
        <f t="shared" si="384"/>
        <v>1772181.62</v>
      </c>
      <c r="G8249" s="81">
        <v>8096.0710440000003</v>
      </c>
      <c r="H8249" s="106">
        <v>162.69447153334539</v>
      </c>
      <c r="I8249" s="189">
        <f t="shared" si="385"/>
        <v>1317186</v>
      </c>
      <c r="J8249" s="232">
        <v>2016</v>
      </c>
      <c r="K8249" s="106">
        <f t="shared" si="386"/>
        <v>3089368</v>
      </c>
    </row>
    <row r="8250" spans="2:11" s="58" customFormat="1">
      <c r="B8250" s="175" t="s">
        <v>9473</v>
      </c>
      <c r="C8250" s="174" t="s">
        <v>4518</v>
      </c>
      <c r="D8250" s="181">
        <v>6677.9333329999999</v>
      </c>
      <c r="E8250" s="97">
        <v>63.926891556465918</v>
      </c>
      <c r="F8250" s="227">
        <f t="shared" si="384"/>
        <v>426899.52</v>
      </c>
      <c r="G8250" s="81">
        <v>3338.9667319999999</v>
      </c>
      <c r="H8250" s="106">
        <v>162.6946428647436</v>
      </c>
      <c r="I8250" s="189">
        <f t="shared" si="385"/>
        <v>543232</v>
      </c>
      <c r="J8250" s="232">
        <v>2016</v>
      </c>
      <c r="K8250" s="106">
        <f t="shared" si="386"/>
        <v>970132</v>
      </c>
    </row>
    <row r="8251" spans="2:11" s="58" customFormat="1">
      <c r="B8251" s="175" t="s">
        <v>9474</v>
      </c>
      <c r="C8251" s="174" t="s">
        <v>8792</v>
      </c>
      <c r="D8251" s="181">
        <v>6406.8409089999996</v>
      </c>
      <c r="E8251" s="97">
        <v>39.240282936764899</v>
      </c>
      <c r="F8251" s="227">
        <f t="shared" si="384"/>
        <v>251406.25</v>
      </c>
      <c r="G8251" s="81"/>
      <c r="H8251" s="106" t="s">
        <v>11235</v>
      </c>
      <c r="I8251" s="189" t="str">
        <f t="shared" si="385"/>
        <v/>
      </c>
      <c r="J8251" s="232">
        <v>2016</v>
      </c>
      <c r="K8251" s="106">
        <f t="shared" si="386"/>
        <v>0</v>
      </c>
    </row>
    <row r="8252" spans="2:11" s="58" customFormat="1">
      <c r="B8252" s="175" t="s">
        <v>9475</v>
      </c>
      <c r="C8252" s="174" t="s">
        <v>2225</v>
      </c>
      <c r="D8252" s="104">
        <v>10753.20737</v>
      </c>
      <c r="E8252" s="97">
        <v>745.12266287672264</v>
      </c>
      <c r="F8252" s="227">
        <f t="shared" si="384"/>
        <v>8012458.5099999998</v>
      </c>
      <c r="G8252" s="81">
        <v>5376.6038280000002</v>
      </c>
      <c r="H8252" s="106">
        <v>576.16110450011013</v>
      </c>
      <c r="I8252" s="189">
        <f t="shared" si="385"/>
        <v>3097790.0000000005</v>
      </c>
      <c r="J8252" s="232">
        <v>2016</v>
      </c>
      <c r="K8252" s="106">
        <f t="shared" si="386"/>
        <v>11110249</v>
      </c>
    </row>
    <row r="8253" spans="2:11" s="58" customFormat="1">
      <c r="B8253" s="175" t="s">
        <v>9476</v>
      </c>
      <c r="C8253" s="174" t="s">
        <v>2225</v>
      </c>
      <c r="D8253" s="181">
        <v>4365.21</v>
      </c>
      <c r="E8253" s="97">
        <v>64.004588553586188</v>
      </c>
      <c r="F8253" s="227">
        <f t="shared" si="384"/>
        <v>279393.46999999997</v>
      </c>
      <c r="G8253" s="81">
        <v>2182.6049750000002</v>
      </c>
      <c r="H8253" s="106">
        <v>576.16106185224828</v>
      </c>
      <c r="I8253" s="189">
        <f t="shared" si="385"/>
        <v>1257532</v>
      </c>
      <c r="J8253" s="232">
        <v>2016</v>
      </c>
      <c r="K8253" s="106">
        <f t="shared" si="386"/>
        <v>1536925</v>
      </c>
    </row>
    <row r="8254" spans="2:11" s="58" customFormat="1">
      <c r="B8254" s="175" t="s">
        <v>9477</v>
      </c>
      <c r="C8254" s="174" t="s">
        <v>4215</v>
      </c>
      <c r="D8254" s="181">
        <v>37789.474999999999</v>
      </c>
      <c r="E8254" s="97">
        <v>83.922281799363461</v>
      </c>
      <c r="F8254" s="227">
        <f t="shared" si="384"/>
        <v>3171378.97</v>
      </c>
      <c r="G8254" s="81"/>
      <c r="H8254" s="106" t="s">
        <v>11235</v>
      </c>
      <c r="I8254" s="189" t="str">
        <f t="shared" si="385"/>
        <v/>
      </c>
      <c r="J8254" s="232">
        <v>2016</v>
      </c>
      <c r="K8254" s="106">
        <f t="shared" si="386"/>
        <v>0</v>
      </c>
    </row>
    <row r="8255" spans="2:11" s="58" customFormat="1">
      <c r="B8255" s="175" t="s">
        <v>9478</v>
      </c>
      <c r="C8255" s="174" t="s">
        <v>4215</v>
      </c>
      <c r="D8255" s="181">
        <v>37789.474999999999</v>
      </c>
      <c r="E8255" s="97">
        <v>83.783882416995752</v>
      </c>
      <c r="F8255" s="227">
        <f t="shared" si="384"/>
        <v>3166148.9300000006</v>
      </c>
      <c r="G8255" s="81"/>
      <c r="H8255" s="106" t="s">
        <v>11235</v>
      </c>
      <c r="I8255" s="189" t="str">
        <f t="shared" si="385"/>
        <v/>
      </c>
      <c r="J8255" s="232">
        <v>2016</v>
      </c>
      <c r="K8255" s="106">
        <f t="shared" si="386"/>
        <v>0</v>
      </c>
    </row>
    <row r="8256" spans="2:11" s="58" customFormat="1">
      <c r="B8256" s="175" t="s">
        <v>9479</v>
      </c>
      <c r="C8256" s="174" t="s">
        <v>831</v>
      </c>
      <c r="D8256" s="181">
        <v>29127.366669999999</v>
      </c>
      <c r="E8256" s="97">
        <v>26.466977558737202</v>
      </c>
      <c r="F8256" s="227">
        <f t="shared" si="384"/>
        <v>770913.36</v>
      </c>
      <c r="G8256" s="81">
        <v>14563.68388</v>
      </c>
      <c r="H8256" s="106">
        <v>162.69448166571988</v>
      </c>
      <c r="I8256" s="189">
        <f t="shared" si="385"/>
        <v>2369431</v>
      </c>
      <c r="J8256" s="232">
        <v>2016</v>
      </c>
      <c r="K8256" s="106">
        <f t="shared" si="386"/>
        <v>3140344</v>
      </c>
    </row>
    <row r="8257" spans="2:11" s="58" customFormat="1">
      <c r="B8257" s="175" t="s">
        <v>9480</v>
      </c>
      <c r="C8257" s="174" t="s">
        <v>831</v>
      </c>
      <c r="D8257" s="104">
        <v>64886.65</v>
      </c>
      <c r="E8257" s="97">
        <v>16.636736062040498</v>
      </c>
      <c r="F8257" s="227">
        <f t="shared" si="384"/>
        <v>1079502.07</v>
      </c>
      <c r="G8257" s="81">
        <v>32443.323820000001</v>
      </c>
      <c r="H8257" s="106">
        <v>162.69452012022606</v>
      </c>
      <c r="I8257" s="189">
        <f t="shared" si="385"/>
        <v>5278351</v>
      </c>
      <c r="J8257" s="232">
        <v>2016</v>
      </c>
      <c r="K8257" s="106">
        <f t="shared" si="386"/>
        <v>6357853</v>
      </c>
    </row>
    <row r="8258" spans="2:11" s="58" customFormat="1">
      <c r="B8258" s="175" t="s">
        <v>9481</v>
      </c>
      <c r="C8258" s="174" t="s">
        <v>815</v>
      </c>
      <c r="D8258" s="181">
        <v>28891.14</v>
      </c>
      <c r="E8258" s="97">
        <v>31.187452277757128</v>
      </c>
      <c r="F8258" s="227">
        <f t="shared" si="384"/>
        <v>901041.05</v>
      </c>
      <c r="G8258" s="81">
        <v>14445.57036</v>
      </c>
      <c r="H8258" s="106">
        <v>162.69451059598038</v>
      </c>
      <c r="I8258" s="189">
        <f t="shared" si="385"/>
        <v>2350215</v>
      </c>
      <c r="J8258" s="232">
        <v>2016</v>
      </c>
      <c r="K8258" s="106">
        <f t="shared" si="386"/>
        <v>3251256</v>
      </c>
    </row>
    <row r="8259" spans="2:11" s="58" customFormat="1">
      <c r="B8259" s="175" t="s">
        <v>9482</v>
      </c>
      <c r="C8259" s="174" t="s">
        <v>831</v>
      </c>
      <c r="D8259" s="181">
        <v>21710</v>
      </c>
      <c r="E8259" s="97">
        <v>25.629996775679409</v>
      </c>
      <c r="F8259" s="227">
        <f t="shared" si="384"/>
        <v>556427.23</v>
      </c>
      <c r="G8259" s="81">
        <v>10855.000319999999</v>
      </c>
      <c r="H8259" s="106">
        <v>162.69451385884437</v>
      </c>
      <c r="I8259" s="189">
        <f t="shared" si="385"/>
        <v>1766049</v>
      </c>
      <c r="J8259" s="232">
        <v>2016</v>
      </c>
      <c r="K8259" s="106">
        <f t="shared" si="386"/>
        <v>2322476</v>
      </c>
    </row>
    <row r="8260" spans="2:11" s="58" customFormat="1">
      <c r="B8260" s="175" t="s">
        <v>9483</v>
      </c>
      <c r="C8260" s="174" t="s">
        <v>831</v>
      </c>
      <c r="D8260" s="181">
        <v>31531.4</v>
      </c>
      <c r="E8260" s="97">
        <v>54.132154614130677</v>
      </c>
      <c r="F8260" s="227">
        <f t="shared" si="384"/>
        <v>1706862.62</v>
      </c>
      <c r="G8260" s="81">
        <v>15765.700709999999</v>
      </c>
      <c r="H8260" s="106">
        <v>162.69451305599472</v>
      </c>
      <c r="I8260" s="189">
        <f t="shared" si="385"/>
        <v>2564993</v>
      </c>
      <c r="J8260" s="232">
        <v>2016</v>
      </c>
      <c r="K8260" s="106">
        <f t="shared" si="386"/>
        <v>4271856</v>
      </c>
    </row>
    <row r="8261" spans="2:11" s="58" customFormat="1">
      <c r="B8261" s="175" t="s">
        <v>9484</v>
      </c>
      <c r="C8261" s="174" t="s">
        <v>831</v>
      </c>
      <c r="D8261" s="181">
        <v>31531.4</v>
      </c>
      <c r="E8261" s="97">
        <v>54.132154614130677</v>
      </c>
      <c r="F8261" s="227">
        <f t="shared" si="384"/>
        <v>1706862.62</v>
      </c>
      <c r="G8261" s="81">
        <v>15765.700709999999</v>
      </c>
      <c r="H8261" s="106">
        <v>162.69451305599472</v>
      </c>
      <c r="I8261" s="189">
        <f t="shared" si="385"/>
        <v>2564993</v>
      </c>
      <c r="J8261" s="232">
        <v>2016</v>
      </c>
      <c r="K8261" s="106">
        <f t="shared" si="386"/>
        <v>4271856</v>
      </c>
    </row>
    <row r="8262" spans="2:11" s="58" customFormat="1">
      <c r="B8262" s="175" t="s">
        <v>9485</v>
      </c>
      <c r="C8262" s="174" t="s">
        <v>5098</v>
      </c>
      <c r="D8262" s="104">
        <v>11997.72</v>
      </c>
      <c r="E8262" s="97">
        <v>189.60956081655516</v>
      </c>
      <c r="F8262" s="227">
        <f t="shared" si="384"/>
        <v>2274882.42</v>
      </c>
      <c r="G8262" s="81"/>
      <c r="H8262" s="106" t="s">
        <v>11235</v>
      </c>
      <c r="I8262" s="189" t="str">
        <f t="shared" si="385"/>
        <v/>
      </c>
      <c r="J8262" s="232">
        <v>2016</v>
      </c>
      <c r="K8262" s="106">
        <f t="shared" si="386"/>
        <v>0</v>
      </c>
    </row>
    <row r="8263" spans="2:11" s="58" customFormat="1">
      <c r="B8263" s="175" t="s">
        <v>9486</v>
      </c>
      <c r="C8263" s="174" t="s">
        <v>5098</v>
      </c>
      <c r="D8263" s="181">
        <v>47351.224999999999</v>
      </c>
      <c r="E8263" s="97">
        <v>106.54498104325707</v>
      </c>
      <c r="F8263" s="227">
        <f t="shared" si="384"/>
        <v>5045035.37</v>
      </c>
      <c r="G8263" s="81"/>
      <c r="H8263" s="106" t="s">
        <v>11235</v>
      </c>
      <c r="I8263" s="189" t="str">
        <f t="shared" si="385"/>
        <v/>
      </c>
      <c r="J8263" s="232">
        <v>2016</v>
      </c>
      <c r="K8263" s="106">
        <f t="shared" si="386"/>
        <v>0</v>
      </c>
    </row>
    <row r="8264" spans="2:11" s="58" customFormat="1">
      <c r="B8264" s="175" t="s">
        <v>9487</v>
      </c>
      <c r="C8264" s="174" t="s">
        <v>3509</v>
      </c>
      <c r="D8264" s="181">
        <v>25680.7</v>
      </c>
      <c r="E8264" s="97">
        <v>12.52802805219484</v>
      </c>
      <c r="F8264" s="227">
        <f t="shared" si="384"/>
        <v>321728.53000000003</v>
      </c>
      <c r="G8264" s="81">
        <v>12840.350270000001</v>
      </c>
      <c r="H8264" s="106">
        <v>162.69447141802931</v>
      </c>
      <c r="I8264" s="189">
        <f t="shared" si="385"/>
        <v>2089054</v>
      </c>
      <c r="J8264" s="232">
        <v>2016</v>
      </c>
      <c r="K8264" s="106">
        <f t="shared" si="386"/>
        <v>2410783</v>
      </c>
    </row>
    <row r="8265" spans="2:11" s="58" customFormat="1">
      <c r="B8265" s="175" t="s">
        <v>9488</v>
      </c>
      <c r="C8265" s="174" t="s">
        <v>3493</v>
      </c>
      <c r="D8265" s="181">
        <v>32593.13452</v>
      </c>
      <c r="E8265" s="97">
        <v>120.78758358096084</v>
      </c>
      <c r="F8265" s="227">
        <f t="shared" si="384"/>
        <v>3936845.96</v>
      </c>
      <c r="G8265" s="81">
        <v>16296.56705</v>
      </c>
      <c r="H8265" s="106">
        <v>162.69451055951075</v>
      </c>
      <c r="I8265" s="189">
        <f t="shared" si="385"/>
        <v>2651362</v>
      </c>
      <c r="J8265" s="232">
        <v>2016</v>
      </c>
      <c r="K8265" s="106">
        <f t="shared" si="386"/>
        <v>6588208</v>
      </c>
    </row>
    <row r="8266" spans="2:11" s="58" customFormat="1">
      <c r="B8266" s="175" t="s">
        <v>9489</v>
      </c>
      <c r="C8266" s="174" t="s">
        <v>8864</v>
      </c>
      <c r="D8266" s="181">
        <v>16981.900000000001</v>
      </c>
      <c r="E8266" s="97">
        <v>50.101974455155187</v>
      </c>
      <c r="F8266" s="227">
        <f t="shared" si="384"/>
        <v>850826.72</v>
      </c>
      <c r="G8266" s="81">
        <v>8490.9502310000007</v>
      </c>
      <c r="H8266" s="106">
        <v>162.6945114996046</v>
      </c>
      <c r="I8266" s="189">
        <f t="shared" si="385"/>
        <v>1381431</v>
      </c>
      <c r="J8266" s="232">
        <v>2016</v>
      </c>
      <c r="K8266" s="106">
        <f t="shared" si="386"/>
        <v>2232258</v>
      </c>
    </row>
    <row r="8267" spans="2:11" s="58" customFormat="1">
      <c r="B8267" s="175" t="s">
        <v>9490</v>
      </c>
      <c r="C8267" s="174" t="s">
        <v>3493</v>
      </c>
      <c r="D8267" s="104">
        <v>10519.241669999999</v>
      </c>
      <c r="E8267" s="97">
        <v>80.233886289257583</v>
      </c>
      <c r="F8267" s="227">
        <f t="shared" si="384"/>
        <v>843999.64</v>
      </c>
      <c r="G8267" s="81">
        <v>5259.6209120000003</v>
      </c>
      <c r="H8267" s="106">
        <v>162.69442500079555</v>
      </c>
      <c r="I8267" s="189">
        <f t="shared" si="385"/>
        <v>855710.99999999988</v>
      </c>
      <c r="J8267" s="232">
        <v>2016</v>
      </c>
      <c r="K8267" s="106">
        <f t="shared" si="386"/>
        <v>1699711</v>
      </c>
    </row>
    <row r="8268" spans="2:11" s="58" customFormat="1">
      <c r="B8268" s="175" t="s">
        <v>9491</v>
      </c>
      <c r="C8268" s="174" t="s">
        <v>4791</v>
      </c>
      <c r="D8268" s="181">
        <v>10893.6</v>
      </c>
      <c r="E8268" s="97">
        <v>22.761627928324888</v>
      </c>
      <c r="F8268" s="227">
        <f t="shared" si="384"/>
        <v>247956.07</v>
      </c>
      <c r="G8268" s="81">
        <v>5446.7999149999996</v>
      </c>
      <c r="H8268" s="106">
        <v>162.69442862396755</v>
      </c>
      <c r="I8268" s="189">
        <f t="shared" si="385"/>
        <v>886164</v>
      </c>
      <c r="J8268" s="232">
        <v>2016</v>
      </c>
      <c r="K8268" s="106">
        <f t="shared" si="386"/>
        <v>1134120</v>
      </c>
    </row>
    <row r="8269" spans="2:11" s="58" customFormat="1">
      <c r="B8269" s="175" t="s">
        <v>9492</v>
      </c>
      <c r="C8269" s="174" t="s">
        <v>803</v>
      </c>
      <c r="D8269" s="181">
        <v>13114.733329999999</v>
      </c>
      <c r="E8269" s="97">
        <v>16.63137667474021</v>
      </c>
      <c r="F8269" s="227">
        <f t="shared" si="384"/>
        <v>218116.06999999998</v>
      </c>
      <c r="G8269" s="81">
        <v>6557.3664230000004</v>
      </c>
      <c r="H8269" s="106">
        <v>162.69443114510545</v>
      </c>
      <c r="I8269" s="189">
        <f t="shared" si="385"/>
        <v>1066847</v>
      </c>
      <c r="J8269" s="232">
        <v>2016</v>
      </c>
      <c r="K8269" s="106">
        <f t="shared" si="386"/>
        <v>1284963</v>
      </c>
    </row>
    <row r="8270" spans="2:11" s="58" customFormat="1">
      <c r="B8270" s="175" t="s">
        <v>9493</v>
      </c>
      <c r="C8270" s="174" t="s">
        <v>5095</v>
      </c>
      <c r="D8270" s="181">
        <v>6170.8</v>
      </c>
      <c r="E8270" s="97">
        <v>20.644102871588775</v>
      </c>
      <c r="F8270" s="227">
        <f t="shared" ref="F8270:F8333" si="387">IFERROR(D8270*E8270,0)</f>
        <v>127390.63000000002</v>
      </c>
      <c r="G8270" s="81">
        <v>3085.4000209999999</v>
      </c>
      <c r="H8270" s="106">
        <v>162.69462519719093</v>
      </c>
      <c r="I8270" s="189">
        <f t="shared" ref="I8270:I8333" si="388">IFERROR(G8270*H8270,"")</f>
        <v>501978</v>
      </c>
      <c r="J8270" s="232">
        <v>2016</v>
      </c>
      <c r="K8270" s="106">
        <f t="shared" ref="K8270:K8333" si="389">IFERROR(ROUND((F8270+I8270),0),0)</f>
        <v>629369</v>
      </c>
    </row>
    <row r="8271" spans="2:11" s="58" customFormat="1">
      <c r="B8271" s="175" t="s">
        <v>9494</v>
      </c>
      <c r="C8271" s="174" t="s">
        <v>5095</v>
      </c>
      <c r="D8271" s="181">
        <v>8525.2000000000007</v>
      </c>
      <c r="E8271" s="97">
        <v>33.834455496645241</v>
      </c>
      <c r="F8271" s="227">
        <f t="shared" si="387"/>
        <v>288445.50000000006</v>
      </c>
      <c r="G8271" s="81">
        <v>4262.5997909999996</v>
      </c>
      <c r="H8271" s="106">
        <v>162.6946075172836</v>
      </c>
      <c r="I8271" s="189">
        <f t="shared" si="388"/>
        <v>693502</v>
      </c>
      <c r="J8271" s="232">
        <v>2016</v>
      </c>
      <c r="K8271" s="106">
        <f t="shared" si="389"/>
        <v>981948</v>
      </c>
    </row>
    <row r="8272" spans="2:11" s="58" customFormat="1">
      <c r="B8272" s="175" t="s">
        <v>9495</v>
      </c>
      <c r="C8272" s="174" t="s">
        <v>8041</v>
      </c>
      <c r="D8272" s="104">
        <v>15057.7</v>
      </c>
      <c r="E8272" s="97">
        <v>98.8405221248929</v>
      </c>
      <c r="F8272" s="227">
        <f t="shared" si="387"/>
        <v>1488310.93</v>
      </c>
      <c r="G8272" s="81"/>
      <c r="H8272" s="106" t="s">
        <v>11235</v>
      </c>
      <c r="I8272" s="189" t="str">
        <f t="shared" si="388"/>
        <v/>
      </c>
      <c r="J8272" s="232">
        <v>2016</v>
      </c>
      <c r="K8272" s="106">
        <f t="shared" si="389"/>
        <v>0</v>
      </c>
    </row>
    <row r="8273" spans="2:11" s="58" customFormat="1">
      <c r="B8273" s="175" t="s">
        <v>9496</v>
      </c>
      <c r="C8273" s="174" t="s">
        <v>313</v>
      </c>
      <c r="D8273" s="181">
        <v>15048.733329999999</v>
      </c>
      <c r="E8273" s="97">
        <v>75.908334273074672</v>
      </c>
      <c r="F8273" s="227">
        <f t="shared" si="387"/>
        <v>1142324.28</v>
      </c>
      <c r="G8273" s="81"/>
      <c r="H8273" s="106" t="s">
        <v>11235</v>
      </c>
      <c r="I8273" s="189" t="str">
        <f t="shared" si="388"/>
        <v/>
      </c>
      <c r="J8273" s="232">
        <v>2016</v>
      </c>
      <c r="K8273" s="106">
        <f t="shared" si="389"/>
        <v>0</v>
      </c>
    </row>
    <row r="8274" spans="2:11" s="58" customFormat="1">
      <c r="B8274" s="175" t="s">
        <v>9497</v>
      </c>
      <c r="C8274" s="174" t="s">
        <v>313</v>
      </c>
      <c r="D8274" s="181">
        <v>15769.5</v>
      </c>
      <c r="E8274" s="97">
        <v>79.220935984019789</v>
      </c>
      <c r="F8274" s="227">
        <f t="shared" si="387"/>
        <v>1249274.55</v>
      </c>
      <c r="G8274" s="81"/>
      <c r="H8274" s="106" t="s">
        <v>11235</v>
      </c>
      <c r="I8274" s="189" t="str">
        <f t="shared" si="388"/>
        <v/>
      </c>
      <c r="J8274" s="232">
        <v>2016</v>
      </c>
      <c r="K8274" s="106">
        <f t="shared" si="389"/>
        <v>0</v>
      </c>
    </row>
    <row r="8275" spans="2:11" s="58" customFormat="1">
      <c r="B8275" s="175" t="s">
        <v>9498</v>
      </c>
      <c r="C8275" s="174" t="s">
        <v>9499</v>
      </c>
      <c r="D8275" s="181">
        <v>1730.4</v>
      </c>
      <c r="E8275" s="97">
        <v>44.801878178455844</v>
      </c>
      <c r="F8275" s="227">
        <f t="shared" si="387"/>
        <v>77525.17</v>
      </c>
      <c r="G8275" s="81">
        <v>865.19999570000004</v>
      </c>
      <c r="H8275" s="106">
        <v>162.69417556586333</v>
      </c>
      <c r="I8275" s="189">
        <f t="shared" si="388"/>
        <v>140763</v>
      </c>
      <c r="J8275" s="232">
        <v>2016</v>
      </c>
      <c r="K8275" s="106">
        <f t="shared" si="389"/>
        <v>218288</v>
      </c>
    </row>
    <row r="8276" spans="2:11" s="58" customFormat="1">
      <c r="B8276" s="175" t="s">
        <v>9500</v>
      </c>
      <c r="C8276" s="174" t="s">
        <v>628</v>
      </c>
      <c r="D8276" s="181">
        <v>13056.516670000001</v>
      </c>
      <c r="E8276" s="97">
        <v>165.56137556710215</v>
      </c>
      <c r="F8276" s="227">
        <f t="shared" si="387"/>
        <v>2161654.86</v>
      </c>
      <c r="G8276" s="81">
        <v>6528.2584399999996</v>
      </c>
      <c r="H8276" s="106">
        <v>162.69453940306934</v>
      </c>
      <c r="I8276" s="189">
        <f t="shared" si="388"/>
        <v>1062112</v>
      </c>
      <c r="J8276" s="232">
        <v>2016</v>
      </c>
      <c r="K8276" s="106">
        <f t="shared" si="389"/>
        <v>3223767</v>
      </c>
    </row>
    <row r="8277" spans="2:11" s="58" customFormat="1">
      <c r="B8277" s="175" t="s">
        <v>9501</v>
      </c>
      <c r="C8277" s="174" t="s">
        <v>3876</v>
      </c>
      <c r="D8277" s="104">
        <v>16677.128820000002</v>
      </c>
      <c r="E8277" s="97">
        <v>21.839093763143335</v>
      </c>
      <c r="F8277" s="227">
        <f t="shared" si="387"/>
        <v>364213.38</v>
      </c>
      <c r="G8277" s="81"/>
      <c r="H8277" s="106" t="s">
        <v>11235</v>
      </c>
      <c r="I8277" s="189" t="str">
        <f t="shared" si="388"/>
        <v/>
      </c>
      <c r="J8277" s="232">
        <v>2016</v>
      </c>
      <c r="K8277" s="106">
        <f t="shared" si="389"/>
        <v>0</v>
      </c>
    </row>
    <row r="8278" spans="2:11" s="58" customFormat="1">
      <c r="B8278" s="175" t="s">
        <v>9502</v>
      </c>
      <c r="C8278" s="174" t="s">
        <v>836</v>
      </c>
      <c r="D8278" s="181">
        <v>6068.05</v>
      </c>
      <c r="E8278" s="97">
        <v>211.11747760812779</v>
      </c>
      <c r="F8278" s="227">
        <f t="shared" si="387"/>
        <v>1281071.4099999999</v>
      </c>
      <c r="G8278" s="81">
        <v>3034.0249920000001</v>
      </c>
      <c r="H8278" s="106">
        <v>162.6944409823767</v>
      </c>
      <c r="I8278" s="189">
        <f t="shared" si="388"/>
        <v>493619</v>
      </c>
      <c r="J8278" s="232">
        <v>2016</v>
      </c>
      <c r="K8278" s="106">
        <f t="shared" si="389"/>
        <v>1774690</v>
      </c>
    </row>
    <row r="8279" spans="2:11" s="58" customFormat="1">
      <c r="B8279" s="175" t="s">
        <v>9503</v>
      </c>
      <c r="C8279" s="174" t="s">
        <v>976</v>
      </c>
      <c r="D8279" s="181">
        <v>7183.8227889999998</v>
      </c>
      <c r="E8279" s="97">
        <v>207.00571460045799</v>
      </c>
      <c r="F8279" s="227">
        <f t="shared" si="387"/>
        <v>1487092.37</v>
      </c>
      <c r="G8279" s="81"/>
      <c r="H8279" s="106" t="s">
        <v>11235</v>
      </c>
      <c r="I8279" s="189" t="str">
        <f t="shared" si="388"/>
        <v/>
      </c>
      <c r="J8279" s="232">
        <v>2016</v>
      </c>
      <c r="K8279" s="106">
        <f t="shared" si="389"/>
        <v>0</v>
      </c>
    </row>
    <row r="8280" spans="2:11" s="58" customFormat="1">
      <c r="B8280" s="175" t="s">
        <v>9504</v>
      </c>
      <c r="C8280" s="174" t="s">
        <v>976</v>
      </c>
      <c r="D8280" s="181">
        <v>4100.7496440000004</v>
      </c>
      <c r="E8280" s="97">
        <v>58.599805123826279</v>
      </c>
      <c r="F8280" s="227">
        <f t="shared" si="387"/>
        <v>240303.13</v>
      </c>
      <c r="G8280" s="81">
        <v>4100.7496209999999</v>
      </c>
      <c r="H8280" s="106">
        <v>162.69440021000491</v>
      </c>
      <c r="I8280" s="189">
        <f t="shared" si="388"/>
        <v>667169</v>
      </c>
      <c r="J8280" s="232">
        <v>2016</v>
      </c>
      <c r="K8280" s="106">
        <f t="shared" si="389"/>
        <v>907472</v>
      </c>
    </row>
    <row r="8281" spans="2:11" s="58" customFormat="1">
      <c r="B8281" s="175" t="s">
        <v>9505</v>
      </c>
      <c r="C8281" s="174" t="s">
        <v>683</v>
      </c>
      <c r="D8281" s="181">
        <v>3696.0857139999998</v>
      </c>
      <c r="E8281" s="97">
        <v>183.46064525277404</v>
      </c>
      <c r="F8281" s="227">
        <f t="shared" si="387"/>
        <v>678086.27</v>
      </c>
      <c r="G8281" s="81">
        <v>1848.042831</v>
      </c>
      <c r="H8281" s="106">
        <v>162.69428119114843</v>
      </c>
      <c r="I8281" s="189">
        <f t="shared" si="388"/>
        <v>300666</v>
      </c>
      <c r="J8281" s="232">
        <v>2016</v>
      </c>
      <c r="K8281" s="106">
        <f t="shared" si="389"/>
        <v>978752</v>
      </c>
    </row>
    <row r="8282" spans="2:11" s="58" customFormat="1">
      <c r="B8282" s="175" t="s">
        <v>9506</v>
      </c>
      <c r="C8282" s="174" t="s">
        <v>683</v>
      </c>
      <c r="D8282" s="104">
        <v>3696.0857139999998</v>
      </c>
      <c r="E8282" s="97">
        <v>54.450344383977679</v>
      </c>
      <c r="F8282" s="227">
        <f t="shared" si="387"/>
        <v>201253.14</v>
      </c>
      <c r="G8282" s="81">
        <v>1848.042886</v>
      </c>
      <c r="H8282" s="106">
        <v>162.69427634916909</v>
      </c>
      <c r="I8282" s="189">
        <f t="shared" si="388"/>
        <v>300666</v>
      </c>
      <c r="J8282" s="232">
        <v>2016</v>
      </c>
      <c r="K8282" s="106">
        <f t="shared" si="389"/>
        <v>501919</v>
      </c>
    </row>
    <row r="8283" spans="2:11" s="58" customFormat="1">
      <c r="B8283" s="175" t="s">
        <v>9507</v>
      </c>
      <c r="C8283" s="174" t="s">
        <v>3432</v>
      </c>
      <c r="D8283" s="181">
        <v>28207.822889999999</v>
      </c>
      <c r="E8283" s="97">
        <v>51.815394463432838</v>
      </c>
      <c r="F8283" s="227">
        <f t="shared" si="387"/>
        <v>1461599.47</v>
      </c>
      <c r="G8283" s="81">
        <v>14103.912</v>
      </c>
      <c r="H8283" s="106">
        <v>576.16113883864273</v>
      </c>
      <c r="I8283" s="189">
        <f t="shared" si="388"/>
        <v>8126125.9999999991</v>
      </c>
      <c r="J8283" s="232">
        <v>2016</v>
      </c>
      <c r="K8283" s="106">
        <f t="shared" si="389"/>
        <v>9587725</v>
      </c>
    </row>
    <row r="8284" spans="2:11" s="58" customFormat="1">
      <c r="B8284" s="175" t="s">
        <v>9508</v>
      </c>
      <c r="C8284" s="174" t="s">
        <v>3956</v>
      </c>
      <c r="D8284" s="181">
        <v>13917.53333</v>
      </c>
      <c r="E8284" s="97">
        <v>739.55538427296881</v>
      </c>
      <c r="F8284" s="227">
        <f t="shared" si="387"/>
        <v>10292786.710000001</v>
      </c>
      <c r="G8284" s="81">
        <v>6958.7664029999996</v>
      </c>
      <c r="H8284" s="106">
        <v>618.84531691471409</v>
      </c>
      <c r="I8284" s="189">
        <f t="shared" si="388"/>
        <v>4306400</v>
      </c>
      <c r="J8284" s="232">
        <v>2016</v>
      </c>
      <c r="K8284" s="106">
        <f t="shared" si="389"/>
        <v>14599187</v>
      </c>
    </row>
    <row r="8285" spans="2:11" s="58" customFormat="1">
      <c r="B8285" s="175" t="s">
        <v>9509</v>
      </c>
      <c r="C8285" s="174" t="s">
        <v>5255</v>
      </c>
      <c r="D8285" s="181">
        <v>43263.157140000003</v>
      </c>
      <c r="E8285" s="97">
        <v>23.897115660200289</v>
      </c>
      <c r="F8285" s="227">
        <f t="shared" si="387"/>
        <v>1033864.67</v>
      </c>
      <c r="G8285" s="81">
        <v>21631.579300000001</v>
      </c>
      <c r="H8285" s="106">
        <v>162.69450099743756</v>
      </c>
      <c r="I8285" s="189">
        <f t="shared" si="388"/>
        <v>3519339</v>
      </c>
      <c r="J8285" s="232">
        <v>2016</v>
      </c>
      <c r="K8285" s="106">
        <f t="shared" si="389"/>
        <v>4553204</v>
      </c>
    </row>
    <row r="8286" spans="2:11" s="58" customFormat="1">
      <c r="B8286" s="175" t="s">
        <v>9510</v>
      </c>
      <c r="C8286" s="174" t="s">
        <v>5005</v>
      </c>
      <c r="D8286" s="181">
        <v>2106.64</v>
      </c>
      <c r="E8286" s="97">
        <v>128.70160540006836</v>
      </c>
      <c r="F8286" s="227">
        <f t="shared" si="387"/>
        <v>271127.95</v>
      </c>
      <c r="G8286" s="81"/>
      <c r="H8286" s="106" t="s">
        <v>11235</v>
      </c>
      <c r="I8286" s="189" t="str">
        <f t="shared" si="388"/>
        <v/>
      </c>
      <c r="J8286" s="232">
        <v>2016</v>
      </c>
      <c r="K8286" s="106">
        <f t="shared" si="389"/>
        <v>0</v>
      </c>
    </row>
    <row r="8287" spans="2:11" s="58" customFormat="1">
      <c r="B8287" s="175" t="s">
        <v>9511</v>
      </c>
      <c r="C8287" s="174" t="s">
        <v>4215</v>
      </c>
      <c r="D8287" s="104">
        <v>15164.475</v>
      </c>
      <c r="E8287" s="97">
        <v>127.89804262923707</v>
      </c>
      <c r="F8287" s="227">
        <f t="shared" si="387"/>
        <v>1939506.67</v>
      </c>
      <c r="G8287" s="81"/>
      <c r="H8287" s="106" t="s">
        <v>11235</v>
      </c>
      <c r="I8287" s="189" t="str">
        <f t="shared" si="388"/>
        <v/>
      </c>
      <c r="J8287" s="232">
        <v>2016</v>
      </c>
      <c r="K8287" s="106">
        <f t="shared" si="389"/>
        <v>0</v>
      </c>
    </row>
    <row r="8288" spans="2:11" s="58" customFormat="1">
      <c r="B8288" s="175" t="s">
        <v>9512</v>
      </c>
      <c r="C8288" s="174" t="s">
        <v>5140</v>
      </c>
      <c r="D8288" s="181">
        <v>37094</v>
      </c>
      <c r="E8288" s="97">
        <v>10.743426160565052</v>
      </c>
      <c r="F8288" s="227">
        <f t="shared" si="387"/>
        <v>398516.65</v>
      </c>
      <c r="G8288" s="81">
        <v>18546.999530000001</v>
      </c>
      <c r="H8288" s="106">
        <v>162.69450997284841</v>
      </c>
      <c r="I8288" s="189">
        <f t="shared" si="388"/>
        <v>3017495</v>
      </c>
      <c r="J8288" s="232">
        <v>2016</v>
      </c>
      <c r="K8288" s="106">
        <f t="shared" si="389"/>
        <v>3416012</v>
      </c>
    </row>
    <row r="8289" spans="2:11" s="58" customFormat="1">
      <c r="B8289" s="175" t="s">
        <v>9513</v>
      </c>
      <c r="C8289" s="174" t="s">
        <v>2425</v>
      </c>
      <c r="D8289" s="181">
        <v>13943.800730000001</v>
      </c>
      <c r="E8289" s="97">
        <v>88.793738090088141</v>
      </c>
      <c r="F8289" s="227">
        <f t="shared" si="387"/>
        <v>1238122.19</v>
      </c>
      <c r="G8289" s="81">
        <v>6971.9002309999996</v>
      </c>
      <c r="H8289" s="106">
        <v>162.69452551206481</v>
      </c>
      <c r="I8289" s="189">
        <f t="shared" si="388"/>
        <v>1134290</v>
      </c>
      <c r="J8289" s="232">
        <v>2016</v>
      </c>
      <c r="K8289" s="106">
        <f t="shared" si="389"/>
        <v>2372412</v>
      </c>
    </row>
    <row r="8290" spans="2:11" s="58" customFormat="1">
      <c r="B8290" s="175" t="s">
        <v>9514</v>
      </c>
      <c r="C8290" s="174" t="s">
        <v>9041</v>
      </c>
      <c r="D8290" s="181">
        <v>11198.15</v>
      </c>
      <c r="E8290" s="97">
        <v>86.254293789599174</v>
      </c>
      <c r="F8290" s="227">
        <f t="shared" si="387"/>
        <v>965888.52</v>
      </c>
      <c r="G8290" s="81">
        <v>5599.0750049999997</v>
      </c>
      <c r="H8290" s="106">
        <v>162.69455207985735</v>
      </c>
      <c r="I8290" s="189">
        <f t="shared" si="388"/>
        <v>910939</v>
      </c>
      <c r="J8290" s="232">
        <v>2016</v>
      </c>
      <c r="K8290" s="106">
        <f t="shared" si="389"/>
        <v>1876828</v>
      </c>
    </row>
    <row r="8291" spans="2:11" s="58" customFormat="1">
      <c r="B8291" s="175" t="s">
        <v>9515</v>
      </c>
      <c r="C8291" s="174" t="s">
        <v>4709</v>
      </c>
      <c r="D8291" s="181">
        <v>21038.37917</v>
      </c>
      <c r="E8291" s="97">
        <v>156.29122630743041</v>
      </c>
      <c r="F8291" s="227">
        <f t="shared" si="387"/>
        <v>3288114.08</v>
      </c>
      <c r="G8291" s="81">
        <v>10519.190070000001</v>
      </c>
      <c r="H8291" s="106">
        <v>162.69446493612031</v>
      </c>
      <c r="I8291" s="189">
        <f t="shared" si="388"/>
        <v>1711414</v>
      </c>
      <c r="J8291" s="232">
        <v>2016</v>
      </c>
      <c r="K8291" s="106">
        <f t="shared" si="389"/>
        <v>4999528</v>
      </c>
    </row>
    <row r="8292" spans="2:11" s="58" customFormat="1">
      <c r="B8292" s="175" t="s">
        <v>9516</v>
      </c>
      <c r="C8292" s="174" t="s">
        <v>4709</v>
      </c>
      <c r="D8292" s="104">
        <v>14305.7875</v>
      </c>
      <c r="E8292" s="97">
        <v>174.77942755685419</v>
      </c>
      <c r="F8292" s="227">
        <f t="shared" si="387"/>
        <v>2500357.35</v>
      </c>
      <c r="G8292" s="81">
        <v>7152.8938159999998</v>
      </c>
      <c r="H8292" s="106">
        <v>162.69457228581905</v>
      </c>
      <c r="I8292" s="189">
        <f t="shared" si="388"/>
        <v>1163737</v>
      </c>
      <c r="J8292" s="232">
        <v>2016</v>
      </c>
      <c r="K8292" s="106">
        <f t="shared" si="389"/>
        <v>3664094</v>
      </c>
    </row>
    <row r="8293" spans="2:11" s="58" customFormat="1">
      <c r="B8293" s="175" t="s">
        <v>9517</v>
      </c>
      <c r="C8293" s="174" t="s">
        <v>2235</v>
      </c>
      <c r="D8293" s="181">
        <v>3852.56</v>
      </c>
      <c r="E8293" s="97">
        <v>167.44436945823037</v>
      </c>
      <c r="F8293" s="227">
        <f t="shared" si="387"/>
        <v>645089.48</v>
      </c>
      <c r="G8293" s="81">
        <v>1926.2799749999999</v>
      </c>
      <c r="H8293" s="106">
        <v>162.69441829192041</v>
      </c>
      <c r="I8293" s="189">
        <f t="shared" si="388"/>
        <v>313395</v>
      </c>
      <c r="J8293" s="232">
        <v>2016</v>
      </c>
      <c r="K8293" s="106">
        <f t="shared" si="389"/>
        <v>958484</v>
      </c>
    </row>
    <row r="8294" spans="2:11" s="58" customFormat="1">
      <c r="B8294" s="175" t="s">
        <v>9518</v>
      </c>
      <c r="C8294" s="174" t="s">
        <v>2385</v>
      </c>
      <c r="D8294" s="181">
        <v>25654.563160000002</v>
      </c>
      <c r="E8294" s="97">
        <v>296.65533388875679</v>
      </c>
      <c r="F8294" s="227">
        <f t="shared" si="387"/>
        <v>7610563</v>
      </c>
      <c r="G8294" s="81"/>
      <c r="H8294" s="106" t="s">
        <v>11235</v>
      </c>
      <c r="I8294" s="189" t="str">
        <f t="shared" si="388"/>
        <v/>
      </c>
      <c r="J8294" s="232">
        <v>2016</v>
      </c>
      <c r="K8294" s="106">
        <f t="shared" si="389"/>
        <v>0</v>
      </c>
    </row>
    <row r="8295" spans="2:11" s="58" customFormat="1">
      <c r="B8295" s="175" t="s">
        <v>9519</v>
      </c>
      <c r="C8295" s="174" t="s">
        <v>2385</v>
      </c>
      <c r="D8295" s="181">
        <v>25654.563160000002</v>
      </c>
      <c r="E8295" s="97">
        <v>296.65533388875679</v>
      </c>
      <c r="F8295" s="227">
        <f t="shared" si="387"/>
        <v>7610563</v>
      </c>
      <c r="G8295" s="81"/>
      <c r="H8295" s="106" t="s">
        <v>11235</v>
      </c>
      <c r="I8295" s="189" t="str">
        <f t="shared" si="388"/>
        <v/>
      </c>
      <c r="J8295" s="232">
        <v>2016</v>
      </c>
      <c r="K8295" s="106">
        <f t="shared" si="389"/>
        <v>0</v>
      </c>
    </row>
    <row r="8296" spans="2:11" s="58" customFormat="1">
      <c r="B8296" s="175" t="s">
        <v>9520</v>
      </c>
      <c r="C8296" s="174" t="s">
        <v>2385</v>
      </c>
      <c r="D8296" s="181">
        <v>25672.23632</v>
      </c>
      <c r="E8296" s="97">
        <v>581.61327684443813</v>
      </c>
      <c r="F8296" s="227">
        <f t="shared" si="387"/>
        <v>14931313.49</v>
      </c>
      <c r="G8296" s="81">
        <v>12836.11771</v>
      </c>
      <c r="H8296" s="106">
        <v>162.69451926052804</v>
      </c>
      <c r="I8296" s="189">
        <f t="shared" si="388"/>
        <v>2088366.0000000002</v>
      </c>
      <c r="J8296" s="232">
        <v>2016</v>
      </c>
      <c r="K8296" s="106">
        <f t="shared" si="389"/>
        <v>17019679</v>
      </c>
    </row>
    <row r="8297" spans="2:11" s="58" customFormat="1">
      <c r="B8297" s="175" t="s">
        <v>9521</v>
      </c>
      <c r="C8297" s="174" t="s">
        <v>5687</v>
      </c>
      <c r="D8297" s="104">
        <v>9416.2821430000004</v>
      </c>
      <c r="E8297" s="97">
        <v>99.144012023259947</v>
      </c>
      <c r="F8297" s="227">
        <f t="shared" si="387"/>
        <v>933567.99</v>
      </c>
      <c r="G8297" s="81">
        <v>4708.1340300000002</v>
      </c>
      <c r="H8297" s="106">
        <v>162.69460366233457</v>
      </c>
      <c r="I8297" s="189">
        <f t="shared" si="388"/>
        <v>765988</v>
      </c>
      <c r="J8297" s="232">
        <v>2016</v>
      </c>
      <c r="K8297" s="106">
        <f t="shared" si="389"/>
        <v>1699556</v>
      </c>
    </row>
    <row r="8298" spans="2:11" s="58" customFormat="1">
      <c r="B8298" s="175" t="s">
        <v>9522</v>
      </c>
      <c r="C8298" s="174" t="s">
        <v>2197</v>
      </c>
      <c r="D8298" s="181">
        <v>20204.416669999999</v>
      </c>
      <c r="E8298" s="97">
        <v>128.83955832613506</v>
      </c>
      <c r="F8298" s="227">
        <f t="shared" si="387"/>
        <v>2603128.1200000006</v>
      </c>
      <c r="G8298" s="81">
        <v>10102.208699999999</v>
      </c>
      <c r="H8298" s="106">
        <v>162.69452045669973</v>
      </c>
      <c r="I8298" s="189">
        <f t="shared" si="388"/>
        <v>1643574</v>
      </c>
      <c r="J8298" s="232">
        <v>2016</v>
      </c>
      <c r="K8298" s="106">
        <f t="shared" si="389"/>
        <v>4246702</v>
      </c>
    </row>
    <row r="8299" spans="2:11" s="58" customFormat="1">
      <c r="B8299" s="175" t="s">
        <v>9523</v>
      </c>
      <c r="C8299" s="174" t="s">
        <v>2385</v>
      </c>
      <c r="D8299" s="181">
        <v>18259.546269999999</v>
      </c>
      <c r="E8299" s="97">
        <v>241.92733349885151</v>
      </c>
      <c r="F8299" s="227">
        <f t="shared" si="387"/>
        <v>4417483.34</v>
      </c>
      <c r="G8299" s="81">
        <v>9129.7734909999999</v>
      </c>
      <c r="H8299" s="106">
        <v>162.69450731327021</v>
      </c>
      <c r="I8299" s="189">
        <f t="shared" si="388"/>
        <v>1485364</v>
      </c>
      <c r="J8299" s="232">
        <v>2016</v>
      </c>
      <c r="K8299" s="106">
        <f t="shared" si="389"/>
        <v>5902847</v>
      </c>
    </row>
    <row r="8300" spans="2:11" s="58" customFormat="1">
      <c r="B8300" s="175" t="s">
        <v>9524</v>
      </c>
      <c r="C8300" s="174" t="s">
        <v>2403</v>
      </c>
      <c r="D8300" s="181">
        <v>7041.1333329999998</v>
      </c>
      <c r="E8300" s="97">
        <v>38.480897489915492</v>
      </c>
      <c r="F8300" s="227">
        <f t="shared" si="387"/>
        <v>270949.13</v>
      </c>
      <c r="G8300" s="81">
        <v>3520.5666620000002</v>
      </c>
      <c r="H8300" s="106">
        <v>162.69454749497936</v>
      </c>
      <c r="I8300" s="189">
        <f t="shared" si="388"/>
        <v>572777</v>
      </c>
      <c r="J8300" s="232">
        <v>2016</v>
      </c>
      <c r="K8300" s="106">
        <f t="shared" si="389"/>
        <v>843726</v>
      </c>
    </row>
    <row r="8301" spans="2:11" s="58" customFormat="1">
      <c r="B8301" s="175" t="s">
        <v>9525</v>
      </c>
      <c r="C8301" s="174" t="s">
        <v>2192</v>
      </c>
      <c r="D8301" s="181">
        <v>15388.24286</v>
      </c>
      <c r="E8301" s="97">
        <v>234.18255305596341</v>
      </c>
      <c r="F8301" s="227">
        <f t="shared" si="387"/>
        <v>3603658</v>
      </c>
      <c r="G8301" s="81">
        <v>7694.1215519999996</v>
      </c>
      <c r="H8301" s="106">
        <v>162.69446635849042</v>
      </c>
      <c r="I8301" s="189">
        <f t="shared" si="388"/>
        <v>1251791</v>
      </c>
      <c r="J8301" s="232">
        <v>2016</v>
      </c>
      <c r="K8301" s="106">
        <f t="shared" si="389"/>
        <v>4855449</v>
      </c>
    </row>
    <row r="8302" spans="2:11" s="58" customFormat="1">
      <c r="B8302" s="175" t="s">
        <v>9526</v>
      </c>
      <c r="C8302" s="174" t="s">
        <v>2385</v>
      </c>
      <c r="D8302" s="104">
        <v>25672.23632</v>
      </c>
      <c r="E8302" s="97">
        <v>581.61327684443813</v>
      </c>
      <c r="F8302" s="227">
        <f t="shared" si="387"/>
        <v>14931313.49</v>
      </c>
      <c r="G8302" s="81">
        <v>12836.11771</v>
      </c>
      <c r="H8302" s="106">
        <v>162.69451926052804</v>
      </c>
      <c r="I8302" s="189">
        <f t="shared" si="388"/>
        <v>2088366.0000000002</v>
      </c>
      <c r="J8302" s="232">
        <v>2016</v>
      </c>
      <c r="K8302" s="106">
        <f t="shared" si="389"/>
        <v>17019679</v>
      </c>
    </row>
    <row r="8303" spans="2:11" s="58" customFormat="1">
      <c r="B8303" s="175" t="s">
        <v>9527</v>
      </c>
      <c r="C8303" s="174" t="s">
        <v>2377</v>
      </c>
      <c r="D8303" s="181">
        <v>9377.2250000000004</v>
      </c>
      <c r="E8303" s="97">
        <v>154.47292455923795</v>
      </c>
      <c r="F8303" s="227">
        <f t="shared" si="387"/>
        <v>1448527.37</v>
      </c>
      <c r="G8303" s="81">
        <v>4688.6126670000003</v>
      </c>
      <c r="H8303" s="106">
        <v>162.69460801676411</v>
      </c>
      <c r="I8303" s="189">
        <f t="shared" si="388"/>
        <v>762812</v>
      </c>
      <c r="J8303" s="232">
        <v>2016</v>
      </c>
      <c r="K8303" s="106">
        <f t="shared" si="389"/>
        <v>2211339</v>
      </c>
    </row>
    <row r="8304" spans="2:11" s="58" customFormat="1">
      <c r="B8304" s="175" t="s">
        <v>9528</v>
      </c>
      <c r="C8304" s="174" t="s">
        <v>5860</v>
      </c>
      <c r="D8304" s="181">
        <v>12583.75</v>
      </c>
      <c r="E8304" s="97">
        <v>63.062266812357208</v>
      </c>
      <c r="F8304" s="227">
        <f t="shared" si="387"/>
        <v>793559.8</v>
      </c>
      <c r="G8304" s="81">
        <v>6291.8752860000004</v>
      </c>
      <c r="H8304" s="106">
        <v>162.6945788766227</v>
      </c>
      <c r="I8304" s="189">
        <f t="shared" si="388"/>
        <v>1023654.0000000001</v>
      </c>
      <c r="J8304" s="232">
        <v>2016</v>
      </c>
      <c r="K8304" s="106">
        <f t="shared" si="389"/>
        <v>1817214</v>
      </c>
    </row>
    <row r="8305" spans="2:11" s="58" customFormat="1">
      <c r="B8305" s="175" t="s">
        <v>9529</v>
      </c>
      <c r="C8305" s="174" t="s">
        <v>2377</v>
      </c>
      <c r="D8305" s="181">
        <v>11334.525</v>
      </c>
      <c r="E8305" s="97">
        <v>99.281576422479105</v>
      </c>
      <c r="F8305" s="227">
        <f t="shared" si="387"/>
        <v>1125309.51</v>
      </c>
      <c r="G8305" s="81">
        <v>5667.262651</v>
      </c>
      <c r="H8305" s="106">
        <v>162.69441823687237</v>
      </c>
      <c r="I8305" s="189">
        <f t="shared" si="388"/>
        <v>922032</v>
      </c>
      <c r="J8305" s="232">
        <v>2016</v>
      </c>
      <c r="K8305" s="106">
        <f t="shared" si="389"/>
        <v>2047342</v>
      </c>
    </row>
    <row r="8306" spans="2:11" s="58" customFormat="1">
      <c r="B8306" s="175" t="s">
        <v>9530</v>
      </c>
      <c r="C8306" s="174" t="s">
        <v>2380</v>
      </c>
      <c r="D8306" s="181">
        <v>21426.783329999998</v>
      </c>
      <c r="E8306" s="97">
        <v>70.753184304496344</v>
      </c>
      <c r="F8306" s="227">
        <f t="shared" si="387"/>
        <v>1516013.1499999997</v>
      </c>
      <c r="G8306" s="81">
        <v>10713.391890000001</v>
      </c>
      <c r="H8306" s="106">
        <v>162.69450589471529</v>
      </c>
      <c r="I8306" s="189">
        <f t="shared" si="388"/>
        <v>1743010.0000000002</v>
      </c>
      <c r="J8306" s="232">
        <v>2016</v>
      </c>
      <c r="K8306" s="106">
        <f t="shared" si="389"/>
        <v>3259023</v>
      </c>
    </row>
    <row r="8307" spans="2:11" s="58" customFormat="1">
      <c r="B8307" s="175" t="s">
        <v>9531</v>
      </c>
      <c r="C8307" s="174" t="s">
        <v>2380</v>
      </c>
      <c r="D8307" s="104">
        <v>16250.520630000001</v>
      </c>
      <c r="E8307" s="97">
        <v>148.98084468325123</v>
      </c>
      <c r="F8307" s="227">
        <f t="shared" si="387"/>
        <v>2421016.29</v>
      </c>
      <c r="G8307" s="81">
        <v>8125.2604970000002</v>
      </c>
      <c r="H8307" s="106">
        <v>162.69447613256011</v>
      </c>
      <c r="I8307" s="189">
        <f t="shared" si="388"/>
        <v>1321935</v>
      </c>
      <c r="J8307" s="232">
        <v>2016</v>
      </c>
      <c r="K8307" s="106">
        <f t="shared" si="389"/>
        <v>3742951</v>
      </c>
    </row>
    <row r="8308" spans="2:11" s="58" customFormat="1">
      <c r="B8308" s="175" t="s">
        <v>9532</v>
      </c>
      <c r="C8308" s="174" t="s">
        <v>2102</v>
      </c>
      <c r="D8308" s="181">
        <v>4490.3982960000003</v>
      </c>
      <c r="E8308" s="97">
        <v>68.113559162993226</v>
      </c>
      <c r="F8308" s="227">
        <f t="shared" si="387"/>
        <v>305857.01</v>
      </c>
      <c r="G8308" s="81">
        <v>2245.1990930000002</v>
      </c>
      <c r="H8308" s="106">
        <v>162.69470317303393</v>
      </c>
      <c r="I8308" s="189">
        <f t="shared" si="388"/>
        <v>365282</v>
      </c>
      <c r="J8308" s="232">
        <v>2016</v>
      </c>
      <c r="K8308" s="106">
        <f t="shared" si="389"/>
        <v>671139</v>
      </c>
    </row>
    <row r="8309" spans="2:11" s="58" customFormat="1">
      <c r="B8309" s="175" t="s">
        <v>9533</v>
      </c>
      <c r="C8309" s="174" t="s">
        <v>8765</v>
      </c>
      <c r="D8309" s="181">
        <v>463.2</v>
      </c>
      <c r="E8309" s="97">
        <v>31.101187392055269</v>
      </c>
      <c r="F8309" s="227">
        <f t="shared" si="387"/>
        <v>14406.07</v>
      </c>
      <c r="G8309" s="81">
        <v>231.60000740000001</v>
      </c>
      <c r="H8309" s="106">
        <v>162.69429531978503</v>
      </c>
      <c r="I8309" s="189">
        <f t="shared" si="388"/>
        <v>37680</v>
      </c>
      <c r="J8309" s="232">
        <v>2016</v>
      </c>
      <c r="K8309" s="106">
        <f t="shared" si="389"/>
        <v>52086</v>
      </c>
    </row>
    <row r="8310" spans="2:11" s="58" customFormat="1">
      <c r="B8310" s="175" t="s">
        <v>9534</v>
      </c>
      <c r="C8310" s="174" t="s">
        <v>9535</v>
      </c>
      <c r="D8310" s="181">
        <v>8257.74</v>
      </c>
      <c r="E8310" s="97">
        <v>149.13325316612051</v>
      </c>
      <c r="F8310" s="227">
        <f t="shared" si="387"/>
        <v>1231503.6299999999</v>
      </c>
      <c r="G8310" s="81">
        <v>4128.8698869999998</v>
      </c>
      <c r="H8310" s="106">
        <v>162.69439783390297</v>
      </c>
      <c r="I8310" s="189">
        <f t="shared" si="388"/>
        <v>671744</v>
      </c>
      <c r="J8310" s="232">
        <v>2016</v>
      </c>
      <c r="K8310" s="106">
        <f t="shared" si="389"/>
        <v>1903248</v>
      </c>
    </row>
    <row r="8311" spans="2:11" s="58" customFormat="1">
      <c r="B8311" s="175" t="s">
        <v>9536</v>
      </c>
      <c r="C8311" s="174" t="s">
        <v>2113</v>
      </c>
      <c r="D8311" s="181">
        <v>8170.6</v>
      </c>
      <c r="E8311" s="97">
        <v>90.182490881942584</v>
      </c>
      <c r="F8311" s="227">
        <f t="shared" si="387"/>
        <v>736845.06</v>
      </c>
      <c r="G8311" s="81">
        <v>4085.3000360000001</v>
      </c>
      <c r="H8311" s="106">
        <v>162.6945375230697</v>
      </c>
      <c r="I8311" s="189">
        <f t="shared" si="388"/>
        <v>664656</v>
      </c>
      <c r="J8311" s="232">
        <v>2016</v>
      </c>
      <c r="K8311" s="106">
        <f t="shared" si="389"/>
        <v>1401501</v>
      </c>
    </row>
    <row r="8312" spans="2:11" s="58" customFormat="1">
      <c r="B8312" s="175" t="s">
        <v>9537</v>
      </c>
      <c r="C8312" s="174" t="s">
        <v>2104</v>
      </c>
      <c r="D8312" s="104">
        <v>10049.09713</v>
      </c>
      <c r="E8312" s="97">
        <v>165.16241096377979</v>
      </c>
      <c r="F8312" s="227">
        <f t="shared" si="387"/>
        <v>1659733.11</v>
      </c>
      <c r="G8312" s="81">
        <v>5024.5485989999997</v>
      </c>
      <c r="H8312" s="106">
        <v>162.69441600439379</v>
      </c>
      <c r="I8312" s="189">
        <f t="shared" si="388"/>
        <v>817465.99999999988</v>
      </c>
      <c r="J8312" s="232">
        <v>2016</v>
      </c>
      <c r="K8312" s="106">
        <f t="shared" si="389"/>
        <v>2477199</v>
      </c>
    </row>
    <row r="8313" spans="2:11" s="58" customFormat="1">
      <c r="B8313" s="175" t="s">
        <v>9538</v>
      </c>
      <c r="C8313" s="174" t="s">
        <v>2110</v>
      </c>
      <c r="D8313" s="181">
        <v>5443.1</v>
      </c>
      <c r="E8313" s="97">
        <v>126.81831860520658</v>
      </c>
      <c r="F8313" s="227">
        <f t="shared" si="387"/>
        <v>690284.79</v>
      </c>
      <c r="G8313" s="81">
        <v>2721.5500109999998</v>
      </c>
      <c r="H8313" s="106">
        <v>162.69441980134903</v>
      </c>
      <c r="I8313" s="189">
        <f t="shared" si="388"/>
        <v>442781.00000000006</v>
      </c>
      <c r="J8313" s="232">
        <v>2016</v>
      </c>
      <c r="K8313" s="106">
        <f t="shared" si="389"/>
        <v>1133066</v>
      </c>
    </row>
    <row r="8314" spans="2:11" s="58" customFormat="1">
      <c r="B8314" s="175" t="s">
        <v>9539</v>
      </c>
      <c r="C8314" s="174" t="s">
        <v>2113</v>
      </c>
      <c r="D8314" s="181">
        <v>8170.6</v>
      </c>
      <c r="E8314" s="97">
        <v>90.182490881942584</v>
      </c>
      <c r="F8314" s="227">
        <f t="shared" si="387"/>
        <v>736845.06</v>
      </c>
      <c r="G8314" s="81"/>
      <c r="H8314" s="106" t="s">
        <v>11235</v>
      </c>
      <c r="I8314" s="189" t="str">
        <f t="shared" si="388"/>
        <v/>
      </c>
      <c r="J8314" s="232">
        <v>2016</v>
      </c>
      <c r="K8314" s="106">
        <f t="shared" si="389"/>
        <v>0</v>
      </c>
    </row>
    <row r="8315" spans="2:11" s="58" customFormat="1">
      <c r="B8315" s="175" t="s">
        <v>9540</v>
      </c>
      <c r="C8315" s="174" t="s">
        <v>2110</v>
      </c>
      <c r="D8315" s="181">
        <v>13688.41714</v>
      </c>
      <c r="E8315" s="97">
        <v>112.08326531171157</v>
      </c>
      <c r="F8315" s="227">
        <f t="shared" si="387"/>
        <v>1534242.49</v>
      </c>
      <c r="G8315" s="81">
        <v>6844.2087460000002</v>
      </c>
      <c r="H8315" s="106">
        <v>162.69448249233747</v>
      </c>
      <c r="I8315" s="189">
        <f t="shared" si="388"/>
        <v>1113515</v>
      </c>
      <c r="J8315" s="232">
        <v>2016</v>
      </c>
      <c r="K8315" s="106">
        <f t="shared" si="389"/>
        <v>2647757</v>
      </c>
    </row>
    <row r="8316" spans="2:11" s="58" customFormat="1">
      <c r="B8316" s="175" t="s">
        <v>9541</v>
      </c>
      <c r="C8316" s="174" t="s">
        <v>5005</v>
      </c>
      <c r="D8316" s="181">
        <v>4509.84</v>
      </c>
      <c r="E8316" s="97">
        <v>205.67017011689995</v>
      </c>
      <c r="F8316" s="227">
        <f t="shared" si="387"/>
        <v>927539.56000000017</v>
      </c>
      <c r="G8316" s="81">
        <v>2254.9201069999999</v>
      </c>
      <c r="H8316" s="106">
        <v>162.69445594153817</v>
      </c>
      <c r="I8316" s="189">
        <f t="shared" si="388"/>
        <v>366863</v>
      </c>
      <c r="J8316" s="232">
        <v>2016</v>
      </c>
      <c r="K8316" s="106">
        <f t="shared" si="389"/>
        <v>1294403</v>
      </c>
    </row>
    <row r="8317" spans="2:11" s="58" customFormat="1">
      <c r="B8317" s="175" t="s">
        <v>9542</v>
      </c>
      <c r="C8317" s="174" t="s">
        <v>5007</v>
      </c>
      <c r="D8317" s="104">
        <v>2420.35</v>
      </c>
      <c r="E8317" s="97">
        <v>544.61982357923443</v>
      </c>
      <c r="F8317" s="227">
        <f t="shared" si="387"/>
        <v>1318170.5900000001</v>
      </c>
      <c r="G8317" s="81">
        <v>2420.3500389999999</v>
      </c>
      <c r="H8317" s="106">
        <v>162.69464897841581</v>
      </c>
      <c r="I8317" s="189">
        <f t="shared" si="388"/>
        <v>393778</v>
      </c>
      <c r="J8317" s="232">
        <v>2016</v>
      </c>
      <c r="K8317" s="106">
        <f t="shared" si="389"/>
        <v>1711949</v>
      </c>
    </row>
    <row r="8318" spans="2:11" s="58" customFormat="1">
      <c r="B8318" s="175" t="s">
        <v>9543</v>
      </c>
      <c r="C8318" s="174" t="s">
        <v>5005</v>
      </c>
      <c r="D8318" s="181">
        <v>29825.392779999998</v>
      </c>
      <c r="E8318" s="97">
        <v>157.3972207047662</v>
      </c>
      <c r="F8318" s="227">
        <f t="shared" si="387"/>
        <v>4694433.93</v>
      </c>
      <c r="G8318" s="81">
        <v>14912.69564</v>
      </c>
      <c r="H8318" s="106">
        <v>162.69452945128302</v>
      </c>
      <c r="I8318" s="189">
        <f t="shared" si="388"/>
        <v>2426214</v>
      </c>
      <c r="J8318" s="232">
        <v>2016</v>
      </c>
      <c r="K8318" s="106">
        <f t="shared" si="389"/>
        <v>7120648</v>
      </c>
    </row>
    <row r="8319" spans="2:11" s="58" customFormat="1">
      <c r="B8319" s="175" t="s">
        <v>9544</v>
      </c>
      <c r="C8319" s="174" t="s">
        <v>2051</v>
      </c>
      <c r="D8319" s="181">
        <v>6099.4</v>
      </c>
      <c r="E8319" s="97">
        <v>324.70725153293768</v>
      </c>
      <c r="F8319" s="227">
        <f t="shared" si="387"/>
        <v>1980519.41</v>
      </c>
      <c r="G8319" s="81">
        <v>3049.7000400000002</v>
      </c>
      <c r="H8319" s="106">
        <v>162.69436124609814</v>
      </c>
      <c r="I8319" s="189">
        <f t="shared" si="388"/>
        <v>496169</v>
      </c>
      <c r="J8319" s="232">
        <v>2016</v>
      </c>
      <c r="K8319" s="106">
        <f t="shared" si="389"/>
        <v>2476688</v>
      </c>
    </row>
    <row r="8320" spans="2:11" s="58" customFormat="1">
      <c r="B8320" s="175" t="s">
        <v>9545</v>
      </c>
      <c r="C8320" s="174" t="s">
        <v>2051</v>
      </c>
      <c r="D8320" s="181">
        <v>14818.67857</v>
      </c>
      <c r="E8320" s="97">
        <v>360.16889257622921</v>
      </c>
      <c r="F8320" s="227">
        <f t="shared" si="387"/>
        <v>5337227.05</v>
      </c>
      <c r="G8320" s="81">
        <v>7409.3394639999997</v>
      </c>
      <c r="H8320" s="106">
        <v>162.69452976975924</v>
      </c>
      <c r="I8320" s="189">
        <f t="shared" si="388"/>
        <v>1205459</v>
      </c>
      <c r="J8320" s="232">
        <v>2016</v>
      </c>
      <c r="K8320" s="106">
        <f t="shared" si="389"/>
        <v>6542686</v>
      </c>
    </row>
    <row r="8321" spans="2:11" s="58" customFormat="1">
      <c r="B8321" s="175" t="s">
        <v>9546</v>
      </c>
      <c r="C8321" s="174" t="s">
        <v>1651</v>
      </c>
      <c r="D8321" s="181">
        <v>7611.8333329999996</v>
      </c>
      <c r="E8321" s="97">
        <v>103.07832629472</v>
      </c>
      <c r="F8321" s="227">
        <f t="shared" si="387"/>
        <v>784615.04</v>
      </c>
      <c r="G8321" s="81">
        <v>3805.9165400000002</v>
      </c>
      <c r="H8321" s="106">
        <v>576.16108418394265</v>
      </c>
      <c r="I8321" s="189">
        <f t="shared" si="388"/>
        <v>2192821</v>
      </c>
      <c r="J8321" s="232">
        <v>2016</v>
      </c>
      <c r="K8321" s="106">
        <f t="shared" si="389"/>
        <v>2977436</v>
      </c>
    </row>
    <row r="8322" spans="2:11" s="58" customFormat="1">
      <c r="B8322" s="175" t="s">
        <v>9547</v>
      </c>
      <c r="C8322" s="174" t="s">
        <v>1651</v>
      </c>
      <c r="D8322" s="104">
        <v>6010.8083329999999</v>
      </c>
      <c r="E8322" s="97">
        <v>607.0298299095673</v>
      </c>
      <c r="F8322" s="227">
        <f t="shared" si="387"/>
        <v>3648739.9599999995</v>
      </c>
      <c r="G8322" s="81">
        <v>6010.8082450000002</v>
      </c>
      <c r="H8322" s="106">
        <v>576.16111824575432</v>
      </c>
      <c r="I8322" s="189">
        <f t="shared" si="388"/>
        <v>3463194</v>
      </c>
      <c r="J8322" s="232">
        <v>2016</v>
      </c>
      <c r="K8322" s="106">
        <f t="shared" si="389"/>
        <v>7111934</v>
      </c>
    </row>
    <row r="8323" spans="2:11" s="58" customFormat="1">
      <c r="B8323" s="175" t="s">
        <v>9548</v>
      </c>
      <c r="C8323" s="174" t="s">
        <v>9549</v>
      </c>
      <c r="D8323" s="181">
        <v>5400.2</v>
      </c>
      <c r="E8323" s="97">
        <v>137.54018554868338</v>
      </c>
      <c r="F8323" s="227">
        <f t="shared" si="387"/>
        <v>742744.51</v>
      </c>
      <c r="G8323" s="81">
        <v>2700.1000199999999</v>
      </c>
      <c r="H8323" s="106">
        <v>475.07610477333355</v>
      </c>
      <c r="I8323" s="189">
        <f t="shared" si="388"/>
        <v>1282753</v>
      </c>
      <c r="J8323" s="232">
        <v>2016</v>
      </c>
      <c r="K8323" s="106">
        <f t="shared" si="389"/>
        <v>2025498</v>
      </c>
    </row>
    <row r="8324" spans="2:11" s="58" customFormat="1">
      <c r="B8324" s="175" t="s">
        <v>9550</v>
      </c>
      <c r="C8324" s="174" t="s">
        <v>1629</v>
      </c>
      <c r="D8324" s="181">
        <v>4464</v>
      </c>
      <c r="E8324" s="97">
        <v>78.023465501792117</v>
      </c>
      <c r="F8324" s="227">
        <f t="shared" si="387"/>
        <v>348296.75</v>
      </c>
      <c r="G8324" s="81">
        <v>2231.9998930000002</v>
      </c>
      <c r="H8324" s="106">
        <v>401.59813753181032</v>
      </c>
      <c r="I8324" s="189">
        <f t="shared" si="388"/>
        <v>896367</v>
      </c>
      <c r="J8324" s="232">
        <v>2016</v>
      </c>
      <c r="K8324" s="106">
        <f t="shared" si="389"/>
        <v>1244664</v>
      </c>
    </row>
    <row r="8325" spans="2:11" s="58" customFormat="1">
      <c r="B8325" s="175" t="s">
        <v>9551</v>
      </c>
      <c r="C8325" s="174" t="s">
        <v>9549</v>
      </c>
      <c r="D8325" s="181">
        <v>5400.2</v>
      </c>
      <c r="E8325" s="97">
        <v>137.54018554868338</v>
      </c>
      <c r="F8325" s="227">
        <f t="shared" si="387"/>
        <v>742744.51</v>
      </c>
      <c r="G8325" s="81">
        <v>2700.1000199999999</v>
      </c>
      <c r="H8325" s="106">
        <v>475.07610477333355</v>
      </c>
      <c r="I8325" s="189">
        <f t="shared" si="388"/>
        <v>1282753</v>
      </c>
      <c r="J8325" s="232">
        <v>2016</v>
      </c>
      <c r="K8325" s="106">
        <f t="shared" si="389"/>
        <v>2025498</v>
      </c>
    </row>
    <row r="8326" spans="2:11" s="58" customFormat="1">
      <c r="B8326" s="175" t="s">
        <v>9552</v>
      </c>
      <c r="C8326" s="174" t="s">
        <v>9553</v>
      </c>
      <c r="D8326" s="181">
        <v>33556.009050000001</v>
      </c>
      <c r="E8326" s="97">
        <v>44.877841037535418</v>
      </c>
      <c r="F8326" s="227">
        <f t="shared" si="387"/>
        <v>1505921.24</v>
      </c>
      <c r="G8326" s="81">
        <v>16778.004349999999</v>
      </c>
      <c r="H8326" s="106">
        <v>162.69449828817096</v>
      </c>
      <c r="I8326" s="189">
        <f t="shared" si="388"/>
        <v>2729689</v>
      </c>
      <c r="J8326" s="232">
        <v>2016</v>
      </c>
      <c r="K8326" s="106">
        <f t="shared" si="389"/>
        <v>4235610</v>
      </c>
    </row>
    <row r="8327" spans="2:11" s="58" customFormat="1">
      <c r="B8327" s="175" t="s">
        <v>9554</v>
      </c>
      <c r="C8327" s="174" t="s">
        <v>9553</v>
      </c>
      <c r="D8327" s="104">
        <v>33556.009050000001</v>
      </c>
      <c r="E8327" s="97">
        <v>44.877841037535418</v>
      </c>
      <c r="F8327" s="227">
        <f t="shared" si="387"/>
        <v>1505921.24</v>
      </c>
      <c r="G8327" s="81">
        <v>16778.004349999999</v>
      </c>
      <c r="H8327" s="106">
        <v>162.69449828817096</v>
      </c>
      <c r="I8327" s="189">
        <f t="shared" si="388"/>
        <v>2729689</v>
      </c>
      <c r="J8327" s="232">
        <v>2016</v>
      </c>
      <c r="K8327" s="106">
        <f t="shared" si="389"/>
        <v>4235610</v>
      </c>
    </row>
    <row r="8328" spans="2:11" s="58" customFormat="1">
      <c r="B8328" s="175" t="s">
        <v>9555</v>
      </c>
      <c r="C8328" s="174" t="s">
        <v>9553</v>
      </c>
      <c r="D8328" s="181">
        <v>5705.4636730000002</v>
      </c>
      <c r="E8328" s="97">
        <v>163.50588724535376</v>
      </c>
      <c r="F8328" s="227">
        <f t="shared" si="387"/>
        <v>932876.89999999991</v>
      </c>
      <c r="G8328" s="81"/>
      <c r="H8328" s="106" t="s">
        <v>11235</v>
      </c>
      <c r="I8328" s="189" t="str">
        <f t="shared" si="388"/>
        <v/>
      </c>
      <c r="J8328" s="232">
        <v>2016</v>
      </c>
      <c r="K8328" s="106">
        <f t="shared" si="389"/>
        <v>0</v>
      </c>
    </row>
    <row r="8329" spans="2:11" s="58" customFormat="1">
      <c r="B8329" s="175" t="s">
        <v>9556</v>
      </c>
      <c r="C8329" s="174" t="s">
        <v>7820</v>
      </c>
      <c r="D8329" s="181">
        <v>35711.864999999998</v>
      </c>
      <c r="E8329" s="97">
        <v>27.280642161925737</v>
      </c>
      <c r="F8329" s="227">
        <f t="shared" si="387"/>
        <v>974242.61</v>
      </c>
      <c r="G8329" s="81">
        <v>17855.932290000001</v>
      </c>
      <c r="H8329" s="106">
        <v>162.69450134658859</v>
      </c>
      <c r="I8329" s="189">
        <f t="shared" si="388"/>
        <v>2905062</v>
      </c>
      <c r="J8329" s="232">
        <v>2016</v>
      </c>
      <c r="K8329" s="106">
        <f t="shared" si="389"/>
        <v>3879305</v>
      </c>
    </row>
    <row r="8330" spans="2:11" s="58" customFormat="1">
      <c r="B8330" s="175" t="s">
        <v>9557</v>
      </c>
      <c r="C8330" s="174" t="s">
        <v>9553</v>
      </c>
      <c r="D8330" s="181">
        <v>5705.4636730000002</v>
      </c>
      <c r="E8330" s="97">
        <v>163.50588724535376</v>
      </c>
      <c r="F8330" s="227">
        <f t="shared" si="387"/>
        <v>932876.89999999991</v>
      </c>
      <c r="G8330" s="81"/>
      <c r="H8330" s="106" t="s">
        <v>11235</v>
      </c>
      <c r="I8330" s="189" t="str">
        <f t="shared" si="388"/>
        <v/>
      </c>
      <c r="J8330" s="232">
        <v>2016</v>
      </c>
      <c r="K8330" s="106">
        <f t="shared" si="389"/>
        <v>0</v>
      </c>
    </row>
    <row r="8331" spans="2:11" s="58" customFormat="1">
      <c r="B8331" s="175" t="s">
        <v>9558</v>
      </c>
      <c r="C8331" s="174" t="s">
        <v>7820</v>
      </c>
      <c r="D8331" s="181">
        <v>35711.864999999998</v>
      </c>
      <c r="E8331" s="97">
        <v>166.05997670522109</v>
      </c>
      <c r="F8331" s="227">
        <f t="shared" si="387"/>
        <v>5930311.4699999997</v>
      </c>
      <c r="G8331" s="81">
        <v>17855.932519999998</v>
      </c>
      <c r="H8331" s="106">
        <v>162.69449925094139</v>
      </c>
      <c r="I8331" s="189">
        <f t="shared" si="388"/>
        <v>2905062</v>
      </c>
      <c r="J8331" s="232">
        <v>2016</v>
      </c>
      <c r="K8331" s="106">
        <f t="shared" si="389"/>
        <v>8835373</v>
      </c>
    </row>
    <row r="8332" spans="2:11" s="58" customFormat="1">
      <c r="B8332" s="175" t="s">
        <v>9559</v>
      </c>
      <c r="C8332" s="174" t="s">
        <v>7820</v>
      </c>
      <c r="D8332" s="104">
        <v>35711.864999999998</v>
      </c>
      <c r="E8332" s="97">
        <v>27.280642161925737</v>
      </c>
      <c r="F8332" s="227">
        <f t="shared" si="387"/>
        <v>974242.61</v>
      </c>
      <c r="G8332" s="81">
        <v>17855.932290000001</v>
      </c>
      <c r="H8332" s="106">
        <v>162.69450134658859</v>
      </c>
      <c r="I8332" s="189">
        <f t="shared" si="388"/>
        <v>2905062</v>
      </c>
      <c r="J8332" s="232">
        <v>2016</v>
      </c>
      <c r="K8332" s="106">
        <f t="shared" si="389"/>
        <v>3879305</v>
      </c>
    </row>
    <row r="8333" spans="2:11" s="58" customFormat="1">
      <c r="B8333" s="175" t="s">
        <v>9560</v>
      </c>
      <c r="C8333" s="174" t="s">
        <v>9561</v>
      </c>
      <c r="D8333" s="181">
        <v>22452.666669999999</v>
      </c>
      <c r="E8333" s="97">
        <v>36.675472544215168</v>
      </c>
      <c r="F8333" s="227">
        <f t="shared" si="387"/>
        <v>823462.15999999992</v>
      </c>
      <c r="G8333" s="81">
        <v>11226.33375</v>
      </c>
      <c r="H8333" s="106">
        <v>162.69452170883483</v>
      </c>
      <c r="I8333" s="189">
        <f t="shared" si="388"/>
        <v>1826463</v>
      </c>
      <c r="J8333" s="232">
        <v>2016</v>
      </c>
      <c r="K8333" s="106">
        <f t="shared" si="389"/>
        <v>2649925</v>
      </c>
    </row>
    <row r="8334" spans="2:11" s="58" customFormat="1">
      <c r="B8334" s="175" t="s">
        <v>9562</v>
      </c>
      <c r="C8334" s="174" t="s">
        <v>2742</v>
      </c>
      <c r="D8334" s="181">
        <v>14775.06667</v>
      </c>
      <c r="E8334" s="97">
        <v>57.593614905833789</v>
      </c>
      <c r="F8334" s="227">
        <f t="shared" ref="F8334:F8397" si="390">IFERROR(D8334*E8334,0)</f>
        <v>850949.5</v>
      </c>
      <c r="G8334" s="81">
        <v>7387.5331029999998</v>
      </c>
      <c r="H8334" s="106">
        <v>162.69449940087802</v>
      </c>
      <c r="I8334" s="189">
        <f t="shared" ref="I8334:I8397" si="391">IFERROR(G8334*H8334,"")</f>
        <v>1201911</v>
      </c>
      <c r="J8334" s="232">
        <v>2016</v>
      </c>
      <c r="K8334" s="106">
        <f t="shared" ref="K8334:K8397" si="392">IFERROR(ROUND((F8334+I8334),0),0)</f>
        <v>2052861</v>
      </c>
    </row>
    <row r="8335" spans="2:11" s="58" customFormat="1">
      <c r="B8335" s="175" t="s">
        <v>9563</v>
      </c>
      <c r="C8335" s="174" t="s">
        <v>2748</v>
      </c>
      <c r="D8335" s="181">
        <v>6980.3</v>
      </c>
      <c r="E8335" s="97">
        <v>51.629322521954641</v>
      </c>
      <c r="F8335" s="227">
        <f t="shared" si="390"/>
        <v>360388.16</v>
      </c>
      <c r="G8335" s="81">
        <v>3490.1499439999998</v>
      </c>
      <c r="H8335" s="106">
        <v>162.6944426775035</v>
      </c>
      <c r="I8335" s="189">
        <f t="shared" si="391"/>
        <v>567828</v>
      </c>
      <c r="J8335" s="232">
        <v>2016</v>
      </c>
      <c r="K8335" s="106">
        <f t="shared" si="392"/>
        <v>928216</v>
      </c>
    </row>
    <row r="8336" spans="2:11" s="58" customFormat="1">
      <c r="B8336" s="175" t="s">
        <v>9564</v>
      </c>
      <c r="C8336" s="174" t="s">
        <v>9561</v>
      </c>
      <c r="D8336" s="181">
        <v>22452.666669999999</v>
      </c>
      <c r="E8336" s="97">
        <v>36.675472544215168</v>
      </c>
      <c r="F8336" s="227">
        <f t="shared" si="390"/>
        <v>823462.15999999992</v>
      </c>
      <c r="G8336" s="81">
        <v>11226.33375</v>
      </c>
      <c r="H8336" s="106">
        <v>162.69452170883483</v>
      </c>
      <c r="I8336" s="189">
        <f t="shared" si="391"/>
        <v>1826463</v>
      </c>
      <c r="J8336" s="232">
        <v>2016</v>
      </c>
      <c r="K8336" s="106">
        <f t="shared" si="392"/>
        <v>2649925</v>
      </c>
    </row>
    <row r="8337" spans="2:11" s="58" customFormat="1">
      <c r="B8337" s="175" t="s">
        <v>9565</v>
      </c>
      <c r="C8337" s="174" t="s">
        <v>9566</v>
      </c>
      <c r="D8337" s="104">
        <v>27825.7</v>
      </c>
      <c r="E8337" s="97">
        <v>14.693264140704455</v>
      </c>
      <c r="F8337" s="227">
        <f t="shared" si="390"/>
        <v>408850.36</v>
      </c>
      <c r="G8337" s="81">
        <v>13912.849480000001</v>
      </c>
      <c r="H8337" s="106">
        <v>162.69449355100764</v>
      </c>
      <c r="I8337" s="189">
        <f t="shared" si="391"/>
        <v>2263544</v>
      </c>
      <c r="J8337" s="232">
        <v>2016</v>
      </c>
      <c r="K8337" s="106">
        <f t="shared" si="392"/>
        <v>2672394</v>
      </c>
    </row>
    <row r="8338" spans="2:11" s="58" customFormat="1">
      <c r="B8338" s="175" t="s">
        <v>9567</v>
      </c>
      <c r="C8338" s="174" t="s">
        <v>9568</v>
      </c>
      <c r="D8338" s="181">
        <v>43803.32</v>
      </c>
      <c r="E8338" s="97">
        <v>50.189260311775456</v>
      </c>
      <c r="F8338" s="227">
        <f t="shared" si="390"/>
        <v>2198456.23</v>
      </c>
      <c r="G8338" s="81">
        <v>21901.65956</v>
      </c>
      <c r="H8338" s="106">
        <v>162.69452048774335</v>
      </c>
      <c r="I8338" s="189">
        <f t="shared" si="391"/>
        <v>3563280</v>
      </c>
      <c r="J8338" s="232">
        <v>2016</v>
      </c>
      <c r="K8338" s="106">
        <f t="shared" si="392"/>
        <v>5761736</v>
      </c>
    </row>
    <row r="8339" spans="2:11" s="58" customFormat="1">
      <c r="B8339" s="175" t="s">
        <v>9569</v>
      </c>
      <c r="C8339" s="174" t="s">
        <v>9568</v>
      </c>
      <c r="D8339" s="181">
        <v>43803.32</v>
      </c>
      <c r="E8339" s="97">
        <v>50.189260311775456</v>
      </c>
      <c r="F8339" s="227">
        <f t="shared" si="390"/>
        <v>2198456.23</v>
      </c>
      <c r="G8339" s="81">
        <v>21901.65956</v>
      </c>
      <c r="H8339" s="106">
        <v>162.69452048774335</v>
      </c>
      <c r="I8339" s="189">
        <f t="shared" si="391"/>
        <v>3563280</v>
      </c>
      <c r="J8339" s="232">
        <v>2016</v>
      </c>
      <c r="K8339" s="106">
        <f t="shared" si="392"/>
        <v>5761736</v>
      </c>
    </row>
    <row r="8340" spans="2:11" s="58" customFormat="1">
      <c r="B8340" s="175" t="s">
        <v>9570</v>
      </c>
      <c r="C8340" s="174" t="s">
        <v>2742</v>
      </c>
      <c r="D8340" s="181">
        <v>17340.866669999999</v>
      </c>
      <c r="E8340" s="97">
        <v>149.80063219642989</v>
      </c>
      <c r="F8340" s="227">
        <f t="shared" si="390"/>
        <v>2597672.79</v>
      </c>
      <c r="G8340" s="81">
        <v>8670.4331939999993</v>
      </c>
      <c r="H8340" s="106">
        <v>162.6945238418038</v>
      </c>
      <c r="I8340" s="189">
        <f t="shared" si="391"/>
        <v>1410632</v>
      </c>
      <c r="J8340" s="232">
        <v>2016</v>
      </c>
      <c r="K8340" s="106">
        <f t="shared" si="392"/>
        <v>4008305</v>
      </c>
    </row>
    <row r="8341" spans="2:11" s="58" customFormat="1">
      <c r="B8341" s="175" t="s">
        <v>9571</v>
      </c>
      <c r="C8341" s="174" t="s">
        <v>9566</v>
      </c>
      <c r="D8341" s="181">
        <v>27825.7</v>
      </c>
      <c r="E8341" s="97">
        <v>14.693264140704455</v>
      </c>
      <c r="F8341" s="227">
        <f t="shared" si="390"/>
        <v>408850.36</v>
      </c>
      <c r="G8341" s="81">
        <v>13912.849480000001</v>
      </c>
      <c r="H8341" s="106">
        <v>162.69449355100764</v>
      </c>
      <c r="I8341" s="189">
        <f t="shared" si="391"/>
        <v>2263544</v>
      </c>
      <c r="J8341" s="232">
        <v>2016</v>
      </c>
      <c r="K8341" s="106">
        <f t="shared" si="392"/>
        <v>2672394</v>
      </c>
    </row>
    <row r="8342" spans="2:11" s="58" customFormat="1">
      <c r="B8342" s="175" t="s">
        <v>9572</v>
      </c>
      <c r="C8342" s="174" t="s">
        <v>5352</v>
      </c>
      <c r="D8342" s="104">
        <v>21308.608560000001</v>
      </c>
      <c r="E8342" s="97">
        <v>22.534867476114545</v>
      </c>
      <c r="F8342" s="227">
        <f t="shared" si="390"/>
        <v>480186.67</v>
      </c>
      <c r="G8342" s="81">
        <v>10654.304770000001</v>
      </c>
      <c r="H8342" s="106">
        <v>162.69451995411615</v>
      </c>
      <c r="I8342" s="189">
        <f t="shared" si="391"/>
        <v>1733397</v>
      </c>
      <c r="J8342" s="232">
        <v>2016</v>
      </c>
      <c r="K8342" s="106">
        <f t="shared" si="392"/>
        <v>2213584</v>
      </c>
    </row>
    <row r="8343" spans="2:11" s="58" customFormat="1">
      <c r="B8343" s="175" t="s">
        <v>9573</v>
      </c>
      <c r="C8343" s="174" t="s">
        <v>1788</v>
      </c>
      <c r="D8343" s="181">
        <v>7228.9</v>
      </c>
      <c r="E8343" s="97">
        <v>89.445297348144251</v>
      </c>
      <c r="F8343" s="227">
        <f t="shared" si="390"/>
        <v>646591.11</v>
      </c>
      <c r="G8343" s="81">
        <v>3614.4499759999999</v>
      </c>
      <c r="H8343" s="106">
        <v>162.69446358496234</v>
      </c>
      <c r="I8343" s="189">
        <f t="shared" si="391"/>
        <v>588051</v>
      </c>
      <c r="J8343" s="232">
        <v>2016</v>
      </c>
      <c r="K8343" s="106">
        <f t="shared" si="392"/>
        <v>1234642</v>
      </c>
    </row>
    <row r="8344" spans="2:11" s="58" customFormat="1">
      <c r="B8344" s="175" t="s">
        <v>9574</v>
      </c>
      <c r="C8344" s="174" t="s">
        <v>8844</v>
      </c>
      <c r="D8344" s="181">
        <v>7292.6568180000004</v>
      </c>
      <c r="E8344" s="97">
        <v>228.38400346621108</v>
      </c>
      <c r="F8344" s="227">
        <f t="shared" si="390"/>
        <v>1665526.16</v>
      </c>
      <c r="G8344" s="81">
        <v>3646.3286039999998</v>
      </c>
      <c r="H8344" s="106">
        <v>162.69460721373866</v>
      </c>
      <c r="I8344" s="189">
        <f t="shared" si="391"/>
        <v>593238</v>
      </c>
      <c r="J8344" s="232">
        <v>2016</v>
      </c>
      <c r="K8344" s="106">
        <f t="shared" si="392"/>
        <v>2258764</v>
      </c>
    </row>
    <row r="8345" spans="2:11" s="58" customFormat="1">
      <c r="B8345" s="175" t="s">
        <v>9575</v>
      </c>
      <c r="C8345" s="174" t="s">
        <v>1864</v>
      </c>
      <c r="D8345" s="181">
        <v>11416.14545</v>
      </c>
      <c r="E8345" s="97">
        <v>200.98340898415935</v>
      </c>
      <c r="F8345" s="227">
        <f t="shared" si="390"/>
        <v>2294455.83</v>
      </c>
      <c r="G8345" s="81">
        <v>5708.0727489999999</v>
      </c>
      <c r="H8345" s="106">
        <v>162.69449266614455</v>
      </c>
      <c r="I8345" s="189">
        <f t="shared" si="391"/>
        <v>928672.00000000012</v>
      </c>
      <c r="J8345" s="232">
        <v>2016</v>
      </c>
      <c r="K8345" s="106">
        <f t="shared" si="392"/>
        <v>3223128</v>
      </c>
    </row>
    <row r="8346" spans="2:11" s="58" customFormat="1">
      <c r="B8346" s="175" t="s">
        <v>9576</v>
      </c>
      <c r="C8346" s="174" t="s">
        <v>1864</v>
      </c>
      <c r="D8346" s="181">
        <v>5183.328571</v>
      </c>
      <c r="E8346" s="97">
        <v>268.3545970406513</v>
      </c>
      <c r="F8346" s="227">
        <f t="shared" si="390"/>
        <v>1390970.05</v>
      </c>
      <c r="G8346" s="81">
        <v>2591.6643669999999</v>
      </c>
      <c r="H8346" s="106">
        <v>162.69467812612018</v>
      </c>
      <c r="I8346" s="189">
        <f t="shared" si="391"/>
        <v>421650</v>
      </c>
      <c r="J8346" s="232">
        <v>2016</v>
      </c>
      <c r="K8346" s="106">
        <f t="shared" si="392"/>
        <v>1812620</v>
      </c>
    </row>
    <row r="8347" spans="2:11" s="58" customFormat="1">
      <c r="B8347" s="175" t="s">
        <v>9577</v>
      </c>
      <c r="C8347" s="174" t="s">
        <v>1970</v>
      </c>
      <c r="D8347" s="104">
        <v>17282.74206</v>
      </c>
      <c r="E8347" s="97">
        <v>136.36869669279781</v>
      </c>
      <c r="F8347" s="227">
        <f t="shared" si="390"/>
        <v>2356825.0099999998</v>
      </c>
      <c r="G8347" s="81">
        <v>8641.3709749999998</v>
      </c>
      <c r="H8347" s="106">
        <v>162.69455437885537</v>
      </c>
      <c r="I8347" s="189">
        <f t="shared" si="391"/>
        <v>1405904</v>
      </c>
      <c r="J8347" s="232">
        <v>2016</v>
      </c>
      <c r="K8347" s="106">
        <f t="shared" si="392"/>
        <v>3762729</v>
      </c>
    </row>
    <row r="8348" spans="2:11" s="58" customFormat="1">
      <c r="B8348" s="175" t="s">
        <v>9578</v>
      </c>
      <c r="C8348" s="174" t="s">
        <v>1970</v>
      </c>
      <c r="D8348" s="181">
        <v>6518.4</v>
      </c>
      <c r="E8348" s="97">
        <v>60.152703117329409</v>
      </c>
      <c r="F8348" s="227">
        <f t="shared" si="390"/>
        <v>392099.38</v>
      </c>
      <c r="G8348" s="81">
        <v>3259.199971</v>
      </c>
      <c r="H8348" s="106">
        <v>162.69452771175176</v>
      </c>
      <c r="I8348" s="189">
        <f t="shared" si="391"/>
        <v>530254</v>
      </c>
      <c r="J8348" s="232">
        <v>2016</v>
      </c>
      <c r="K8348" s="106">
        <f t="shared" si="392"/>
        <v>922353</v>
      </c>
    </row>
    <row r="8349" spans="2:11" s="58" customFormat="1">
      <c r="B8349" s="175" t="s">
        <v>9579</v>
      </c>
      <c r="C8349" s="174" t="s">
        <v>1864</v>
      </c>
      <c r="D8349" s="181">
        <v>5894.76</v>
      </c>
      <c r="E8349" s="97">
        <v>179.64644871038004</v>
      </c>
      <c r="F8349" s="227">
        <f t="shared" si="390"/>
        <v>1058972.7</v>
      </c>
      <c r="G8349" s="81">
        <v>2947.3801060000001</v>
      </c>
      <c r="H8349" s="106">
        <v>162.69465856264418</v>
      </c>
      <c r="I8349" s="189">
        <f t="shared" si="391"/>
        <v>479523</v>
      </c>
      <c r="J8349" s="232">
        <v>2016</v>
      </c>
      <c r="K8349" s="106">
        <f t="shared" si="392"/>
        <v>1538496</v>
      </c>
    </row>
    <row r="8350" spans="2:11" s="58" customFormat="1">
      <c r="B8350" s="175" t="s">
        <v>9580</v>
      </c>
      <c r="C8350" s="174" t="s">
        <v>9581</v>
      </c>
      <c r="D8350" s="181">
        <v>2931.7359329999999</v>
      </c>
      <c r="E8350" s="97">
        <v>163.59145603854768</v>
      </c>
      <c r="F8350" s="227">
        <f t="shared" si="390"/>
        <v>479606.95000000007</v>
      </c>
      <c r="G8350" s="81">
        <v>1465.8680099999999</v>
      </c>
      <c r="H8350" s="106">
        <v>162.69472993001602</v>
      </c>
      <c r="I8350" s="189">
        <f t="shared" si="391"/>
        <v>238489</v>
      </c>
      <c r="J8350" s="232">
        <v>2016</v>
      </c>
      <c r="K8350" s="106">
        <f t="shared" si="392"/>
        <v>718096</v>
      </c>
    </row>
    <row r="8351" spans="2:11" s="58" customFormat="1">
      <c r="B8351" s="175" t="s">
        <v>9582</v>
      </c>
      <c r="C8351" s="174" t="s">
        <v>9583</v>
      </c>
      <c r="D8351" s="181">
        <v>7421.46</v>
      </c>
      <c r="E8351" s="97">
        <v>634.45194341814135</v>
      </c>
      <c r="F8351" s="227">
        <f t="shared" si="390"/>
        <v>4708559.72</v>
      </c>
      <c r="G8351" s="81"/>
      <c r="H8351" s="106" t="s">
        <v>11235</v>
      </c>
      <c r="I8351" s="189" t="str">
        <f t="shared" si="391"/>
        <v/>
      </c>
      <c r="J8351" s="232">
        <v>2016</v>
      </c>
      <c r="K8351" s="106">
        <f t="shared" si="392"/>
        <v>0</v>
      </c>
    </row>
    <row r="8352" spans="2:11" s="58" customFormat="1">
      <c r="B8352" s="175" t="s">
        <v>9584</v>
      </c>
      <c r="C8352" s="174" t="s">
        <v>1859</v>
      </c>
      <c r="D8352" s="104">
        <v>7320.4</v>
      </c>
      <c r="E8352" s="97">
        <v>357.43403912354518</v>
      </c>
      <c r="F8352" s="227">
        <f t="shared" si="390"/>
        <v>2616560.14</v>
      </c>
      <c r="G8352" s="81">
        <v>3660.1998960000001</v>
      </c>
      <c r="H8352" s="106">
        <v>162.69439290755065</v>
      </c>
      <c r="I8352" s="189">
        <f t="shared" si="391"/>
        <v>595494</v>
      </c>
      <c r="J8352" s="232">
        <v>2016</v>
      </c>
      <c r="K8352" s="106">
        <f t="shared" si="392"/>
        <v>3212054</v>
      </c>
    </row>
    <row r="8353" spans="2:11" s="58" customFormat="1">
      <c r="B8353" s="175" t="s">
        <v>9585</v>
      </c>
      <c r="C8353" s="174" t="s">
        <v>8837</v>
      </c>
      <c r="D8353" s="181">
        <v>11360.63643</v>
      </c>
      <c r="E8353" s="97">
        <v>153.99591042101503</v>
      </c>
      <c r="F8353" s="227">
        <f t="shared" si="390"/>
        <v>1749491.55</v>
      </c>
      <c r="G8353" s="81">
        <v>5680.3183680000002</v>
      </c>
      <c r="H8353" s="106">
        <v>162.69457803742594</v>
      </c>
      <c r="I8353" s="189">
        <f t="shared" si="391"/>
        <v>924157</v>
      </c>
      <c r="J8353" s="232">
        <v>2016</v>
      </c>
      <c r="K8353" s="106">
        <f t="shared" si="392"/>
        <v>2673649</v>
      </c>
    </row>
    <row r="8354" spans="2:11" s="58" customFormat="1">
      <c r="B8354" s="175" t="s">
        <v>9586</v>
      </c>
      <c r="C8354" s="174" t="s">
        <v>1859</v>
      </c>
      <c r="D8354" s="181">
        <v>17021.490000000002</v>
      </c>
      <c r="E8354" s="97">
        <v>118.17372744689212</v>
      </c>
      <c r="F8354" s="227">
        <f t="shared" si="390"/>
        <v>2011492.92</v>
      </c>
      <c r="G8354" s="81">
        <v>8510.7452759999996</v>
      </c>
      <c r="H8354" s="106">
        <v>162.69444744218427</v>
      </c>
      <c r="I8354" s="189">
        <f t="shared" si="391"/>
        <v>1384651</v>
      </c>
      <c r="J8354" s="232">
        <v>2016</v>
      </c>
      <c r="K8354" s="106">
        <f t="shared" si="392"/>
        <v>3396144</v>
      </c>
    </row>
    <row r="8355" spans="2:11" s="58" customFormat="1">
      <c r="B8355" s="175" t="s">
        <v>9587</v>
      </c>
      <c r="C8355" s="174" t="s">
        <v>8888</v>
      </c>
      <c r="D8355" s="181">
        <v>13424.15</v>
      </c>
      <c r="E8355" s="97">
        <v>188.11480056465399</v>
      </c>
      <c r="F8355" s="227">
        <f t="shared" si="390"/>
        <v>2525281.2999999998</v>
      </c>
      <c r="G8355" s="81">
        <v>6712.0749679999999</v>
      </c>
      <c r="H8355" s="106">
        <v>162.69454754397492</v>
      </c>
      <c r="I8355" s="189">
        <f t="shared" si="391"/>
        <v>1092018</v>
      </c>
      <c r="J8355" s="232">
        <v>2016</v>
      </c>
      <c r="K8355" s="106">
        <f t="shared" si="392"/>
        <v>3617299</v>
      </c>
    </row>
    <row r="8356" spans="2:11" s="58" customFormat="1">
      <c r="B8356" s="175" t="s">
        <v>9588</v>
      </c>
      <c r="C8356" s="174" t="s">
        <v>4892</v>
      </c>
      <c r="D8356" s="181">
        <v>20130.274239999999</v>
      </c>
      <c r="E8356" s="97">
        <v>350.20018932439541</v>
      </c>
      <c r="F8356" s="227">
        <f t="shared" si="390"/>
        <v>7049625.8499999996</v>
      </c>
      <c r="G8356" s="81">
        <v>10065.13716</v>
      </c>
      <c r="H8356" s="106">
        <v>162.69455388127071</v>
      </c>
      <c r="I8356" s="189">
        <f t="shared" si="391"/>
        <v>1637543</v>
      </c>
      <c r="J8356" s="232">
        <v>2016</v>
      </c>
      <c r="K8356" s="106">
        <f t="shared" si="392"/>
        <v>8687169</v>
      </c>
    </row>
    <row r="8357" spans="2:11" s="58" customFormat="1">
      <c r="B8357" s="175" t="s">
        <v>9589</v>
      </c>
      <c r="C8357" s="174" t="s">
        <v>8888</v>
      </c>
      <c r="D8357" s="104">
        <v>15623.770829999999</v>
      </c>
      <c r="E8357" s="97">
        <v>226.05308465088385</v>
      </c>
      <c r="F8357" s="227">
        <f t="shared" si="390"/>
        <v>3531801.59</v>
      </c>
      <c r="G8357" s="81">
        <v>7811.8852399999996</v>
      </c>
      <c r="H8357" s="106">
        <v>162.69453031545046</v>
      </c>
      <c r="I8357" s="189">
        <f t="shared" si="391"/>
        <v>1270951</v>
      </c>
      <c r="J8357" s="232">
        <v>2016</v>
      </c>
      <c r="K8357" s="106">
        <f t="shared" si="392"/>
        <v>4802753</v>
      </c>
    </row>
    <row r="8358" spans="2:11" s="58" customFormat="1">
      <c r="B8358" s="175" t="s">
        <v>9590</v>
      </c>
      <c r="C8358" s="174" t="s">
        <v>3460</v>
      </c>
      <c r="D8358" s="181">
        <v>2683.94</v>
      </c>
      <c r="E8358" s="97">
        <v>202.30468639388363</v>
      </c>
      <c r="F8358" s="227">
        <f t="shared" si="390"/>
        <v>542973.64</v>
      </c>
      <c r="G8358" s="81">
        <v>1341.970041</v>
      </c>
      <c r="H8358" s="106">
        <v>162.69439207249783</v>
      </c>
      <c r="I8358" s="189">
        <f t="shared" si="391"/>
        <v>218331</v>
      </c>
      <c r="J8358" s="232">
        <v>2016</v>
      </c>
      <c r="K8358" s="106">
        <f t="shared" si="392"/>
        <v>761305</v>
      </c>
    </row>
    <row r="8359" spans="2:11" s="58" customFormat="1">
      <c r="B8359" s="175" t="s">
        <v>9591</v>
      </c>
      <c r="C8359" s="174" t="s">
        <v>4889</v>
      </c>
      <c r="D8359" s="181">
        <v>10220.37667</v>
      </c>
      <c r="E8359" s="97">
        <v>266.98887507831944</v>
      </c>
      <c r="F8359" s="227">
        <f t="shared" si="390"/>
        <v>2728726.87</v>
      </c>
      <c r="G8359" s="81">
        <v>5110.1884019999998</v>
      </c>
      <c r="H8359" s="106">
        <v>162.69458865246747</v>
      </c>
      <c r="I8359" s="189">
        <f t="shared" si="391"/>
        <v>831400</v>
      </c>
      <c r="J8359" s="232">
        <v>2016</v>
      </c>
      <c r="K8359" s="106">
        <f t="shared" si="392"/>
        <v>3560127</v>
      </c>
    </row>
    <row r="8360" spans="2:11" s="58" customFormat="1">
      <c r="B8360" s="175" t="s">
        <v>9592</v>
      </c>
      <c r="C8360" s="174" t="s">
        <v>3460</v>
      </c>
      <c r="D8360" s="181">
        <v>7366.69</v>
      </c>
      <c r="E8360" s="97">
        <v>500.10124492818352</v>
      </c>
      <c r="F8360" s="227">
        <f t="shared" si="390"/>
        <v>3684090.84</v>
      </c>
      <c r="G8360" s="81">
        <v>3683.344975</v>
      </c>
      <c r="H8360" s="106">
        <v>162.69450840672343</v>
      </c>
      <c r="I8360" s="189">
        <f t="shared" si="391"/>
        <v>599260</v>
      </c>
      <c r="J8360" s="232">
        <v>2016</v>
      </c>
      <c r="K8360" s="106">
        <f t="shared" si="392"/>
        <v>4283351</v>
      </c>
    </row>
    <row r="8361" spans="2:11" s="58" customFormat="1">
      <c r="B8361" s="175" t="s">
        <v>9593</v>
      </c>
      <c r="C8361" s="174" t="s">
        <v>151</v>
      </c>
      <c r="D8361" s="181">
        <v>10531.46571</v>
      </c>
      <c r="E8361" s="97">
        <v>178.26309572630225</v>
      </c>
      <c r="F8361" s="227">
        <f t="shared" si="390"/>
        <v>1877371.6799999997</v>
      </c>
      <c r="G8361" s="81">
        <v>5265.7326599999997</v>
      </c>
      <c r="H8361" s="106">
        <v>162.69454894810403</v>
      </c>
      <c r="I8361" s="189">
        <f t="shared" si="391"/>
        <v>856706</v>
      </c>
      <c r="J8361" s="232">
        <v>2016</v>
      </c>
      <c r="K8361" s="106">
        <f t="shared" si="392"/>
        <v>2734078</v>
      </c>
    </row>
    <row r="8362" spans="2:11" s="58" customFormat="1">
      <c r="B8362" s="175" t="s">
        <v>9594</v>
      </c>
      <c r="C8362" s="174" t="s">
        <v>3493</v>
      </c>
      <c r="D8362" s="104">
        <v>7501.0666670000001</v>
      </c>
      <c r="E8362" s="97">
        <v>43.083048631168765</v>
      </c>
      <c r="F8362" s="227">
        <f t="shared" si="390"/>
        <v>323168.82</v>
      </c>
      <c r="G8362" s="81">
        <v>3750.5333869999999</v>
      </c>
      <c r="H8362" s="106">
        <v>162.69445890417293</v>
      </c>
      <c r="I8362" s="189">
        <f t="shared" si="391"/>
        <v>610191</v>
      </c>
      <c r="J8362" s="232">
        <v>2016</v>
      </c>
      <c r="K8362" s="106">
        <f t="shared" si="392"/>
        <v>933360</v>
      </c>
    </row>
    <row r="8363" spans="2:11" s="58" customFormat="1">
      <c r="B8363" s="175" t="s">
        <v>9595</v>
      </c>
      <c r="C8363" s="174" t="s">
        <v>5512</v>
      </c>
      <c r="D8363" s="181">
        <v>26321.188099999999</v>
      </c>
      <c r="E8363" s="97">
        <v>107.70728810680093</v>
      </c>
      <c r="F8363" s="227">
        <f t="shared" si="390"/>
        <v>2834983.79</v>
      </c>
      <c r="G8363" s="81">
        <v>13160.59388</v>
      </c>
      <c r="H8363" s="106">
        <v>162.69448168702246</v>
      </c>
      <c r="I8363" s="189">
        <f t="shared" si="391"/>
        <v>2141156</v>
      </c>
      <c r="J8363" s="232">
        <v>2016</v>
      </c>
      <c r="K8363" s="106">
        <f t="shared" si="392"/>
        <v>4976140</v>
      </c>
    </row>
    <row r="8364" spans="2:11" s="58" customFormat="1">
      <c r="B8364" s="175" t="s">
        <v>9596</v>
      </c>
      <c r="C8364" s="174" t="s">
        <v>5512</v>
      </c>
      <c r="D8364" s="181">
        <v>14299.3</v>
      </c>
      <c r="E8364" s="97">
        <v>34.193123439608932</v>
      </c>
      <c r="F8364" s="227">
        <f t="shared" si="390"/>
        <v>488937.73</v>
      </c>
      <c r="G8364" s="81">
        <v>7149.6498629999996</v>
      </c>
      <c r="H8364" s="106">
        <v>162.69454061235894</v>
      </c>
      <c r="I8364" s="189">
        <f t="shared" si="391"/>
        <v>1163209</v>
      </c>
      <c r="J8364" s="232">
        <v>2016</v>
      </c>
      <c r="K8364" s="106">
        <f t="shared" si="392"/>
        <v>1652147</v>
      </c>
    </row>
    <row r="8365" spans="2:11" s="58" customFormat="1">
      <c r="B8365" s="175" t="s">
        <v>9597</v>
      </c>
      <c r="C8365" s="174" t="s">
        <v>299</v>
      </c>
      <c r="D8365" s="181">
        <v>17828.810969999999</v>
      </c>
      <c r="E8365" s="97">
        <v>345.53072666292343</v>
      </c>
      <c r="F8365" s="227">
        <f t="shared" si="390"/>
        <v>6160402.0099999998</v>
      </c>
      <c r="G8365" s="81">
        <v>8914.4055590000007</v>
      </c>
      <c r="H8365" s="106">
        <v>162.69452745906867</v>
      </c>
      <c r="I8365" s="189">
        <f t="shared" si="391"/>
        <v>1450325</v>
      </c>
      <c r="J8365" s="232">
        <v>2016</v>
      </c>
      <c r="K8365" s="106">
        <f t="shared" si="392"/>
        <v>7610727</v>
      </c>
    </row>
    <row r="8366" spans="2:11" s="58" customFormat="1">
      <c r="B8366" s="175" t="s">
        <v>9598</v>
      </c>
      <c r="C8366" s="174" t="s">
        <v>8309</v>
      </c>
      <c r="D8366" s="181">
        <v>19603.158329999998</v>
      </c>
      <c r="E8366" s="97">
        <v>293.56358925046749</v>
      </c>
      <c r="F8366" s="227">
        <f t="shared" si="390"/>
        <v>5754773.5199999996</v>
      </c>
      <c r="G8366" s="81">
        <v>9801.5792060000003</v>
      </c>
      <c r="H8366" s="106">
        <v>362.41894549252697</v>
      </c>
      <c r="I8366" s="189">
        <f t="shared" si="391"/>
        <v>3552278</v>
      </c>
      <c r="J8366" s="232">
        <v>2016</v>
      </c>
      <c r="K8366" s="106">
        <f t="shared" si="392"/>
        <v>9307052</v>
      </c>
    </row>
    <row r="8367" spans="2:11" s="58" customFormat="1">
      <c r="B8367" s="175" t="s">
        <v>9599</v>
      </c>
      <c r="C8367" s="174" t="s">
        <v>299</v>
      </c>
      <c r="D8367" s="104">
        <v>6417.7707060000002</v>
      </c>
      <c r="E8367" s="97">
        <v>140.69401998981294</v>
      </c>
      <c r="F8367" s="227">
        <f t="shared" si="390"/>
        <v>902941.96</v>
      </c>
      <c r="G8367" s="81">
        <v>3208.8853720000002</v>
      </c>
      <c r="H8367" s="106">
        <v>576.16112315276553</v>
      </c>
      <c r="I8367" s="189">
        <f t="shared" si="391"/>
        <v>1848835</v>
      </c>
      <c r="J8367" s="232">
        <v>2016</v>
      </c>
      <c r="K8367" s="106">
        <f t="shared" si="392"/>
        <v>2751777</v>
      </c>
    </row>
    <row r="8368" spans="2:11" s="58" customFormat="1">
      <c r="B8368" s="175" t="s">
        <v>9600</v>
      </c>
      <c r="C8368" s="174" t="s">
        <v>313</v>
      </c>
      <c r="D8368" s="181">
        <v>56701</v>
      </c>
      <c r="E8368" s="97">
        <v>131.80204352656921</v>
      </c>
      <c r="F8368" s="227">
        <f t="shared" si="390"/>
        <v>7473307.6700000009</v>
      </c>
      <c r="G8368" s="81">
        <v>28350.49943</v>
      </c>
      <c r="H8368" s="106">
        <v>576.1611374900566</v>
      </c>
      <c r="I8368" s="189">
        <f t="shared" si="391"/>
        <v>16334456.000000002</v>
      </c>
      <c r="J8368" s="232">
        <v>2016</v>
      </c>
      <c r="K8368" s="106">
        <f t="shared" si="392"/>
        <v>23807764</v>
      </c>
    </row>
    <row r="8369" spans="2:11" s="58" customFormat="1">
      <c r="B8369" s="175" t="s">
        <v>9601</v>
      </c>
      <c r="C8369" s="174" t="s">
        <v>313</v>
      </c>
      <c r="D8369" s="181">
        <v>19733.099999999999</v>
      </c>
      <c r="E8369" s="97">
        <v>76.142578712923978</v>
      </c>
      <c r="F8369" s="227">
        <f t="shared" si="390"/>
        <v>1502529.12</v>
      </c>
      <c r="G8369" s="81">
        <v>9866.5499729999992</v>
      </c>
      <c r="H8369" s="106">
        <v>576.16117240133099</v>
      </c>
      <c r="I8369" s="189">
        <f t="shared" si="391"/>
        <v>5684723</v>
      </c>
      <c r="J8369" s="232">
        <v>2016</v>
      </c>
      <c r="K8369" s="106">
        <f t="shared" si="392"/>
        <v>7187252</v>
      </c>
    </row>
    <row r="8370" spans="2:11" s="58" customFormat="1">
      <c r="B8370" s="175" t="s">
        <v>9602</v>
      </c>
      <c r="C8370" s="174" t="s">
        <v>8542</v>
      </c>
      <c r="D8370" s="181">
        <v>3601.6030300000002</v>
      </c>
      <c r="E8370" s="97">
        <v>256.15355504629281</v>
      </c>
      <c r="F8370" s="227">
        <f t="shared" si="390"/>
        <v>922563.42</v>
      </c>
      <c r="G8370" s="81">
        <v>1800.801551</v>
      </c>
      <c r="H8370" s="106">
        <v>623.65172851853015</v>
      </c>
      <c r="I8370" s="189">
        <f t="shared" si="391"/>
        <v>1123073</v>
      </c>
      <c r="J8370" s="232">
        <v>2016</v>
      </c>
      <c r="K8370" s="106">
        <f t="shared" si="392"/>
        <v>2045636</v>
      </c>
    </row>
    <row r="8371" spans="2:11" s="58" customFormat="1">
      <c r="B8371" s="175" t="s">
        <v>9603</v>
      </c>
      <c r="C8371" s="174" t="s">
        <v>8542</v>
      </c>
      <c r="D8371" s="181">
        <v>8874.2166670000006</v>
      </c>
      <c r="E8371" s="97">
        <v>110.56247518145028</v>
      </c>
      <c r="F8371" s="227">
        <f t="shared" si="390"/>
        <v>981155.36</v>
      </c>
      <c r="G8371" s="81">
        <v>4437.1082479999995</v>
      </c>
      <c r="H8371" s="106">
        <v>623.65167702349913</v>
      </c>
      <c r="I8371" s="189">
        <f t="shared" si="391"/>
        <v>2767210</v>
      </c>
      <c r="J8371" s="232">
        <v>2016</v>
      </c>
      <c r="K8371" s="106">
        <f t="shared" si="392"/>
        <v>3748365</v>
      </c>
    </row>
    <row r="8372" spans="2:11" s="58" customFormat="1">
      <c r="B8372" s="175" t="s">
        <v>9604</v>
      </c>
      <c r="C8372" s="174" t="s">
        <v>5461</v>
      </c>
      <c r="D8372" s="104">
        <v>5819.828571</v>
      </c>
      <c r="E8372" s="97">
        <v>54.974907954208874</v>
      </c>
      <c r="F8372" s="227">
        <f t="shared" si="390"/>
        <v>319944.53999999998</v>
      </c>
      <c r="G8372" s="81">
        <v>2909.9143349999999</v>
      </c>
      <c r="H8372" s="106">
        <v>623.65169248186817</v>
      </c>
      <c r="I8372" s="189">
        <f t="shared" si="391"/>
        <v>1814772.9999999998</v>
      </c>
      <c r="J8372" s="232">
        <v>2016</v>
      </c>
      <c r="K8372" s="106">
        <f t="shared" si="392"/>
        <v>2134718</v>
      </c>
    </row>
    <row r="8373" spans="2:11" s="58" customFormat="1">
      <c r="B8373" s="175" t="s">
        <v>9605</v>
      </c>
      <c r="C8373" s="174" t="s">
        <v>5461</v>
      </c>
      <c r="D8373" s="181">
        <v>6209.6285710000002</v>
      </c>
      <c r="E8373" s="97">
        <v>163.54158358886485</v>
      </c>
      <c r="F8373" s="227">
        <f t="shared" si="390"/>
        <v>1015532.49</v>
      </c>
      <c r="G8373" s="81">
        <v>3104.8143009999999</v>
      </c>
      <c r="H8373" s="106">
        <v>623.65179114781461</v>
      </c>
      <c r="I8373" s="189">
        <f t="shared" si="391"/>
        <v>1936323</v>
      </c>
      <c r="J8373" s="232">
        <v>2016</v>
      </c>
      <c r="K8373" s="106">
        <f t="shared" si="392"/>
        <v>2951855</v>
      </c>
    </row>
    <row r="8374" spans="2:11" s="58" customFormat="1">
      <c r="B8374" s="175" t="s">
        <v>9606</v>
      </c>
      <c r="C8374" s="174" t="s">
        <v>5461</v>
      </c>
      <c r="D8374" s="181">
        <v>5819.828571</v>
      </c>
      <c r="E8374" s="97">
        <v>54.974907954208874</v>
      </c>
      <c r="F8374" s="227">
        <f t="shared" si="390"/>
        <v>319944.53999999998</v>
      </c>
      <c r="G8374" s="81">
        <v>2909.9143349999999</v>
      </c>
      <c r="H8374" s="106">
        <v>623.65169248186817</v>
      </c>
      <c r="I8374" s="189">
        <f t="shared" si="391"/>
        <v>1814772.9999999998</v>
      </c>
      <c r="J8374" s="232">
        <v>2016</v>
      </c>
      <c r="K8374" s="106">
        <f t="shared" si="392"/>
        <v>2134718</v>
      </c>
    </row>
    <row r="8375" spans="2:11" s="58" customFormat="1">
      <c r="B8375" s="175" t="s">
        <v>9607</v>
      </c>
      <c r="C8375" s="174" t="s">
        <v>4602</v>
      </c>
      <c r="D8375" s="181">
        <v>4973.3333329999996</v>
      </c>
      <c r="E8375" s="97">
        <v>249.29522655826378</v>
      </c>
      <c r="F8375" s="227">
        <f t="shared" si="390"/>
        <v>1239828.26</v>
      </c>
      <c r="G8375" s="81">
        <v>2486.6666129999999</v>
      </c>
      <c r="H8375" s="106">
        <v>607.13164849171528</v>
      </c>
      <c r="I8375" s="189">
        <f t="shared" si="391"/>
        <v>1509734.0000000002</v>
      </c>
      <c r="J8375" s="232">
        <v>2016</v>
      </c>
      <c r="K8375" s="106">
        <f t="shared" si="392"/>
        <v>2749562</v>
      </c>
    </row>
    <row r="8376" spans="2:11" s="58" customFormat="1">
      <c r="B8376" s="175" t="s">
        <v>9608</v>
      </c>
      <c r="C8376" s="174" t="s">
        <v>4597</v>
      </c>
      <c r="D8376" s="181">
        <v>9169.7656229999993</v>
      </c>
      <c r="E8376" s="97">
        <v>81.066114507384953</v>
      </c>
      <c r="F8376" s="227">
        <f t="shared" si="390"/>
        <v>743357.27</v>
      </c>
      <c r="G8376" s="81">
        <v>4584.8828460000004</v>
      </c>
      <c r="H8376" s="106">
        <v>576.16106860934167</v>
      </c>
      <c r="I8376" s="189">
        <f t="shared" si="391"/>
        <v>2641631</v>
      </c>
      <c r="J8376" s="232">
        <v>2016</v>
      </c>
      <c r="K8376" s="106">
        <f t="shared" si="392"/>
        <v>3384988</v>
      </c>
    </row>
    <row r="8377" spans="2:11" s="58" customFormat="1">
      <c r="B8377" s="175" t="s">
        <v>9609</v>
      </c>
      <c r="C8377" s="174" t="s">
        <v>5282</v>
      </c>
      <c r="D8377" s="104">
        <v>4287.5749999999998</v>
      </c>
      <c r="E8377" s="97">
        <v>136.96675626665424</v>
      </c>
      <c r="F8377" s="227">
        <f t="shared" si="390"/>
        <v>587255.24</v>
      </c>
      <c r="G8377" s="81">
        <v>2143.7874529999999</v>
      </c>
      <c r="H8377" s="106">
        <v>1217.8390149389497</v>
      </c>
      <c r="I8377" s="189">
        <f t="shared" si="391"/>
        <v>2610788</v>
      </c>
      <c r="J8377" s="232">
        <v>2016</v>
      </c>
      <c r="K8377" s="106">
        <f t="shared" si="392"/>
        <v>3198043</v>
      </c>
    </row>
    <row r="8378" spans="2:11" s="58" customFormat="1">
      <c r="B8378" s="175" t="s">
        <v>9610</v>
      </c>
      <c r="C8378" s="174" t="s">
        <v>5282</v>
      </c>
      <c r="D8378" s="181">
        <v>14178.975</v>
      </c>
      <c r="E8378" s="97">
        <v>62.817891984434695</v>
      </c>
      <c r="F8378" s="227">
        <f t="shared" si="390"/>
        <v>890693.32</v>
      </c>
      <c r="G8378" s="81">
        <v>7089.487392</v>
      </c>
      <c r="H8378" s="106">
        <v>1217.8389667132651</v>
      </c>
      <c r="I8378" s="189">
        <f t="shared" si="391"/>
        <v>8633854</v>
      </c>
      <c r="J8378" s="232">
        <v>2016</v>
      </c>
      <c r="K8378" s="106">
        <f t="shared" si="392"/>
        <v>9524547</v>
      </c>
    </row>
    <row r="8379" spans="2:11" s="58" customFormat="1">
      <c r="B8379" s="175" t="s">
        <v>9611</v>
      </c>
      <c r="C8379" s="174" t="s">
        <v>4227</v>
      </c>
      <c r="D8379" s="181">
        <v>2445.333333</v>
      </c>
      <c r="E8379" s="97">
        <v>385.25956657378129</v>
      </c>
      <c r="F8379" s="227">
        <f t="shared" si="390"/>
        <v>942088.05999999994</v>
      </c>
      <c r="G8379" s="81">
        <v>1222.666704</v>
      </c>
      <c r="H8379" s="106">
        <v>1300.6111925658524</v>
      </c>
      <c r="I8379" s="189">
        <f t="shared" si="391"/>
        <v>1590214</v>
      </c>
      <c r="J8379" s="232">
        <v>2016</v>
      </c>
      <c r="K8379" s="106">
        <f t="shared" si="392"/>
        <v>2532302</v>
      </c>
    </row>
    <row r="8380" spans="2:11" s="58" customFormat="1">
      <c r="B8380" s="175" t="s">
        <v>9612</v>
      </c>
      <c r="C8380" s="174" t="s">
        <v>3177</v>
      </c>
      <c r="D8380" s="181">
        <v>4280.057143</v>
      </c>
      <c r="E8380" s="97">
        <v>361.08398751815452</v>
      </c>
      <c r="F8380" s="227">
        <f t="shared" si="390"/>
        <v>1545460.1</v>
      </c>
      <c r="G8380" s="81">
        <v>2140.028554</v>
      </c>
      <c r="H8380" s="106">
        <v>1300.6111506304696</v>
      </c>
      <c r="I8380" s="189">
        <f t="shared" si="391"/>
        <v>2783345</v>
      </c>
      <c r="J8380" s="232">
        <v>2016</v>
      </c>
      <c r="K8380" s="106">
        <f t="shared" si="392"/>
        <v>4328805</v>
      </c>
    </row>
    <row r="8381" spans="2:11" s="58" customFormat="1">
      <c r="B8381" s="175" t="s">
        <v>9613</v>
      </c>
      <c r="C8381" s="174" t="s">
        <v>4227</v>
      </c>
      <c r="D8381" s="181">
        <v>7105.5119050000003</v>
      </c>
      <c r="E8381" s="97">
        <v>643.34044487115671</v>
      </c>
      <c r="F8381" s="227">
        <f t="shared" si="390"/>
        <v>4571263.1900000004</v>
      </c>
      <c r="G8381" s="81"/>
      <c r="H8381" s="106" t="s">
        <v>11235</v>
      </c>
      <c r="I8381" s="189" t="str">
        <f t="shared" si="391"/>
        <v/>
      </c>
      <c r="J8381" s="232">
        <v>2016</v>
      </c>
      <c r="K8381" s="106">
        <f t="shared" si="392"/>
        <v>0</v>
      </c>
    </row>
    <row r="8382" spans="2:11" s="58" customFormat="1">
      <c r="B8382" s="175" t="s">
        <v>9614</v>
      </c>
      <c r="C8382" s="174" t="s">
        <v>4909</v>
      </c>
      <c r="D8382" s="104">
        <v>2378.62</v>
      </c>
      <c r="E8382" s="97">
        <v>505.7842152172268</v>
      </c>
      <c r="F8382" s="227">
        <f t="shared" si="390"/>
        <v>1203068.45</v>
      </c>
      <c r="G8382" s="81"/>
      <c r="H8382" s="106" t="s">
        <v>11235</v>
      </c>
      <c r="I8382" s="189" t="str">
        <f t="shared" si="391"/>
        <v/>
      </c>
      <c r="J8382" s="232">
        <v>2016</v>
      </c>
      <c r="K8382" s="106">
        <f t="shared" si="392"/>
        <v>0</v>
      </c>
    </row>
    <row r="8383" spans="2:11" s="58" customFormat="1">
      <c r="B8383" s="175" t="s">
        <v>9615</v>
      </c>
      <c r="C8383" s="174" t="s">
        <v>4227</v>
      </c>
      <c r="D8383" s="181">
        <v>7105.5119050000003</v>
      </c>
      <c r="E8383" s="97">
        <v>643.34044487115671</v>
      </c>
      <c r="F8383" s="227">
        <f t="shared" si="390"/>
        <v>4571263.1900000004</v>
      </c>
      <c r="G8383" s="81">
        <v>3552.7560840000001</v>
      </c>
      <c r="H8383" s="106">
        <v>1300.6111004382703</v>
      </c>
      <c r="I8383" s="189">
        <f t="shared" si="391"/>
        <v>4620754</v>
      </c>
      <c r="J8383" s="232">
        <v>2016</v>
      </c>
      <c r="K8383" s="106">
        <f t="shared" si="392"/>
        <v>9192017</v>
      </c>
    </row>
    <row r="8384" spans="2:11" s="58" customFormat="1">
      <c r="B8384" s="175" t="s">
        <v>9616</v>
      </c>
      <c r="C8384" s="174" t="s">
        <v>4227</v>
      </c>
      <c r="D8384" s="181">
        <v>3017.2</v>
      </c>
      <c r="E8384" s="97">
        <v>125.15033806177914</v>
      </c>
      <c r="F8384" s="227">
        <f t="shared" si="390"/>
        <v>377603.6</v>
      </c>
      <c r="G8384" s="81">
        <v>1508.6000019999999</v>
      </c>
      <c r="H8384" s="106">
        <v>1300.6111609431114</v>
      </c>
      <c r="I8384" s="189">
        <f t="shared" si="391"/>
        <v>1962102</v>
      </c>
      <c r="J8384" s="232">
        <v>2016</v>
      </c>
      <c r="K8384" s="106">
        <f t="shared" si="392"/>
        <v>2339706</v>
      </c>
    </row>
    <row r="8385" spans="2:11" s="58" customFormat="1">
      <c r="B8385" s="175" t="s">
        <v>9617</v>
      </c>
      <c r="C8385" s="174" t="s">
        <v>2893</v>
      </c>
      <c r="D8385" s="181">
        <v>2159.7577160000001</v>
      </c>
      <c r="E8385" s="97">
        <v>202.98272197491247</v>
      </c>
      <c r="F8385" s="227">
        <f t="shared" si="390"/>
        <v>438393.49999999994</v>
      </c>
      <c r="G8385" s="81">
        <v>1079.878843</v>
      </c>
      <c r="H8385" s="106">
        <v>1300.6107204565355</v>
      </c>
      <c r="I8385" s="189">
        <f t="shared" si="391"/>
        <v>1404502</v>
      </c>
      <c r="J8385" s="232">
        <v>2016</v>
      </c>
      <c r="K8385" s="106">
        <f t="shared" si="392"/>
        <v>1842896</v>
      </c>
    </row>
    <row r="8386" spans="2:11" s="58" customFormat="1">
      <c r="B8386" s="175" t="s">
        <v>9618</v>
      </c>
      <c r="C8386" s="174" t="s">
        <v>2942</v>
      </c>
      <c r="D8386" s="181">
        <v>8995.2027780000008</v>
      </c>
      <c r="E8386" s="97">
        <v>584.70616391923204</v>
      </c>
      <c r="F8386" s="227">
        <f t="shared" si="390"/>
        <v>5259550.51</v>
      </c>
      <c r="G8386" s="81">
        <v>4497.6014679999998</v>
      </c>
      <c r="H8386" s="106">
        <v>1300.6112350370659</v>
      </c>
      <c r="I8386" s="189">
        <f t="shared" si="391"/>
        <v>5849631</v>
      </c>
      <c r="J8386" s="232">
        <v>2016</v>
      </c>
      <c r="K8386" s="106">
        <f t="shared" si="392"/>
        <v>11109182</v>
      </c>
    </row>
    <row r="8387" spans="2:11" s="58" customFormat="1">
      <c r="B8387" s="175" t="s">
        <v>9619</v>
      </c>
      <c r="C8387" s="174" t="s">
        <v>2942</v>
      </c>
      <c r="D8387" s="104">
        <v>1965.011111</v>
      </c>
      <c r="E8387" s="97">
        <v>526.27528883219634</v>
      </c>
      <c r="F8387" s="227">
        <f t="shared" si="390"/>
        <v>1034136.79</v>
      </c>
      <c r="G8387" s="81">
        <v>1965.011197</v>
      </c>
      <c r="H8387" s="106">
        <v>1300.6109094451128</v>
      </c>
      <c r="I8387" s="189">
        <f t="shared" si="391"/>
        <v>2555715</v>
      </c>
      <c r="J8387" s="232">
        <v>2016</v>
      </c>
      <c r="K8387" s="106">
        <f t="shared" si="392"/>
        <v>3589852</v>
      </c>
    </row>
    <row r="8388" spans="2:11" s="58" customFormat="1">
      <c r="B8388" s="175" t="s">
        <v>9620</v>
      </c>
      <c r="C8388" s="174" t="s">
        <v>2910</v>
      </c>
      <c r="D8388" s="181">
        <v>8690.6949490000006</v>
      </c>
      <c r="E8388" s="97">
        <v>288.16983275752528</v>
      </c>
      <c r="F8388" s="227">
        <f t="shared" si="390"/>
        <v>2504396.11</v>
      </c>
      <c r="G8388" s="81">
        <v>4345.3474980000001</v>
      </c>
      <c r="H8388" s="106">
        <v>1300.6110564462847</v>
      </c>
      <c r="I8388" s="189">
        <f t="shared" si="391"/>
        <v>5651607</v>
      </c>
      <c r="J8388" s="232">
        <v>2016</v>
      </c>
      <c r="K8388" s="106">
        <f t="shared" si="392"/>
        <v>8156003</v>
      </c>
    </row>
    <row r="8389" spans="2:11" s="58" customFormat="1">
      <c r="B8389" s="175" t="s">
        <v>9621</v>
      </c>
      <c r="C8389" s="174" t="s">
        <v>2942</v>
      </c>
      <c r="D8389" s="181">
        <v>6801.4133330000004</v>
      </c>
      <c r="E8389" s="97">
        <v>775.53043488880394</v>
      </c>
      <c r="F8389" s="227">
        <f t="shared" si="390"/>
        <v>5274703.04</v>
      </c>
      <c r="G8389" s="81">
        <v>3400.7065929999999</v>
      </c>
      <c r="H8389" s="106">
        <v>1300.611175661046</v>
      </c>
      <c r="I8389" s="189">
        <f t="shared" si="391"/>
        <v>4422997</v>
      </c>
      <c r="J8389" s="232">
        <v>2016</v>
      </c>
      <c r="K8389" s="106">
        <f t="shared" si="392"/>
        <v>9697700</v>
      </c>
    </row>
    <row r="8390" spans="2:11" s="58" customFormat="1">
      <c r="B8390" s="175" t="s">
        <v>9622</v>
      </c>
      <c r="C8390" s="174" t="s">
        <v>2910</v>
      </c>
      <c r="D8390" s="181">
        <v>3833.036364</v>
      </c>
      <c r="E8390" s="97">
        <v>131.70406488739482</v>
      </c>
      <c r="F8390" s="227">
        <f t="shared" si="390"/>
        <v>504826.46999999991</v>
      </c>
      <c r="G8390" s="81">
        <v>1916.518188</v>
      </c>
      <c r="H8390" s="106">
        <v>1300.6111893992629</v>
      </c>
      <c r="I8390" s="189">
        <f t="shared" si="391"/>
        <v>2492645</v>
      </c>
      <c r="J8390" s="232">
        <v>2016</v>
      </c>
      <c r="K8390" s="106">
        <f t="shared" si="392"/>
        <v>2997471</v>
      </c>
    </row>
    <row r="8391" spans="2:11" s="58" customFormat="1">
      <c r="B8391" s="175" t="s">
        <v>9623</v>
      </c>
      <c r="C8391" s="174" t="s">
        <v>2902</v>
      </c>
      <c r="D8391" s="181">
        <v>9853.5583330000009</v>
      </c>
      <c r="E8391" s="97">
        <v>135.35229963914398</v>
      </c>
      <c r="F8391" s="227">
        <f t="shared" si="390"/>
        <v>1333701.7800000003</v>
      </c>
      <c r="G8391" s="81"/>
      <c r="H8391" s="106" t="s">
        <v>11235</v>
      </c>
      <c r="I8391" s="189" t="str">
        <f t="shared" si="391"/>
        <v/>
      </c>
      <c r="J8391" s="232">
        <v>2016</v>
      </c>
      <c r="K8391" s="106">
        <f t="shared" si="392"/>
        <v>0</v>
      </c>
    </row>
    <row r="8392" spans="2:11" s="58" customFormat="1">
      <c r="B8392" s="175" t="s">
        <v>9624</v>
      </c>
      <c r="C8392" s="174" t="s">
        <v>2902</v>
      </c>
      <c r="D8392" s="104">
        <v>9605.4</v>
      </c>
      <c r="E8392" s="97">
        <v>64.550779769712875</v>
      </c>
      <c r="F8392" s="227">
        <f t="shared" si="390"/>
        <v>620036.06000000006</v>
      </c>
      <c r="G8392" s="81"/>
      <c r="H8392" s="106" t="s">
        <v>11235</v>
      </c>
      <c r="I8392" s="189" t="str">
        <f t="shared" si="391"/>
        <v/>
      </c>
      <c r="J8392" s="232">
        <v>2016</v>
      </c>
      <c r="K8392" s="106">
        <f t="shared" si="392"/>
        <v>0</v>
      </c>
    </row>
    <row r="8393" spans="2:11" s="58" customFormat="1">
      <c r="B8393" s="175" t="s">
        <v>9625</v>
      </c>
      <c r="C8393" s="174" t="s">
        <v>5518</v>
      </c>
      <c r="D8393" s="181">
        <v>2653.1</v>
      </c>
      <c r="E8393" s="97">
        <v>95.23498548867363</v>
      </c>
      <c r="F8393" s="227">
        <f t="shared" si="390"/>
        <v>252667.94</v>
      </c>
      <c r="G8393" s="81">
        <v>1326.5500360000001</v>
      </c>
      <c r="H8393" s="106">
        <v>623.65156047532605</v>
      </c>
      <c r="I8393" s="189">
        <f t="shared" si="391"/>
        <v>827305</v>
      </c>
      <c r="J8393" s="232">
        <v>2016</v>
      </c>
      <c r="K8393" s="106">
        <f t="shared" si="392"/>
        <v>1079973</v>
      </c>
    </row>
    <row r="8394" spans="2:11" s="58" customFormat="1">
      <c r="B8394" s="175" t="s">
        <v>9626</v>
      </c>
      <c r="C8394" s="174" t="s">
        <v>5113</v>
      </c>
      <c r="D8394" s="181">
        <v>18658.25</v>
      </c>
      <c r="E8394" s="97">
        <v>369.63154797475647</v>
      </c>
      <c r="F8394" s="227">
        <f t="shared" si="390"/>
        <v>6896677.8300000001</v>
      </c>
      <c r="G8394" s="81">
        <v>18658.250530000001</v>
      </c>
      <c r="H8394" s="106">
        <v>623.6516645164802</v>
      </c>
      <c r="I8394" s="189">
        <f t="shared" si="391"/>
        <v>11636249</v>
      </c>
      <c r="J8394" s="232">
        <v>2016</v>
      </c>
      <c r="K8394" s="106">
        <f t="shared" si="392"/>
        <v>18532927</v>
      </c>
    </row>
    <row r="8395" spans="2:11" s="58" customFormat="1">
      <c r="B8395" s="175" t="s">
        <v>9627</v>
      </c>
      <c r="C8395" s="174" t="s">
        <v>7811</v>
      </c>
      <c r="D8395" s="181">
        <v>68039.560570000001</v>
      </c>
      <c r="E8395" s="97">
        <v>26.294140570755307</v>
      </c>
      <c r="F8395" s="227">
        <f t="shared" si="390"/>
        <v>1789041.77</v>
      </c>
      <c r="G8395" s="81">
        <v>34019.780379999997</v>
      </c>
      <c r="H8395" s="106">
        <v>162.69449532525172</v>
      </c>
      <c r="I8395" s="189">
        <f t="shared" si="391"/>
        <v>5534831</v>
      </c>
      <c r="J8395" s="232">
        <v>2016</v>
      </c>
      <c r="K8395" s="106">
        <f t="shared" si="392"/>
        <v>7323873</v>
      </c>
    </row>
    <row r="8396" spans="2:11" s="58" customFormat="1">
      <c r="B8396" s="175" t="s">
        <v>9628</v>
      </c>
      <c r="C8396" s="174" t="s">
        <v>3219</v>
      </c>
      <c r="D8396" s="181">
        <v>6931.7590909999999</v>
      </c>
      <c r="E8396" s="97">
        <v>353.8433069874846</v>
      </c>
      <c r="F8396" s="227">
        <f t="shared" si="390"/>
        <v>2452756.56</v>
      </c>
      <c r="G8396" s="81">
        <v>3465.8794899999998</v>
      </c>
      <c r="H8396" s="106">
        <v>1300.6110030675072</v>
      </c>
      <c r="I8396" s="189">
        <f t="shared" si="391"/>
        <v>4507761</v>
      </c>
      <c r="J8396" s="232">
        <v>2016</v>
      </c>
      <c r="K8396" s="106">
        <f t="shared" si="392"/>
        <v>6960518</v>
      </c>
    </row>
    <row r="8397" spans="2:11" s="58" customFormat="1">
      <c r="B8397" s="175" t="s">
        <v>9629</v>
      </c>
      <c r="C8397" s="174" t="s">
        <v>3219</v>
      </c>
      <c r="D8397" s="104">
        <v>1376.333333</v>
      </c>
      <c r="E8397" s="97">
        <v>80.74081861969988</v>
      </c>
      <c r="F8397" s="227">
        <f t="shared" si="390"/>
        <v>111126.28</v>
      </c>
      <c r="G8397" s="81">
        <v>688.16666910000004</v>
      </c>
      <c r="H8397" s="106">
        <v>1300.6107970479734</v>
      </c>
      <c r="I8397" s="189">
        <f t="shared" si="391"/>
        <v>895037</v>
      </c>
      <c r="J8397" s="232">
        <v>2016</v>
      </c>
      <c r="K8397" s="106">
        <f t="shared" si="392"/>
        <v>1006163</v>
      </c>
    </row>
    <row r="8398" spans="2:11" s="58" customFormat="1">
      <c r="B8398" s="175" t="s">
        <v>9630</v>
      </c>
      <c r="C8398" s="174" t="s">
        <v>3157</v>
      </c>
      <c r="D8398" s="181">
        <v>5105.212192</v>
      </c>
      <c r="E8398" s="97">
        <v>350.14074886076747</v>
      </c>
      <c r="F8398" s="227">
        <f t="shared" ref="F8398:F8461" si="393">IFERROR(D8398*E8398,0)</f>
        <v>1787542.8200000003</v>
      </c>
      <c r="G8398" s="81">
        <v>2552.6060040000002</v>
      </c>
      <c r="H8398" s="106">
        <v>1300.6112164578296</v>
      </c>
      <c r="I8398" s="189">
        <f t="shared" ref="I8398:I8461" si="394">IFERROR(G8398*H8398,"")</f>
        <v>3319948</v>
      </c>
      <c r="J8398" s="232">
        <v>2016</v>
      </c>
      <c r="K8398" s="106">
        <f t="shared" ref="K8398:K8461" si="395">IFERROR(ROUND((F8398+I8398),0),0)</f>
        <v>5107491</v>
      </c>
    </row>
    <row r="8399" spans="2:11" s="58" customFormat="1">
      <c r="B8399" s="175" t="s">
        <v>9631</v>
      </c>
      <c r="C8399" s="174" t="s">
        <v>3075</v>
      </c>
      <c r="D8399" s="181">
        <v>7800</v>
      </c>
      <c r="E8399" s="97">
        <v>77.024110256410268</v>
      </c>
      <c r="F8399" s="227">
        <f t="shared" si="393"/>
        <v>600788.06000000006</v>
      </c>
      <c r="G8399" s="81">
        <v>3899.999875</v>
      </c>
      <c r="H8399" s="106">
        <v>1217.839013392276</v>
      </c>
      <c r="I8399" s="189">
        <f t="shared" si="394"/>
        <v>4749572</v>
      </c>
      <c r="J8399" s="232">
        <v>2016</v>
      </c>
      <c r="K8399" s="106">
        <f t="shared" si="395"/>
        <v>5350360</v>
      </c>
    </row>
    <row r="8400" spans="2:11" s="58" customFormat="1">
      <c r="B8400" s="175" t="s">
        <v>9632</v>
      </c>
      <c r="C8400" s="174" t="s">
        <v>3075</v>
      </c>
      <c r="D8400" s="181">
        <v>10664.866669999999</v>
      </c>
      <c r="E8400" s="97">
        <v>130.05240411505304</v>
      </c>
      <c r="F8400" s="227">
        <f t="shared" si="393"/>
        <v>1386991.5499999998</v>
      </c>
      <c r="G8400" s="81">
        <v>5332.4331970000003</v>
      </c>
      <c r="H8400" s="106">
        <v>1217.8389789587081</v>
      </c>
      <c r="I8400" s="189">
        <f t="shared" si="394"/>
        <v>6494045</v>
      </c>
      <c r="J8400" s="232">
        <v>2016</v>
      </c>
      <c r="K8400" s="106">
        <f t="shared" si="395"/>
        <v>7881037</v>
      </c>
    </row>
    <row r="8401" spans="2:11" s="58" customFormat="1">
      <c r="B8401" s="175" t="s">
        <v>9633</v>
      </c>
      <c r="C8401" s="174" t="s">
        <v>7693</v>
      </c>
      <c r="D8401" s="181">
        <v>6703.0333330000003</v>
      </c>
      <c r="E8401" s="97">
        <v>84.90905709777708</v>
      </c>
      <c r="F8401" s="227">
        <f t="shared" si="393"/>
        <v>569148.24</v>
      </c>
      <c r="G8401" s="81">
        <v>3351.5167510000001</v>
      </c>
      <c r="H8401" s="106">
        <v>1217.8387587596455</v>
      </c>
      <c r="I8401" s="189">
        <f t="shared" si="394"/>
        <v>4081607</v>
      </c>
      <c r="J8401" s="232">
        <v>2016</v>
      </c>
      <c r="K8401" s="106">
        <f t="shared" si="395"/>
        <v>4650755</v>
      </c>
    </row>
    <row r="8402" spans="2:11" s="58" customFormat="1">
      <c r="B8402" s="175" t="s">
        <v>9634</v>
      </c>
      <c r="C8402" s="174" t="s">
        <v>5005</v>
      </c>
      <c r="D8402" s="104">
        <v>9686.2749999999996</v>
      </c>
      <c r="E8402" s="97">
        <v>58.766835548237069</v>
      </c>
      <c r="F8402" s="227">
        <f t="shared" si="393"/>
        <v>569231.73</v>
      </c>
      <c r="G8402" s="81">
        <v>4843.1375779999998</v>
      </c>
      <c r="H8402" s="106">
        <v>162.69453165635429</v>
      </c>
      <c r="I8402" s="189">
        <f t="shared" si="394"/>
        <v>787952</v>
      </c>
      <c r="J8402" s="232">
        <v>2016</v>
      </c>
      <c r="K8402" s="106">
        <f t="shared" si="395"/>
        <v>1357184</v>
      </c>
    </row>
    <row r="8403" spans="2:11" s="58" customFormat="1">
      <c r="B8403" s="175" t="s">
        <v>9635</v>
      </c>
      <c r="C8403" s="174" t="s">
        <v>1086</v>
      </c>
      <c r="D8403" s="181">
        <v>3426.0088479999999</v>
      </c>
      <c r="E8403" s="97">
        <v>215.36421029114632</v>
      </c>
      <c r="F8403" s="227">
        <f t="shared" si="393"/>
        <v>737839.69</v>
      </c>
      <c r="G8403" s="81"/>
      <c r="H8403" s="106" t="s">
        <v>11235</v>
      </c>
      <c r="I8403" s="189" t="str">
        <f t="shared" si="394"/>
        <v/>
      </c>
      <c r="J8403" s="232">
        <v>2016</v>
      </c>
      <c r="K8403" s="106">
        <f t="shared" si="395"/>
        <v>0</v>
      </c>
    </row>
    <row r="8404" spans="2:11" s="58" customFormat="1">
      <c r="B8404" s="175" t="s">
        <v>9636</v>
      </c>
      <c r="C8404" s="174" t="s">
        <v>1091</v>
      </c>
      <c r="D8404" s="181">
        <v>4445.1266670000005</v>
      </c>
      <c r="E8404" s="97">
        <v>244.15951699582914</v>
      </c>
      <c r="F8404" s="227">
        <f t="shared" si="393"/>
        <v>1085319.98</v>
      </c>
      <c r="G8404" s="81">
        <v>2222.5633590000002</v>
      </c>
      <c r="H8404" s="106">
        <v>0</v>
      </c>
      <c r="I8404" s="189">
        <f t="shared" si="394"/>
        <v>0</v>
      </c>
      <c r="J8404" s="232">
        <v>2016</v>
      </c>
      <c r="K8404" s="106">
        <f t="shared" si="395"/>
        <v>1085320</v>
      </c>
    </row>
    <row r="8405" spans="2:11" s="58" customFormat="1">
      <c r="B8405" s="175" t="s">
        <v>9637</v>
      </c>
      <c r="C8405" s="174" t="s">
        <v>1091</v>
      </c>
      <c r="D8405" s="181">
        <v>6449.2833330000003</v>
      </c>
      <c r="E8405" s="97">
        <v>180.62227380203083</v>
      </c>
      <c r="F8405" s="227">
        <f t="shared" si="393"/>
        <v>1164884.22</v>
      </c>
      <c r="G8405" s="81">
        <v>3224.6415870000001</v>
      </c>
      <c r="H8405" s="106">
        <v>0</v>
      </c>
      <c r="I8405" s="189">
        <f t="shared" si="394"/>
        <v>0</v>
      </c>
      <c r="J8405" s="232">
        <v>2016</v>
      </c>
      <c r="K8405" s="106">
        <f t="shared" si="395"/>
        <v>1164884</v>
      </c>
    </row>
    <row r="8406" spans="2:11" s="58" customFormat="1">
      <c r="B8406" s="175" t="s">
        <v>9638</v>
      </c>
      <c r="C8406" s="174" t="s">
        <v>972</v>
      </c>
      <c r="D8406" s="181">
        <v>7790.5749999999998</v>
      </c>
      <c r="E8406" s="97">
        <v>464.55946448111985</v>
      </c>
      <c r="F8406" s="227">
        <f t="shared" si="393"/>
        <v>3619185.35</v>
      </c>
      <c r="G8406" s="81"/>
      <c r="H8406" s="106" t="s">
        <v>11235</v>
      </c>
      <c r="I8406" s="189" t="str">
        <f t="shared" si="394"/>
        <v/>
      </c>
      <c r="J8406" s="232">
        <v>2016</v>
      </c>
      <c r="K8406" s="106">
        <f t="shared" si="395"/>
        <v>0</v>
      </c>
    </row>
    <row r="8407" spans="2:11" s="58" customFormat="1">
      <c r="B8407" s="175" t="s">
        <v>9639</v>
      </c>
      <c r="C8407" s="174" t="s">
        <v>1081</v>
      </c>
      <c r="D8407" s="104">
        <v>2661.8</v>
      </c>
      <c r="E8407" s="97">
        <v>264.40212262378839</v>
      </c>
      <c r="F8407" s="227">
        <f t="shared" si="393"/>
        <v>703785.57</v>
      </c>
      <c r="G8407" s="81">
        <v>1330.9000349999999</v>
      </c>
      <c r="H8407" s="106">
        <v>0</v>
      </c>
      <c r="I8407" s="189">
        <f t="shared" si="394"/>
        <v>0</v>
      </c>
      <c r="J8407" s="232">
        <v>2016</v>
      </c>
      <c r="K8407" s="106">
        <f t="shared" si="395"/>
        <v>703786</v>
      </c>
    </row>
    <row r="8408" spans="2:11" s="58" customFormat="1">
      <c r="B8408" s="175" t="s">
        <v>9640</v>
      </c>
      <c r="C8408" s="174" t="s">
        <v>1091</v>
      </c>
      <c r="D8408" s="181">
        <v>5784.54</v>
      </c>
      <c r="E8408" s="97">
        <v>444.72325370729567</v>
      </c>
      <c r="F8408" s="227">
        <f t="shared" si="393"/>
        <v>2572519.4500000002</v>
      </c>
      <c r="G8408" s="81">
        <v>2892.2700799999998</v>
      </c>
      <c r="H8408" s="106">
        <v>0</v>
      </c>
      <c r="I8408" s="189">
        <f t="shared" si="394"/>
        <v>0</v>
      </c>
      <c r="J8408" s="232">
        <v>2016</v>
      </c>
      <c r="K8408" s="106">
        <f t="shared" si="395"/>
        <v>2572519</v>
      </c>
    </row>
    <row r="8409" spans="2:11" s="58" customFormat="1">
      <c r="B8409" s="175" t="s">
        <v>9641</v>
      </c>
      <c r="C8409" s="174" t="s">
        <v>1000</v>
      </c>
      <c r="D8409" s="181">
        <v>9245.2948049999995</v>
      </c>
      <c r="E8409" s="97">
        <v>358.43894650150099</v>
      </c>
      <c r="F8409" s="227">
        <f t="shared" si="393"/>
        <v>3313873.73</v>
      </c>
      <c r="G8409" s="81">
        <v>4622.6473230000001</v>
      </c>
      <c r="H8409" s="106">
        <v>0</v>
      </c>
      <c r="I8409" s="189">
        <f t="shared" si="394"/>
        <v>0</v>
      </c>
      <c r="J8409" s="232">
        <v>2016</v>
      </c>
      <c r="K8409" s="106">
        <f t="shared" si="395"/>
        <v>3313874</v>
      </c>
    </row>
    <row r="8410" spans="2:11" s="58" customFormat="1">
      <c r="B8410" s="175" t="s">
        <v>9642</v>
      </c>
      <c r="C8410" s="174" t="s">
        <v>948</v>
      </c>
      <c r="D8410" s="181">
        <v>3320.95</v>
      </c>
      <c r="E8410" s="97">
        <v>584.8653246811906</v>
      </c>
      <c r="F8410" s="227">
        <f t="shared" si="393"/>
        <v>1942308.4999999998</v>
      </c>
      <c r="G8410" s="81">
        <v>1660.4750280000001</v>
      </c>
      <c r="H8410" s="106">
        <v>0</v>
      </c>
      <c r="I8410" s="189">
        <f t="shared" si="394"/>
        <v>0</v>
      </c>
      <c r="J8410" s="232">
        <v>2016</v>
      </c>
      <c r="K8410" s="106">
        <f t="shared" si="395"/>
        <v>1942309</v>
      </c>
    </row>
    <row r="8411" spans="2:11" s="58" customFormat="1">
      <c r="B8411" s="175" t="s">
        <v>9643</v>
      </c>
      <c r="C8411" s="174" t="s">
        <v>994</v>
      </c>
      <c r="D8411" s="181">
        <v>3254.458333</v>
      </c>
      <c r="E8411" s="97">
        <v>148.12846276498939</v>
      </c>
      <c r="F8411" s="227">
        <f t="shared" si="393"/>
        <v>482077.91</v>
      </c>
      <c r="G8411" s="81">
        <v>1627.2291210000001</v>
      </c>
      <c r="H8411" s="106">
        <v>0</v>
      </c>
      <c r="I8411" s="189">
        <f t="shared" si="394"/>
        <v>0</v>
      </c>
      <c r="J8411" s="232">
        <v>2016</v>
      </c>
      <c r="K8411" s="106">
        <f t="shared" si="395"/>
        <v>482078</v>
      </c>
    </row>
    <row r="8412" spans="2:11" s="58" customFormat="1">
      <c r="B8412" s="175" t="s">
        <v>9644</v>
      </c>
      <c r="C8412" s="174" t="s">
        <v>948</v>
      </c>
      <c r="D8412" s="104">
        <v>4165.3277779999999</v>
      </c>
      <c r="E8412" s="97">
        <v>1325.4292709350377</v>
      </c>
      <c r="F8412" s="227">
        <f t="shared" si="393"/>
        <v>5520847.3600000003</v>
      </c>
      <c r="G8412" s="81">
        <v>2082.6638670000002</v>
      </c>
      <c r="H8412" s="106">
        <v>0</v>
      </c>
      <c r="I8412" s="189">
        <f t="shared" si="394"/>
        <v>0</v>
      </c>
      <c r="J8412" s="232">
        <v>2016</v>
      </c>
      <c r="K8412" s="106">
        <f t="shared" si="395"/>
        <v>5520847</v>
      </c>
    </row>
    <row r="8413" spans="2:11" s="58" customFormat="1">
      <c r="B8413" s="175" t="s">
        <v>9645</v>
      </c>
      <c r="C8413" s="174" t="s">
        <v>1000</v>
      </c>
      <c r="D8413" s="181">
        <v>3446.5</v>
      </c>
      <c r="E8413" s="97">
        <v>375.85619614101262</v>
      </c>
      <c r="F8413" s="227">
        <f t="shared" si="393"/>
        <v>1295388.3799999999</v>
      </c>
      <c r="G8413" s="81">
        <v>1723.249965</v>
      </c>
      <c r="H8413" s="106">
        <v>367.5624621295147</v>
      </c>
      <c r="I8413" s="189">
        <f t="shared" si="394"/>
        <v>633402</v>
      </c>
      <c r="J8413" s="232">
        <v>2016</v>
      </c>
      <c r="K8413" s="106">
        <f t="shared" si="395"/>
        <v>1928790</v>
      </c>
    </row>
    <row r="8414" spans="2:11" s="58" customFormat="1">
      <c r="B8414" s="175" t="s">
        <v>9646</v>
      </c>
      <c r="C8414" s="174" t="s">
        <v>1000</v>
      </c>
      <c r="D8414" s="181">
        <v>6364.9666669999997</v>
      </c>
      <c r="E8414" s="97">
        <v>381.02929471319413</v>
      </c>
      <c r="F8414" s="227">
        <f t="shared" si="393"/>
        <v>2425238.7599999998</v>
      </c>
      <c r="G8414" s="81">
        <v>3182.4833549999998</v>
      </c>
      <c r="H8414" s="106">
        <v>55.94373328623427</v>
      </c>
      <c r="I8414" s="189">
        <f t="shared" si="394"/>
        <v>178040</v>
      </c>
      <c r="J8414" s="232">
        <v>2016</v>
      </c>
      <c r="K8414" s="106">
        <f t="shared" si="395"/>
        <v>2603279</v>
      </c>
    </row>
    <row r="8415" spans="2:11" s="58" customFormat="1">
      <c r="B8415" s="175" t="s">
        <v>9647</v>
      </c>
      <c r="C8415" s="174" t="s">
        <v>948</v>
      </c>
      <c r="D8415" s="181">
        <v>4165.3277779999999</v>
      </c>
      <c r="E8415" s="97">
        <v>1325.4292709350377</v>
      </c>
      <c r="F8415" s="227">
        <f t="shared" si="393"/>
        <v>5520847.3600000003</v>
      </c>
      <c r="G8415" s="81">
        <v>2082.6638670000002</v>
      </c>
      <c r="H8415" s="106">
        <v>0</v>
      </c>
      <c r="I8415" s="189">
        <f t="shared" si="394"/>
        <v>0</v>
      </c>
      <c r="J8415" s="232">
        <v>2016</v>
      </c>
      <c r="K8415" s="106">
        <f t="shared" si="395"/>
        <v>5520847</v>
      </c>
    </row>
    <row r="8416" spans="2:11" s="58" customFormat="1">
      <c r="B8416" s="175" t="s">
        <v>9648</v>
      </c>
      <c r="C8416" s="174" t="s">
        <v>963</v>
      </c>
      <c r="D8416" s="181">
        <v>2853.5749999999998</v>
      </c>
      <c r="E8416" s="97">
        <v>301.55872195404015</v>
      </c>
      <c r="F8416" s="227">
        <f t="shared" si="393"/>
        <v>860520.43</v>
      </c>
      <c r="G8416" s="81">
        <v>1426.787501</v>
      </c>
      <c r="H8416" s="106">
        <v>0</v>
      </c>
      <c r="I8416" s="189">
        <f t="shared" si="394"/>
        <v>0</v>
      </c>
      <c r="J8416" s="232">
        <v>2016</v>
      </c>
      <c r="K8416" s="106">
        <f t="shared" si="395"/>
        <v>860520</v>
      </c>
    </row>
    <row r="8417" spans="2:11" s="58" customFormat="1">
      <c r="B8417" s="175" t="s">
        <v>9649</v>
      </c>
      <c r="C8417" s="174" t="s">
        <v>956</v>
      </c>
      <c r="D8417" s="104">
        <v>5607.3874999999998</v>
      </c>
      <c r="E8417" s="97">
        <v>241.41513316138753</v>
      </c>
      <c r="F8417" s="227">
        <f t="shared" si="393"/>
        <v>1353708.2</v>
      </c>
      <c r="G8417" s="81">
        <v>2803.6937699999999</v>
      </c>
      <c r="H8417" s="106">
        <v>0</v>
      </c>
      <c r="I8417" s="189">
        <f t="shared" si="394"/>
        <v>0</v>
      </c>
      <c r="J8417" s="232">
        <v>2016</v>
      </c>
      <c r="K8417" s="106">
        <f t="shared" si="395"/>
        <v>1353708</v>
      </c>
    </row>
    <row r="8418" spans="2:11" s="58" customFormat="1">
      <c r="B8418" s="175" t="s">
        <v>9650</v>
      </c>
      <c r="C8418" s="174" t="s">
        <v>963</v>
      </c>
      <c r="D8418" s="181">
        <v>5539.7624999999998</v>
      </c>
      <c r="E8418" s="97">
        <v>501.23691584251134</v>
      </c>
      <c r="F8418" s="227">
        <f t="shared" si="393"/>
        <v>2776733.47</v>
      </c>
      <c r="G8418" s="81">
        <v>2769.8813180000002</v>
      </c>
      <c r="H8418" s="106">
        <v>0</v>
      </c>
      <c r="I8418" s="189">
        <f t="shared" si="394"/>
        <v>0</v>
      </c>
      <c r="J8418" s="232">
        <v>2016</v>
      </c>
      <c r="K8418" s="106">
        <f t="shared" si="395"/>
        <v>2776733</v>
      </c>
    </row>
    <row r="8419" spans="2:11" s="58" customFormat="1">
      <c r="B8419" s="175" t="s">
        <v>9651</v>
      </c>
      <c r="C8419" s="174" t="s">
        <v>1068</v>
      </c>
      <c r="D8419" s="181">
        <v>6135.8</v>
      </c>
      <c r="E8419" s="97">
        <v>292.66503471429968</v>
      </c>
      <c r="F8419" s="227">
        <f t="shared" si="393"/>
        <v>1795734.12</v>
      </c>
      <c r="G8419" s="81">
        <v>6135.8001489999997</v>
      </c>
      <c r="H8419" s="106">
        <v>0</v>
      </c>
      <c r="I8419" s="189">
        <f t="shared" si="394"/>
        <v>0</v>
      </c>
      <c r="J8419" s="232">
        <v>2016</v>
      </c>
      <c r="K8419" s="106">
        <f t="shared" si="395"/>
        <v>1795734</v>
      </c>
    </row>
    <row r="8420" spans="2:11" s="58" customFormat="1">
      <c r="B8420" s="175" t="s">
        <v>9652</v>
      </c>
      <c r="C8420" s="174" t="s">
        <v>963</v>
      </c>
      <c r="D8420" s="181">
        <v>4068.6416669999999</v>
      </c>
      <c r="E8420" s="97">
        <v>227.81970885223205</v>
      </c>
      <c r="F8420" s="227">
        <f t="shared" si="393"/>
        <v>926916.76</v>
      </c>
      <c r="G8420" s="81">
        <v>2034.3209119999999</v>
      </c>
      <c r="H8420" s="106">
        <v>0</v>
      </c>
      <c r="I8420" s="189">
        <f t="shared" si="394"/>
        <v>0</v>
      </c>
      <c r="J8420" s="232">
        <v>2016</v>
      </c>
      <c r="K8420" s="106">
        <f t="shared" si="395"/>
        <v>926917</v>
      </c>
    </row>
    <row r="8421" spans="2:11" s="58" customFormat="1">
      <c r="B8421" s="175" t="s">
        <v>9653</v>
      </c>
      <c r="C8421" s="174" t="s">
        <v>963</v>
      </c>
      <c r="D8421" s="181">
        <v>5299.8916669999999</v>
      </c>
      <c r="E8421" s="97">
        <v>248.010131638036</v>
      </c>
      <c r="F8421" s="227">
        <f t="shared" si="393"/>
        <v>1314426.83</v>
      </c>
      <c r="G8421" s="81">
        <v>2649.945682</v>
      </c>
      <c r="H8421" s="106">
        <v>0</v>
      </c>
      <c r="I8421" s="189">
        <f t="shared" si="394"/>
        <v>0</v>
      </c>
      <c r="J8421" s="232">
        <v>2016</v>
      </c>
      <c r="K8421" s="106">
        <f t="shared" si="395"/>
        <v>1314427</v>
      </c>
    </row>
    <row r="8422" spans="2:11" s="58" customFormat="1">
      <c r="B8422" s="175" t="s">
        <v>9654</v>
      </c>
      <c r="C8422" s="174" t="s">
        <v>963</v>
      </c>
      <c r="D8422" s="104">
        <v>3552.7333330000001</v>
      </c>
      <c r="E8422" s="97">
        <v>194.63212270314239</v>
      </c>
      <c r="F8422" s="227">
        <f t="shared" si="393"/>
        <v>691476.03</v>
      </c>
      <c r="G8422" s="81">
        <v>1776.366626</v>
      </c>
      <c r="H8422" s="106">
        <v>0</v>
      </c>
      <c r="I8422" s="189">
        <f t="shared" si="394"/>
        <v>0</v>
      </c>
      <c r="J8422" s="232">
        <v>2016</v>
      </c>
      <c r="K8422" s="106">
        <f t="shared" si="395"/>
        <v>691476</v>
      </c>
    </row>
    <row r="8423" spans="2:11" s="58" customFormat="1">
      <c r="B8423" s="175" t="s">
        <v>9655</v>
      </c>
      <c r="C8423" s="174" t="s">
        <v>963</v>
      </c>
      <c r="D8423" s="181">
        <v>5299.8916669999999</v>
      </c>
      <c r="E8423" s="97">
        <v>248.010131638036</v>
      </c>
      <c r="F8423" s="227">
        <f t="shared" si="393"/>
        <v>1314426.83</v>
      </c>
      <c r="G8423" s="81">
        <v>2649.945682</v>
      </c>
      <c r="H8423" s="106">
        <v>0</v>
      </c>
      <c r="I8423" s="189">
        <f t="shared" si="394"/>
        <v>0</v>
      </c>
      <c r="J8423" s="232">
        <v>2016</v>
      </c>
      <c r="K8423" s="106">
        <f t="shared" si="395"/>
        <v>1314427</v>
      </c>
    </row>
    <row r="8424" spans="2:11" s="58" customFormat="1">
      <c r="B8424" s="175" t="s">
        <v>9656</v>
      </c>
      <c r="C8424" s="174" t="s">
        <v>3330</v>
      </c>
      <c r="D8424" s="181">
        <v>7678.2642859999996</v>
      </c>
      <c r="E8424" s="97">
        <v>176.91589783863296</v>
      </c>
      <c r="F8424" s="227">
        <f t="shared" si="393"/>
        <v>1358407.02</v>
      </c>
      <c r="G8424" s="81">
        <v>3839.1320730000002</v>
      </c>
      <c r="H8424" s="106">
        <v>302.82156953551618</v>
      </c>
      <c r="I8424" s="189">
        <f t="shared" si="394"/>
        <v>1162572</v>
      </c>
      <c r="J8424" s="232">
        <v>2016</v>
      </c>
      <c r="K8424" s="106">
        <f t="shared" si="395"/>
        <v>2520979</v>
      </c>
    </row>
    <row r="8425" spans="2:11" s="58" customFormat="1">
      <c r="B8425" s="175" t="s">
        <v>9657</v>
      </c>
      <c r="C8425" s="174" t="s">
        <v>4004</v>
      </c>
      <c r="D8425" s="181">
        <v>4360.8733329999995</v>
      </c>
      <c r="E8425" s="97">
        <v>279.73154156275518</v>
      </c>
      <c r="F8425" s="227">
        <f t="shared" si="393"/>
        <v>1219873.82</v>
      </c>
      <c r="G8425" s="81"/>
      <c r="H8425" s="106" t="s">
        <v>11235</v>
      </c>
      <c r="I8425" s="189" t="str">
        <f t="shared" si="394"/>
        <v/>
      </c>
      <c r="J8425" s="232">
        <v>2016</v>
      </c>
      <c r="K8425" s="106">
        <f t="shared" si="395"/>
        <v>0</v>
      </c>
    </row>
    <row r="8426" spans="2:11" s="58" customFormat="1">
      <c r="B8426" s="175" t="s">
        <v>9658</v>
      </c>
      <c r="C8426" s="174" t="s">
        <v>3330</v>
      </c>
      <c r="D8426" s="181">
        <v>7674.1</v>
      </c>
      <c r="E8426" s="97">
        <v>153.12163771647488</v>
      </c>
      <c r="F8426" s="227">
        <f t="shared" si="393"/>
        <v>1175070.76</v>
      </c>
      <c r="G8426" s="81">
        <v>3837.0499799999998</v>
      </c>
      <c r="H8426" s="106">
        <v>1217.8389711775399</v>
      </c>
      <c r="I8426" s="189">
        <f t="shared" si="394"/>
        <v>4672909</v>
      </c>
      <c r="J8426" s="232">
        <v>2016</v>
      </c>
      <c r="K8426" s="106">
        <f t="shared" si="395"/>
        <v>5847980</v>
      </c>
    </row>
    <row r="8427" spans="2:11" s="58" customFormat="1">
      <c r="B8427" s="175" t="s">
        <v>9659</v>
      </c>
      <c r="C8427" s="174" t="s">
        <v>3267</v>
      </c>
      <c r="D8427" s="104">
        <v>5772.7111109999996</v>
      </c>
      <c r="E8427" s="97">
        <v>525.25008469976081</v>
      </c>
      <c r="F8427" s="227">
        <f t="shared" si="393"/>
        <v>3032117</v>
      </c>
      <c r="G8427" s="81">
        <v>2886.3555740000002</v>
      </c>
      <c r="H8427" s="106">
        <v>0</v>
      </c>
      <c r="I8427" s="189">
        <f t="shared" si="394"/>
        <v>0</v>
      </c>
      <c r="J8427" s="232">
        <v>2016</v>
      </c>
      <c r="K8427" s="106">
        <f t="shared" si="395"/>
        <v>3032117</v>
      </c>
    </row>
    <row r="8428" spans="2:11" s="58" customFormat="1">
      <c r="B8428" s="175" t="s">
        <v>9660</v>
      </c>
      <c r="C8428" s="174" t="s">
        <v>3267</v>
      </c>
      <c r="D8428" s="181">
        <v>10323.67265</v>
      </c>
      <c r="E8428" s="97">
        <v>745.19705736698268</v>
      </c>
      <c r="F8428" s="227">
        <f t="shared" si="393"/>
        <v>7693170.4800000004</v>
      </c>
      <c r="G8428" s="81">
        <v>5161.8364339999998</v>
      </c>
      <c r="H8428" s="106">
        <v>0</v>
      </c>
      <c r="I8428" s="189">
        <f t="shared" si="394"/>
        <v>0</v>
      </c>
      <c r="J8428" s="232">
        <v>2016</v>
      </c>
      <c r="K8428" s="106">
        <f t="shared" si="395"/>
        <v>7693170</v>
      </c>
    </row>
    <row r="8429" spans="2:11" s="58" customFormat="1">
      <c r="B8429" s="175" t="s">
        <v>9661</v>
      </c>
      <c r="C8429" s="174" t="s">
        <v>5518</v>
      </c>
      <c r="D8429" s="181">
        <v>10795.23</v>
      </c>
      <c r="E8429" s="97">
        <v>133.70644997837007</v>
      </c>
      <c r="F8429" s="227">
        <f t="shared" si="393"/>
        <v>1443391.88</v>
      </c>
      <c r="G8429" s="81">
        <v>5397.615006</v>
      </c>
      <c r="H8429" s="106">
        <v>590.88615924897999</v>
      </c>
      <c r="I8429" s="189">
        <f t="shared" si="394"/>
        <v>3189376</v>
      </c>
      <c r="J8429" s="232">
        <v>2016</v>
      </c>
      <c r="K8429" s="106">
        <f t="shared" si="395"/>
        <v>4632768</v>
      </c>
    </row>
    <row r="8430" spans="2:11" s="58" customFormat="1">
      <c r="B8430" s="175" t="s">
        <v>9662</v>
      </c>
      <c r="C8430" s="174" t="s">
        <v>2802</v>
      </c>
      <c r="D8430" s="181">
        <v>9808.1259339999997</v>
      </c>
      <c r="E8430" s="97">
        <v>74.734324878418718</v>
      </c>
      <c r="F8430" s="227">
        <f t="shared" si="393"/>
        <v>733003.67</v>
      </c>
      <c r="G8430" s="81">
        <v>4904.0628139999999</v>
      </c>
      <c r="H8430" s="106">
        <v>576.16105404150721</v>
      </c>
      <c r="I8430" s="189">
        <f t="shared" si="394"/>
        <v>2825530</v>
      </c>
      <c r="J8430" s="232">
        <v>2016</v>
      </c>
      <c r="K8430" s="106">
        <f t="shared" si="395"/>
        <v>3558534</v>
      </c>
    </row>
    <row r="8431" spans="2:11" s="58" customFormat="1">
      <c r="B8431" s="175" t="s">
        <v>9663</v>
      </c>
      <c r="C8431" s="174" t="s">
        <v>3333</v>
      </c>
      <c r="D8431" s="181">
        <v>11541.8</v>
      </c>
      <c r="E8431" s="97">
        <v>908.68091372229628</v>
      </c>
      <c r="F8431" s="227">
        <f t="shared" si="393"/>
        <v>10487813.369999999</v>
      </c>
      <c r="G8431" s="81">
        <v>5770.9001340000004</v>
      </c>
      <c r="H8431" s="106">
        <v>191.28333091338155</v>
      </c>
      <c r="I8431" s="189">
        <f t="shared" si="394"/>
        <v>1103877</v>
      </c>
      <c r="J8431" s="232">
        <v>2016</v>
      </c>
      <c r="K8431" s="106">
        <f t="shared" si="395"/>
        <v>11591690</v>
      </c>
    </row>
    <row r="8432" spans="2:11" s="58" customFormat="1">
      <c r="B8432" s="175" t="s">
        <v>9664</v>
      </c>
      <c r="C8432" s="174" t="s">
        <v>1596</v>
      </c>
      <c r="D8432" s="104">
        <v>3371.75</v>
      </c>
      <c r="E8432" s="97">
        <v>1277.0140134944761</v>
      </c>
      <c r="F8432" s="227">
        <f t="shared" si="393"/>
        <v>4305772</v>
      </c>
      <c r="G8432" s="81">
        <v>1685.8750090000001</v>
      </c>
      <c r="H8432" s="106">
        <v>0</v>
      </c>
      <c r="I8432" s="189">
        <f t="shared" si="394"/>
        <v>0</v>
      </c>
      <c r="J8432" s="232">
        <v>2016</v>
      </c>
      <c r="K8432" s="106">
        <f t="shared" si="395"/>
        <v>4305772</v>
      </c>
    </row>
    <row r="8433" spans="2:11" s="58" customFormat="1">
      <c r="B8433" s="175" t="s">
        <v>9665</v>
      </c>
      <c r="C8433" s="174" t="s">
        <v>7192</v>
      </c>
      <c r="D8433" s="181">
        <v>11011.483329999999</v>
      </c>
      <c r="E8433" s="97">
        <v>647.51477673989268</v>
      </c>
      <c r="F8433" s="227">
        <f t="shared" si="393"/>
        <v>7130098.169999999</v>
      </c>
      <c r="G8433" s="81">
        <v>5505.7416080000003</v>
      </c>
      <c r="H8433" s="106">
        <v>0</v>
      </c>
      <c r="I8433" s="189">
        <f t="shared" si="394"/>
        <v>0</v>
      </c>
      <c r="J8433" s="232">
        <v>2016</v>
      </c>
      <c r="K8433" s="106">
        <f t="shared" si="395"/>
        <v>7130098</v>
      </c>
    </row>
    <row r="8434" spans="2:11" s="58" customFormat="1">
      <c r="B8434" s="175" t="s">
        <v>9666</v>
      </c>
      <c r="C8434" s="174" t="s">
        <v>7222</v>
      </c>
      <c r="D8434" s="181">
        <v>8272.5166669999999</v>
      </c>
      <c r="E8434" s="97">
        <v>538.18792868199375</v>
      </c>
      <c r="F8434" s="227">
        <f t="shared" si="393"/>
        <v>4452168.6100000003</v>
      </c>
      <c r="G8434" s="81">
        <v>4136.2581689999997</v>
      </c>
      <c r="H8434" s="106">
        <v>0</v>
      </c>
      <c r="I8434" s="189">
        <f t="shared" si="394"/>
        <v>0</v>
      </c>
      <c r="J8434" s="232">
        <v>2016</v>
      </c>
      <c r="K8434" s="106">
        <f t="shared" si="395"/>
        <v>4452169</v>
      </c>
    </row>
    <row r="8435" spans="2:11" s="58" customFormat="1">
      <c r="B8435" s="175" t="s">
        <v>9667</v>
      </c>
      <c r="C8435" s="174" t="s">
        <v>3356</v>
      </c>
      <c r="D8435" s="181">
        <v>4225.7857139999996</v>
      </c>
      <c r="E8435" s="97">
        <v>1385.5152736691753</v>
      </c>
      <c r="F8435" s="227">
        <f t="shared" si="393"/>
        <v>5854890.6500000004</v>
      </c>
      <c r="G8435" s="81"/>
      <c r="H8435" s="106" t="s">
        <v>11235</v>
      </c>
      <c r="I8435" s="189" t="str">
        <f t="shared" si="394"/>
        <v/>
      </c>
      <c r="J8435" s="232">
        <v>2016</v>
      </c>
      <c r="K8435" s="106">
        <f t="shared" si="395"/>
        <v>0</v>
      </c>
    </row>
    <row r="8436" spans="2:11" s="58" customFormat="1">
      <c r="B8436" s="175" t="s">
        <v>9668</v>
      </c>
      <c r="C8436" s="174" t="s">
        <v>7232</v>
      </c>
      <c r="D8436" s="181">
        <v>4481.8973210000004</v>
      </c>
      <c r="E8436" s="97">
        <v>1560.9478238647046</v>
      </c>
      <c r="F8436" s="227">
        <f t="shared" si="393"/>
        <v>6996007.8700000001</v>
      </c>
      <c r="G8436" s="81">
        <v>2240.9486900000002</v>
      </c>
      <c r="H8436" s="106">
        <v>0</v>
      </c>
      <c r="I8436" s="189">
        <f t="shared" si="394"/>
        <v>0</v>
      </c>
      <c r="J8436" s="232">
        <v>2016</v>
      </c>
      <c r="K8436" s="106">
        <f t="shared" si="395"/>
        <v>6996008</v>
      </c>
    </row>
    <row r="8437" spans="2:11" s="58" customFormat="1">
      <c r="B8437" s="175" t="s">
        <v>9669</v>
      </c>
      <c r="C8437" s="174" t="s">
        <v>3363</v>
      </c>
      <c r="D8437" s="104">
        <v>3089</v>
      </c>
      <c r="E8437" s="97">
        <v>114.0538361929427</v>
      </c>
      <c r="F8437" s="227">
        <f t="shared" si="393"/>
        <v>352312.3</v>
      </c>
      <c r="G8437" s="81">
        <v>1544.499967</v>
      </c>
      <c r="H8437" s="106">
        <v>0</v>
      </c>
      <c r="I8437" s="189">
        <f t="shared" si="394"/>
        <v>0</v>
      </c>
      <c r="J8437" s="232">
        <v>2016</v>
      </c>
      <c r="K8437" s="106">
        <f t="shared" si="395"/>
        <v>352312</v>
      </c>
    </row>
    <row r="8438" spans="2:11" s="58" customFormat="1">
      <c r="B8438" s="175" t="s">
        <v>9670</v>
      </c>
      <c r="C8438" s="174" t="s">
        <v>1530</v>
      </c>
      <c r="D8438" s="181">
        <v>7028.2142860000004</v>
      </c>
      <c r="E8438" s="97">
        <v>405.25730919639176</v>
      </c>
      <c r="F8438" s="227">
        <f t="shared" si="393"/>
        <v>2848235.21</v>
      </c>
      <c r="G8438" s="81">
        <v>3514.107156</v>
      </c>
      <c r="H8438" s="106">
        <v>1300.6111644024095</v>
      </c>
      <c r="I8438" s="189">
        <f t="shared" si="394"/>
        <v>4570487</v>
      </c>
      <c r="J8438" s="232">
        <v>2016</v>
      </c>
      <c r="K8438" s="106">
        <f t="shared" si="395"/>
        <v>7418722</v>
      </c>
    </row>
    <row r="8439" spans="2:11" s="58" customFormat="1">
      <c r="B8439" s="175" t="s">
        <v>9671</v>
      </c>
      <c r="C8439" s="174" t="s">
        <v>9672</v>
      </c>
      <c r="D8439" s="181">
        <v>2119.442857</v>
      </c>
      <c r="E8439" s="97">
        <v>605.33604185772106</v>
      </c>
      <c r="F8439" s="227">
        <f t="shared" si="393"/>
        <v>1282975.1499999999</v>
      </c>
      <c r="G8439" s="81"/>
      <c r="H8439" s="106" t="s">
        <v>11235</v>
      </c>
      <c r="I8439" s="189" t="str">
        <f t="shared" si="394"/>
        <v/>
      </c>
      <c r="J8439" s="232">
        <v>2016</v>
      </c>
      <c r="K8439" s="106">
        <f t="shared" si="395"/>
        <v>0</v>
      </c>
    </row>
    <row r="8440" spans="2:11" s="58" customFormat="1">
      <c r="B8440" s="175" t="s">
        <v>9673</v>
      </c>
      <c r="C8440" s="174" t="s">
        <v>9674</v>
      </c>
      <c r="D8440" s="181">
        <v>0</v>
      </c>
      <c r="E8440" s="97" t="s">
        <v>11235</v>
      </c>
      <c r="F8440" s="227">
        <f t="shared" si="393"/>
        <v>0</v>
      </c>
      <c r="G8440" s="81">
        <v>0</v>
      </c>
      <c r="H8440" s="106" t="s">
        <v>11235</v>
      </c>
      <c r="I8440" s="189" t="str">
        <f t="shared" si="394"/>
        <v/>
      </c>
      <c r="J8440" s="232">
        <v>2016</v>
      </c>
      <c r="K8440" s="106">
        <f t="shared" si="395"/>
        <v>0</v>
      </c>
    </row>
    <row r="8441" spans="2:11" s="58" customFormat="1">
      <c r="B8441" s="175" t="s">
        <v>9675</v>
      </c>
      <c r="C8441" s="174" t="s">
        <v>3356</v>
      </c>
      <c r="D8441" s="181">
        <v>4711.2942860000003</v>
      </c>
      <c r="E8441" s="97">
        <v>477.29719340228024</v>
      </c>
      <c r="F8441" s="227">
        <f t="shared" si="393"/>
        <v>2248687.54</v>
      </c>
      <c r="G8441" s="81"/>
      <c r="H8441" s="106" t="s">
        <v>11235</v>
      </c>
      <c r="I8441" s="189" t="str">
        <f t="shared" si="394"/>
        <v/>
      </c>
      <c r="J8441" s="232">
        <v>2016</v>
      </c>
      <c r="K8441" s="106">
        <f t="shared" si="395"/>
        <v>0</v>
      </c>
    </row>
    <row r="8442" spans="2:11" s="58" customFormat="1">
      <c r="B8442" s="175" t="s">
        <v>9676</v>
      </c>
      <c r="C8442" s="174" t="s">
        <v>3388</v>
      </c>
      <c r="D8442" s="104">
        <v>2379.1999999999998</v>
      </c>
      <c r="E8442" s="97">
        <v>440.06216795561539</v>
      </c>
      <c r="F8442" s="227">
        <f t="shared" si="393"/>
        <v>1046995.91</v>
      </c>
      <c r="G8442" s="81">
        <v>1189.599966</v>
      </c>
      <c r="H8442" s="106">
        <v>0</v>
      </c>
      <c r="I8442" s="189">
        <f t="shared" si="394"/>
        <v>0</v>
      </c>
      <c r="J8442" s="232">
        <v>2016</v>
      </c>
      <c r="K8442" s="106">
        <f t="shared" si="395"/>
        <v>1046996</v>
      </c>
    </row>
    <row r="8443" spans="2:11" s="58" customFormat="1">
      <c r="B8443" s="175" t="s">
        <v>9677</v>
      </c>
      <c r="C8443" s="174" t="s">
        <v>3349</v>
      </c>
      <c r="D8443" s="181">
        <v>3874.1174999999998</v>
      </c>
      <c r="E8443" s="97">
        <v>301.39375999824478</v>
      </c>
      <c r="F8443" s="227">
        <f t="shared" si="393"/>
        <v>1167634.8400000001</v>
      </c>
      <c r="G8443" s="81"/>
      <c r="H8443" s="106" t="s">
        <v>11235</v>
      </c>
      <c r="I8443" s="189" t="str">
        <f t="shared" si="394"/>
        <v/>
      </c>
      <c r="J8443" s="232">
        <v>2016</v>
      </c>
      <c r="K8443" s="106">
        <f t="shared" si="395"/>
        <v>0</v>
      </c>
    </row>
    <row r="8444" spans="2:11" s="58" customFormat="1">
      <c r="B8444" s="175" t="s">
        <v>9678</v>
      </c>
      <c r="C8444" s="174" t="s">
        <v>3349</v>
      </c>
      <c r="D8444" s="181">
        <v>5248.5</v>
      </c>
      <c r="E8444" s="97">
        <v>687.65036486615224</v>
      </c>
      <c r="F8444" s="227">
        <f t="shared" si="393"/>
        <v>3609132.94</v>
      </c>
      <c r="G8444" s="81">
        <v>2624.2500479999999</v>
      </c>
      <c r="H8444" s="106">
        <v>0</v>
      </c>
      <c r="I8444" s="189">
        <f t="shared" si="394"/>
        <v>0</v>
      </c>
      <c r="J8444" s="232">
        <v>2016</v>
      </c>
      <c r="K8444" s="106">
        <f t="shared" si="395"/>
        <v>3609133</v>
      </c>
    </row>
    <row r="8445" spans="2:11" s="58" customFormat="1">
      <c r="B8445" s="175" t="s">
        <v>9679</v>
      </c>
      <c r="C8445" s="174" t="s">
        <v>5115</v>
      </c>
      <c r="D8445" s="181">
        <v>2744</v>
      </c>
      <c r="E8445" s="97">
        <v>626.18439139941688</v>
      </c>
      <c r="F8445" s="227">
        <f t="shared" si="393"/>
        <v>1718249.97</v>
      </c>
      <c r="G8445" s="81"/>
      <c r="H8445" s="106" t="s">
        <v>11235</v>
      </c>
      <c r="I8445" s="189" t="str">
        <f t="shared" si="394"/>
        <v/>
      </c>
      <c r="J8445" s="232">
        <v>2016</v>
      </c>
      <c r="K8445" s="106">
        <f t="shared" si="395"/>
        <v>0</v>
      </c>
    </row>
    <row r="8446" spans="2:11" s="58" customFormat="1">
      <c r="B8446" s="175" t="s">
        <v>9680</v>
      </c>
      <c r="C8446" s="174" t="s">
        <v>5235</v>
      </c>
      <c r="D8446" s="181">
        <v>874.95589610000002</v>
      </c>
      <c r="E8446" s="97">
        <v>670.10586775106356</v>
      </c>
      <c r="F8446" s="227">
        <f t="shared" si="393"/>
        <v>586313.07999999996</v>
      </c>
      <c r="G8446" s="81"/>
      <c r="H8446" s="106" t="s">
        <v>11235</v>
      </c>
      <c r="I8446" s="189" t="str">
        <f t="shared" si="394"/>
        <v/>
      </c>
      <c r="J8446" s="232">
        <v>2016</v>
      </c>
      <c r="K8446" s="106">
        <f t="shared" si="395"/>
        <v>0</v>
      </c>
    </row>
    <row r="8447" spans="2:11" s="58" customFormat="1">
      <c r="B8447" s="175" t="s">
        <v>9681</v>
      </c>
      <c r="C8447" s="174" t="s">
        <v>3397</v>
      </c>
      <c r="D8447" s="104">
        <v>3069.875</v>
      </c>
      <c r="E8447" s="97">
        <v>247.35931919052078</v>
      </c>
      <c r="F8447" s="227">
        <f t="shared" si="393"/>
        <v>759362.19</v>
      </c>
      <c r="G8447" s="81">
        <v>1534.937529</v>
      </c>
      <c r="H8447" s="106">
        <v>0</v>
      </c>
      <c r="I8447" s="189">
        <f t="shared" si="394"/>
        <v>0</v>
      </c>
      <c r="J8447" s="232">
        <v>2016</v>
      </c>
      <c r="K8447" s="106">
        <f t="shared" si="395"/>
        <v>759362</v>
      </c>
    </row>
    <row r="8448" spans="2:11" s="58" customFormat="1">
      <c r="B8448" s="175" t="s">
        <v>9682</v>
      </c>
      <c r="C8448" s="174" t="s">
        <v>4242</v>
      </c>
      <c r="D8448" s="181">
        <v>4701.8999999999996</v>
      </c>
      <c r="E8448" s="97">
        <v>2162.3188817286632</v>
      </c>
      <c r="F8448" s="227">
        <f t="shared" si="393"/>
        <v>10167007.15</v>
      </c>
      <c r="G8448" s="81">
        <v>2350.9499740000001</v>
      </c>
      <c r="H8448" s="106">
        <v>0</v>
      </c>
      <c r="I8448" s="189">
        <f t="shared" si="394"/>
        <v>0</v>
      </c>
      <c r="J8448" s="232">
        <v>2016</v>
      </c>
      <c r="K8448" s="106">
        <f t="shared" si="395"/>
        <v>10167007</v>
      </c>
    </row>
    <row r="8449" spans="2:11" s="58" customFormat="1">
      <c r="B8449" s="175" t="s">
        <v>9683</v>
      </c>
      <c r="C8449" s="174" t="s">
        <v>4242</v>
      </c>
      <c r="D8449" s="181"/>
      <c r="E8449" s="97" t="s">
        <v>11235</v>
      </c>
      <c r="F8449" s="227">
        <f t="shared" si="393"/>
        <v>0</v>
      </c>
      <c r="G8449" s="81"/>
      <c r="H8449" s="106" t="s">
        <v>11235</v>
      </c>
      <c r="I8449" s="189" t="str">
        <f t="shared" si="394"/>
        <v/>
      </c>
      <c r="J8449" s="232">
        <v>2016</v>
      </c>
      <c r="K8449" s="106">
        <f t="shared" si="395"/>
        <v>0</v>
      </c>
    </row>
    <row r="8450" spans="2:11" s="58" customFormat="1">
      <c r="B8450" s="175" t="s">
        <v>9684</v>
      </c>
      <c r="C8450" s="174" t="s">
        <v>5235</v>
      </c>
      <c r="D8450" s="181">
        <v>1149.8496339999999</v>
      </c>
      <c r="E8450" s="97">
        <v>1091.529381658263</v>
      </c>
      <c r="F8450" s="227">
        <f t="shared" si="393"/>
        <v>1255094.6599999999</v>
      </c>
      <c r="G8450" s="81"/>
      <c r="H8450" s="106" t="s">
        <v>11235</v>
      </c>
      <c r="I8450" s="189" t="str">
        <f t="shared" si="394"/>
        <v/>
      </c>
      <c r="J8450" s="232">
        <v>2016</v>
      </c>
      <c r="K8450" s="106">
        <f t="shared" si="395"/>
        <v>0</v>
      </c>
    </row>
    <row r="8451" spans="2:11" s="58" customFormat="1">
      <c r="B8451" s="175" t="s">
        <v>9685</v>
      </c>
      <c r="C8451" s="174" t="s">
        <v>3397</v>
      </c>
      <c r="D8451" s="181">
        <v>7413.8222219999998</v>
      </c>
      <c r="E8451" s="97">
        <v>1639.1477669829674</v>
      </c>
      <c r="F8451" s="227">
        <f t="shared" si="393"/>
        <v>12152350.140000001</v>
      </c>
      <c r="G8451" s="81">
        <v>3706.9110529999998</v>
      </c>
      <c r="H8451" s="106">
        <v>0</v>
      </c>
      <c r="I8451" s="189">
        <f t="shared" si="394"/>
        <v>0</v>
      </c>
      <c r="J8451" s="232">
        <v>2016</v>
      </c>
      <c r="K8451" s="106">
        <f t="shared" si="395"/>
        <v>12152350</v>
      </c>
    </row>
    <row r="8452" spans="2:11" s="58" customFormat="1">
      <c r="B8452" s="175" t="s">
        <v>9686</v>
      </c>
      <c r="C8452" s="174" t="s">
        <v>3397</v>
      </c>
      <c r="D8452" s="104">
        <v>3227.7249999999999</v>
      </c>
      <c r="E8452" s="97">
        <v>239.04321154993067</v>
      </c>
      <c r="F8452" s="227">
        <f t="shared" si="393"/>
        <v>771565.75</v>
      </c>
      <c r="G8452" s="81">
        <v>1613.862543</v>
      </c>
      <c r="H8452" s="106">
        <v>0</v>
      </c>
      <c r="I8452" s="189">
        <f t="shared" si="394"/>
        <v>0</v>
      </c>
      <c r="J8452" s="232">
        <v>2016</v>
      </c>
      <c r="K8452" s="106">
        <f t="shared" si="395"/>
        <v>771566</v>
      </c>
    </row>
    <row r="8453" spans="2:11" s="58" customFormat="1">
      <c r="B8453" s="175" t="s">
        <v>9687</v>
      </c>
      <c r="C8453" s="174" t="s">
        <v>7363</v>
      </c>
      <c r="D8453" s="181">
        <v>2044.8</v>
      </c>
      <c r="E8453" s="97">
        <v>481.01551741001566</v>
      </c>
      <c r="F8453" s="227">
        <f t="shared" si="393"/>
        <v>983580.53</v>
      </c>
      <c r="G8453" s="81">
        <v>1022.399978</v>
      </c>
      <c r="H8453" s="106">
        <v>0</v>
      </c>
      <c r="I8453" s="189">
        <f t="shared" si="394"/>
        <v>0</v>
      </c>
      <c r="J8453" s="232">
        <v>2016</v>
      </c>
      <c r="K8453" s="106">
        <f t="shared" si="395"/>
        <v>983581</v>
      </c>
    </row>
    <row r="8454" spans="2:11" s="58" customFormat="1">
      <c r="B8454" s="175" t="s">
        <v>9688</v>
      </c>
      <c r="C8454" s="174" t="s">
        <v>2802</v>
      </c>
      <c r="D8454" s="181">
        <v>19791.282589999999</v>
      </c>
      <c r="E8454" s="97">
        <v>157.88765714349796</v>
      </c>
      <c r="F8454" s="227">
        <f t="shared" si="393"/>
        <v>3124799.24</v>
      </c>
      <c r="G8454" s="81">
        <v>9895.6413150000008</v>
      </c>
      <c r="H8454" s="106">
        <v>576.16114191180134</v>
      </c>
      <c r="I8454" s="189">
        <f t="shared" si="394"/>
        <v>5701484</v>
      </c>
      <c r="J8454" s="232">
        <v>2016</v>
      </c>
      <c r="K8454" s="106">
        <f t="shared" si="395"/>
        <v>8826283</v>
      </c>
    </row>
    <row r="8455" spans="2:11" s="58" customFormat="1">
      <c r="B8455" s="175" t="s">
        <v>9689</v>
      </c>
      <c r="C8455" s="174" t="s">
        <v>2802</v>
      </c>
      <c r="D8455" s="181">
        <v>9808.1259339999997</v>
      </c>
      <c r="E8455" s="97">
        <v>74.734324878418718</v>
      </c>
      <c r="F8455" s="227">
        <f t="shared" si="393"/>
        <v>733003.67</v>
      </c>
      <c r="G8455" s="81">
        <v>4904.0628139999999</v>
      </c>
      <c r="H8455" s="106">
        <v>576.16105404150721</v>
      </c>
      <c r="I8455" s="189">
        <f t="shared" si="394"/>
        <v>2825530</v>
      </c>
      <c r="J8455" s="232">
        <v>2016</v>
      </c>
      <c r="K8455" s="106">
        <f t="shared" si="395"/>
        <v>3558534</v>
      </c>
    </row>
    <row r="8456" spans="2:11" s="58" customFormat="1">
      <c r="B8456" s="175" t="s">
        <v>9690</v>
      </c>
      <c r="C8456" s="174" t="s">
        <v>2958</v>
      </c>
      <c r="D8456" s="181">
        <v>10664.72105</v>
      </c>
      <c r="E8456" s="97">
        <v>55.502865684424059</v>
      </c>
      <c r="F8456" s="227">
        <f t="shared" si="393"/>
        <v>591922.57999999996</v>
      </c>
      <c r="G8456" s="81">
        <v>5332.3604999999998</v>
      </c>
      <c r="H8456" s="106">
        <v>1300.6110520847194</v>
      </c>
      <c r="I8456" s="189">
        <f t="shared" si="394"/>
        <v>6935327</v>
      </c>
      <c r="J8456" s="232">
        <v>2016</v>
      </c>
      <c r="K8456" s="106">
        <f t="shared" si="395"/>
        <v>7527250</v>
      </c>
    </row>
    <row r="8457" spans="2:11" s="58" customFormat="1">
      <c r="B8457" s="175" t="s">
        <v>9691</v>
      </c>
      <c r="C8457" s="174" t="s">
        <v>2958</v>
      </c>
      <c r="D8457" s="104">
        <v>9369.3441070000008</v>
      </c>
      <c r="E8457" s="97">
        <v>79.35212556069267</v>
      </c>
      <c r="F8457" s="227">
        <f t="shared" si="393"/>
        <v>743477.37</v>
      </c>
      <c r="G8457" s="81">
        <v>9369.3438700000006</v>
      </c>
      <c r="H8457" s="106">
        <v>1296.6138470910876</v>
      </c>
      <c r="I8457" s="189">
        <f t="shared" si="394"/>
        <v>12148421</v>
      </c>
      <c r="J8457" s="232">
        <v>2016</v>
      </c>
      <c r="K8457" s="106">
        <f t="shared" si="395"/>
        <v>12891898</v>
      </c>
    </row>
    <row r="8458" spans="2:11" s="58" customFormat="1">
      <c r="B8458" s="175" t="s">
        <v>9692</v>
      </c>
      <c r="C8458" s="174" t="s">
        <v>2958</v>
      </c>
      <c r="D8458" s="181">
        <v>4702.0263850000001</v>
      </c>
      <c r="E8458" s="97">
        <v>174.38048680792335</v>
      </c>
      <c r="F8458" s="227">
        <f t="shared" si="393"/>
        <v>819941.65</v>
      </c>
      <c r="G8458" s="81">
        <v>2351.0131889999998</v>
      </c>
      <c r="H8458" s="106">
        <v>1300.6111638619141</v>
      </c>
      <c r="I8458" s="189">
        <f t="shared" si="394"/>
        <v>3057754</v>
      </c>
      <c r="J8458" s="232">
        <v>2016</v>
      </c>
      <c r="K8458" s="106">
        <f t="shared" si="395"/>
        <v>3877696</v>
      </c>
    </row>
    <row r="8459" spans="2:11" s="58" customFormat="1">
      <c r="B8459" s="175" t="s">
        <v>9693</v>
      </c>
      <c r="C8459" s="174" t="s">
        <v>5507</v>
      </c>
      <c r="D8459" s="181">
        <v>6716.9714290000002</v>
      </c>
      <c r="E8459" s="97">
        <v>133.72255331056581</v>
      </c>
      <c r="F8459" s="227">
        <f t="shared" si="393"/>
        <v>898210.57</v>
      </c>
      <c r="G8459" s="81">
        <v>3358.4858869999998</v>
      </c>
      <c r="H8459" s="106">
        <v>1300.6110929058671</v>
      </c>
      <c r="I8459" s="189">
        <f t="shared" si="394"/>
        <v>4368084</v>
      </c>
      <c r="J8459" s="232">
        <v>2016</v>
      </c>
      <c r="K8459" s="106">
        <f t="shared" si="395"/>
        <v>5266295</v>
      </c>
    </row>
    <row r="8460" spans="2:11" s="58" customFormat="1">
      <c r="B8460" s="175" t="s">
        <v>9694</v>
      </c>
      <c r="C8460" s="174" t="s">
        <v>2958</v>
      </c>
      <c r="D8460" s="181">
        <v>5138.0216769999997</v>
      </c>
      <c r="E8460" s="97">
        <v>573.99524474602561</v>
      </c>
      <c r="F8460" s="227">
        <f t="shared" si="393"/>
        <v>2949200.01</v>
      </c>
      <c r="G8460" s="81">
        <v>2569.0107739999999</v>
      </c>
      <c r="H8460" s="106">
        <v>1300.6111277601051</v>
      </c>
      <c r="I8460" s="189">
        <f t="shared" si="394"/>
        <v>3341284.0000000005</v>
      </c>
      <c r="J8460" s="232">
        <v>2016</v>
      </c>
      <c r="K8460" s="106">
        <f t="shared" si="395"/>
        <v>6290484</v>
      </c>
    </row>
    <row r="8461" spans="2:11" s="58" customFormat="1">
      <c r="B8461" s="175" t="s">
        <v>9695</v>
      </c>
      <c r="C8461" s="174" t="s">
        <v>2958</v>
      </c>
      <c r="D8461" s="181">
        <v>5339.4586980000004</v>
      </c>
      <c r="E8461" s="97">
        <v>70.271625125697341</v>
      </c>
      <c r="F8461" s="227">
        <f t="shared" si="393"/>
        <v>375212.44000000006</v>
      </c>
      <c r="G8461" s="81">
        <v>2669.7292929999999</v>
      </c>
      <c r="H8461" s="106">
        <v>1300.6112676308715</v>
      </c>
      <c r="I8461" s="189">
        <f t="shared" si="394"/>
        <v>3472280</v>
      </c>
      <c r="J8461" s="232">
        <v>2016</v>
      </c>
      <c r="K8461" s="106">
        <f t="shared" si="395"/>
        <v>3847492</v>
      </c>
    </row>
    <row r="8462" spans="2:11" s="58" customFormat="1">
      <c r="B8462" s="175" t="s">
        <v>9696</v>
      </c>
      <c r="C8462" s="174" t="s">
        <v>2955</v>
      </c>
      <c r="D8462" s="104">
        <v>18580.820530000001</v>
      </c>
      <c r="E8462" s="97">
        <v>1072.0387255147768</v>
      </c>
      <c r="F8462" s="227">
        <f t="shared" ref="F8462:F8525" si="396">IFERROR(D8462*E8462,0)</f>
        <v>19919359.16</v>
      </c>
      <c r="G8462" s="81">
        <v>9290.4105390000004</v>
      </c>
      <c r="H8462" s="106">
        <v>1300.6110924028778</v>
      </c>
      <c r="I8462" s="189">
        <f t="shared" ref="I8462:I8525" si="397">IFERROR(G8462*H8462,"")</f>
        <v>12083211</v>
      </c>
      <c r="J8462" s="232">
        <v>2016</v>
      </c>
      <c r="K8462" s="106">
        <f t="shared" ref="K8462:K8525" si="398">IFERROR(ROUND((F8462+I8462),0),0)</f>
        <v>32002570</v>
      </c>
    </row>
    <row r="8463" spans="2:11" s="58" customFormat="1">
      <c r="B8463" s="175" t="s">
        <v>9697</v>
      </c>
      <c r="C8463" s="174" t="s">
        <v>2958</v>
      </c>
      <c r="D8463" s="181">
        <v>5138.0216769999997</v>
      </c>
      <c r="E8463" s="97">
        <v>573.99524474602561</v>
      </c>
      <c r="F8463" s="227">
        <f t="shared" si="396"/>
        <v>2949200.01</v>
      </c>
      <c r="G8463" s="81">
        <v>2569.0107739999999</v>
      </c>
      <c r="H8463" s="106">
        <v>1300.6111277601051</v>
      </c>
      <c r="I8463" s="189">
        <f t="shared" si="397"/>
        <v>3341284.0000000005</v>
      </c>
      <c r="J8463" s="232">
        <v>2016</v>
      </c>
      <c r="K8463" s="106">
        <f t="shared" si="398"/>
        <v>6290484</v>
      </c>
    </row>
    <row r="8464" spans="2:11" s="58" customFormat="1">
      <c r="B8464" s="175" t="s">
        <v>9698</v>
      </c>
      <c r="C8464" s="174" t="s">
        <v>2958</v>
      </c>
      <c r="D8464" s="181">
        <v>4577.8703779999996</v>
      </c>
      <c r="E8464" s="97">
        <v>17.420355627203389</v>
      </c>
      <c r="F8464" s="227">
        <f t="shared" si="396"/>
        <v>79748.12999999999</v>
      </c>
      <c r="G8464" s="81">
        <v>2288.9352490000001</v>
      </c>
      <c r="H8464" s="106">
        <v>1300.6112782354203</v>
      </c>
      <c r="I8464" s="189">
        <f t="shared" si="397"/>
        <v>2977015</v>
      </c>
      <c r="J8464" s="232">
        <v>2016</v>
      </c>
      <c r="K8464" s="106">
        <f t="shared" si="398"/>
        <v>3056763</v>
      </c>
    </row>
    <row r="8465" spans="2:11" s="58" customFormat="1">
      <c r="B8465" s="175" t="s">
        <v>9699</v>
      </c>
      <c r="C8465" s="174" t="s">
        <v>7622</v>
      </c>
      <c r="D8465" s="181">
        <v>15073.42</v>
      </c>
      <c r="E8465" s="97">
        <v>25.403008076468382</v>
      </c>
      <c r="F8465" s="227">
        <f t="shared" si="396"/>
        <v>382910.21</v>
      </c>
      <c r="G8465" s="81">
        <v>7536.7100270000001</v>
      </c>
      <c r="H8465" s="106">
        <v>1300.6111373375782</v>
      </c>
      <c r="I8465" s="189">
        <f t="shared" si="397"/>
        <v>9802329</v>
      </c>
      <c r="J8465" s="232">
        <v>2016</v>
      </c>
      <c r="K8465" s="106">
        <f t="shared" si="398"/>
        <v>10185239</v>
      </c>
    </row>
    <row r="8466" spans="2:11" s="58" customFormat="1">
      <c r="B8466" s="175" t="s">
        <v>9700</v>
      </c>
      <c r="C8466" s="174" t="s">
        <v>7622</v>
      </c>
      <c r="D8466" s="181">
        <v>15073.42</v>
      </c>
      <c r="E8466" s="97">
        <v>25.403008076468382</v>
      </c>
      <c r="F8466" s="227">
        <f t="shared" si="396"/>
        <v>382910.21</v>
      </c>
      <c r="G8466" s="81">
        <v>7536.7101009999997</v>
      </c>
      <c r="H8466" s="106">
        <v>1300.6111245673878</v>
      </c>
      <c r="I8466" s="189">
        <f t="shared" si="397"/>
        <v>9802329</v>
      </c>
      <c r="J8466" s="232">
        <v>2016</v>
      </c>
      <c r="K8466" s="106">
        <f t="shared" si="398"/>
        <v>10185239</v>
      </c>
    </row>
    <row r="8467" spans="2:11" s="58" customFormat="1">
      <c r="B8467" s="175" t="s">
        <v>9701</v>
      </c>
      <c r="C8467" s="174" t="s">
        <v>3095</v>
      </c>
      <c r="D8467" s="104">
        <v>7040.7833330000003</v>
      </c>
      <c r="E8467" s="97">
        <v>105.61837154036451</v>
      </c>
      <c r="F8467" s="227">
        <f t="shared" si="396"/>
        <v>743636.07</v>
      </c>
      <c r="G8467" s="81">
        <v>3520.3916859999999</v>
      </c>
      <c r="H8467" s="106">
        <v>1300.6112411322176</v>
      </c>
      <c r="I8467" s="189">
        <f t="shared" si="397"/>
        <v>4578661</v>
      </c>
      <c r="J8467" s="232">
        <v>2016</v>
      </c>
      <c r="K8467" s="106">
        <f t="shared" si="398"/>
        <v>5322297</v>
      </c>
    </row>
    <row r="8468" spans="2:11" s="58" customFormat="1">
      <c r="B8468" s="175" t="s">
        <v>9702</v>
      </c>
      <c r="C8468" s="174" t="s">
        <v>5507</v>
      </c>
      <c r="D8468" s="181">
        <v>4838.921429</v>
      </c>
      <c r="E8468" s="97">
        <v>110.10201504968474</v>
      </c>
      <c r="F8468" s="227">
        <f t="shared" si="396"/>
        <v>532775</v>
      </c>
      <c r="G8468" s="81">
        <v>2419.460744</v>
      </c>
      <c r="H8468" s="106">
        <v>1300.6113067978754</v>
      </c>
      <c r="I8468" s="189">
        <f t="shared" si="397"/>
        <v>3146778</v>
      </c>
      <c r="J8468" s="232">
        <v>2016</v>
      </c>
      <c r="K8468" s="106">
        <f t="shared" si="398"/>
        <v>3679553</v>
      </c>
    </row>
    <row r="8469" spans="2:11" s="58" customFormat="1">
      <c r="B8469" s="175" t="s">
        <v>9703</v>
      </c>
      <c r="C8469" s="174" t="s">
        <v>3095</v>
      </c>
      <c r="D8469" s="181">
        <v>6612.0166669999999</v>
      </c>
      <c r="E8469" s="97">
        <v>549.56361167926252</v>
      </c>
      <c r="F8469" s="227">
        <f t="shared" si="396"/>
        <v>3633723.76</v>
      </c>
      <c r="G8469" s="81">
        <v>3306.0083169999998</v>
      </c>
      <c r="H8469" s="106">
        <v>1300.6110655831119</v>
      </c>
      <c r="I8469" s="189">
        <f t="shared" si="397"/>
        <v>4299831</v>
      </c>
      <c r="J8469" s="232">
        <v>2016</v>
      </c>
      <c r="K8469" s="106">
        <f t="shared" si="398"/>
        <v>7933555</v>
      </c>
    </row>
    <row r="8470" spans="2:11" s="58" customFormat="1">
      <c r="B8470" s="175" t="s">
        <v>9704</v>
      </c>
      <c r="C8470" s="174" t="s">
        <v>2773</v>
      </c>
      <c r="D8470" s="181">
        <v>14516.40445</v>
      </c>
      <c r="E8470" s="97">
        <v>460.96323046441438</v>
      </c>
      <c r="F8470" s="227">
        <f t="shared" si="396"/>
        <v>6691528.6900000004</v>
      </c>
      <c r="G8470" s="81">
        <v>7258.2019909999999</v>
      </c>
      <c r="H8470" s="106">
        <v>1300.6110895929185</v>
      </c>
      <c r="I8470" s="189">
        <f t="shared" si="397"/>
        <v>9440098</v>
      </c>
      <c r="J8470" s="232">
        <v>2016</v>
      </c>
      <c r="K8470" s="106">
        <f t="shared" si="398"/>
        <v>16131627</v>
      </c>
    </row>
    <row r="8471" spans="2:11" s="58" customFormat="1">
      <c r="B8471" s="175" t="s">
        <v>9705</v>
      </c>
      <c r="C8471" s="174" t="s">
        <v>2777</v>
      </c>
      <c r="D8471" s="181">
        <v>8987.2990910000008</v>
      </c>
      <c r="E8471" s="97">
        <v>353.47096806661733</v>
      </c>
      <c r="F8471" s="227">
        <f t="shared" si="396"/>
        <v>3176749.31</v>
      </c>
      <c r="G8471" s="81">
        <v>4493.6493449999998</v>
      </c>
      <c r="H8471" s="106">
        <v>1300.611051572828</v>
      </c>
      <c r="I8471" s="189">
        <f t="shared" si="397"/>
        <v>5844490</v>
      </c>
      <c r="J8471" s="232">
        <v>2016</v>
      </c>
      <c r="K8471" s="106">
        <f t="shared" si="398"/>
        <v>9021239</v>
      </c>
    </row>
    <row r="8472" spans="2:11" s="58" customFormat="1">
      <c r="B8472" s="175" t="s">
        <v>9706</v>
      </c>
      <c r="C8472" s="174" t="s">
        <v>9707</v>
      </c>
      <c r="D8472" s="104">
        <v>6174.4</v>
      </c>
      <c r="E8472" s="97">
        <v>891.86855402954143</v>
      </c>
      <c r="F8472" s="227">
        <f t="shared" si="396"/>
        <v>5506753.2000000002</v>
      </c>
      <c r="G8472" s="81"/>
      <c r="H8472" s="106" t="s">
        <v>11235</v>
      </c>
      <c r="I8472" s="189" t="str">
        <f t="shared" si="397"/>
        <v/>
      </c>
      <c r="J8472" s="232">
        <v>2016</v>
      </c>
      <c r="K8472" s="106">
        <f t="shared" si="398"/>
        <v>0</v>
      </c>
    </row>
    <row r="8473" spans="2:11" s="58" customFormat="1">
      <c r="B8473" s="175" t="s">
        <v>9708</v>
      </c>
      <c r="C8473" s="174" t="s">
        <v>2777</v>
      </c>
      <c r="D8473" s="181">
        <v>7956.3024240000004</v>
      </c>
      <c r="E8473" s="97">
        <v>976.01370538350466</v>
      </c>
      <c r="F8473" s="227">
        <f t="shared" si="396"/>
        <v>7765460.21</v>
      </c>
      <c r="G8473" s="81">
        <v>7956.3022620000002</v>
      </c>
      <c r="H8473" s="106">
        <v>1300.6110953606201</v>
      </c>
      <c r="I8473" s="189">
        <f t="shared" si="397"/>
        <v>10348055</v>
      </c>
      <c r="J8473" s="232">
        <v>2016</v>
      </c>
      <c r="K8473" s="106">
        <f t="shared" si="398"/>
        <v>18113515</v>
      </c>
    </row>
    <row r="8474" spans="2:11" s="58" customFormat="1">
      <c r="B8474" s="175" t="s">
        <v>9709</v>
      </c>
      <c r="C8474" s="174" t="s">
        <v>2758</v>
      </c>
      <c r="D8474" s="181">
        <v>4412.95</v>
      </c>
      <c r="E8474" s="97">
        <v>271.30131771264121</v>
      </c>
      <c r="F8474" s="227">
        <f t="shared" si="396"/>
        <v>1197239.1499999999</v>
      </c>
      <c r="G8474" s="81">
        <v>2206.4750730000001</v>
      </c>
      <c r="H8474" s="106">
        <v>1300.6111127728113</v>
      </c>
      <c r="I8474" s="189">
        <f t="shared" si="397"/>
        <v>2869766</v>
      </c>
      <c r="J8474" s="232">
        <v>2016</v>
      </c>
      <c r="K8474" s="106">
        <f t="shared" si="398"/>
        <v>4067005</v>
      </c>
    </row>
    <row r="8475" spans="2:11" s="58" customFormat="1">
      <c r="B8475" s="175" t="s">
        <v>9710</v>
      </c>
      <c r="C8475" s="174" t="s">
        <v>2777</v>
      </c>
      <c r="D8475" s="181">
        <v>10340.583329999999</v>
      </c>
      <c r="E8475" s="97">
        <v>108.32241511466066</v>
      </c>
      <c r="F8475" s="227">
        <f t="shared" si="396"/>
        <v>1120116.96</v>
      </c>
      <c r="G8475" s="81">
        <v>5170.2915659999999</v>
      </c>
      <c r="H8475" s="106">
        <v>1300.6111771763087</v>
      </c>
      <c r="I8475" s="189">
        <f t="shared" si="397"/>
        <v>6724539.0000000009</v>
      </c>
      <c r="J8475" s="232">
        <v>2016</v>
      </c>
      <c r="K8475" s="106">
        <f t="shared" si="398"/>
        <v>7844656</v>
      </c>
    </row>
    <row r="8476" spans="2:11" s="58" customFormat="1">
      <c r="B8476" s="175" t="s">
        <v>9711</v>
      </c>
      <c r="C8476" s="174" t="s">
        <v>3993</v>
      </c>
      <c r="D8476" s="181">
        <v>4184.1301780000003</v>
      </c>
      <c r="E8476" s="97">
        <v>173.93548695654371</v>
      </c>
      <c r="F8476" s="227">
        <f t="shared" si="396"/>
        <v>727768.72</v>
      </c>
      <c r="G8476" s="81"/>
      <c r="H8476" s="106" t="s">
        <v>11235</v>
      </c>
      <c r="I8476" s="189" t="str">
        <f t="shared" si="397"/>
        <v/>
      </c>
      <c r="J8476" s="232">
        <v>2016</v>
      </c>
      <c r="K8476" s="106">
        <f t="shared" si="398"/>
        <v>0</v>
      </c>
    </row>
    <row r="8477" spans="2:11" s="58" customFormat="1">
      <c r="B8477" s="175" t="s">
        <v>9712</v>
      </c>
      <c r="C8477" s="174" t="s">
        <v>6727</v>
      </c>
      <c r="D8477" s="104">
        <v>3840.0883199999998</v>
      </c>
      <c r="E8477" s="97">
        <v>189.81785293938239</v>
      </c>
      <c r="F8477" s="227">
        <f t="shared" si="396"/>
        <v>728917.32</v>
      </c>
      <c r="G8477" s="81">
        <v>1920.044095</v>
      </c>
      <c r="H8477" s="106">
        <v>1300.6112758051008</v>
      </c>
      <c r="I8477" s="189">
        <f t="shared" si="397"/>
        <v>2497231</v>
      </c>
      <c r="J8477" s="232">
        <v>2016</v>
      </c>
      <c r="K8477" s="106">
        <f t="shared" si="398"/>
        <v>3226148</v>
      </c>
    </row>
    <row r="8478" spans="2:11" s="58" customFormat="1">
      <c r="B8478" s="175" t="s">
        <v>9713</v>
      </c>
      <c r="C8478" s="174" t="s">
        <v>2682</v>
      </c>
      <c r="D8478" s="181">
        <v>14142.14616</v>
      </c>
      <c r="E8478" s="97">
        <v>267.19495451742665</v>
      </c>
      <c r="F8478" s="227">
        <f t="shared" si="396"/>
        <v>3778710.1</v>
      </c>
      <c r="G8478" s="81">
        <v>7071.0732429999998</v>
      </c>
      <c r="H8478" s="106">
        <v>1300.6111920993435</v>
      </c>
      <c r="I8478" s="189">
        <f t="shared" si="397"/>
        <v>9196717</v>
      </c>
      <c r="J8478" s="232">
        <v>2016</v>
      </c>
      <c r="K8478" s="106">
        <f t="shared" si="398"/>
        <v>12975427</v>
      </c>
    </row>
    <row r="8479" spans="2:11" s="58" customFormat="1">
      <c r="B8479" s="175" t="s">
        <v>9714</v>
      </c>
      <c r="C8479" s="174" t="s">
        <v>2675</v>
      </c>
      <c r="D8479" s="181">
        <v>5031.8</v>
      </c>
      <c r="E8479" s="97">
        <v>500.58013633292256</v>
      </c>
      <c r="F8479" s="227">
        <f t="shared" si="396"/>
        <v>2518819.13</v>
      </c>
      <c r="G8479" s="81">
        <v>2515.8999410000001</v>
      </c>
      <c r="H8479" s="106">
        <v>1300.6109450836859</v>
      </c>
      <c r="I8479" s="189">
        <f t="shared" si="397"/>
        <v>3272207</v>
      </c>
      <c r="J8479" s="232">
        <v>2016</v>
      </c>
      <c r="K8479" s="106">
        <f t="shared" si="398"/>
        <v>5791026</v>
      </c>
    </row>
    <row r="8480" spans="2:11" s="58" customFormat="1">
      <c r="B8480" s="175" t="s">
        <v>9715</v>
      </c>
      <c r="C8480" s="174" t="s">
        <v>2675</v>
      </c>
      <c r="D8480" s="181">
        <v>5126.4755560000003</v>
      </c>
      <c r="E8480" s="97">
        <v>408.93824755418376</v>
      </c>
      <c r="F8480" s="227">
        <f t="shared" si="396"/>
        <v>2096411.93</v>
      </c>
      <c r="G8480" s="81">
        <v>2563.23774</v>
      </c>
      <c r="H8480" s="106">
        <v>1300.6113120041687</v>
      </c>
      <c r="I8480" s="189">
        <f t="shared" si="397"/>
        <v>3333776</v>
      </c>
      <c r="J8480" s="232">
        <v>2016</v>
      </c>
      <c r="K8480" s="106">
        <f t="shared" si="398"/>
        <v>5430188</v>
      </c>
    </row>
    <row r="8481" spans="2:11" s="58" customFormat="1">
      <c r="B8481" s="175" t="s">
        <v>9716</v>
      </c>
      <c r="C8481" s="174" t="s">
        <v>6723</v>
      </c>
      <c r="D8481" s="181">
        <v>16799.733329999999</v>
      </c>
      <c r="E8481" s="97">
        <v>359.81466320096644</v>
      </c>
      <c r="F8481" s="227">
        <f t="shared" si="396"/>
        <v>6044790.3899999997</v>
      </c>
      <c r="G8481" s="81">
        <v>8399.8669300000001</v>
      </c>
      <c r="H8481" s="106">
        <v>1300.6110800376691</v>
      </c>
      <c r="I8481" s="189">
        <f t="shared" si="397"/>
        <v>10924960</v>
      </c>
      <c r="J8481" s="232">
        <v>2016</v>
      </c>
      <c r="K8481" s="106">
        <f t="shared" si="398"/>
        <v>16969750</v>
      </c>
    </row>
    <row r="8482" spans="2:11" s="58" customFormat="1">
      <c r="B8482" s="175" t="s">
        <v>9717</v>
      </c>
      <c r="C8482" s="174" t="s">
        <v>2279</v>
      </c>
      <c r="D8482" s="104">
        <v>3304.5124999999998</v>
      </c>
      <c r="E8482" s="97">
        <v>157.24204099697005</v>
      </c>
      <c r="F8482" s="227">
        <f t="shared" si="396"/>
        <v>519608.29</v>
      </c>
      <c r="G8482" s="81"/>
      <c r="H8482" s="106" t="s">
        <v>11235</v>
      </c>
      <c r="I8482" s="189" t="str">
        <f t="shared" si="397"/>
        <v/>
      </c>
      <c r="J8482" s="232">
        <v>2016</v>
      </c>
      <c r="K8482" s="106">
        <f t="shared" si="398"/>
        <v>0</v>
      </c>
    </row>
    <row r="8483" spans="2:11" s="58" customFormat="1">
      <c r="B8483" s="175" t="s">
        <v>9718</v>
      </c>
      <c r="C8483" s="174" t="s">
        <v>2273</v>
      </c>
      <c r="D8483" s="181">
        <v>4569.5909089999996</v>
      </c>
      <c r="E8483" s="97">
        <v>428.37668162911694</v>
      </c>
      <c r="F8483" s="227">
        <f t="shared" si="396"/>
        <v>1957506.19</v>
      </c>
      <c r="G8483" s="81"/>
      <c r="H8483" s="106" t="s">
        <v>11235</v>
      </c>
      <c r="I8483" s="189" t="str">
        <f t="shared" si="397"/>
        <v/>
      </c>
      <c r="J8483" s="232">
        <v>2016</v>
      </c>
      <c r="K8483" s="106">
        <f t="shared" si="398"/>
        <v>0</v>
      </c>
    </row>
    <row r="8484" spans="2:11" s="58" customFormat="1">
      <c r="B8484" s="175" t="s">
        <v>9719</v>
      </c>
      <c r="C8484" s="174" t="s">
        <v>2273</v>
      </c>
      <c r="D8484" s="181">
        <v>11639.031929999999</v>
      </c>
      <c r="E8484" s="97">
        <v>700.13201776653261</v>
      </c>
      <c r="F8484" s="227">
        <f t="shared" si="396"/>
        <v>8148858.9100000001</v>
      </c>
      <c r="G8484" s="81"/>
      <c r="H8484" s="106" t="s">
        <v>11235</v>
      </c>
      <c r="I8484" s="189" t="str">
        <f t="shared" si="397"/>
        <v/>
      </c>
      <c r="J8484" s="232">
        <v>2016</v>
      </c>
      <c r="K8484" s="106">
        <f t="shared" si="398"/>
        <v>0</v>
      </c>
    </row>
    <row r="8485" spans="2:11" s="58" customFormat="1">
      <c r="B8485" s="175" t="s">
        <v>9720</v>
      </c>
      <c r="C8485" s="174" t="s">
        <v>9721</v>
      </c>
      <c r="D8485" s="181">
        <v>9361.8378530000009</v>
      </c>
      <c r="E8485" s="97">
        <v>425.61586651740095</v>
      </c>
      <c r="F8485" s="227">
        <f t="shared" si="396"/>
        <v>3984546.73</v>
      </c>
      <c r="G8485" s="81"/>
      <c r="H8485" s="106" t="s">
        <v>11235</v>
      </c>
      <c r="I8485" s="189" t="str">
        <f t="shared" si="397"/>
        <v/>
      </c>
      <c r="J8485" s="232">
        <v>2016</v>
      </c>
      <c r="K8485" s="106">
        <f t="shared" si="398"/>
        <v>0</v>
      </c>
    </row>
    <row r="8486" spans="2:11" s="58" customFormat="1">
      <c r="B8486" s="175" t="s">
        <v>9722</v>
      </c>
      <c r="C8486" s="174" t="s">
        <v>3696</v>
      </c>
      <c r="D8486" s="181">
        <v>12964.35</v>
      </c>
      <c r="E8486" s="97">
        <v>195.55205004493092</v>
      </c>
      <c r="F8486" s="227">
        <f t="shared" si="396"/>
        <v>2535205.2200000002</v>
      </c>
      <c r="G8486" s="81"/>
      <c r="H8486" s="106" t="s">
        <v>11235</v>
      </c>
      <c r="I8486" s="189" t="str">
        <f t="shared" si="397"/>
        <v/>
      </c>
      <c r="J8486" s="232">
        <v>2016</v>
      </c>
      <c r="K8486" s="106">
        <f t="shared" si="398"/>
        <v>0</v>
      </c>
    </row>
    <row r="8487" spans="2:11" s="58" customFormat="1">
      <c r="B8487" s="175" t="s">
        <v>9723</v>
      </c>
      <c r="C8487" s="174" t="s">
        <v>9721</v>
      </c>
      <c r="D8487" s="104">
        <v>9361.8378530000009</v>
      </c>
      <c r="E8487" s="97">
        <v>425.61586651740095</v>
      </c>
      <c r="F8487" s="227">
        <f t="shared" si="396"/>
        <v>3984546.73</v>
      </c>
      <c r="G8487" s="81"/>
      <c r="H8487" s="106" t="s">
        <v>11235</v>
      </c>
      <c r="I8487" s="189" t="str">
        <f t="shared" si="397"/>
        <v/>
      </c>
      <c r="J8487" s="232">
        <v>2016</v>
      </c>
      <c r="K8487" s="106">
        <f t="shared" si="398"/>
        <v>0</v>
      </c>
    </row>
    <row r="8488" spans="2:11" s="58" customFormat="1">
      <c r="B8488" s="175" t="s">
        <v>9724</v>
      </c>
      <c r="C8488" s="174" t="s">
        <v>1350</v>
      </c>
      <c r="D8488" s="181">
        <v>10570.52</v>
      </c>
      <c r="E8488" s="97">
        <v>56.914313581545656</v>
      </c>
      <c r="F8488" s="227">
        <f t="shared" si="396"/>
        <v>601613.89</v>
      </c>
      <c r="G8488" s="81">
        <v>5285.2602260000003</v>
      </c>
      <c r="H8488" s="106">
        <v>576.16122381634261</v>
      </c>
      <c r="I8488" s="189">
        <f t="shared" si="397"/>
        <v>3045161.9999999995</v>
      </c>
      <c r="J8488" s="232">
        <v>2016</v>
      </c>
      <c r="K8488" s="106">
        <f t="shared" si="398"/>
        <v>3646776</v>
      </c>
    </row>
    <row r="8489" spans="2:11" s="58" customFormat="1">
      <c r="B8489" s="175" t="s">
        <v>9725</v>
      </c>
      <c r="C8489" s="174" t="s">
        <v>1371</v>
      </c>
      <c r="D8489" s="181">
        <v>9386.36</v>
      </c>
      <c r="E8489" s="97">
        <v>258.31361571471791</v>
      </c>
      <c r="F8489" s="227">
        <f t="shared" si="396"/>
        <v>2424624.59</v>
      </c>
      <c r="G8489" s="81">
        <v>4693.179905</v>
      </c>
      <c r="H8489" s="106">
        <v>576.16116465494838</v>
      </c>
      <c r="I8489" s="189">
        <f t="shared" si="397"/>
        <v>2704028</v>
      </c>
      <c r="J8489" s="232">
        <v>2016</v>
      </c>
      <c r="K8489" s="106">
        <f t="shared" si="398"/>
        <v>5128653</v>
      </c>
    </row>
    <row r="8490" spans="2:11" s="58" customFormat="1">
      <c r="B8490" s="175" t="s">
        <v>9726</v>
      </c>
      <c r="C8490" s="174" t="s">
        <v>3704</v>
      </c>
      <c r="D8490" s="181">
        <v>6750.7</v>
      </c>
      <c r="E8490" s="97">
        <v>245.68588590812806</v>
      </c>
      <c r="F8490" s="227">
        <f t="shared" si="396"/>
        <v>1658551.71</v>
      </c>
      <c r="G8490" s="81">
        <v>3375.3499619999998</v>
      </c>
      <c r="H8490" s="106">
        <v>576.16129346412356</v>
      </c>
      <c r="I8490" s="189">
        <f t="shared" si="397"/>
        <v>1944746.0000000002</v>
      </c>
      <c r="J8490" s="232">
        <v>2016</v>
      </c>
      <c r="K8490" s="106">
        <f t="shared" si="398"/>
        <v>3603298</v>
      </c>
    </row>
    <row r="8491" spans="2:11" s="58" customFormat="1">
      <c r="B8491" s="175" t="s">
        <v>9727</v>
      </c>
      <c r="C8491" s="174" t="s">
        <v>3704</v>
      </c>
      <c r="D8491" s="181">
        <v>5552.7666669999999</v>
      </c>
      <c r="E8491" s="97">
        <v>218.77560554085497</v>
      </c>
      <c r="F8491" s="227">
        <f t="shared" si="396"/>
        <v>1214809.8899999999</v>
      </c>
      <c r="G8491" s="81">
        <v>2776.3833199999999</v>
      </c>
      <c r="H8491" s="106">
        <v>576.16107562553725</v>
      </c>
      <c r="I8491" s="189">
        <f t="shared" si="397"/>
        <v>1599644.0000000002</v>
      </c>
      <c r="J8491" s="232">
        <v>2016</v>
      </c>
      <c r="K8491" s="106">
        <f t="shared" si="398"/>
        <v>2814454</v>
      </c>
    </row>
    <row r="8492" spans="2:11" s="58" customFormat="1">
      <c r="B8492" s="175" t="s">
        <v>9728</v>
      </c>
      <c r="C8492" s="174" t="s">
        <v>2483</v>
      </c>
      <c r="D8492" s="104">
        <v>298.10000000000002</v>
      </c>
      <c r="E8492" s="97">
        <v>1730.7430057027841</v>
      </c>
      <c r="F8492" s="227">
        <f t="shared" si="396"/>
        <v>515934.49</v>
      </c>
      <c r="G8492" s="81">
        <v>149.04999609999999</v>
      </c>
      <c r="H8492" s="106">
        <v>1300.6105674094681</v>
      </c>
      <c r="I8492" s="189">
        <f t="shared" si="397"/>
        <v>193856</v>
      </c>
      <c r="J8492" s="232">
        <v>2016</v>
      </c>
      <c r="K8492" s="106">
        <f t="shared" si="398"/>
        <v>709790</v>
      </c>
    </row>
    <row r="8493" spans="2:11" s="58" customFormat="1">
      <c r="B8493" s="175" t="s">
        <v>9729</v>
      </c>
      <c r="C8493" s="174" t="s">
        <v>2483</v>
      </c>
      <c r="D8493" s="181">
        <v>2362</v>
      </c>
      <c r="E8493" s="97">
        <v>97.858518204911093</v>
      </c>
      <c r="F8493" s="227">
        <f t="shared" si="396"/>
        <v>231141.82</v>
      </c>
      <c r="G8493" s="81">
        <v>1181.0000299999999</v>
      </c>
      <c r="H8493" s="106">
        <v>1300.6113132782903</v>
      </c>
      <c r="I8493" s="189">
        <f t="shared" si="397"/>
        <v>1536022</v>
      </c>
      <c r="J8493" s="232">
        <v>2016</v>
      </c>
      <c r="K8493" s="106">
        <f t="shared" si="398"/>
        <v>1767164</v>
      </c>
    </row>
    <row r="8494" spans="2:11" s="58" customFormat="1">
      <c r="B8494" s="175" t="s">
        <v>9730</v>
      </c>
      <c r="C8494" s="174" t="s">
        <v>2480</v>
      </c>
      <c r="D8494" s="181">
        <v>4992.1000000000004</v>
      </c>
      <c r="E8494" s="97">
        <v>254.60893611906812</v>
      </c>
      <c r="F8494" s="227">
        <f t="shared" si="396"/>
        <v>1271033.27</v>
      </c>
      <c r="G8494" s="81"/>
      <c r="H8494" s="106" t="s">
        <v>11235</v>
      </c>
      <c r="I8494" s="189" t="str">
        <f t="shared" si="397"/>
        <v/>
      </c>
      <c r="J8494" s="232">
        <v>2016</v>
      </c>
      <c r="K8494" s="106">
        <f t="shared" si="398"/>
        <v>0</v>
      </c>
    </row>
    <row r="8495" spans="2:11" s="58" customFormat="1">
      <c r="B8495" s="175" t="s">
        <v>9731</v>
      </c>
      <c r="C8495" s="174" t="s">
        <v>2492</v>
      </c>
      <c r="D8495" s="181">
        <v>3452.732172</v>
      </c>
      <c r="E8495" s="97">
        <v>204.51562554617979</v>
      </c>
      <c r="F8495" s="227">
        <f t="shared" si="396"/>
        <v>706137.68</v>
      </c>
      <c r="G8495" s="81">
        <v>1726.366111</v>
      </c>
      <c r="H8495" s="106">
        <v>1300.6111424994253</v>
      </c>
      <c r="I8495" s="189">
        <f t="shared" si="397"/>
        <v>2245331</v>
      </c>
      <c r="J8495" s="232">
        <v>2016</v>
      </c>
      <c r="K8495" s="106">
        <f t="shared" si="398"/>
        <v>2951469</v>
      </c>
    </row>
    <row r="8496" spans="2:11" s="58" customFormat="1">
      <c r="B8496" s="175" t="s">
        <v>9732</v>
      </c>
      <c r="C8496" s="174" t="s">
        <v>2549</v>
      </c>
      <c r="D8496" s="181">
        <v>3018.7052960000001</v>
      </c>
      <c r="E8496" s="97">
        <v>99.473290883311179</v>
      </c>
      <c r="F8496" s="227">
        <f t="shared" si="396"/>
        <v>300280.55</v>
      </c>
      <c r="G8496" s="81">
        <v>1509.3525979999999</v>
      </c>
      <c r="H8496" s="106">
        <v>1300.611270422314</v>
      </c>
      <c r="I8496" s="189">
        <f t="shared" si="397"/>
        <v>1963081</v>
      </c>
      <c r="J8496" s="232">
        <v>2016</v>
      </c>
      <c r="K8496" s="106">
        <f t="shared" si="398"/>
        <v>2263362</v>
      </c>
    </row>
    <row r="8497" spans="2:11" s="58" customFormat="1">
      <c r="B8497" s="175" t="s">
        <v>9733</v>
      </c>
      <c r="C8497" s="174" t="s">
        <v>2567</v>
      </c>
      <c r="D8497" s="104">
        <v>6083.9750000000004</v>
      </c>
      <c r="E8497" s="97">
        <v>107.35615941880101</v>
      </c>
      <c r="F8497" s="227">
        <f t="shared" si="396"/>
        <v>653152.18999999994</v>
      </c>
      <c r="G8497" s="81">
        <v>3041.9873440000001</v>
      </c>
      <c r="H8497" s="106">
        <v>1300.6112625036615</v>
      </c>
      <c r="I8497" s="189">
        <f t="shared" si="397"/>
        <v>3956443</v>
      </c>
      <c r="J8497" s="232">
        <v>2016</v>
      </c>
      <c r="K8497" s="106">
        <f t="shared" si="398"/>
        <v>4609595</v>
      </c>
    </row>
    <row r="8498" spans="2:11" s="58" customFormat="1">
      <c r="B8498" s="175" t="s">
        <v>9734</v>
      </c>
      <c r="C8498" s="174" t="s">
        <v>2549</v>
      </c>
      <c r="D8498" s="181">
        <v>8100.2402650000004</v>
      </c>
      <c r="E8498" s="97">
        <v>254.9222482846933</v>
      </c>
      <c r="F8498" s="227">
        <f t="shared" si="396"/>
        <v>2064931.46</v>
      </c>
      <c r="G8498" s="81">
        <v>4050.1201809999998</v>
      </c>
      <c r="H8498" s="106">
        <v>1300.6110348803006</v>
      </c>
      <c r="I8498" s="189">
        <f t="shared" si="397"/>
        <v>5267631</v>
      </c>
      <c r="J8498" s="232">
        <v>2016</v>
      </c>
      <c r="K8498" s="106">
        <f t="shared" si="398"/>
        <v>7332562</v>
      </c>
    </row>
    <row r="8499" spans="2:11" s="58" customFormat="1">
      <c r="B8499" s="175" t="s">
        <v>9735</v>
      </c>
      <c r="C8499" s="174" t="s">
        <v>2606</v>
      </c>
      <c r="D8499" s="181">
        <v>6692.55</v>
      </c>
      <c r="E8499" s="97">
        <v>472.72178616521353</v>
      </c>
      <c r="F8499" s="227">
        <f t="shared" si="396"/>
        <v>3163714.19</v>
      </c>
      <c r="G8499" s="81">
        <v>3346.2751589999998</v>
      </c>
      <c r="H8499" s="106">
        <v>1291.2667950746963</v>
      </c>
      <c r="I8499" s="189">
        <f t="shared" si="397"/>
        <v>4320934</v>
      </c>
      <c r="J8499" s="232">
        <v>2016</v>
      </c>
      <c r="K8499" s="106">
        <f t="shared" si="398"/>
        <v>7484648</v>
      </c>
    </row>
    <row r="8500" spans="2:11" s="58" customFormat="1">
      <c r="B8500" s="175" t="s">
        <v>9736</v>
      </c>
      <c r="C8500" s="174" t="s">
        <v>2549</v>
      </c>
      <c r="D8500" s="181">
        <v>8100.2402650000004</v>
      </c>
      <c r="E8500" s="97">
        <v>254.9222482846933</v>
      </c>
      <c r="F8500" s="227">
        <f t="shared" si="396"/>
        <v>2064931.46</v>
      </c>
      <c r="G8500" s="81">
        <v>4050.1201809999998</v>
      </c>
      <c r="H8500" s="106">
        <v>1300.6110348803006</v>
      </c>
      <c r="I8500" s="189">
        <f t="shared" si="397"/>
        <v>5267631</v>
      </c>
      <c r="J8500" s="232">
        <v>2016</v>
      </c>
      <c r="K8500" s="106">
        <f t="shared" si="398"/>
        <v>7332562</v>
      </c>
    </row>
    <row r="8501" spans="2:11" s="58" customFormat="1">
      <c r="B8501" s="175" t="s">
        <v>9737</v>
      </c>
      <c r="C8501" s="174" t="s">
        <v>6023</v>
      </c>
      <c r="D8501" s="181">
        <v>10466.26</v>
      </c>
      <c r="E8501" s="97">
        <v>159.49512528830738</v>
      </c>
      <c r="F8501" s="227">
        <f t="shared" si="396"/>
        <v>1669317.45</v>
      </c>
      <c r="G8501" s="81">
        <v>5233.1298800000004</v>
      </c>
      <c r="H8501" s="106">
        <v>162.69441415048539</v>
      </c>
      <c r="I8501" s="189">
        <f t="shared" si="397"/>
        <v>851401</v>
      </c>
      <c r="J8501" s="232">
        <v>2016</v>
      </c>
      <c r="K8501" s="106">
        <f t="shared" si="398"/>
        <v>2520718</v>
      </c>
    </row>
    <row r="8502" spans="2:11" s="58" customFormat="1">
      <c r="B8502" s="175" t="s">
        <v>9738</v>
      </c>
      <c r="C8502" s="174" t="s">
        <v>6069</v>
      </c>
      <c r="D8502" s="104">
        <v>9053.4523809999991</v>
      </c>
      <c r="E8502" s="97">
        <v>108.21902615362087</v>
      </c>
      <c r="F8502" s="227">
        <f t="shared" si="396"/>
        <v>979755.8</v>
      </c>
      <c r="G8502" s="81">
        <v>4526.7261429999999</v>
      </c>
      <c r="H8502" s="106">
        <v>162.69440136970974</v>
      </c>
      <c r="I8502" s="189">
        <f t="shared" si="397"/>
        <v>736473</v>
      </c>
      <c r="J8502" s="232">
        <v>2016</v>
      </c>
      <c r="K8502" s="106">
        <f t="shared" si="398"/>
        <v>1716229</v>
      </c>
    </row>
    <row r="8503" spans="2:11" s="58" customFormat="1">
      <c r="B8503" s="175" t="s">
        <v>9739</v>
      </c>
      <c r="C8503" s="174" t="s">
        <v>521</v>
      </c>
      <c r="D8503" s="181">
        <v>4547.04</v>
      </c>
      <c r="E8503" s="97">
        <v>388.18155327421795</v>
      </c>
      <c r="F8503" s="227">
        <f t="shared" si="396"/>
        <v>1765077.05</v>
      </c>
      <c r="G8503" s="81">
        <v>2273.5200460000001</v>
      </c>
      <c r="H8503" s="106">
        <v>162.6944088972418</v>
      </c>
      <c r="I8503" s="189">
        <f t="shared" si="397"/>
        <v>369889</v>
      </c>
      <c r="J8503" s="232">
        <v>2016</v>
      </c>
      <c r="K8503" s="106">
        <f t="shared" si="398"/>
        <v>2134966</v>
      </c>
    </row>
    <row r="8504" spans="2:11" s="58" customFormat="1">
      <c r="B8504" s="175" t="s">
        <v>9740</v>
      </c>
      <c r="C8504" s="174" t="s">
        <v>483</v>
      </c>
      <c r="D8504" s="181">
        <v>17835.490000000002</v>
      </c>
      <c r="E8504" s="97">
        <v>145.07859105637129</v>
      </c>
      <c r="F8504" s="227">
        <f t="shared" si="396"/>
        <v>2587547.7599999998</v>
      </c>
      <c r="G8504" s="81">
        <v>8917.7445000000007</v>
      </c>
      <c r="H8504" s="106">
        <v>162.6945019561841</v>
      </c>
      <c r="I8504" s="189">
        <f t="shared" si="397"/>
        <v>1450868</v>
      </c>
      <c r="J8504" s="232">
        <v>2016</v>
      </c>
      <c r="K8504" s="106">
        <f t="shared" si="398"/>
        <v>4038416</v>
      </c>
    </row>
    <row r="8505" spans="2:11" s="58" customFormat="1">
      <c r="B8505" s="175" t="s">
        <v>9741</v>
      </c>
      <c r="C8505" s="174" t="s">
        <v>483</v>
      </c>
      <c r="D8505" s="181">
        <v>8132.85</v>
      </c>
      <c r="E8505" s="97">
        <v>106.93401698051727</v>
      </c>
      <c r="F8505" s="227">
        <f t="shared" si="396"/>
        <v>869678.32</v>
      </c>
      <c r="G8505" s="81">
        <v>4066.4248720000001</v>
      </c>
      <c r="H8505" s="106">
        <v>162.69450950771187</v>
      </c>
      <c r="I8505" s="189">
        <f t="shared" si="397"/>
        <v>661585</v>
      </c>
      <c r="J8505" s="232">
        <v>2016</v>
      </c>
      <c r="K8505" s="106">
        <f t="shared" si="398"/>
        <v>1531263</v>
      </c>
    </row>
    <row r="8506" spans="2:11" s="58" customFormat="1">
      <c r="B8506" s="175" t="s">
        <v>9742</v>
      </c>
      <c r="C8506" s="174" t="s">
        <v>502</v>
      </c>
      <c r="D8506" s="181">
        <v>4473.5200000000004</v>
      </c>
      <c r="E8506" s="97">
        <v>184.21143752570683</v>
      </c>
      <c r="F8506" s="227">
        <f t="shared" si="396"/>
        <v>824073.55</v>
      </c>
      <c r="G8506" s="81">
        <v>2236.759986</v>
      </c>
      <c r="H8506" s="106">
        <v>162.69470228264356</v>
      </c>
      <c r="I8506" s="189">
        <f t="shared" si="397"/>
        <v>363909</v>
      </c>
      <c r="J8506" s="232">
        <v>2016</v>
      </c>
      <c r="K8506" s="106">
        <f t="shared" si="398"/>
        <v>1187983</v>
      </c>
    </row>
    <row r="8507" spans="2:11" s="58" customFormat="1">
      <c r="B8507" s="175" t="s">
        <v>9743</v>
      </c>
      <c r="C8507" s="174" t="s">
        <v>502</v>
      </c>
      <c r="D8507" s="104">
        <v>5228.8999999999996</v>
      </c>
      <c r="E8507" s="97">
        <v>87.010962152651615</v>
      </c>
      <c r="F8507" s="227">
        <f t="shared" si="396"/>
        <v>454971.62</v>
      </c>
      <c r="G8507" s="81">
        <v>2614.449979</v>
      </c>
      <c r="H8507" s="106">
        <v>162.69464071471532</v>
      </c>
      <c r="I8507" s="189">
        <f t="shared" si="397"/>
        <v>425357</v>
      </c>
      <c r="J8507" s="232">
        <v>2016</v>
      </c>
      <c r="K8507" s="106">
        <f t="shared" si="398"/>
        <v>880329</v>
      </c>
    </row>
    <row r="8508" spans="2:11" s="58" customFormat="1">
      <c r="B8508" s="175" t="s">
        <v>9744</v>
      </c>
      <c r="C8508" s="174" t="s">
        <v>521</v>
      </c>
      <c r="D8508" s="181">
        <v>11846.746150000001</v>
      </c>
      <c r="E8508" s="97">
        <v>455.22342521030555</v>
      </c>
      <c r="F8508" s="227">
        <f t="shared" si="396"/>
        <v>5392916.3600000003</v>
      </c>
      <c r="G8508" s="81">
        <v>5923.3731079999998</v>
      </c>
      <c r="H8508" s="106">
        <v>162.69446182588842</v>
      </c>
      <c r="I8508" s="189">
        <f t="shared" si="397"/>
        <v>963700</v>
      </c>
      <c r="J8508" s="232">
        <v>2016</v>
      </c>
      <c r="K8508" s="106">
        <f t="shared" si="398"/>
        <v>6356616</v>
      </c>
    </row>
    <row r="8509" spans="2:11" s="58" customFormat="1">
      <c r="B8509" s="175" t="s">
        <v>9745</v>
      </c>
      <c r="C8509" s="174" t="s">
        <v>9746</v>
      </c>
      <c r="D8509" s="181">
        <v>10539.1625</v>
      </c>
      <c r="E8509" s="97">
        <v>246.63210003641177</v>
      </c>
      <c r="F8509" s="227">
        <f t="shared" si="396"/>
        <v>2599295.7799999998</v>
      </c>
      <c r="G8509" s="81">
        <v>5269.5811329999997</v>
      </c>
      <c r="H8509" s="106">
        <v>162.69452511720158</v>
      </c>
      <c r="I8509" s="189">
        <f t="shared" si="397"/>
        <v>857332</v>
      </c>
      <c r="J8509" s="232">
        <v>2016</v>
      </c>
      <c r="K8509" s="106">
        <f t="shared" si="398"/>
        <v>3456628</v>
      </c>
    </row>
    <row r="8510" spans="2:11" s="58" customFormat="1">
      <c r="B8510" s="175" t="s">
        <v>9747</v>
      </c>
      <c r="C8510" s="174" t="s">
        <v>9746</v>
      </c>
      <c r="D8510" s="181">
        <v>10539.1625</v>
      </c>
      <c r="E8510" s="97">
        <v>246.63210003641177</v>
      </c>
      <c r="F8510" s="227">
        <f t="shared" si="396"/>
        <v>2599295.7799999998</v>
      </c>
      <c r="G8510" s="81">
        <v>5269.5811329999997</v>
      </c>
      <c r="H8510" s="106">
        <v>162.69452511720158</v>
      </c>
      <c r="I8510" s="189">
        <f t="shared" si="397"/>
        <v>857332</v>
      </c>
      <c r="J8510" s="232">
        <v>2016</v>
      </c>
      <c r="K8510" s="106">
        <f t="shared" si="398"/>
        <v>3456628</v>
      </c>
    </row>
    <row r="8511" spans="2:11" s="58" customFormat="1">
      <c r="B8511" s="175" t="s">
        <v>9748</v>
      </c>
      <c r="C8511" s="174" t="s">
        <v>495</v>
      </c>
      <c r="D8511" s="181">
        <v>104155.84179999999</v>
      </c>
      <c r="E8511" s="97">
        <v>104.04035570859359</v>
      </c>
      <c r="F8511" s="227">
        <f t="shared" si="396"/>
        <v>10836410.83</v>
      </c>
      <c r="G8511" s="81"/>
      <c r="H8511" s="106" t="s">
        <v>11235</v>
      </c>
      <c r="I8511" s="189" t="str">
        <f t="shared" si="397"/>
        <v/>
      </c>
      <c r="J8511" s="232">
        <v>2016</v>
      </c>
      <c r="K8511" s="106">
        <f t="shared" si="398"/>
        <v>0</v>
      </c>
    </row>
    <row r="8512" spans="2:11" s="58" customFormat="1">
      <c r="B8512" s="175" t="s">
        <v>9749</v>
      </c>
      <c r="C8512" s="174" t="s">
        <v>5392</v>
      </c>
      <c r="D8512" s="104">
        <v>2304.4833330000001</v>
      </c>
      <c r="E8512" s="97">
        <v>118.56778744600275</v>
      </c>
      <c r="F8512" s="227">
        <f t="shared" si="396"/>
        <v>273237.49</v>
      </c>
      <c r="G8512" s="81"/>
      <c r="H8512" s="106" t="s">
        <v>11235</v>
      </c>
      <c r="I8512" s="189" t="str">
        <f t="shared" si="397"/>
        <v/>
      </c>
      <c r="J8512" s="232">
        <v>2016</v>
      </c>
      <c r="K8512" s="106">
        <f t="shared" si="398"/>
        <v>0</v>
      </c>
    </row>
    <row r="8513" spans="2:11" s="58" customFormat="1">
      <c r="B8513" s="175" t="s">
        <v>9750</v>
      </c>
      <c r="C8513" s="174" t="s">
        <v>495</v>
      </c>
      <c r="D8513" s="181">
        <v>6708.311111</v>
      </c>
      <c r="E8513" s="97">
        <v>66.87688489348001</v>
      </c>
      <c r="F8513" s="227">
        <f t="shared" si="396"/>
        <v>448630.95</v>
      </c>
      <c r="G8513" s="81"/>
      <c r="H8513" s="106" t="s">
        <v>11235</v>
      </c>
      <c r="I8513" s="189" t="str">
        <f t="shared" si="397"/>
        <v/>
      </c>
      <c r="J8513" s="232">
        <v>2016</v>
      </c>
      <c r="K8513" s="106">
        <f t="shared" si="398"/>
        <v>0</v>
      </c>
    </row>
    <row r="8514" spans="2:11" s="58" customFormat="1">
      <c r="B8514" s="175" t="s">
        <v>9751</v>
      </c>
      <c r="C8514" s="174" t="s">
        <v>1618</v>
      </c>
      <c r="D8514" s="181">
        <v>11760.01496</v>
      </c>
      <c r="E8514" s="97">
        <v>658.69249880614097</v>
      </c>
      <c r="F8514" s="227">
        <f t="shared" si="396"/>
        <v>7746233.6400000006</v>
      </c>
      <c r="G8514" s="81">
        <v>5880.007458</v>
      </c>
      <c r="H8514" s="106">
        <v>162.69452153473782</v>
      </c>
      <c r="I8514" s="189">
        <f t="shared" si="397"/>
        <v>956645</v>
      </c>
      <c r="J8514" s="232">
        <v>2016</v>
      </c>
      <c r="K8514" s="106">
        <f t="shared" si="398"/>
        <v>8702879</v>
      </c>
    </row>
    <row r="8515" spans="2:11" s="58" customFormat="1">
      <c r="B8515" s="175" t="s">
        <v>9752</v>
      </c>
      <c r="C8515" s="174" t="s">
        <v>2910</v>
      </c>
      <c r="D8515" s="181">
        <v>4716.8666670000002</v>
      </c>
      <c r="E8515" s="97">
        <v>101.82565968214594</v>
      </c>
      <c r="F8515" s="227">
        <f t="shared" si="396"/>
        <v>480298.06</v>
      </c>
      <c r="G8515" s="81"/>
      <c r="H8515" s="106" t="s">
        <v>11235</v>
      </c>
      <c r="I8515" s="189" t="str">
        <f t="shared" si="397"/>
        <v/>
      </c>
      <c r="J8515" s="232">
        <v>2016</v>
      </c>
      <c r="K8515" s="106">
        <f t="shared" si="398"/>
        <v>0</v>
      </c>
    </row>
    <row r="8516" spans="2:11" s="58" customFormat="1">
      <c r="B8516" s="175" t="s">
        <v>9753</v>
      </c>
      <c r="C8516" s="174" t="s">
        <v>2910</v>
      </c>
      <c r="D8516" s="181">
        <v>9552.875</v>
      </c>
      <c r="E8516" s="97">
        <v>120.43818640985043</v>
      </c>
      <c r="F8516" s="227">
        <f t="shared" si="396"/>
        <v>1150530.94</v>
      </c>
      <c r="G8516" s="81"/>
      <c r="H8516" s="106" t="s">
        <v>11235</v>
      </c>
      <c r="I8516" s="189" t="str">
        <f t="shared" si="397"/>
        <v/>
      </c>
      <c r="J8516" s="232">
        <v>2016</v>
      </c>
      <c r="K8516" s="106">
        <f t="shared" si="398"/>
        <v>0</v>
      </c>
    </row>
    <row r="8517" spans="2:11" s="58" customFormat="1">
      <c r="B8517" s="175" t="s">
        <v>9754</v>
      </c>
      <c r="C8517" s="174" t="s">
        <v>2910</v>
      </c>
      <c r="D8517" s="104">
        <v>9552.875</v>
      </c>
      <c r="E8517" s="97">
        <v>120.43818640985043</v>
      </c>
      <c r="F8517" s="227">
        <f t="shared" si="396"/>
        <v>1150530.94</v>
      </c>
      <c r="G8517" s="81"/>
      <c r="H8517" s="106" t="s">
        <v>11235</v>
      </c>
      <c r="I8517" s="189" t="str">
        <f t="shared" si="397"/>
        <v/>
      </c>
      <c r="J8517" s="232">
        <v>2016</v>
      </c>
      <c r="K8517" s="106">
        <f t="shared" si="398"/>
        <v>0</v>
      </c>
    </row>
    <row r="8518" spans="2:11" s="58" customFormat="1">
      <c r="B8518" s="175" t="s">
        <v>9755</v>
      </c>
      <c r="C8518" s="174" t="s">
        <v>2910</v>
      </c>
      <c r="D8518" s="181">
        <v>13928.924999999999</v>
      </c>
      <c r="E8518" s="97">
        <v>194.51421628015086</v>
      </c>
      <c r="F8518" s="227">
        <f t="shared" si="396"/>
        <v>2709373.93</v>
      </c>
      <c r="G8518" s="81">
        <v>6964.4627609999998</v>
      </c>
      <c r="H8518" s="106">
        <v>841.39282541854061</v>
      </c>
      <c r="I8518" s="189">
        <f t="shared" si="397"/>
        <v>5859849</v>
      </c>
      <c r="J8518" s="232">
        <v>2016</v>
      </c>
      <c r="K8518" s="106">
        <f t="shared" si="398"/>
        <v>8569223</v>
      </c>
    </row>
    <row r="8519" spans="2:11" s="58" customFormat="1">
      <c r="B8519" s="175" t="s">
        <v>9756</v>
      </c>
      <c r="C8519" s="174" t="s">
        <v>1539</v>
      </c>
      <c r="D8519" s="181">
        <v>9908.5285710000007</v>
      </c>
      <c r="E8519" s="97">
        <v>313.17131174067237</v>
      </c>
      <c r="F8519" s="227">
        <f t="shared" si="396"/>
        <v>3103066.89</v>
      </c>
      <c r="G8519" s="81">
        <v>4954.2643150000004</v>
      </c>
      <c r="H8519" s="106">
        <v>162.69458970115525</v>
      </c>
      <c r="I8519" s="189">
        <f t="shared" si="397"/>
        <v>806032</v>
      </c>
      <c r="J8519" s="232">
        <v>2016</v>
      </c>
      <c r="K8519" s="106">
        <f t="shared" si="398"/>
        <v>3909099</v>
      </c>
    </row>
    <row r="8520" spans="2:11" s="58" customFormat="1">
      <c r="B8520" s="175" t="s">
        <v>9757</v>
      </c>
      <c r="C8520" s="174" t="s">
        <v>1539</v>
      </c>
      <c r="D8520" s="181">
        <v>3010.5</v>
      </c>
      <c r="E8520" s="97">
        <v>135.11391131041356</v>
      </c>
      <c r="F8520" s="227">
        <f t="shared" si="396"/>
        <v>406760.43</v>
      </c>
      <c r="G8520" s="81">
        <v>1505.249973</v>
      </c>
      <c r="H8520" s="106">
        <v>162.69457192675864</v>
      </c>
      <c r="I8520" s="189">
        <f t="shared" si="397"/>
        <v>244896</v>
      </c>
      <c r="J8520" s="232">
        <v>2016</v>
      </c>
      <c r="K8520" s="106">
        <f t="shared" si="398"/>
        <v>651656</v>
      </c>
    </row>
    <row r="8521" spans="2:11" s="58" customFormat="1">
      <c r="B8521" s="175" t="s">
        <v>9758</v>
      </c>
      <c r="C8521" s="174" t="s">
        <v>2261</v>
      </c>
      <c r="D8521" s="181">
        <v>6146.4750000000004</v>
      </c>
      <c r="E8521" s="97">
        <v>268.45845626965047</v>
      </c>
      <c r="F8521" s="227">
        <f t="shared" si="396"/>
        <v>1650073.19</v>
      </c>
      <c r="G8521" s="81">
        <v>3073.2373830000001</v>
      </c>
      <c r="H8521" s="106">
        <v>623.65179162601635</v>
      </c>
      <c r="I8521" s="189">
        <f t="shared" si="397"/>
        <v>1916629.9999999998</v>
      </c>
      <c r="J8521" s="232">
        <v>2016</v>
      </c>
      <c r="K8521" s="106">
        <f t="shared" si="398"/>
        <v>3566703</v>
      </c>
    </row>
    <row r="8522" spans="2:11" s="58" customFormat="1">
      <c r="B8522" s="175" t="s">
        <v>9759</v>
      </c>
      <c r="C8522" s="174" t="s">
        <v>1365</v>
      </c>
      <c r="D8522" s="104">
        <v>3917.6632810000001</v>
      </c>
      <c r="E8522" s="97">
        <v>313.43399928096068</v>
      </c>
      <c r="F8522" s="227">
        <f t="shared" si="396"/>
        <v>1227928.8700000001</v>
      </c>
      <c r="G8522" s="81"/>
      <c r="H8522" s="106" t="s">
        <v>11235</v>
      </c>
      <c r="I8522" s="189" t="str">
        <f t="shared" si="397"/>
        <v/>
      </c>
      <c r="J8522" s="232">
        <v>2016</v>
      </c>
      <c r="K8522" s="106">
        <f t="shared" si="398"/>
        <v>0</v>
      </c>
    </row>
    <row r="8523" spans="2:11" s="58" customFormat="1">
      <c r="B8523" s="175" t="s">
        <v>9760</v>
      </c>
      <c r="C8523" s="174" t="s">
        <v>1365</v>
      </c>
      <c r="D8523" s="181">
        <v>7617.5149380000003</v>
      </c>
      <c r="E8523" s="97">
        <v>232.50811641532746</v>
      </c>
      <c r="F8523" s="227">
        <f t="shared" si="396"/>
        <v>1771134.05</v>
      </c>
      <c r="G8523" s="81"/>
      <c r="H8523" s="106" t="s">
        <v>11235</v>
      </c>
      <c r="I8523" s="189" t="str">
        <f t="shared" si="397"/>
        <v/>
      </c>
      <c r="J8523" s="232">
        <v>2016</v>
      </c>
      <c r="K8523" s="106">
        <f t="shared" si="398"/>
        <v>0</v>
      </c>
    </row>
    <row r="8524" spans="2:11" s="58" customFormat="1">
      <c r="B8524" s="175" t="s">
        <v>9761</v>
      </c>
      <c r="C8524" s="174" t="s">
        <v>1365</v>
      </c>
      <c r="D8524" s="181">
        <v>11062.2768</v>
      </c>
      <c r="E8524" s="97">
        <v>158.06878200697349</v>
      </c>
      <c r="F8524" s="227">
        <f t="shared" si="396"/>
        <v>1748600.6200000003</v>
      </c>
      <c r="G8524" s="81"/>
      <c r="H8524" s="106" t="s">
        <v>11235</v>
      </c>
      <c r="I8524" s="189" t="str">
        <f t="shared" si="397"/>
        <v/>
      </c>
      <c r="J8524" s="232">
        <v>2016</v>
      </c>
      <c r="K8524" s="106">
        <f t="shared" si="398"/>
        <v>0</v>
      </c>
    </row>
    <row r="8525" spans="2:11" s="58" customFormat="1">
      <c r="B8525" s="175" t="s">
        <v>9762</v>
      </c>
      <c r="C8525" s="174" t="s">
        <v>1365</v>
      </c>
      <c r="D8525" s="181">
        <v>5191.2461759999997</v>
      </c>
      <c r="E8525" s="97">
        <v>395.20242932898435</v>
      </c>
      <c r="F8525" s="227">
        <f t="shared" si="396"/>
        <v>2051593.1</v>
      </c>
      <c r="G8525" s="81"/>
      <c r="H8525" s="106" t="s">
        <v>11235</v>
      </c>
      <c r="I8525" s="189" t="str">
        <f t="shared" si="397"/>
        <v/>
      </c>
      <c r="J8525" s="232">
        <v>2016</v>
      </c>
      <c r="K8525" s="106">
        <f t="shared" si="398"/>
        <v>0</v>
      </c>
    </row>
    <row r="8526" spans="2:11" s="58" customFormat="1">
      <c r="B8526" s="175" t="s">
        <v>9763</v>
      </c>
      <c r="C8526" s="174" t="s">
        <v>2248</v>
      </c>
      <c r="D8526" s="181">
        <v>8726.4</v>
      </c>
      <c r="E8526" s="97">
        <v>318.13272483498355</v>
      </c>
      <c r="F8526" s="227">
        <f t="shared" ref="F8526:F8589" si="399">IFERROR(D8526*E8526,0)</f>
        <v>2776153.41</v>
      </c>
      <c r="G8526" s="81">
        <v>4363.1998999999996</v>
      </c>
      <c r="H8526" s="106">
        <v>623.65169196121417</v>
      </c>
      <c r="I8526" s="189">
        <f t="shared" ref="I8526:I8589" si="400">IFERROR(G8526*H8526,"")</f>
        <v>2721117</v>
      </c>
      <c r="J8526" s="232">
        <v>2016</v>
      </c>
      <c r="K8526" s="106">
        <f t="shared" ref="K8526:K8589" si="401">IFERROR(ROUND((F8526+I8526),0),0)</f>
        <v>5497270</v>
      </c>
    </row>
    <row r="8527" spans="2:11" s="58" customFormat="1">
      <c r="B8527" s="175" t="s">
        <v>9764</v>
      </c>
      <c r="C8527" s="174" t="s">
        <v>2627</v>
      </c>
      <c r="D8527" s="104">
        <v>3200.4333329999999</v>
      </c>
      <c r="E8527" s="97">
        <v>164.31837357069546</v>
      </c>
      <c r="F8527" s="227">
        <f t="shared" si="399"/>
        <v>525890</v>
      </c>
      <c r="G8527" s="81"/>
      <c r="H8527" s="106" t="s">
        <v>11235</v>
      </c>
      <c r="I8527" s="189" t="str">
        <f t="shared" si="400"/>
        <v/>
      </c>
      <c r="J8527" s="232">
        <v>2016</v>
      </c>
      <c r="K8527" s="106">
        <f t="shared" si="401"/>
        <v>0</v>
      </c>
    </row>
    <row r="8528" spans="2:11" s="58" customFormat="1">
      <c r="B8528" s="175" t="s">
        <v>9765</v>
      </c>
      <c r="C8528" s="174" t="s">
        <v>2629</v>
      </c>
      <c r="D8528" s="181">
        <v>7321.3249999999998</v>
      </c>
      <c r="E8528" s="97">
        <v>109.20842880216355</v>
      </c>
      <c r="F8528" s="227">
        <f t="shared" si="399"/>
        <v>799550.4</v>
      </c>
      <c r="G8528" s="81">
        <v>3660.6623800000002</v>
      </c>
      <c r="H8528" s="106">
        <v>1217.8388873982965</v>
      </c>
      <c r="I8528" s="189">
        <f t="shared" si="400"/>
        <v>4458097</v>
      </c>
      <c r="J8528" s="232">
        <v>2016</v>
      </c>
      <c r="K8528" s="106">
        <f t="shared" si="401"/>
        <v>5257647</v>
      </c>
    </row>
    <row r="8529" spans="2:11" s="58" customFormat="1">
      <c r="B8529" s="175" t="s">
        <v>9766</v>
      </c>
      <c r="C8529" s="174" t="s">
        <v>2629</v>
      </c>
      <c r="D8529" s="181">
        <v>4521.45</v>
      </c>
      <c r="E8529" s="97">
        <v>132.05599088787892</v>
      </c>
      <c r="F8529" s="227">
        <f t="shared" si="399"/>
        <v>597084.56000000017</v>
      </c>
      <c r="G8529" s="81">
        <v>2260.725093</v>
      </c>
      <c r="H8529" s="106">
        <v>1217.8389174892925</v>
      </c>
      <c r="I8529" s="189">
        <f t="shared" si="400"/>
        <v>2753199</v>
      </c>
      <c r="J8529" s="232">
        <v>2016</v>
      </c>
      <c r="K8529" s="106">
        <f t="shared" si="401"/>
        <v>3350284</v>
      </c>
    </row>
    <row r="8530" spans="2:11" s="58" customFormat="1">
      <c r="B8530" s="175" t="s">
        <v>9767</v>
      </c>
      <c r="C8530" s="174" t="s">
        <v>576</v>
      </c>
      <c r="D8530" s="181">
        <v>8625.0159089999997</v>
      </c>
      <c r="E8530" s="97">
        <v>435.07963574702319</v>
      </c>
      <c r="F8530" s="227">
        <f t="shared" si="399"/>
        <v>3752568.78</v>
      </c>
      <c r="G8530" s="81">
        <v>4312.5079210000004</v>
      </c>
      <c r="H8530" s="106">
        <v>1300.6111763151007</v>
      </c>
      <c r="I8530" s="189">
        <f t="shared" si="400"/>
        <v>5608896</v>
      </c>
      <c r="J8530" s="232">
        <v>2016</v>
      </c>
      <c r="K8530" s="106">
        <f t="shared" si="401"/>
        <v>9361465</v>
      </c>
    </row>
    <row r="8531" spans="2:11" s="58" customFormat="1">
      <c r="B8531" s="175" t="s">
        <v>9768</v>
      </c>
      <c r="C8531" s="174" t="s">
        <v>576</v>
      </c>
      <c r="D8531" s="181">
        <v>3102.125</v>
      </c>
      <c r="E8531" s="97">
        <v>238.22488455494218</v>
      </c>
      <c r="F8531" s="227">
        <f t="shared" si="399"/>
        <v>739003.37</v>
      </c>
      <c r="G8531" s="81">
        <v>1551.0625250000001</v>
      </c>
      <c r="H8531" s="106">
        <v>1300.6110117965748</v>
      </c>
      <c r="I8531" s="189">
        <f t="shared" si="400"/>
        <v>2017329</v>
      </c>
      <c r="J8531" s="232">
        <v>2016</v>
      </c>
      <c r="K8531" s="106">
        <f t="shared" si="401"/>
        <v>2756332</v>
      </c>
    </row>
    <row r="8532" spans="2:11" s="58" customFormat="1">
      <c r="B8532" s="175" t="s">
        <v>9769</v>
      </c>
      <c r="C8532" s="174" t="s">
        <v>2097</v>
      </c>
      <c r="D8532" s="104">
        <v>6460.5833329999996</v>
      </c>
      <c r="E8532" s="97">
        <v>526.81464421565727</v>
      </c>
      <c r="F8532" s="227">
        <f t="shared" si="399"/>
        <v>3403529.91</v>
      </c>
      <c r="G8532" s="81">
        <v>3230.2916</v>
      </c>
      <c r="H8532" s="106">
        <v>162.69460007882878</v>
      </c>
      <c r="I8532" s="189">
        <f t="shared" si="400"/>
        <v>525551</v>
      </c>
      <c r="J8532" s="232">
        <v>2016</v>
      </c>
      <c r="K8532" s="106">
        <f t="shared" si="401"/>
        <v>3929081</v>
      </c>
    </row>
    <row r="8533" spans="2:11" s="58" customFormat="1">
      <c r="B8533" s="175" t="s">
        <v>9770</v>
      </c>
      <c r="C8533" s="174" t="s">
        <v>2137</v>
      </c>
      <c r="D8533" s="181">
        <v>18366.88636</v>
      </c>
      <c r="E8533" s="97">
        <v>241.6373708101932</v>
      </c>
      <c r="F8533" s="227">
        <f t="shared" si="399"/>
        <v>4438126.13</v>
      </c>
      <c r="G8533" s="81">
        <v>9183.4434560000009</v>
      </c>
      <c r="H8533" s="106">
        <v>162.69452816457783</v>
      </c>
      <c r="I8533" s="189">
        <f t="shared" si="400"/>
        <v>1494096.0000000002</v>
      </c>
      <c r="J8533" s="232">
        <v>2016</v>
      </c>
      <c r="K8533" s="106">
        <f t="shared" si="401"/>
        <v>5932222</v>
      </c>
    </row>
    <row r="8534" spans="2:11" s="58" customFormat="1">
      <c r="B8534" s="175" t="s">
        <v>9771</v>
      </c>
      <c r="C8534" s="174" t="s">
        <v>9535</v>
      </c>
      <c r="D8534" s="181">
        <v>8257.74</v>
      </c>
      <c r="E8534" s="97">
        <v>149.13325316612051</v>
      </c>
      <c r="F8534" s="227">
        <f t="shared" si="399"/>
        <v>1231503.6299999999</v>
      </c>
      <c r="G8534" s="81">
        <v>4128.8698869999998</v>
      </c>
      <c r="H8534" s="106">
        <v>162.69439783390297</v>
      </c>
      <c r="I8534" s="189">
        <f t="shared" si="400"/>
        <v>671744</v>
      </c>
      <c r="J8534" s="232">
        <v>2016</v>
      </c>
      <c r="K8534" s="106">
        <f t="shared" si="401"/>
        <v>1903248</v>
      </c>
    </row>
    <row r="8535" spans="2:11" s="58" customFormat="1">
      <c r="B8535" s="175" t="s">
        <v>9772</v>
      </c>
      <c r="C8535" s="174" t="s">
        <v>669</v>
      </c>
      <c r="D8535" s="181">
        <v>9995.7009089999992</v>
      </c>
      <c r="E8535" s="97">
        <v>205.8152668561404</v>
      </c>
      <c r="F8535" s="227">
        <f t="shared" si="399"/>
        <v>2057267.85</v>
      </c>
      <c r="G8535" s="81">
        <v>4997.850649</v>
      </c>
      <c r="H8535" s="106">
        <v>162.6945375333884</v>
      </c>
      <c r="I8535" s="189">
        <f t="shared" si="400"/>
        <v>813123.00000000012</v>
      </c>
      <c r="J8535" s="232">
        <v>2016</v>
      </c>
      <c r="K8535" s="106">
        <f t="shared" si="401"/>
        <v>2870391</v>
      </c>
    </row>
    <row r="8536" spans="2:11" s="58" customFormat="1">
      <c r="B8536" s="175" t="s">
        <v>9773</v>
      </c>
      <c r="C8536" s="174" t="s">
        <v>669</v>
      </c>
      <c r="D8536" s="181">
        <v>11258.898870000001</v>
      </c>
      <c r="E8536" s="97">
        <v>94.530487598206832</v>
      </c>
      <c r="F8536" s="227">
        <f t="shared" si="399"/>
        <v>1064309.2</v>
      </c>
      <c r="G8536" s="81">
        <v>5629.4492499999997</v>
      </c>
      <c r="H8536" s="106">
        <v>162.6944234376036</v>
      </c>
      <c r="I8536" s="189">
        <f t="shared" si="400"/>
        <v>915880</v>
      </c>
      <c r="J8536" s="232">
        <v>2016</v>
      </c>
      <c r="K8536" s="106">
        <f t="shared" si="401"/>
        <v>1980189</v>
      </c>
    </row>
    <row r="8537" spans="2:11" s="58" customFormat="1">
      <c r="B8537" s="175" t="s">
        <v>9774</v>
      </c>
      <c r="C8537" s="174" t="s">
        <v>3793</v>
      </c>
      <c r="D8537" s="104">
        <v>10226.38264</v>
      </c>
      <c r="E8537" s="97">
        <v>741.10766111525038</v>
      </c>
      <c r="F8537" s="227">
        <f t="shared" si="399"/>
        <v>7578850.5199999996</v>
      </c>
      <c r="G8537" s="81">
        <v>5113.1911469999995</v>
      </c>
      <c r="H8537" s="106">
        <v>162.69448492808323</v>
      </c>
      <c r="I8537" s="189">
        <f t="shared" si="400"/>
        <v>831888</v>
      </c>
      <c r="J8537" s="232">
        <v>2016</v>
      </c>
      <c r="K8537" s="106">
        <f t="shared" si="401"/>
        <v>8410739</v>
      </c>
    </row>
    <row r="8538" spans="2:11" s="58" customFormat="1">
      <c r="B8538" s="175" t="s">
        <v>9775</v>
      </c>
      <c r="C8538" s="174" t="s">
        <v>6448</v>
      </c>
      <c r="D8538" s="181">
        <v>7721.25</v>
      </c>
      <c r="E8538" s="97">
        <v>486.1325057471264</v>
      </c>
      <c r="F8538" s="227">
        <f t="shared" si="399"/>
        <v>3753550.61</v>
      </c>
      <c r="G8538" s="81">
        <v>3860.6248810000002</v>
      </c>
      <c r="H8538" s="106">
        <v>162.69438740116743</v>
      </c>
      <c r="I8538" s="189">
        <f t="shared" si="400"/>
        <v>628102</v>
      </c>
      <c r="J8538" s="232">
        <v>2016</v>
      </c>
      <c r="K8538" s="106">
        <f t="shared" si="401"/>
        <v>4381653</v>
      </c>
    </row>
    <row r="8539" spans="2:11" s="58" customFormat="1">
      <c r="B8539" s="175" t="s">
        <v>9776</v>
      </c>
      <c r="C8539" s="174" t="s">
        <v>6448</v>
      </c>
      <c r="D8539" s="181">
        <v>6523.45</v>
      </c>
      <c r="E8539" s="97">
        <v>258.31669285424124</v>
      </c>
      <c r="F8539" s="227">
        <f t="shared" si="399"/>
        <v>1685116.03</v>
      </c>
      <c r="G8539" s="81">
        <v>3261.7250880000001</v>
      </c>
      <c r="H8539" s="106">
        <v>162.69458206405406</v>
      </c>
      <c r="I8539" s="189">
        <f t="shared" si="400"/>
        <v>530665</v>
      </c>
      <c r="J8539" s="232">
        <v>2016</v>
      </c>
      <c r="K8539" s="106">
        <f t="shared" si="401"/>
        <v>2215781</v>
      </c>
    </row>
    <row r="8540" spans="2:11" s="58" customFormat="1">
      <c r="B8540" s="175" t="s">
        <v>9777</v>
      </c>
      <c r="C8540" s="174" t="s">
        <v>3793</v>
      </c>
      <c r="D8540" s="181">
        <v>6406.2291230000001</v>
      </c>
      <c r="E8540" s="97">
        <v>306.82538858047025</v>
      </c>
      <c r="F8540" s="227">
        <f t="shared" si="399"/>
        <v>1965593.7400000002</v>
      </c>
      <c r="G8540" s="81">
        <v>3203.1147299999998</v>
      </c>
      <c r="H8540" s="106">
        <v>162.69445334541609</v>
      </c>
      <c r="I8540" s="189">
        <f t="shared" si="400"/>
        <v>521129.00000000006</v>
      </c>
      <c r="J8540" s="232">
        <v>2016</v>
      </c>
      <c r="K8540" s="106">
        <f t="shared" si="401"/>
        <v>2486723</v>
      </c>
    </row>
    <row r="8541" spans="2:11" s="58" customFormat="1">
      <c r="B8541" s="175" t="s">
        <v>9778</v>
      </c>
      <c r="C8541" s="174" t="s">
        <v>981</v>
      </c>
      <c r="D8541" s="181">
        <v>3993.3166670000001</v>
      </c>
      <c r="E8541" s="97">
        <v>151.63968212291039</v>
      </c>
      <c r="F8541" s="227">
        <f t="shared" si="399"/>
        <v>605545.27</v>
      </c>
      <c r="G8541" s="81">
        <v>1996.658328</v>
      </c>
      <c r="H8541" s="106">
        <v>0</v>
      </c>
      <c r="I8541" s="189">
        <f t="shared" si="400"/>
        <v>0</v>
      </c>
      <c r="J8541" s="232">
        <v>2016</v>
      </c>
      <c r="K8541" s="106">
        <f t="shared" si="401"/>
        <v>605545</v>
      </c>
    </row>
    <row r="8542" spans="2:11" s="58" customFormat="1">
      <c r="B8542" s="175" t="s">
        <v>9779</v>
      </c>
      <c r="C8542" s="174" t="s">
        <v>963</v>
      </c>
      <c r="D8542" s="104">
        <v>4781.7</v>
      </c>
      <c r="E8542" s="97">
        <v>476.10244891984024</v>
      </c>
      <c r="F8542" s="227">
        <f t="shared" si="399"/>
        <v>2276579.08</v>
      </c>
      <c r="G8542" s="81">
        <v>2390.8500309999999</v>
      </c>
      <c r="H8542" s="106">
        <v>0</v>
      </c>
      <c r="I8542" s="189">
        <f t="shared" si="400"/>
        <v>0</v>
      </c>
      <c r="J8542" s="232">
        <v>2016</v>
      </c>
      <c r="K8542" s="106">
        <f t="shared" si="401"/>
        <v>2276579</v>
      </c>
    </row>
    <row r="8543" spans="2:11" s="58" customFormat="1">
      <c r="B8543" s="175" t="s">
        <v>9780</v>
      </c>
      <c r="C8543" s="174" t="s">
        <v>963</v>
      </c>
      <c r="D8543" s="181">
        <v>8234.0249999999996</v>
      </c>
      <c r="E8543" s="97">
        <v>531.95553814811103</v>
      </c>
      <c r="F8543" s="227">
        <f t="shared" si="399"/>
        <v>4380135.2</v>
      </c>
      <c r="G8543" s="81">
        <v>4117.0123809999996</v>
      </c>
      <c r="H8543" s="106">
        <v>0</v>
      </c>
      <c r="I8543" s="189">
        <f t="shared" si="400"/>
        <v>0</v>
      </c>
      <c r="J8543" s="232">
        <v>2016</v>
      </c>
      <c r="K8543" s="106">
        <f t="shared" si="401"/>
        <v>4380135</v>
      </c>
    </row>
    <row r="8544" spans="2:11" s="58" customFormat="1">
      <c r="B8544" s="175" t="s">
        <v>9781</v>
      </c>
      <c r="C8544" s="174" t="s">
        <v>1066</v>
      </c>
      <c r="D8544" s="181">
        <v>3453.595628</v>
      </c>
      <c r="E8544" s="97">
        <v>441.46923503112566</v>
      </c>
      <c r="F8544" s="227">
        <f t="shared" si="399"/>
        <v>1524656.22</v>
      </c>
      <c r="G8544" s="81">
        <v>1726.797879</v>
      </c>
      <c r="H8544" s="106">
        <v>0</v>
      </c>
      <c r="I8544" s="189">
        <f t="shared" si="400"/>
        <v>0</v>
      </c>
      <c r="J8544" s="232">
        <v>2016</v>
      </c>
      <c r="K8544" s="106">
        <f t="shared" si="401"/>
        <v>1524656</v>
      </c>
    </row>
    <row r="8545" spans="2:11" s="58" customFormat="1">
      <c r="B8545" s="175" t="s">
        <v>9782</v>
      </c>
      <c r="C8545" s="174" t="s">
        <v>994</v>
      </c>
      <c r="D8545" s="181">
        <v>3111.8799389999999</v>
      </c>
      <c r="E8545" s="97">
        <v>176.02958685354344</v>
      </c>
      <c r="F8545" s="227">
        <f t="shared" si="399"/>
        <v>547782.93999999994</v>
      </c>
      <c r="G8545" s="81">
        <v>3111.8798400000001</v>
      </c>
      <c r="H8545" s="106">
        <v>1217.8387967576537</v>
      </c>
      <c r="I8545" s="189">
        <f t="shared" si="400"/>
        <v>3789768</v>
      </c>
      <c r="J8545" s="232">
        <v>2016</v>
      </c>
      <c r="K8545" s="106">
        <f t="shared" si="401"/>
        <v>4337551</v>
      </c>
    </row>
    <row r="8546" spans="2:11" s="58" customFormat="1">
      <c r="B8546" s="175" t="s">
        <v>9783</v>
      </c>
      <c r="C8546" s="174" t="s">
        <v>994</v>
      </c>
      <c r="D8546" s="181">
        <v>2035.3373859999999</v>
      </c>
      <c r="E8546" s="97">
        <v>263.60796184972156</v>
      </c>
      <c r="F8546" s="227">
        <f t="shared" si="399"/>
        <v>536531.14</v>
      </c>
      <c r="G8546" s="81">
        <v>2035.3373899999999</v>
      </c>
      <c r="H8546" s="106">
        <v>1217.838876334896</v>
      </c>
      <c r="I8546" s="189">
        <f t="shared" si="400"/>
        <v>2478713</v>
      </c>
      <c r="J8546" s="232">
        <v>2016</v>
      </c>
      <c r="K8546" s="106">
        <f t="shared" si="401"/>
        <v>3015244</v>
      </c>
    </row>
    <row r="8547" spans="2:11" s="58" customFormat="1">
      <c r="B8547" s="175" t="s">
        <v>9784</v>
      </c>
      <c r="C8547" s="174" t="s">
        <v>475</v>
      </c>
      <c r="D8547" s="104">
        <v>6498.41</v>
      </c>
      <c r="E8547" s="97">
        <v>358.50410023374945</v>
      </c>
      <c r="F8547" s="227">
        <f t="shared" si="399"/>
        <v>2329706.63</v>
      </c>
      <c r="G8547" s="81">
        <v>3249.2049280000001</v>
      </c>
      <c r="H8547" s="106">
        <v>1300.6111013752593</v>
      </c>
      <c r="I8547" s="189">
        <f t="shared" si="400"/>
        <v>4225952</v>
      </c>
      <c r="J8547" s="232">
        <v>2016</v>
      </c>
      <c r="K8547" s="106">
        <f t="shared" si="401"/>
        <v>6555659</v>
      </c>
    </row>
    <row r="8548" spans="2:11" s="58" customFormat="1">
      <c r="B8548" s="175" t="s">
        <v>9785</v>
      </c>
      <c r="C8548" s="174" t="s">
        <v>5294</v>
      </c>
      <c r="D8548" s="181">
        <v>3621.9333329999999</v>
      </c>
      <c r="E8548" s="97">
        <v>170.76706640751414</v>
      </c>
      <c r="F8548" s="227">
        <f t="shared" si="399"/>
        <v>618506.93000000005</v>
      </c>
      <c r="G8548" s="81">
        <v>1810.966617</v>
      </c>
      <c r="H8548" s="106">
        <v>1300.6109432883047</v>
      </c>
      <c r="I8548" s="189">
        <f t="shared" si="400"/>
        <v>2355363</v>
      </c>
      <c r="J8548" s="232">
        <v>2016</v>
      </c>
      <c r="K8548" s="106">
        <f t="shared" si="401"/>
        <v>2973870</v>
      </c>
    </row>
    <row r="8549" spans="2:11" s="58" customFormat="1">
      <c r="B8549" s="175" t="s">
        <v>9786</v>
      </c>
      <c r="C8549" s="174" t="s">
        <v>3101</v>
      </c>
      <c r="D8549" s="181">
        <v>3086.5857139999998</v>
      </c>
      <c r="E8549" s="97">
        <v>330.85664699606656</v>
      </c>
      <c r="F8549" s="227">
        <f t="shared" si="399"/>
        <v>1021217.4</v>
      </c>
      <c r="G8549" s="81">
        <v>1543.292841</v>
      </c>
      <c r="H8549" s="106">
        <v>1300.61122988129</v>
      </c>
      <c r="I8549" s="189">
        <f t="shared" si="400"/>
        <v>2007224</v>
      </c>
      <c r="J8549" s="232">
        <v>2016</v>
      </c>
      <c r="K8549" s="106">
        <f t="shared" si="401"/>
        <v>3028441</v>
      </c>
    </row>
    <row r="8550" spans="2:11" s="58" customFormat="1">
      <c r="B8550" s="175" t="s">
        <v>9787</v>
      </c>
      <c r="C8550" s="174" t="s">
        <v>3119</v>
      </c>
      <c r="D8550" s="181">
        <v>5836.7181819999996</v>
      </c>
      <c r="E8550" s="97">
        <v>280.57287313448023</v>
      </c>
      <c r="F8550" s="227">
        <f t="shared" si="399"/>
        <v>1637624.79</v>
      </c>
      <c r="G8550" s="81">
        <v>2918.3589750000001</v>
      </c>
      <c r="H8550" s="106">
        <v>1300.6110737285155</v>
      </c>
      <c r="I8550" s="189">
        <f t="shared" si="400"/>
        <v>3795650</v>
      </c>
      <c r="J8550" s="232">
        <v>2016</v>
      </c>
      <c r="K8550" s="106">
        <f t="shared" si="401"/>
        <v>5433275</v>
      </c>
    </row>
    <row r="8551" spans="2:11" s="58" customFormat="1">
      <c r="B8551" s="175" t="s">
        <v>9788</v>
      </c>
      <c r="C8551" s="174" t="s">
        <v>3146</v>
      </c>
      <c r="D8551" s="181">
        <v>6697.9166670000004</v>
      </c>
      <c r="E8551" s="97">
        <v>67.623612313897425</v>
      </c>
      <c r="F8551" s="227">
        <f t="shared" si="399"/>
        <v>452937.32</v>
      </c>
      <c r="G8551" s="81">
        <v>3348.9583469999998</v>
      </c>
      <c r="H8551" s="106">
        <v>1300.6109806954851</v>
      </c>
      <c r="I8551" s="189">
        <f t="shared" si="400"/>
        <v>4355692</v>
      </c>
      <c r="J8551" s="232">
        <v>2016</v>
      </c>
      <c r="K8551" s="106">
        <f t="shared" si="401"/>
        <v>4808629</v>
      </c>
    </row>
    <row r="8552" spans="2:11" s="58" customFormat="1">
      <c r="B8552" s="175" t="s">
        <v>9789</v>
      </c>
      <c r="C8552" s="174" t="s">
        <v>3140</v>
      </c>
      <c r="D8552" s="104">
        <v>2882.833333</v>
      </c>
      <c r="E8552" s="97">
        <v>144.73149218300648</v>
      </c>
      <c r="F8552" s="227">
        <f t="shared" si="399"/>
        <v>417236.77</v>
      </c>
      <c r="G8552" s="81">
        <v>1441.4166029999999</v>
      </c>
      <c r="H8552" s="106">
        <v>1253.1130807295135</v>
      </c>
      <c r="I8552" s="189">
        <f t="shared" si="400"/>
        <v>1806258</v>
      </c>
      <c r="J8552" s="232">
        <v>2016</v>
      </c>
      <c r="K8552" s="106">
        <f t="shared" si="401"/>
        <v>2223495</v>
      </c>
    </row>
    <row r="8553" spans="2:11" s="58" customFormat="1">
      <c r="B8553" s="175" t="s">
        <v>9790</v>
      </c>
      <c r="C8553" s="174" t="s">
        <v>158</v>
      </c>
      <c r="D8553" s="181">
        <v>15749.5</v>
      </c>
      <c r="E8553" s="97">
        <v>22.149345058573289</v>
      </c>
      <c r="F8553" s="227">
        <f t="shared" si="399"/>
        <v>348841.11</v>
      </c>
      <c r="G8553" s="81">
        <v>7874.7500090000003</v>
      </c>
      <c r="H8553" s="106">
        <v>162.69456154617592</v>
      </c>
      <c r="I8553" s="189">
        <f t="shared" si="400"/>
        <v>1281179</v>
      </c>
      <c r="J8553" s="232">
        <v>2016</v>
      </c>
      <c r="K8553" s="106">
        <f t="shared" si="401"/>
        <v>1630020</v>
      </c>
    </row>
    <row r="8554" spans="2:11" s="58" customFormat="1">
      <c r="B8554" s="175" t="s">
        <v>9791</v>
      </c>
      <c r="C8554" s="174" t="s">
        <v>390</v>
      </c>
      <c r="D8554" s="181">
        <v>7426.3</v>
      </c>
      <c r="E8554" s="97">
        <v>172.93842559551862</v>
      </c>
      <c r="F8554" s="227">
        <f t="shared" si="399"/>
        <v>1284292.6299999999</v>
      </c>
      <c r="G8554" s="81">
        <v>7426.29997</v>
      </c>
      <c r="H8554" s="106">
        <v>162.69447839177442</v>
      </c>
      <c r="I8554" s="189">
        <f t="shared" si="400"/>
        <v>1208218</v>
      </c>
      <c r="J8554" s="232">
        <v>2016</v>
      </c>
      <c r="K8554" s="106">
        <f t="shared" si="401"/>
        <v>2492511</v>
      </c>
    </row>
    <row r="8555" spans="2:11" s="58" customFormat="1">
      <c r="B8555" s="175" t="s">
        <v>9792</v>
      </c>
      <c r="C8555" s="174" t="s">
        <v>2364</v>
      </c>
      <c r="D8555" s="181">
        <v>37912.133329999997</v>
      </c>
      <c r="E8555" s="97">
        <v>23.659911780543425</v>
      </c>
      <c r="F8555" s="227">
        <f t="shared" si="399"/>
        <v>896997.73</v>
      </c>
      <c r="G8555" s="81">
        <v>18956.06595</v>
      </c>
      <c r="H8555" s="106">
        <v>162.69451731887438</v>
      </c>
      <c r="I8555" s="189">
        <f t="shared" si="400"/>
        <v>3084048</v>
      </c>
      <c r="J8555" s="232">
        <v>2016</v>
      </c>
      <c r="K8555" s="106">
        <f t="shared" si="401"/>
        <v>3981046</v>
      </c>
    </row>
    <row r="8556" spans="2:11" s="58" customFormat="1">
      <c r="B8556" s="175" t="s">
        <v>9793</v>
      </c>
      <c r="C8556" s="174" t="s">
        <v>6604</v>
      </c>
      <c r="D8556" s="181">
        <v>49205.85</v>
      </c>
      <c r="E8556" s="97">
        <v>70.245385050761243</v>
      </c>
      <c r="F8556" s="227">
        <f t="shared" si="399"/>
        <v>3456483.88</v>
      </c>
      <c r="G8556" s="81"/>
      <c r="H8556" s="106" t="s">
        <v>11235</v>
      </c>
      <c r="I8556" s="189" t="str">
        <f t="shared" si="400"/>
        <v/>
      </c>
      <c r="J8556" s="232">
        <v>2016</v>
      </c>
      <c r="K8556" s="106">
        <f t="shared" si="401"/>
        <v>0</v>
      </c>
    </row>
    <row r="8557" spans="2:11" s="58" customFormat="1">
      <c r="B8557" s="175" t="s">
        <v>9794</v>
      </c>
      <c r="C8557" s="174" t="s">
        <v>6202</v>
      </c>
      <c r="D8557" s="104">
        <v>52898.91143</v>
      </c>
      <c r="E8557" s="97">
        <v>158.88188741126993</v>
      </c>
      <c r="F8557" s="227">
        <f t="shared" si="399"/>
        <v>8404678.8900000006</v>
      </c>
      <c r="G8557" s="81">
        <v>26449.455259999999</v>
      </c>
      <c r="H8557" s="106">
        <v>162.69450382623873</v>
      </c>
      <c r="I8557" s="189">
        <f t="shared" si="400"/>
        <v>4303181</v>
      </c>
      <c r="J8557" s="232">
        <v>2016</v>
      </c>
      <c r="K8557" s="106">
        <f t="shared" si="401"/>
        <v>12707860</v>
      </c>
    </row>
    <row r="8558" spans="2:11" s="58" customFormat="1">
      <c r="B8558" s="175" t="s">
        <v>9795</v>
      </c>
      <c r="C8558" s="174" t="s">
        <v>1008</v>
      </c>
      <c r="D8558" s="181">
        <v>17563.899649999999</v>
      </c>
      <c r="E8558" s="97">
        <v>88.209547473701264</v>
      </c>
      <c r="F8558" s="227">
        <f t="shared" si="399"/>
        <v>1549303.64</v>
      </c>
      <c r="G8558" s="81">
        <v>8781.949697</v>
      </c>
      <c r="H8558" s="106">
        <v>162.69450968138472</v>
      </c>
      <c r="I8558" s="189">
        <f t="shared" si="400"/>
        <v>1428775</v>
      </c>
      <c r="J8558" s="232">
        <v>2016</v>
      </c>
      <c r="K8558" s="106">
        <f t="shared" si="401"/>
        <v>2978079</v>
      </c>
    </row>
    <row r="8559" spans="2:11" s="58" customFormat="1">
      <c r="B8559" s="175" t="s">
        <v>9796</v>
      </c>
      <c r="C8559" s="174" t="s">
        <v>1008</v>
      </c>
      <c r="D8559" s="181">
        <v>21870.01339</v>
      </c>
      <c r="E8559" s="97">
        <v>342.93862359633425</v>
      </c>
      <c r="F8559" s="227">
        <f t="shared" si="399"/>
        <v>7500072.29</v>
      </c>
      <c r="G8559" s="81">
        <v>21870.012910000001</v>
      </c>
      <c r="H8559" s="106">
        <v>162.69450844142185</v>
      </c>
      <c r="I8559" s="189">
        <f t="shared" si="400"/>
        <v>3558131</v>
      </c>
      <c r="J8559" s="232">
        <v>2016</v>
      </c>
      <c r="K8559" s="106">
        <f t="shared" si="401"/>
        <v>11058203</v>
      </c>
    </row>
    <row r="8560" spans="2:11" s="58" customFormat="1">
      <c r="B8560" s="175" t="s">
        <v>9797</v>
      </c>
      <c r="C8560" s="174" t="s">
        <v>1675</v>
      </c>
      <c r="D8560" s="181">
        <v>22774.975559999999</v>
      </c>
      <c r="E8560" s="97">
        <v>168.50543351362438</v>
      </c>
      <c r="F8560" s="227">
        <f t="shared" si="399"/>
        <v>3837707.13</v>
      </c>
      <c r="G8560" s="81"/>
      <c r="H8560" s="106" t="s">
        <v>11235</v>
      </c>
      <c r="I8560" s="189" t="str">
        <f t="shared" si="400"/>
        <v/>
      </c>
      <c r="J8560" s="232">
        <v>2016</v>
      </c>
      <c r="K8560" s="106">
        <f t="shared" si="401"/>
        <v>0</v>
      </c>
    </row>
    <row r="8561" spans="2:11" s="58" customFormat="1">
      <c r="B8561" s="175" t="s">
        <v>9798</v>
      </c>
      <c r="C8561" s="174" t="s">
        <v>1675</v>
      </c>
      <c r="D8561" s="181">
        <v>111331.56020000001</v>
      </c>
      <c r="E8561" s="97">
        <v>107.55202467736548</v>
      </c>
      <c r="F8561" s="227">
        <f t="shared" si="399"/>
        <v>11973934.710000001</v>
      </c>
      <c r="G8561" s="81"/>
      <c r="H8561" s="106" t="s">
        <v>11235</v>
      </c>
      <c r="I8561" s="189" t="str">
        <f t="shared" si="400"/>
        <v/>
      </c>
      <c r="J8561" s="232">
        <v>2016</v>
      </c>
      <c r="K8561" s="106">
        <f t="shared" si="401"/>
        <v>0</v>
      </c>
    </row>
    <row r="8562" spans="2:11" s="58" customFormat="1">
      <c r="B8562" s="175" t="s">
        <v>9799</v>
      </c>
      <c r="C8562" s="174" t="s">
        <v>1683</v>
      </c>
      <c r="D8562" s="104">
        <v>6936.7181819999996</v>
      </c>
      <c r="E8562" s="97">
        <v>680.37045850394622</v>
      </c>
      <c r="F8562" s="227">
        <f t="shared" si="399"/>
        <v>4719538.13</v>
      </c>
      <c r="G8562" s="81">
        <v>3468.3589470000002</v>
      </c>
      <c r="H8562" s="106">
        <v>162.69452170977965</v>
      </c>
      <c r="I8562" s="189">
        <f t="shared" si="400"/>
        <v>564283</v>
      </c>
      <c r="J8562" s="232">
        <v>2016</v>
      </c>
      <c r="K8562" s="106">
        <f t="shared" si="401"/>
        <v>5283821</v>
      </c>
    </row>
    <row r="8563" spans="2:11" s="58" customFormat="1">
      <c r="B8563" s="175" t="s">
        <v>9800</v>
      </c>
      <c r="C8563" s="174" t="s">
        <v>1678</v>
      </c>
      <c r="D8563" s="181">
        <v>7947.2110970000003</v>
      </c>
      <c r="E8563" s="97">
        <v>479.72748470707944</v>
      </c>
      <c r="F8563" s="227">
        <f t="shared" si="399"/>
        <v>3812495.59</v>
      </c>
      <c r="G8563" s="81">
        <v>3973.6054039999999</v>
      </c>
      <c r="H8563" s="106">
        <v>162.6945643241832</v>
      </c>
      <c r="I8563" s="189">
        <f t="shared" si="400"/>
        <v>646484</v>
      </c>
      <c r="J8563" s="232">
        <v>2016</v>
      </c>
      <c r="K8563" s="106">
        <f t="shared" si="401"/>
        <v>4458980</v>
      </c>
    </row>
    <row r="8564" spans="2:11" s="58" customFormat="1">
      <c r="B8564" s="175" t="s">
        <v>9801</v>
      </c>
      <c r="C8564" s="174" t="s">
        <v>1678</v>
      </c>
      <c r="D8564" s="181">
        <v>2623.1943390000001</v>
      </c>
      <c r="E8564" s="97">
        <v>241.0438527558899</v>
      </c>
      <c r="F8564" s="227">
        <f t="shared" si="399"/>
        <v>632304.87</v>
      </c>
      <c r="G8564" s="81">
        <v>1311.5971709999999</v>
      </c>
      <c r="H8564" s="106">
        <v>162.6947699477769</v>
      </c>
      <c r="I8564" s="189">
        <f t="shared" si="400"/>
        <v>213390</v>
      </c>
      <c r="J8564" s="232">
        <v>2016</v>
      </c>
      <c r="K8564" s="106">
        <f t="shared" si="401"/>
        <v>845695</v>
      </c>
    </row>
    <row r="8565" spans="2:11" s="58" customFormat="1">
      <c r="B8565" s="175" t="s">
        <v>9802</v>
      </c>
      <c r="C8565" s="174" t="s">
        <v>6046</v>
      </c>
      <c r="D8565" s="181">
        <v>14980.42</v>
      </c>
      <c r="E8565" s="97">
        <v>217.15424200389575</v>
      </c>
      <c r="F8565" s="227">
        <f t="shared" si="399"/>
        <v>3253061.75</v>
      </c>
      <c r="G8565" s="81">
        <v>7490.210043</v>
      </c>
      <c r="H8565" s="106">
        <v>162.69450295841324</v>
      </c>
      <c r="I8565" s="189">
        <f t="shared" si="400"/>
        <v>1218616</v>
      </c>
      <c r="J8565" s="232">
        <v>2016</v>
      </c>
      <c r="K8565" s="106">
        <f t="shared" si="401"/>
        <v>4471678</v>
      </c>
    </row>
    <row r="8566" spans="2:11" s="58" customFormat="1">
      <c r="B8566" s="175" t="s">
        <v>9803</v>
      </c>
      <c r="C8566" s="174" t="s">
        <v>3490</v>
      </c>
      <c r="D8566" s="181">
        <v>13627.654549999999</v>
      </c>
      <c r="E8566" s="97">
        <v>410.30989738435954</v>
      </c>
      <c r="F8566" s="227">
        <f t="shared" si="399"/>
        <v>5591561.54</v>
      </c>
      <c r="G8566" s="81">
        <v>6813.8276729999998</v>
      </c>
      <c r="H8566" s="106">
        <v>162.69445797591132</v>
      </c>
      <c r="I8566" s="189">
        <f t="shared" si="400"/>
        <v>1108572</v>
      </c>
      <c r="J8566" s="232">
        <v>2016</v>
      </c>
      <c r="K8566" s="106">
        <f t="shared" si="401"/>
        <v>6700134</v>
      </c>
    </row>
    <row r="8567" spans="2:11" s="58" customFormat="1">
      <c r="B8567" s="175" t="s">
        <v>9804</v>
      </c>
      <c r="C8567" s="174" t="s">
        <v>6050</v>
      </c>
      <c r="D8567" s="104">
        <v>12174.07727</v>
      </c>
      <c r="E8567" s="97">
        <v>120.53356467647917</v>
      </c>
      <c r="F8567" s="227">
        <f t="shared" si="399"/>
        <v>1467384.93</v>
      </c>
      <c r="G8567" s="81">
        <v>6087.0384430000004</v>
      </c>
      <c r="H8567" s="106">
        <v>162.69455323366026</v>
      </c>
      <c r="I8567" s="189">
        <f t="shared" si="400"/>
        <v>990328</v>
      </c>
      <c r="J8567" s="232">
        <v>2016</v>
      </c>
      <c r="K8567" s="106">
        <f t="shared" si="401"/>
        <v>2457713</v>
      </c>
    </row>
    <row r="8568" spans="2:11" s="58" customFormat="1">
      <c r="B8568" s="175" t="s">
        <v>9805</v>
      </c>
      <c r="C8568" s="174" t="s">
        <v>1016</v>
      </c>
      <c r="D8568" s="181">
        <v>10638.565710000001</v>
      </c>
      <c r="E8568" s="97">
        <v>137.53992125316299</v>
      </c>
      <c r="F8568" s="227">
        <f t="shared" si="399"/>
        <v>1463227.49</v>
      </c>
      <c r="G8568" s="81">
        <v>5319.2826709999999</v>
      </c>
      <c r="H8568" s="106">
        <v>162.69449351096537</v>
      </c>
      <c r="I8568" s="189">
        <f t="shared" si="400"/>
        <v>865418</v>
      </c>
      <c r="J8568" s="232">
        <v>2016</v>
      </c>
      <c r="K8568" s="106">
        <f t="shared" si="401"/>
        <v>2328645</v>
      </c>
    </row>
    <row r="8569" spans="2:11" s="58" customFormat="1">
      <c r="B8569" s="175" t="s">
        <v>9806</v>
      </c>
      <c r="C8569" s="174" t="s">
        <v>1486</v>
      </c>
      <c r="D8569" s="181">
        <v>10693.095450000001</v>
      </c>
      <c r="E8569" s="97">
        <v>202.05780544117371</v>
      </c>
      <c r="F8569" s="227">
        <f t="shared" si="399"/>
        <v>2160623.4</v>
      </c>
      <c r="G8569" s="81"/>
      <c r="H8569" s="106" t="s">
        <v>11235</v>
      </c>
      <c r="I8569" s="189" t="str">
        <f t="shared" si="400"/>
        <v/>
      </c>
      <c r="J8569" s="232">
        <v>2016</v>
      </c>
      <c r="K8569" s="106">
        <f t="shared" si="401"/>
        <v>0</v>
      </c>
    </row>
    <row r="8570" spans="2:11" s="58" customFormat="1">
      <c r="B8570" s="175" t="s">
        <v>9807</v>
      </c>
      <c r="C8570" s="174" t="s">
        <v>1486</v>
      </c>
      <c r="D8570" s="181">
        <v>13553.61212</v>
      </c>
      <c r="E8570" s="97">
        <v>280.939434173508</v>
      </c>
      <c r="F8570" s="227">
        <f t="shared" si="399"/>
        <v>3807744.12</v>
      </c>
      <c r="G8570" s="81"/>
      <c r="H8570" s="106" t="s">
        <v>11235</v>
      </c>
      <c r="I8570" s="189" t="str">
        <f t="shared" si="400"/>
        <v/>
      </c>
      <c r="J8570" s="232">
        <v>2016</v>
      </c>
      <c r="K8570" s="106">
        <f t="shared" si="401"/>
        <v>0</v>
      </c>
    </row>
    <row r="8571" spans="2:11" s="58" customFormat="1">
      <c r="B8571" s="175" t="s">
        <v>9808</v>
      </c>
      <c r="C8571" s="174" t="s">
        <v>1678</v>
      </c>
      <c r="D8571" s="181">
        <v>7205.1039289999999</v>
      </c>
      <c r="E8571" s="97">
        <v>336.57284112716093</v>
      </c>
      <c r="F8571" s="227">
        <f t="shared" si="399"/>
        <v>2425042.2999999998</v>
      </c>
      <c r="G8571" s="81">
        <v>3602.551837</v>
      </c>
      <c r="H8571" s="106">
        <v>162.69439733810555</v>
      </c>
      <c r="I8571" s="189">
        <f t="shared" si="400"/>
        <v>586115</v>
      </c>
      <c r="J8571" s="232">
        <v>2016</v>
      </c>
      <c r="K8571" s="106">
        <f t="shared" si="401"/>
        <v>3011157</v>
      </c>
    </row>
    <row r="8572" spans="2:11" s="58" customFormat="1">
      <c r="B8572" s="175" t="s">
        <v>9809</v>
      </c>
      <c r="C8572" s="174" t="s">
        <v>1683</v>
      </c>
      <c r="D8572" s="104">
        <v>3408.51</v>
      </c>
      <c r="E8572" s="97">
        <v>213.45768678982898</v>
      </c>
      <c r="F8572" s="227">
        <f t="shared" si="399"/>
        <v>727572.66</v>
      </c>
      <c r="G8572" s="81">
        <v>1704.254952</v>
      </c>
      <c r="H8572" s="106">
        <v>162.69455440021511</v>
      </c>
      <c r="I8572" s="189">
        <f t="shared" si="400"/>
        <v>277273</v>
      </c>
      <c r="J8572" s="232">
        <v>2016</v>
      </c>
      <c r="K8572" s="106">
        <f t="shared" si="401"/>
        <v>1004846</v>
      </c>
    </row>
    <row r="8573" spans="2:11" s="58" customFormat="1">
      <c r="B8573" s="175" t="s">
        <v>9810</v>
      </c>
      <c r="C8573" s="174" t="s">
        <v>1678</v>
      </c>
      <c r="D8573" s="181">
        <v>1711</v>
      </c>
      <c r="E8573" s="97">
        <v>215.01934541203974</v>
      </c>
      <c r="F8573" s="227">
        <f t="shared" si="399"/>
        <v>367898.1</v>
      </c>
      <c r="G8573" s="81"/>
      <c r="H8573" s="106" t="s">
        <v>11235</v>
      </c>
      <c r="I8573" s="189" t="str">
        <f t="shared" si="400"/>
        <v/>
      </c>
      <c r="J8573" s="232">
        <v>2016</v>
      </c>
      <c r="K8573" s="106">
        <f t="shared" si="401"/>
        <v>0</v>
      </c>
    </row>
    <row r="8574" spans="2:11" s="58" customFormat="1">
      <c r="B8574" s="175" t="s">
        <v>9811</v>
      </c>
      <c r="C8574" s="174" t="s">
        <v>1678</v>
      </c>
      <c r="D8574" s="181">
        <v>2623.1943390000001</v>
      </c>
      <c r="E8574" s="97">
        <v>241.0438527558899</v>
      </c>
      <c r="F8574" s="227">
        <f t="shared" si="399"/>
        <v>632304.87</v>
      </c>
      <c r="G8574" s="81">
        <v>1311.5971709999999</v>
      </c>
      <c r="H8574" s="106">
        <v>162.6947699477769</v>
      </c>
      <c r="I8574" s="189">
        <f t="shared" si="400"/>
        <v>213390</v>
      </c>
      <c r="J8574" s="232">
        <v>2016</v>
      </c>
      <c r="K8574" s="106">
        <f t="shared" si="401"/>
        <v>845695</v>
      </c>
    </row>
    <row r="8575" spans="2:11" s="58" customFormat="1">
      <c r="B8575" s="175" t="s">
        <v>9812</v>
      </c>
      <c r="C8575" s="174" t="s">
        <v>5597</v>
      </c>
      <c r="D8575" s="181">
        <v>3519.8</v>
      </c>
      <c r="E8575" s="97">
        <v>860.74125234388316</v>
      </c>
      <c r="F8575" s="227">
        <f t="shared" si="399"/>
        <v>3029637.06</v>
      </c>
      <c r="G8575" s="81"/>
      <c r="H8575" s="106" t="s">
        <v>11235</v>
      </c>
      <c r="I8575" s="189" t="str">
        <f t="shared" si="400"/>
        <v/>
      </c>
      <c r="J8575" s="232">
        <v>2016</v>
      </c>
      <c r="K8575" s="106">
        <f t="shared" si="401"/>
        <v>0</v>
      </c>
    </row>
    <row r="8576" spans="2:11" s="58" customFormat="1">
      <c r="B8576" s="175" t="s">
        <v>9813</v>
      </c>
      <c r="C8576" s="174" t="s">
        <v>9814</v>
      </c>
      <c r="D8576" s="181">
        <v>2224.9499999999998</v>
      </c>
      <c r="E8576" s="97">
        <v>1095.0226701723634</v>
      </c>
      <c r="F8576" s="227">
        <f t="shared" si="399"/>
        <v>2436370.69</v>
      </c>
      <c r="G8576" s="81"/>
      <c r="H8576" s="106" t="s">
        <v>11235</v>
      </c>
      <c r="I8576" s="189" t="str">
        <f t="shared" si="400"/>
        <v/>
      </c>
      <c r="J8576" s="232">
        <v>2016</v>
      </c>
      <c r="K8576" s="106">
        <f t="shared" si="401"/>
        <v>0</v>
      </c>
    </row>
    <row r="8577" spans="2:11" s="58" customFormat="1">
      <c r="B8577" s="175" t="s">
        <v>9815</v>
      </c>
      <c r="C8577" s="174" t="s">
        <v>4928</v>
      </c>
      <c r="D8577" s="104">
        <v>3257.916667</v>
      </c>
      <c r="E8577" s="97">
        <v>446.52664530538163</v>
      </c>
      <c r="F8577" s="227">
        <f t="shared" si="399"/>
        <v>1454746.6</v>
      </c>
      <c r="G8577" s="81"/>
      <c r="H8577" s="106" t="s">
        <v>11235</v>
      </c>
      <c r="I8577" s="189" t="str">
        <f t="shared" si="400"/>
        <v/>
      </c>
      <c r="J8577" s="232">
        <v>2016</v>
      </c>
      <c r="K8577" s="106">
        <f t="shared" si="401"/>
        <v>0</v>
      </c>
    </row>
    <row r="8578" spans="2:11" s="58" customFormat="1">
      <c r="B8578" s="175" t="s">
        <v>9816</v>
      </c>
      <c r="C8578" s="174" t="s">
        <v>4026</v>
      </c>
      <c r="D8578" s="181">
        <v>2209.14</v>
      </c>
      <c r="E8578" s="97">
        <v>459.90623047882889</v>
      </c>
      <c r="F8578" s="227">
        <f t="shared" si="399"/>
        <v>1015997.25</v>
      </c>
      <c r="G8578" s="81">
        <v>2209.1399839999999</v>
      </c>
      <c r="H8578" s="106">
        <v>0</v>
      </c>
      <c r="I8578" s="189">
        <f t="shared" si="400"/>
        <v>0</v>
      </c>
      <c r="J8578" s="232">
        <v>2016</v>
      </c>
      <c r="K8578" s="106">
        <f t="shared" si="401"/>
        <v>1015997</v>
      </c>
    </row>
    <row r="8579" spans="2:11" s="58" customFormat="1">
      <c r="B8579" s="175" t="s">
        <v>9817</v>
      </c>
      <c r="C8579" s="174" t="s">
        <v>1608</v>
      </c>
      <c r="D8579" s="181">
        <v>2757.400666</v>
      </c>
      <c r="E8579" s="97">
        <v>0.70299903235027361</v>
      </c>
      <c r="F8579" s="227">
        <f t="shared" si="399"/>
        <v>1938.45</v>
      </c>
      <c r="G8579" s="81"/>
      <c r="H8579" s="106" t="s">
        <v>11235</v>
      </c>
      <c r="I8579" s="189" t="str">
        <f t="shared" si="400"/>
        <v/>
      </c>
      <c r="J8579" s="232">
        <v>2016</v>
      </c>
      <c r="K8579" s="106">
        <f t="shared" si="401"/>
        <v>0</v>
      </c>
    </row>
    <row r="8580" spans="2:11" s="58" customFormat="1">
      <c r="B8580" s="175" t="s">
        <v>9818</v>
      </c>
      <c r="C8580" s="174" t="s">
        <v>8458</v>
      </c>
      <c r="D8580" s="181">
        <v>7022.1020950000002</v>
      </c>
      <c r="E8580" s="97">
        <v>71.995481290421196</v>
      </c>
      <c r="F8580" s="227">
        <f t="shared" si="399"/>
        <v>505559.62</v>
      </c>
      <c r="G8580" s="81">
        <v>3511.0509470000002</v>
      </c>
      <c r="H8580" s="106">
        <v>623.6517307932985</v>
      </c>
      <c r="I8580" s="189">
        <f t="shared" si="400"/>
        <v>2189673</v>
      </c>
      <c r="J8580" s="232">
        <v>2016</v>
      </c>
      <c r="K8580" s="106">
        <f t="shared" si="401"/>
        <v>2695233</v>
      </c>
    </row>
    <row r="8581" spans="2:11" s="58" customFormat="1">
      <c r="B8581" s="175" t="s">
        <v>9819</v>
      </c>
      <c r="C8581" s="174" t="s">
        <v>620</v>
      </c>
      <c r="D8581" s="181">
        <v>6296.5044440000001</v>
      </c>
      <c r="E8581" s="97">
        <v>168.10993455403013</v>
      </c>
      <c r="F8581" s="227">
        <f t="shared" si="399"/>
        <v>1058504.95</v>
      </c>
      <c r="G8581" s="81">
        <v>3148.252176</v>
      </c>
      <c r="H8581" s="106">
        <v>162.69440037385365</v>
      </c>
      <c r="I8581" s="189">
        <f t="shared" si="400"/>
        <v>512203</v>
      </c>
      <c r="J8581" s="232">
        <v>2016</v>
      </c>
      <c r="K8581" s="106">
        <f t="shared" si="401"/>
        <v>1570708</v>
      </c>
    </row>
    <row r="8582" spans="2:11" s="58" customFormat="1">
      <c r="B8582" s="175" t="s">
        <v>9820</v>
      </c>
      <c r="C8582" s="174" t="s">
        <v>620</v>
      </c>
      <c r="D8582" s="104">
        <v>7518.2</v>
      </c>
      <c r="E8582" s="97">
        <v>55.588734005480035</v>
      </c>
      <c r="F8582" s="227">
        <f t="shared" si="399"/>
        <v>417927.22</v>
      </c>
      <c r="G8582" s="81">
        <v>3759.1000479999998</v>
      </c>
      <c r="H8582" s="106">
        <v>162.69452586807023</v>
      </c>
      <c r="I8582" s="189">
        <f t="shared" si="400"/>
        <v>611585</v>
      </c>
      <c r="J8582" s="232">
        <v>2016</v>
      </c>
      <c r="K8582" s="106">
        <f t="shared" si="401"/>
        <v>1029512</v>
      </c>
    </row>
    <row r="8583" spans="2:11" s="58" customFormat="1">
      <c r="B8583" s="175" t="s">
        <v>9821</v>
      </c>
      <c r="C8583" s="174" t="s">
        <v>9822</v>
      </c>
      <c r="D8583" s="181">
        <v>9289.1</v>
      </c>
      <c r="E8583" s="97">
        <v>98.262122272340704</v>
      </c>
      <c r="F8583" s="227">
        <f t="shared" si="399"/>
        <v>912766.68</v>
      </c>
      <c r="G8583" s="81">
        <v>4644.550088</v>
      </c>
      <c r="H8583" s="106">
        <v>162.69455290240805</v>
      </c>
      <c r="I8583" s="189">
        <f t="shared" si="400"/>
        <v>755643</v>
      </c>
      <c r="J8583" s="232">
        <v>2016</v>
      </c>
      <c r="K8583" s="106">
        <f t="shared" si="401"/>
        <v>1668410</v>
      </c>
    </row>
    <row r="8584" spans="2:11" s="58" customFormat="1">
      <c r="B8584" s="175" t="s">
        <v>9823</v>
      </c>
      <c r="C8584" s="174" t="s">
        <v>3470</v>
      </c>
      <c r="D8584" s="181">
        <v>8515.2000000000007</v>
      </c>
      <c r="E8584" s="97">
        <v>26.245404688087181</v>
      </c>
      <c r="F8584" s="227">
        <f t="shared" si="399"/>
        <v>223484.86999999997</v>
      </c>
      <c r="G8584" s="81">
        <v>4257.600117</v>
      </c>
      <c r="H8584" s="106">
        <v>162.69447129010402</v>
      </c>
      <c r="I8584" s="189">
        <f t="shared" si="400"/>
        <v>692688</v>
      </c>
      <c r="J8584" s="232">
        <v>2016</v>
      </c>
      <c r="K8584" s="106">
        <f t="shared" si="401"/>
        <v>916173</v>
      </c>
    </row>
    <row r="8585" spans="2:11" s="58" customFormat="1">
      <c r="B8585" s="175" t="s">
        <v>9824</v>
      </c>
      <c r="C8585" s="174" t="s">
        <v>3470</v>
      </c>
      <c r="D8585" s="181">
        <v>16914.666669999999</v>
      </c>
      <c r="E8585" s="97">
        <v>58.896453559258944</v>
      </c>
      <c r="F8585" s="227">
        <f t="shared" si="399"/>
        <v>996213.88</v>
      </c>
      <c r="G8585" s="81">
        <v>8457.3331049999997</v>
      </c>
      <c r="H8585" s="106">
        <v>162.69454956037234</v>
      </c>
      <c r="I8585" s="189">
        <f t="shared" si="400"/>
        <v>1375962</v>
      </c>
      <c r="J8585" s="232">
        <v>2016</v>
      </c>
      <c r="K8585" s="106">
        <f t="shared" si="401"/>
        <v>2372176</v>
      </c>
    </row>
    <row r="8586" spans="2:11" s="58" customFormat="1">
      <c r="B8586" s="175" t="s">
        <v>9825</v>
      </c>
      <c r="C8586" s="174" t="s">
        <v>5115</v>
      </c>
      <c r="D8586" s="181">
        <v>4101.62</v>
      </c>
      <c r="E8586" s="97">
        <v>334.48637855286449</v>
      </c>
      <c r="F8586" s="227">
        <f t="shared" si="399"/>
        <v>1371936.02</v>
      </c>
      <c r="G8586" s="81"/>
      <c r="H8586" s="106" t="s">
        <v>11235</v>
      </c>
      <c r="I8586" s="189" t="str">
        <f t="shared" si="400"/>
        <v/>
      </c>
      <c r="J8586" s="232">
        <v>2016</v>
      </c>
      <c r="K8586" s="106">
        <f t="shared" si="401"/>
        <v>0</v>
      </c>
    </row>
    <row r="8587" spans="2:11" s="58" customFormat="1">
      <c r="B8587" s="175" t="s">
        <v>9826</v>
      </c>
      <c r="C8587" s="174" t="s">
        <v>2361</v>
      </c>
      <c r="D8587" s="104">
        <v>15152.9</v>
      </c>
      <c r="E8587" s="97">
        <v>34.469848675831031</v>
      </c>
      <c r="F8587" s="227">
        <f t="shared" si="399"/>
        <v>522318.17000000004</v>
      </c>
      <c r="G8587" s="81">
        <v>7576.4502089999996</v>
      </c>
      <c r="H8587" s="106">
        <v>162.69452923161157</v>
      </c>
      <c r="I8587" s="189">
        <f t="shared" si="400"/>
        <v>1232647</v>
      </c>
      <c r="J8587" s="232">
        <v>2016</v>
      </c>
      <c r="K8587" s="106">
        <f t="shared" si="401"/>
        <v>1754965</v>
      </c>
    </row>
    <row r="8588" spans="2:11" s="58" customFormat="1">
      <c r="B8588" s="175" t="s">
        <v>9827</v>
      </c>
      <c r="C8588" s="174" t="s">
        <v>2361</v>
      </c>
      <c r="D8588" s="181">
        <v>7778.4666669999997</v>
      </c>
      <c r="E8588" s="97">
        <v>103.25663326519981</v>
      </c>
      <c r="F8588" s="227">
        <f t="shared" si="399"/>
        <v>803178.28</v>
      </c>
      <c r="G8588" s="81">
        <v>3889.2334380000002</v>
      </c>
      <c r="H8588" s="106">
        <v>162.69452839153544</v>
      </c>
      <c r="I8588" s="189">
        <f t="shared" si="400"/>
        <v>632757</v>
      </c>
      <c r="J8588" s="232">
        <v>2016</v>
      </c>
      <c r="K8588" s="106">
        <f t="shared" si="401"/>
        <v>1435935</v>
      </c>
    </row>
    <row r="8589" spans="2:11" s="58" customFormat="1">
      <c r="B8589" s="175" t="s">
        <v>9828</v>
      </c>
      <c r="C8589" s="174" t="s">
        <v>3400</v>
      </c>
      <c r="D8589" s="181">
        <v>1533.168713</v>
      </c>
      <c r="E8589" s="97">
        <v>619.28944410959934</v>
      </c>
      <c r="F8589" s="227">
        <f t="shared" si="399"/>
        <v>949475.19999999984</v>
      </c>
      <c r="G8589" s="81"/>
      <c r="H8589" s="106" t="s">
        <v>11235</v>
      </c>
      <c r="I8589" s="189" t="str">
        <f t="shared" si="400"/>
        <v/>
      </c>
      <c r="J8589" s="232">
        <v>2016</v>
      </c>
      <c r="K8589" s="106">
        <f t="shared" si="401"/>
        <v>0</v>
      </c>
    </row>
    <row r="8590" spans="2:11" s="58" customFormat="1">
      <c r="B8590" s="175" t="s">
        <v>9829</v>
      </c>
      <c r="C8590" s="174" t="s">
        <v>4975</v>
      </c>
      <c r="D8590" s="181">
        <v>4792.1400000000003</v>
      </c>
      <c r="E8590" s="97">
        <v>346.85380226788027</v>
      </c>
      <c r="F8590" s="227">
        <f t="shared" ref="F8590:F8653" si="402">IFERROR(D8590*E8590,0)</f>
        <v>1662171.98</v>
      </c>
      <c r="G8590" s="81">
        <v>2396.0699850000001</v>
      </c>
      <c r="H8590" s="106">
        <v>0</v>
      </c>
      <c r="I8590" s="189">
        <f t="shared" ref="I8590:I8653" si="403">IFERROR(G8590*H8590,"")</f>
        <v>0</v>
      </c>
      <c r="J8590" s="232">
        <v>2016</v>
      </c>
      <c r="K8590" s="106">
        <f t="shared" ref="K8590:K8653" si="404">IFERROR(ROUND((F8590+I8590),0),0)</f>
        <v>1662172</v>
      </c>
    </row>
    <row r="8591" spans="2:11" s="58" customFormat="1">
      <c r="B8591" s="175" t="s">
        <v>9830</v>
      </c>
      <c r="C8591" s="174" t="s">
        <v>4975</v>
      </c>
      <c r="D8591" s="181">
        <v>1417.8</v>
      </c>
      <c r="E8591" s="97">
        <v>172.71493863732545</v>
      </c>
      <c r="F8591" s="227">
        <f t="shared" si="402"/>
        <v>244875.24000000002</v>
      </c>
      <c r="G8591" s="81">
        <v>708.90002349999997</v>
      </c>
      <c r="H8591" s="106">
        <v>0</v>
      </c>
      <c r="I8591" s="189">
        <f t="shared" si="403"/>
        <v>0</v>
      </c>
      <c r="J8591" s="232">
        <v>2016</v>
      </c>
      <c r="K8591" s="106">
        <f t="shared" si="404"/>
        <v>244875</v>
      </c>
    </row>
    <row r="8592" spans="2:11" s="58" customFormat="1">
      <c r="B8592" s="175" t="s">
        <v>9831</v>
      </c>
      <c r="C8592" s="174" t="s">
        <v>3400</v>
      </c>
      <c r="D8592" s="104">
        <v>5887.0590080000002</v>
      </c>
      <c r="E8592" s="97">
        <v>1628.8968850097858</v>
      </c>
      <c r="F8592" s="227">
        <f t="shared" si="402"/>
        <v>9589412.0800000001</v>
      </c>
      <c r="G8592" s="81"/>
      <c r="H8592" s="106" t="s">
        <v>11235</v>
      </c>
      <c r="I8592" s="189" t="str">
        <f t="shared" si="403"/>
        <v/>
      </c>
      <c r="J8592" s="232">
        <v>2016</v>
      </c>
      <c r="K8592" s="106">
        <f t="shared" si="404"/>
        <v>0</v>
      </c>
    </row>
    <row r="8593" spans="2:11" s="58" customFormat="1">
      <c r="B8593" s="175" t="s">
        <v>9832</v>
      </c>
      <c r="C8593" s="174" t="s">
        <v>7499</v>
      </c>
      <c r="D8593" s="181">
        <v>4000.7214290000002</v>
      </c>
      <c r="E8593" s="97">
        <v>1571.1980255449073</v>
      </c>
      <c r="F8593" s="227">
        <f t="shared" si="402"/>
        <v>6285925.6100000003</v>
      </c>
      <c r="G8593" s="81"/>
      <c r="H8593" s="106" t="s">
        <v>11235</v>
      </c>
      <c r="I8593" s="189" t="str">
        <f t="shared" si="403"/>
        <v/>
      </c>
      <c r="J8593" s="232">
        <v>2016</v>
      </c>
      <c r="K8593" s="106">
        <f t="shared" si="404"/>
        <v>0</v>
      </c>
    </row>
    <row r="8594" spans="2:11" s="58" customFormat="1">
      <c r="B8594" s="175" t="s">
        <v>9833</v>
      </c>
      <c r="C8594" s="174" t="s">
        <v>3400</v>
      </c>
      <c r="D8594" s="181">
        <v>1533.168713</v>
      </c>
      <c r="E8594" s="97">
        <v>619.28944410959934</v>
      </c>
      <c r="F8594" s="227">
        <f t="shared" si="402"/>
        <v>949475.19999999984</v>
      </c>
      <c r="G8594" s="81">
        <v>766.58436189999998</v>
      </c>
      <c r="H8594" s="106">
        <v>0</v>
      </c>
      <c r="I8594" s="189">
        <f t="shared" si="403"/>
        <v>0</v>
      </c>
      <c r="J8594" s="232">
        <v>2016</v>
      </c>
      <c r="K8594" s="106">
        <f t="shared" si="404"/>
        <v>949475</v>
      </c>
    </row>
    <row r="8595" spans="2:11" s="58" customFormat="1">
      <c r="B8595" s="175" t="s">
        <v>9834</v>
      </c>
      <c r="C8595" s="174" t="s">
        <v>7499</v>
      </c>
      <c r="D8595" s="181">
        <v>2872.25</v>
      </c>
      <c r="E8595" s="97">
        <v>990.17852902776565</v>
      </c>
      <c r="F8595" s="227">
        <f t="shared" si="402"/>
        <v>2844040.28</v>
      </c>
      <c r="G8595" s="81">
        <v>1436.124953</v>
      </c>
      <c r="H8595" s="106">
        <v>0</v>
      </c>
      <c r="I8595" s="189">
        <f t="shared" si="403"/>
        <v>0</v>
      </c>
      <c r="J8595" s="232">
        <v>2016</v>
      </c>
      <c r="K8595" s="106">
        <f t="shared" si="404"/>
        <v>2844040</v>
      </c>
    </row>
    <row r="8596" spans="2:11" s="58" customFormat="1">
      <c r="B8596" s="175" t="s">
        <v>9835</v>
      </c>
      <c r="C8596" s="174" t="s">
        <v>4975</v>
      </c>
      <c r="D8596" s="181">
        <v>4792.1400000000003</v>
      </c>
      <c r="E8596" s="97">
        <v>346.85380226788027</v>
      </c>
      <c r="F8596" s="227">
        <f t="shared" si="402"/>
        <v>1662171.98</v>
      </c>
      <c r="G8596" s="81">
        <v>2396.0699850000001</v>
      </c>
      <c r="H8596" s="106">
        <v>0</v>
      </c>
      <c r="I8596" s="189">
        <f t="shared" si="403"/>
        <v>0</v>
      </c>
      <c r="J8596" s="232">
        <v>2016</v>
      </c>
      <c r="K8596" s="106">
        <f t="shared" si="404"/>
        <v>1662172</v>
      </c>
    </row>
    <row r="8597" spans="2:11" s="58" customFormat="1">
      <c r="B8597" s="175" t="s">
        <v>9836</v>
      </c>
      <c r="C8597" s="174" t="s">
        <v>7499</v>
      </c>
      <c r="D8597" s="104">
        <v>2872.25</v>
      </c>
      <c r="E8597" s="97">
        <v>990.17852902776565</v>
      </c>
      <c r="F8597" s="227">
        <f t="shared" si="402"/>
        <v>2844040.28</v>
      </c>
      <c r="G8597" s="81">
        <v>1436.124953</v>
      </c>
      <c r="H8597" s="106">
        <v>0</v>
      </c>
      <c r="I8597" s="189">
        <f t="shared" si="403"/>
        <v>0</v>
      </c>
      <c r="J8597" s="232">
        <v>2016</v>
      </c>
      <c r="K8597" s="106">
        <f t="shared" si="404"/>
        <v>2844040</v>
      </c>
    </row>
    <row r="8598" spans="2:11" s="58" customFormat="1">
      <c r="B8598" s="175" t="s">
        <v>9837</v>
      </c>
      <c r="C8598" s="174" t="s">
        <v>4975</v>
      </c>
      <c r="D8598" s="181">
        <v>4196.3999999999996</v>
      </c>
      <c r="E8598" s="97">
        <v>339.60923648841867</v>
      </c>
      <c r="F8598" s="227">
        <f t="shared" si="402"/>
        <v>1425136.2</v>
      </c>
      <c r="G8598" s="81">
        <v>2098.2000159999998</v>
      </c>
      <c r="H8598" s="106">
        <v>0</v>
      </c>
      <c r="I8598" s="189">
        <f t="shared" si="403"/>
        <v>0</v>
      </c>
      <c r="J8598" s="232">
        <v>2016</v>
      </c>
      <c r="K8598" s="106">
        <f t="shared" si="404"/>
        <v>1425136</v>
      </c>
    </row>
    <row r="8599" spans="2:11" s="58" customFormat="1">
      <c r="B8599" s="175" t="s">
        <v>9838</v>
      </c>
      <c r="C8599" s="174" t="s">
        <v>3041</v>
      </c>
      <c r="D8599" s="181">
        <v>4440.2</v>
      </c>
      <c r="E8599" s="97">
        <v>517.61268861762983</v>
      </c>
      <c r="F8599" s="227">
        <f t="shared" si="402"/>
        <v>2298303.86</v>
      </c>
      <c r="G8599" s="81">
        <v>2220.1000049999998</v>
      </c>
      <c r="H8599" s="106">
        <v>0</v>
      </c>
      <c r="I8599" s="189">
        <f t="shared" si="403"/>
        <v>0</v>
      </c>
      <c r="J8599" s="232">
        <v>2016</v>
      </c>
      <c r="K8599" s="106">
        <f t="shared" si="404"/>
        <v>2298304</v>
      </c>
    </row>
    <row r="8600" spans="2:11" s="58" customFormat="1">
      <c r="B8600" s="175" t="s">
        <v>9839</v>
      </c>
      <c r="C8600" s="174" t="s">
        <v>3041</v>
      </c>
      <c r="D8600" s="181">
        <v>3612.5</v>
      </c>
      <c r="E8600" s="97">
        <v>80.726344636678192</v>
      </c>
      <c r="F8600" s="227">
        <f t="shared" si="402"/>
        <v>291623.92</v>
      </c>
      <c r="G8600" s="81">
        <v>1806.250035</v>
      </c>
      <c r="H8600" s="106">
        <v>0</v>
      </c>
      <c r="I8600" s="189">
        <f t="shared" si="403"/>
        <v>0</v>
      </c>
      <c r="J8600" s="232">
        <v>2016</v>
      </c>
      <c r="K8600" s="106">
        <f t="shared" si="404"/>
        <v>291624</v>
      </c>
    </row>
    <row r="8601" spans="2:11" s="58" customFormat="1">
      <c r="B8601" s="175" t="s">
        <v>9840</v>
      </c>
      <c r="C8601" s="174" t="s">
        <v>9841</v>
      </c>
      <c r="D8601" s="181">
        <v>4472.74</v>
      </c>
      <c r="E8601" s="97">
        <v>1025.6174246658647</v>
      </c>
      <c r="F8601" s="227">
        <f t="shared" si="402"/>
        <v>4587320.08</v>
      </c>
      <c r="G8601" s="81">
        <v>4472.7401229999996</v>
      </c>
      <c r="H8601" s="106">
        <v>0</v>
      </c>
      <c r="I8601" s="189">
        <f t="shared" si="403"/>
        <v>0</v>
      </c>
      <c r="J8601" s="232">
        <v>2016</v>
      </c>
      <c r="K8601" s="106">
        <f t="shared" si="404"/>
        <v>4587320</v>
      </c>
    </row>
    <row r="8602" spans="2:11" s="58" customFormat="1">
      <c r="B8602" s="175" t="s">
        <v>9842</v>
      </c>
      <c r="C8602" s="174" t="s">
        <v>9841</v>
      </c>
      <c r="D8602" s="104">
        <v>11272.2619</v>
      </c>
      <c r="E8602" s="97">
        <v>1092.3749110194112</v>
      </c>
      <c r="F8602" s="227">
        <f t="shared" si="402"/>
        <v>12313536.089999998</v>
      </c>
      <c r="G8602" s="81">
        <v>11272.261640000001</v>
      </c>
      <c r="H8602" s="106">
        <v>0</v>
      </c>
      <c r="I8602" s="189">
        <f t="shared" si="403"/>
        <v>0</v>
      </c>
      <c r="J8602" s="232">
        <v>2016</v>
      </c>
      <c r="K8602" s="106">
        <f t="shared" si="404"/>
        <v>12313536</v>
      </c>
    </row>
    <row r="8603" spans="2:11" s="58" customFormat="1">
      <c r="B8603" s="175" t="s">
        <v>9843</v>
      </c>
      <c r="C8603" s="174" t="s">
        <v>7512</v>
      </c>
      <c r="D8603" s="181">
        <v>5368.0533329999998</v>
      </c>
      <c r="E8603" s="97">
        <v>1055.8703720688238</v>
      </c>
      <c r="F8603" s="227">
        <f t="shared" si="402"/>
        <v>5667968.4699999997</v>
      </c>
      <c r="G8603" s="81">
        <v>2684.0266470000001</v>
      </c>
      <c r="H8603" s="106">
        <v>0</v>
      </c>
      <c r="I8603" s="189">
        <f t="shared" si="403"/>
        <v>0</v>
      </c>
      <c r="J8603" s="232">
        <v>2016</v>
      </c>
      <c r="K8603" s="106">
        <f t="shared" si="404"/>
        <v>5667968</v>
      </c>
    </row>
    <row r="8604" spans="2:11" s="58" customFormat="1">
      <c r="B8604" s="175" t="s">
        <v>9844</v>
      </c>
      <c r="C8604" s="174" t="s">
        <v>9841</v>
      </c>
      <c r="D8604" s="181">
        <v>4959.8380950000001</v>
      </c>
      <c r="E8604" s="97">
        <v>83.467470524357921</v>
      </c>
      <c r="F8604" s="227">
        <f t="shared" si="402"/>
        <v>413985.14000000007</v>
      </c>
      <c r="G8604" s="81">
        <v>2479.9191559999999</v>
      </c>
      <c r="H8604" s="106">
        <v>0</v>
      </c>
      <c r="I8604" s="189">
        <f t="shared" si="403"/>
        <v>0</v>
      </c>
      <c r="J8604" s="232">
        <v>2016</v>
      </c>
      <c r="K8604" s="106">
        <f t="shared" si="404"/>
        <v>413985</v>
      </c>
    </row>
    <row r="8605" spans="2:11" s="58" customFormat="1">
      <c r="B8605" s="175" t="s">
        <v>9845</v>
      </c>
      <c r="C8605" s="174" t="s">
        <v>5500</v>
      </c>
      <c r="D8605" s="181">
        <v>5767.3333329999996</v>
      </c>
      <c r="E8605" s="97">
        <v>634.31712695840474</v>
      </c>
      <c r="F8605" s="227">
        <f t="shared" si="402"/>
        <v>3658318.3100000005</v>
      </c>
      <c r="G8605" s="81">
        <v>2883.6667120000002</v>
      </c>
      <c r="H8605" s="106">
        <v>0</v>
      </c>
      <c r="I8605" s="189">
        <f t="shared" si="403"/>
        <v>0</v>
      </c>
      <c r="J8605" s="232">
        <v>2016</v>
      </c>
      <c r="K8605" s="106">
        <f t="shared" si="404"/>
        <v>3658318</v>
      </c>
    </row>
    <row r="8606" spans="2:11" s="58" customFormat="1">
      <c r="B8606" s="175" t="s">
        <v>9846</v>
      </c>
      <c r="C8606" s="174" t="s">
        <v>3041</v>
      </c>
      <c r="D8606" s="181">
        <v>3612.5</v>
      </c>
      <c r="E8606" s="97">
        <v>80.726344636678192</v>
      </c>
      <c r="F8606" s="227">
        <f t="shared" si="402"/>
        <v>291623.92</v>
      </c>
      <c r="G8606" s="81">
        <v>1806.250035</v>
      </c>
      <c r="H8606" s="106">
        <v>0</v>
      </c>
      <c r="I8606" s="189">
        <f t="shared" si="403"/>
        <v>0</v>
      </c>
      <c r="J8606" s="232">
        <v>2016</v>
      </c>
      <c r="K8606" s="106">
        <f t="shared" si="404"/>
        <v>291624</v>
      </c>
    </row>
    <row r="8607" spans="2:11" s="58" customFormat="1">
      <c r="B8607" s="175" t="s">
        <v>9847</v>
      </c>
      <c r="C8607" s="174" t="s">
        <v>9841</v>
      </c>
      <c r="D8607" s="104">
        <v>4472.74</v>
      </c>
      <c r="E8607" s="97">
        <v>1052.5255950491198</v>
      </c>
      <c r="F8607" s="227">
        <f t="shared" si="402"/>
        <v>4707673.33</v>
      </c>
      <c r="G8607" s="81"/>
      <c r="H8607" s="106" t="s">
        <v>11235</v>
      </c>
      <c r="I8607" s="189" t="str">
        <f t="shared" si="403"/>
        <v/>
      </c>
      <c r="J8607" s="232">
        <v>2016</v>
      </c>
      <c r="K8607" s="106">
        <f t="shared" si="404"/>
        <v>0</v>
      </c>
    </row>
    <row r="8608" spans="2:11" s="58" customFormat="1">
      <c r="B8608" s="175" t="s">
        <v>9848</v>
      </c>
      <c r="C8608" s="174" t="s">
        <v>4952</v>
      </c>
      <c r="D8608" s="181">
        <v>4975.7333330000001</v>
      </c>
      <c r="E8608" s="97">
        <v>510.31851187833746</v>
      </c>
      <c r="F8608" s="227">
        <f t="shared" si="402"/>
        <v>2539208.83</v>
      </c>
      <c r="G8608" s="81">
        <v>2487.866626</v>
      </c>
      <c r="H8608" s="106">
        <v>0</v>
      </c>
      <c r="I8608" s="189">
        <f t="shared" si="403"/>
        <v>0</v>
      </c>
      <c r="J8608" s="232">
        <v>2016</v>
      </c>
      <c r="K8608" s="106">
        <f t="shared" si="404"/>
        <v>2539209</v>
      </c>
    </row>
    <row r="8609" spans="2:11" s="58" customFormat="1">
      <c r="B8609" s="175" t="s">
        <v>9849</v>
      </c>
      <c r="C8609" s="174" t="s">
        <v>9841</v>
      </c>
      <c r="D8609" s="181">
        <v>4959.8380950000001</v>
      </c>
      <c r="E8609" s="97">
        <v>83.467470524357921</v>
      </c>
      <c r="F8609" s="227">
        <f t="shared" si="402"/>
        <v>413985.14000000007</v>
      </c>
      <c r="G8609" s="81">
        <v>2479.9191559999999</v>
      </c>
      <c r="H8609" s="106">
        <v>0</v>
      </c>
      <c r="I8609" s="189">
        <f t="shared" si="403"/>
        <v>0</v>
      </c>
      <c r="J8609" s="232">
        <v>2016</v>
      </c>
      <c r="K8609" s="106">
        <f t="shared" si="404"/>
        <v>413985</v>
      </c>
    </row>
    <row r="8610" spans="2:11" s="58" customFormat="1">
      <c r="B8610" s="175" t="s">
        <v>9850</v>
      </c>
      <c r="C8610" s="174" t="s">
        <v>9841</v>
      </c>
      <c r="D8610" s="181">
        <v>9601.82</v>
      </c>
      <c r="E8610" s="97">
        <v>392.76311574264048</v>
      </c>
      <c r="F8610" s="227">
        <f t="shared" si="402"/>
        <v>3771240.74</v>
      </c>
      <c r="G8610" s="81">
        <v>9601.8198960000009</v>
      </c>
      <c r="H8610" s="106">
        <v>0</v>
      </c>
      <c r="I8610" s="189">
        <f t="shared" si="403"/>
        <v>0</v>
      </c>
      <c r="J8610" s="232">
        <v>2016</v>
      </c>
      <c r="K8610" s="106">
        <f t="shared" si="404"/>
        <v>3771241</v>
      </c>
    </row>
    <row r="8611" spans="2:11" s="58" customFormat="1">
      <c r="B8611" s="175" t="s">
        <v>9851</v>
      </c>
      <c r="C8611" s="174" t="s">
        <v>9841</v>
      </c>
      <c r="D8611" s="181">
        <v>5893.8916669999999</v>
      </c>
      <c r="E8611" s="97">
        <v>399.84298035113511</v>
      </c>
      <c r="F8611" s="227">
        <f t="shared" si="402"/>
        <v>2356631.21</v>
      </c>
      <c r="G8611" s="81">
        <v>5893.8915120000001</v>
      </c>
      <c r="H8611" s="106">
        <v>0</v>
      </c>
      <c r="I8611" s="189">
        <f t="shared" si="403"/>
        <v>0</v>
      </c>
      <c r="J8611" s="232">
        <v>2016</v>
      </c>
      <c r="K8611" s="106">
        <f t="shared" si="404"/>
        <v>2356631</v>
      </c>
    </row>
    <row r="8612" spans="2:11" s="58" customFormat="1">
      <c r="B8612" s="175" t="s">
        <v>9852</v>
      </c>
      <c r="C8612" s="174" t="s">
        <v>3256</v>
      </c>
      <c r="D8612" s="104">
        <v>2024.8</v>
      </c>
      <c r="E8612" s="97">
        <v>73.709502173054133</v>
      </c>
      <c r="F8612" s="227">
        <f t="shared" si="402"/>
        <v>149247</v>
      </c>
      <c r="G8612" s="81">
        <v>1012.4000119999999</v>
      </c>
      <c r="H8612" s="106">
        <v>0</v>
      </c>
      <c r="I8612" s="189">
        <f t="shared" si="403"/>
        <v>0</v>
      </c>
      <c r="J8612" s="232">
        <v>2016</v>
      </c>
      <c r="K8612" s="106">
        <f t="shared" si="404"/>
        <v>149247</v>
      </c>
    </row>
    <row r="8613" spans="2:11" s="58" customFormat="1">
      <c r="B8613" s="175" t="s">
        <v>9853</v>
      </c>
      <c r="C8613" s="174" t="s">
        <v>3256</v>
      </c>
      <c r="D8613" s="181">
        <v>708</v>
      </c>
      <c r="E8613" s="97">
        <v>36.372330508474576</v>
      </c>
      <c r="F8613" s="227">
        <f t="shared" si="402"/>
        <v>25751.61</v>
      </c>
      <c r="G8613" s="81"/>
      <c r="H8613" s="106" t="s">
        <v>11235</v>
      </c>
      <c r="I8613" s="189" t="str">
        <f t="shared" si="403"/>
        <v/>
      </c>
      <c r="J8613" s="232">
        <v>2016</v>
      </c>
      <c r="K8613" s="106">
        <f t="shared" si="404"/>
        <v>0</v>
      </c>
    </row>
    <row r="8614" spans="2:11" s="58" customFormat="1">
      <c r="B8614" s="175" t="s">
        <v>9854</v>
      </c>
      <c r="C8614" s="174" t="s">
        <v>9841</v>
      </c>
      <c r="D8614" s="181">
        <v>9177.25</v>
      </c>
      <c r="E8614" s="97">
        <v>415.07680841210606</v>
      </c>
      <c r="F8614" s="227">
        <f t="shared" si="402"/>
        <v>3809263.64</v>
      </c>
      <c r="G8614" s="81"/>
      <c r="H8614" s="106" t="s">
        <v>11235</v>
      </c>
      <c r="I8614" s="189" t="str">
        <f t="shared" si="403"/>
        <v/>
      </c>
      <c r="J8614" s="232">
        <v>2016</v>
      </c>
      <c r="K8614" s="106">
        <f t="shared" si="404"/>
        <v>0</v>
      </c>
    </row>
    <row r="8615" spans="2:11" s="58" customFormat="1">
      <c r="B8615" s="175" t="s">
        <v>9855</v>
      </c>
      <c r="C8615" s="174" t="s">
        <v>3256</v>
      </c>
      <c r="D8615" s="181">
        <v>5549.15</v>
      </c>
      <c r="E8615" s="97">
        <v>394.41712514529257</v>
      </c>
      <c r="F8615" s="227">
        <f t="shared" si="402"/>
        <v>2188679.79</v>
      </c>
      <c r="G8615" s="81">
        <v>5549.1499700000004</v>
      </c>
      <c r="H8615" s="106">
        <v>0</v>
      </c>
      <c r="I8615" s="189">
        <f t="shared" si="403"/>
        <v>0</v>
      </c>
      <c r="J8615" s="232">
        <v>2016</v>
      </c>
      <c r="K8615" s="106">
        <f t="shared" si="404"/>
        <v>2188680</v>
      </c>
    </row>
    <row r="8616" spans="2:11" s="58" customFormat="1">
      <c r="B8616" s="175" t="s">
        <v>9856</v>
      </c>
      <c r="C8616" s="174" t="s">
        <v>9841</v>
      </c>
      <c r="D8616" s="181">
        <v>9177.25</v>
      </c>
      <c r="E8616" s="97">
        <v>416.03027377482363</v>
      </c>
      <c r="F8616" s="227">
        <f t="shared" si="402"/>
        <v>3818013.83</v>
      </c>
      <c r="G8616" s="81">
        <v>9177.2501460000003</v>
      </c>
      <c r="H8616" s="106">
        <v>0</v>
      </c>
      <c r="I8616" s="189">
        <f t="shared" si="403"/>
        <v>0</v>
      </c>
      <c r="J8616" s="232">
        <v>2016</v>
      </c>
      <c r="K8616" s="106">
        <f t="shared" si="404"/>
        <v>3818014</v>
      </c>
    </row>
    <row r="8617" spans="2:11" s="58" customFormat="1">
      <c r="B8617" s="175" t="s">
        <v>9857</v>
      </c>
      <c r="C8617" s="174" t="s">
        <v>3256</v>
      </c>
      <c r="D8617" s="104">
        <v>4185.1000000000004</v>
      </c>
      <c r="E8617" s="97">
        <v>305.00958161095315</v>
      </c>
      <c r="F8617" s="227">
        <f t="shared" si="402"/>
        <v>1276495.6000000001</v>
      </c>
      <c r="G8617" s="81">
        <v>4185.1000430000004</v>
      </c>
      <c r="H8617" s="106">
        <v>0</v>
      </c>
      <c r="I8617" s="189">
        <f t="shared" si="403"/>
        <v>0</v>
      </c>
      <c r="J8617" s="232">
        <v>2016</v>
      </c>
      <c r="K8617" s="106">
        <f t="shared" si="404"/>
        <v>1276496</v>
      </c>
    </row>
    <row r="8618" spans="2:11" s="58" customFormat="1">
      <c r="B8618" s="175" t="s">
        <v>9858</v>
      </c>
      <c r="C8618" s="174" t="s">
        <v>2858</v>
      </c>
      <c r="D8618" s="181">
        <v>7839.3309520000003</v>
      </c>
      <c r="E8618" s="97">
        <v>432.53053363373294</v>
      </c>
      <c r="F8618" s="227">
        <f t="shared" si="402"/>
        <v>3390750</v>
      </c>
      <c r="G8618" s="81">
        <v>7839.3311370000001</v>
      </c>
      <c r="H8618" s="106">
        <v>0</v>
      </c>
      <c r="I8618" s="189">
        <f t="shared" si="403"/>
        <v>0</v>
      </c>
      <c r="J8618" s="232">
        <v>2016</v>
      </c>
      <c r="K8618" s="106">
        <f t="shared" si="404"/>
        <v>3390750</v>
      </c>
    </row>
    <row r="8619" spans="2:11" s="58" customFormat="1">
      <c r="B8619" s="175" t="s">
        <v>9859</v>
      </c>
      <c r="C8619" s="174" t="s">
        <v>2858</v>
      </c>
      <c r="D8619" s="181">
        <v>3279.2666669999999</v>
      </c>
      <c r="E8619" s="97">
        <v>320.56478681000175</v>
      </c>
      <c r="F8619" s="227">
        <f t="shared" si="402"/>
        <v>1051217.42</v>
      </c>
      <c r="G8619" s="81"/>
      <c r="H8619" s="106" t="s">
        <v>11235</v>
      </c>
      <c r="I8619" s="189" t="str">
        <f t="shared" si="403"/>
        <v/>
      </c>
      <c r="J8619" s="232">
        <v>2016</v>
      </c>
      <c r="K8619" s="106">
        <f t="shared" si="404"/>
        <v>0</v>
      </c>
    </row>
    <row r="8620" spans="2:11" s="58" customFormat="1">
      <c r="B8620" s="175" t="s">
        <v>9860</v>
      </c>
      <c r="C8620" s="174" t="s">
        <v>892</v>
      </c>
      <c r="D8620" s="181">
        <v>2249.9499999999998</v>
      </c>
      <c r="E8620" s="97">
        <v>796.97433720749348</v>
      </c>
      <c r="F8620" s="227">
        <f t="shared" si="402"/>
        <v>1793152.41</v>
      </c>
      <c r="G8620" s="81">
        <v>2249.9500309999999</v>
      </c>
      <c r="H8620" s="106">
        <v>0</v>
      </c>
      <c r="I8620" s="189">
        <f t="shared" si="403"/>
        <v>0</v>
      </c>
      <c r="J8620" s="232">
        <v>2016</v>
      </c>
      <c r="K8620" s="106">
        <f t="shared" si="404"/>
        <v>1793152</v>
      </c>
    </row>
    <row r="8621" spans="2:11" s="58" customFormat="1">
      <c r="B8621" s="175" t="s">
        <v>9861</v>
      </c>
      <c r="C8621" s="174" t="s">
        <v>892</v>
      </c>
      <c r="D8621" s="181">
        <v>4210.8</v>
      </c>
      <c r="E8621" s="97">
        <v>889.15329391089574</v>
      </c>
      <c r="F8621" s="227">
        <f t="shared" si="402"/>
        <v>3744046.69</v>
      </c>
      <c r="G8621" s="81">
        <v>8421.5997029999999</v>
      </c>
      <c r="H8621" s="106">
        <v>0</v>
      </c>
      <c r="I8621" s="189">
        <f t="shared" si="403"/>
        <v>0</v>
      </c>
      <c r="J8621" s="232">
        <v>2016</v>
      </c>
      <c r="K8621" s="106">
        <f t="shared" si="404"/>
        <v>3744047</v>
      </c>
    </row>
    <row r="8622" spans="2:11" s="58" customFormat="1">
      <c r="B8622" s="175" t="s">
        <v>9862</v>
      </c>
      <c r="C8622" s="174" t="s">
        <v>908</v>
      </c>
      <c r="D8622" s="104">
        <v>3852.64</v>
      </c>
      <c r="E8622" s="97">
        <v>378.84175785954568</v>
      </c>
      <c r="F8622" s="227">
        <f t="shared" si="402"/>
        <v>1459540.91</v>
      </c>
      <c r="G8622" s="81">
        <v>1926.3200400000001</v>
      </c>
      <c r="H8622" s="106">
        <v>0</v>
      </c>
      <c r="I8622" s="189">
        <f t="shared" si="403"/>
        <v>0</v>
      </c>
      <c r="J8622" s="232">
        <v>2016</v>
      </c>
      <c r="K8622" s="106">
        <f t="shared" si="404"/>
        <v>1459541</v>
      </c>
    </row>
    <row r="8623" spans="2:11" s="58" customFormat="1">
      <c r="B8623" s="175" t="s">
        <v>9863</v>
      </c>
      <c r="C8623" s="174" t="s">
        <v>892</v>
      </c>
      <c r="D8623" s="181">
        <v>3647.8</v>
      </c>
      <c r="E8623" s="97">
        <v>494.37293163002357</v>
      </c>
      <c r="F8623" s="227">
        <f t="shared" si="402"/>
        <v>1803373.58</v>
      </c>
      <c r="G8623" s="81">
        <v>3647.7999030000001</v>
      </c>
      <c r="H8623" s="106">
        <v>0</v>
      </c>
      <c r="I8623" s="189">
        <f t="shared" si="403"/>
        <v>0</v>
      </c>
      <c r="J8623" s="232">
        <v>2016</v>
      </c>
      <c r="K8623" s="106">
        <f t="shared" si="404"/>
        <v>1803374</v>
      </c>
    </row>
    <row r="8624" spans="2:11" s="58" customFormat="1">
      <c r="B8624" s="175" t="s">
        <v>9864</v>
      </c>
      <c r="C8624" s="174" t="s">
        <v>892</v>
      </c>
      <c r="D8624" s="181">
        <v>3226.8</v>
      </c>
      <c r="E8624" s="97">
        <v>176.61563778356265</v>
      </c>
      <c r="F8624" s="227">
        <f t="shared" si="402"/>
        <v>569903.34</v>
      </c>
      <c r="G8624" s="81">
        <v>6453.599948</v>
      </c>
      <c r="H8624" s="106">
        <v>0</v>
      </c>
      <c r="I8624" s="189">
        <f t="shared" si="403"/>
        <v>0</v>
      </c>
      <c r="J8624" s="232">
        <v>2016</v>
      </c>
      <c r="K8624" s="106">
        <f t="shared" si="404"/>
        <v>569903</v>
      </c>
    </row>
    <row r="8625" spans="2:11" s="58" customFormat="1">
      <c r="B8625" s="175" t="s">
        <v>9865</v>
      </c>
      <c r="C8625" s="174" t="s">
        <v>892</v>
      </c>
      <c r="D8625" s="181">
        <v>4445.9857140000004</v>
      </c>
      <c r="E8625" s="97">
        <v>310.32996027301226</v>
      </c>
      <c r="F8625" s="227">
        <f t="shared" si="402"/>
        <v>1379722.57</v>
      </c>
      <c r="G8625" s="81">
        <v>2222.9928460000001</v>
      </c>
      <c r="H8625" s="106">
        <v>0</v>
      </c>
      <c r="I8625" s="189">
        <f t="shared" si="403"/>
        <v>0</v>
      </c>
      <c r="J8625" s="232">
        <v>2016</v>
      </c>
      <c r="K8625" s="106">
        <f t="shared" si="404"/>
        <v>1379723</v>
      </c>
    </row>
    <row r="8626" spans="2:11" s="58" customFormat="1">
      <c r="B8626" s="175" t="s">
        <v>9866</v>
      </c>
      <c r="C8626" s="174" t="s">
        <v>892</v>
      </c>
      <c r="D8626" s="181">
        <v>635.70000000000005</v>
      </c>
      <c r="E8626" s="97">
        <v>295.96850715746416</v>
      </c>
      <c r="F8626" s="227">
        <f t="shared" si="402"/>
        <v>188147.18</v>
      </c>
      <c r="G8626" s="81">
        <v>317.8500014</v>
      </c>
      <c r="H8626" s="106">
        <v>0</v>
      </c>
      <c r="I8626" s="189">
        <f t="shared" si="403"/>
        <v>0</v>
      </c>
      <c r="J8626" s="232">
        <v>2016</v>
      </c>
      <c r="K8626" s="106">
        <f t="shared" si="404"/>
        <v>188147</v>
      </c>
    </row>
    <row r="8627" spans="2:11" s="58" customFormat="1">
      <c r="B8627" s="175" t="s">
        <v>9867</v>
      </c>
      <c r="C8627" s="174" t="s">
        <v>2051</v>
      </c>
      <c r="D8627" s="104">
        <v>8704.3266669999994</v>
      </c>
      <c r="E8627" s="97">
        <v>257.83459719044578</v>
      </c>
      <c r="F8627" s="227">
        <f t="shared" si="402"/>
        <v>2244276.5600000005</v>
      </c>
      <c r="G8627" s="81">
        <v>4352.1634329999997</v>
      </c>
      <c r="H8627" s="106">
        <v>162.6944876727473</v>
      </c>
      <c r="I8627" s="189">
        <f t="shared" si="403"/>
        <v>708073</v>
      </c>
      <c r="J8627" s="232">
        <v>2016</v>
      </c>
      <c r="K8627" s="106">
        <f t="shared" si="404"/>
        <v>2952350</v>
      </c>
    </row>
    <row r="8628" spans="2:11" s="58" customFormat="1">
      <c r="B8628" s="175" t="s">
        <v>9868</v>
      </c>
      <c r="C8628" s="174" t="s">
        <v>5856</v>
      </c>
      <c r="D8628" s="181">
        <v>3663</v>
      </c>
      <c r="E8628" s="97">
        <v>196.78241605241604</v>
      </c>
      <c r="F8628" s="227">
        <f t="shared" si="402"/>
        <v>720813.99</v>
      </c>
      <c r="G8628" s="81">
        <v>7325.9997499999999</v>
      </c>
      <c r="H8628" s="106">
        <v>162.69451824646868</v>
      </c>
      <c r="I8628" s="189">
        <f t="shared" si="403"/>
        <v>1191900</v>
      </c>
      <c r="J8628" s="232">
        <v>2016</v>
      </c>
      <c r="K8628" s="106">
        <f t="shared" si="404"/>
        <v>1912714</v>
      </c>
    </row>
    <row r="8629" spans="2:11" s="58" customFormat="1">
      <c r="B8629" s="175" t="s">
        <v>9869</v>
      </c>
      <c r="C8629" s="174" t="s">
        <v>2408</v>
      </c>
      <c r="D8629" s="181">
        <v>60472.166669999999</v>
      </c>
      <c r="E8629" s="97">
        <v>133.89741406465799</v>
      </c>
      <c r="F8629" s="227">
        <f t="shared" si="402"/>
        <v>8097066.7400000002</v>
      </c>
      <c r="G8629" s="81"/>
      <c r="H8629" s="106" t="s">
        <v>11235</v>
      </c>
      <c r="I8629" s="189" t="str">
        <f t="shared" si="403"/>
        <v/>
      </c>
      <c r="J8629" s="232">
        <v>2016</v>
      </c>
      <c r="K8629" s="106">
        <f t="shared" si="404"/>
        <v>0</v>
      </c>
    </row>
    <row r="8630" spans="2:11" s="58" customFormat="1">
      <c r="B8630" s="175" t="s">
        <v>9870</v>
      </c>
      <c r="C8630" s="174" t="s">
        <v>2417</v>
      </c>
      <c r="D8630" s="181">
        <v>5567.5333330000003</v>
      </c>
      <c r="E8630" s="97">
        <v>277.01872404757455</v>
      </c>
      <c r="F8630" s="227">
        <f t="shared" si="402"/>
        <v>1542310.98</v>
      </c>
      <c r="G8630" s="81"/>
      <c r="H8630" s="106" t="s">
        <v>11235</v>
      </c>
      <c r="I8630" s="189" t="str">
        <f t="shared" si="403"/>
        <v/>
      </c>
      <c r="J8630" s="232">
        <v>2016</v>
      </c>
      <c r="K8630" s="106">
        <f t="shared" si="404"/>
        <v>0</v>
      </c>
    </row>
    <row r="8631" spans="2:11" s="58" customFormat="1">
      <c r="B8631" s="175" t="s">
        <v>9871</v>
      </c>
      <c r="C8631" s="174" t="s">
        <v>2417</v>
      </c>
      <c r="D8631" s="181">
        <v>4860.8166670000001</v>
      </c>
      <c r="E8631" s="97">
        <v>196.40514864124992</v>
      </c>
      <c r="F8631" s="227">
        <f t="shared" si="402"/>
        <v>954689.42</v>
      </c>
      <c r="G8631" s="81"/>
      <c r="H8631" s="106" t="s">
        <v>11235</v>
      </c>
      <c r="I8631" s="189" t="str">
        <f t="shared" si="403"/>
        <v/>
      </c>
      <c r="J8631" s="232">
        <v>2016</v>
      </c>
      <c r="K8631" s="106">
        <f t="shared" si="404"/>
        <v>0</v>
      </c>
    </row>
    <row r="8632" spans="2:11" s="58" customFormat="1">
      <c r="B8632" s="175" t="s">
        <v>9872</v>
      </c>
      <c r="C8632" s="174" t="s">
        <v>2408</v>
      </c>
      <c r="D8632" s="104">
        <v>17475.95</v>
      </c>
      <c r="E8632" s="97">
        <v>112.34606702353805</v>
      </c>
      <c r="F8632" s="227">
        <f t="shared" si="402"/>
        <v>1963354.25</v>
      </c>
      <c r="G8632" s="81">
        <v>17475.949710000001</v>
      </c>
      <c r="H8632" s="106">
        <v>162.69450571679403</v>
      </c>
      <c r="I8632" s="189">
        <f t="shared" si="403"/>
        <v>2843241</v>
      </c>
      <c r="J8632" s="232">
        <v>2016</v>
      </c>
      <c r="K8632" s="106">
        <f t="shared" si="404"/>
        <v>4806595</v>
      </c>
    </row>
    <row r="8633" spans="2:11" s="58" customFormat="1">
      <c r="B8633" s="175" t="s">
        <v>9873</v>
      </c>
      <c r="C8633" s="174" t="s">
        <v>2408</v>
      </c>
      <c r="D8633" s="181">
        <v>3686.9</v>
      </c>
      <c r="E8633" s="97">
        <v>122.93877241042611</v>
      </c>
      <c r="F8633" s="227">
        <f t="shared" si="402"/>
        <v>453262.96</v>
      </c>
      <c r="G8633" s="81">
        <v>7373.7998740000003</v>
      </c>
      <c r="H8633" s="106">
        <v>162.69454290861054</v>
      </c>
      <c r="I8633" s="189">
        <f t="shared" si="403"/>
        <v>1199677</v>
      </c>
      <c r="J8633" s="232">
        <v>2016</v>
      </c>
      <c r="K8633" s="106">
        <f t="shared" si="404"/>
        <v>1652940</v>
      </c>
    </row>
    <row r="8634" spans="2:11" s="58" customFormat="1">
      <c r="B8634" s="175" t="s">
        <v>9874</v>
      </c>
      <c r="C8634" s="174" t="s">
        <v>9011</v>
      </c>
      <c r="D8634" s="181">
        <v>3222.3940480000001</v>
      </c>
      <c r="E8634" s="97">
        <v>352.91815124405298</v>
      </c>
      <c r="F8634" s="227">
        <f t="shared" si="402"/>
        <v>1137241.3500000001</v>
      </c>
      <c r="G8634" s="81">
        <v>1611.1969999999999</v>
      </c>
      <c r="H8634" s="106">
        <v>162.69456807578467</v>
      </c>
      <c r="I8634" s="189">
        <f t="shared" si="403"/>
        <v>262133.00000000003</v>
      </c>
      <c r="J8634" s="232">
        <v>2016</v>
      </c>
      <c r="K8634" s="106">
        <f t="shared" si="404"/>
        <v>1399374</v>
      </c>
    </row>
    <row r="8635" spans="2:11" s="58" customFormat="1">
      <c r="B8635" s="175" t="s">
        <v>9875</v>
      </c>
      <c r="C8635" s="174" t="s">
        <v>9011</v>
      </c>
      <c r="D8635" s="181">
        <v>3362.4857139999999</v>
      </c>
      <c r="E8635" s="97">
        <v>186.25239280347469</v>
      </c>
      <c r="F8635" s="227">
        <f t="shared" si="402"/>
        <v>626271.01</v>
      </c>
      <c r="G8635" s="81">
        <v>1681.2427769999999</v>
      </c>
      <c r="H8635" s="106">
        <v>162.69452796584417</v>
      </c>
      <c r="I8635" s="189">
        <f t="shared" si="403"/>
        <v>273529</v>
      </c>
      <c r="J8635" s="232">
        <v>2016</v>
      </c>
      <c r="K8635" s="106">
        <f t="shared" si="404"/>
        <v>899800</v>
      </c>
    </row>
    <row r="8636" spans="2:11" s="58" customFormat="1">
      <c r="B8636" s="175" t="s">
        <v>9876</v>
      </c>
      <c r="C8636" s="174" t="s">
        <v>2417</v>
      </c>
      <c r="D8636" s="181">
        <v>4860.8166670000001</v>
      </c>
      <c r="E8636" s="97">
        <v>196.40514864124992</v>
      </c>
      <c r="F8636" s="227">
        <f t="shared" si="402"/>
        <v>954689.42</v>
      </c>
      <c r="G8636" s="81"/>
      <c r="H8636" s="106" t="s">
        <v>11235</v>
      </c>
      <c r="I8636" s="189" t="str">
        <f t="shared" si="403"/>
        <v/>
      </c>
      <c r="J8636" s="232">
        <v>2016</v>
      </c>
      <c r="K8636" s="106">
        <f t="shared" si="404"/>
        <v>0</v>
      </c>
    </row>
    <row r="8637" spans="2:11" s="58" customFormat="1">
      <c r="B8637" s="175" t="s">
        <v>9877</v>
      </c>
      <c r="C8637" s="174" t="s">
        <v>9011</v>
      </c>
      <c r="D8637" s="104">
        <v>3362.4857139999999</v>
      </c>
      <c r="E8637" s="97">
        <v>186.25239280347469</v>
      </c>
      <c r="F8637" s="227">
        <f t="shared" si="402"/>
        <v>626271.01</v>
      </c>
      <c r="G8637" s="81">
        <v>1681.2427769999999</v>
      </c>
      <c r="H8637" s="106">
        <v>162.69452796584417</v>
      </c>
      <c r="I8637" s="189">
        <f t="shared" si="403"/>
        <v>273529</v>
      </c>
      <c r="J8637" s="232">
        <v>2016</v>
      </c>
      <c r="K8637" s="106">
        <f t="shared" si="404"/>
        <v>899800</v>
      </c>
    </row>
    <row r="8638" spans="2:11" s="58" customFormat="1">
      <c r="B8638" s="175" t="s">
        <v>9878</v>
      </c>
      <c r="C8638" s="174" t="s">
        <v>1675</v>
      </c>
      <c r="D8638" s="181">
        <v>7856.96</v>
      </c>
      <c r="E8638" s="97">
        <v>239.6828798924775</v>
      </c>
      <c r="F8638" s="227">
        <f t="shared" si="402"/>
        <v>1883178.8</v>
      </c>
      <c r="G8638" s="81"/>
      <c r="H8638" s="106" t="s">
        <v>11235</v>
      </c>
      <c r="I8638" s="189" t="str">
        <f t="shared" si="403"/>
        <v/>
      </c>
      <c r="J8638" s="232">
        <v>2016</v>
      </c>
      <c r="K8638" s="106">
        <f t="shared" si="404"/>
        <v>0</v>
      </c>
    </row>
    <row r="8639" spans="2:11" s="58" customFormat="1">
      <c r="B8639" s="175" t="s">
        <v>9879</v>
      </c>
      <c r="C8639" s="174" t="s">
        <v>3558</v>
      </c>
      <c r="D8639" s="181">
        <v>1307.4396280000001</v>
      </c>
      <c r="E8639" s="97">
        <v>85.866022105917068</v>
      </c>
      <c r="F8639" s="227">
        <f t="shared" si="402"/>
        <v>112264.64</v>
      </c>
      <c r="G8639" s="81">
        <v>653.71983729999999</v>
      </c>
      <c r="H8639" s="106">
        <v>576.16119094019723</v>
      </c>
      <c r="I8639" s="189">
        <f t="shared" si="403"/>
        <v>376647.99999999994</v>
      </c>
      <c r="J8639" s="232">
        <v>2016</v>
      </c>
      <c r="K8639" s="106">
        <f t="shared" si="404"/>
        <v>488913</v>
      </c>
    </row>
    <row r="8640" spans="2:11" s="58" customFormat="1">
      <c r="B8640" s="175" t="s">
        <v>9880</v>
      </c>
      <c r="C8640" s="174" t="s">
        <v>1675</v>
      </c>
      <c r="D8640" s="181">
        <v>8241.582273</v>
      </c>
      <c r="E8640" s="97">
        <v>811.61748659764908</v>
      </c>
      <c r="F8640" s="227">
        <f t="shared" si="402"/>
        <v>6689012.29</v>
      </c>
      <c r="G8640" s="81"/>
      <c r="H8640" s="106" t="s">
        <v>11235</v>
      </c>
      <c r="I8640" s="189" t="str">
        <f t="shared" si="403"/>
        <v/>
      </c>
      <c r="J8640" s="232">
        <v>2016</v>
      </c>
      <c r="K8640" s="106">
        <f t="shared" si="404"/>
        <v>0</v>
      </c>
    </row>
    <row r="8641" spans="2:11" s="58" customFormat="1">
      <c r="B8641" s="175" t="s">
        <v>9881</v>
      </c>
      <c r="C8641" s="174" t="s">
        <v>1675</v>
      </c>
      <c r="D8641" s="181">
        <v>8241.582273</v>
      </c>
      <c r="E8641" s="97">
        <v>797.66353380186661</v>
      </c>
      <c r="F8641" s="227">
        <f t="shared" si="402"/>
        <v>6574009.6399999997</v>
      </c>
      <c r="G8641" s="81"/>
      <c r="H8641" s="106" t="s">
        <v>11235</v>
      </c>
      <c r="I8641" s="189" t="str">
        <f t="shared" si="403"/>
        <v/>
      </c>
      <c r="J8641" s="232">
        <v>2016</v>
      </c>
      <c r="K8641" s="106">
        <f t="shared" si="404"/>
        <v>0</v>
      </c>
    </row>
    <row r="8642" spans="2:11" s="58" customFormat="1">
      <c r="B8642" s="175" t="s">
        <v>9882</v>
      </c>
      <c r="C8642" s="174" t="s">
        <v>4542</v>
      </c>
      <c r="D8642" s="104">
        <v>1115.3</v>
      </c>
      <c r="E8642" s="97">
        <v>1857.273944230252</v>
      </c>
      <c r="F8642" s="227">
        <f t="shared" si="402"/>
        <v>2071417.63</v>
      </c>
      <c r="G8642" s="81">
        <v>1115.3000320000001</v>
      </c>
      <c r="H8642" s="106">
        <v>1300.6114573481873</v>
      </c>
      <c r="I8642" s="189">
        <f t="shared" si="403"/>
        <v>1450572</v>
      </c>
      <c r="J8642" s="232">
        <v>2016</v>
      </c>
      <c r="K8642" s="106">
        <f t="shared" si="404"/>
        <v>3521990</v>
      </c>
    </row>
    <row r="8643" spans="2:11" s="58" customFormat="1">
      <c r="B8643" s="175" t="s">
        <v>9883</v>
      </c>
      <c r="C8643" s="174" t="s">
        <v>4542</v>
      </c>
      <c r="D8643" s="181">
        <v>3958.75</v>
      </c>
      <c r="E8643" s="97">
        <v>660.8793710135775</v>
      </c>
      <c r="F8643" s="227">
        <f t="shared" si="402"/>
        <v>2616256.21</v>
      </c>
      <c r="G8643" s="81">
        <v>3958.7500709999999</v>
      </c>
      <c r="H8643" s="106">
        <v>1300.6110281418673</v>
      </c>
      <c r="I8643" s="189">
        <f t="shared" si="403"/>
        <v>5148794</v>
      </c>
      <c r="J8643" s="232">
        <v>2016</v>
      </c>
      <c r="K8643" s="106">
        <f t="shared" si="404"/>
        <v>7765050</v>
      </c>
    </row>
    <row r="8644" spans="2:11" s="58" customFormat="1">
      <c r="B8644" s="175" t="s">
        <v>9884</v>
      </c>
      <c r="C8644" s="174" t="s">
        <v>3256</v>
      </c>
      <c r="D8644" s="181">
        <v>4334.0249999999996</v>
      </c>
      <c r="E8644" s="97">
        <v>2695.1915413501306</v>
      </c>
      <c r="F8644" s="227">
        <f t="shared" si="402"/>
        <v>11681027.52</v>
      </c>
      <c r="G8644" s="81"/>
      <c r="H8644" s="106" t="s">
        <v>11235</v>
      </c>
      <c r="I8644" s="189" t="str">
        <f t="shared" si="403"/>
        <v/>
      </c>
      <c r="J8644" s="232">
        <v>2016</v>
      </c>
      <c r="K8644" s="106">
        <f t="shared" si="404"/>
        <v>0</v>
      </c>
    </row>
    <row r="8645" spans="2:11" s="58" customFormat="1">
      <c r="B8645" s="175" t="s">
        <v>9885</v>
      </c>
      <c r="C8645" s="174" t="s">
        <v>3256</v>
      </c>
      <c r="D8645" s="181">
        <v>4334.0249999999996</v>
      </c>
      <c r="E8645" s="97">
        <v>2704.6923194951578</v>
      </c>
      <c r="F8645" s="227">
        <f t="shared" si="402"/>
        <v>11722204.130000001</v>
      </c>
      <c r="G8645" s="81">
        <v>4334.0249780000004</v>
      </c>
      <c r="H8645" s="106">
        <v>0</v>
      </c>
      <c r="I8645" s="189">
        <f t="shared" si="403"/>
        <v>0</v>
      </c>
      <c r="J8645" s="232">
        <v>2016</v>
      </c>
      <c r="K8645" s="106">
        <f t="shared" si="404"/>
        <v>11722204</v>
      </c>
    </row>
    <row r="8646" spans="2:11" s="58" customFormat="1">
      <c r="B8646" s="175" t="s">
        <v>9886</v>
      </c>
      <c r="C8646" s="174" t="s">
        <v>3256</v>
      </c>
      <c r="D8646" s="181">
        <v>1880</v>
      </c>
      <c r="E8646" s="97">
        <v>1378.0718351063829</v>
      </c>
      <c r="F8646" s="227">
        <f t="shared" si="402"/>
        <v>2590775.0499999998</v>
      </c>
      <c r="G8646" s="81">
        <v>940.00004879999995</v>
      </c>
      <c r="H8646" s="106">
        <v>0</v>
      </c>
      <c r="I8646" s="189">
        <f t="shared" si="403"/>
        <v>0</v>
      </c>
      <c r="J8646" s="232">
        <v>2016</v>
      </c>
      <c r="K8646" s="106">
        <f t="shared" si="404"/>
        <v>2590775</v>
      </c>
    </row>
    <row r="8647" spans="2:11" s="58" customFormat="1">
      <c r="B8647" s="175" t="s">
        <v>9887</v>
      </c>
      <c r="C8647" s="174" t="s">
        <v>2265</v>
      </c>
      <c r="D8647" s="104">
        <v>6268.3333329999996</v>
      </c>
      <c r="E8647" s="97">
        <v>320.77087531618037</v>
      </c>
      <c r="F8647" s="227">
        <f t="shared" si="402"/>
        <v>2010698.7700000003</v>
      </c>
      <c r="G8647" s="81">
        <v>3134.1666959999998</v>
      </c>
      <c r="H8647" s="106">
        <v>1300.611101892712</v>
      </c>
      <c r="I8647" s="189">
        <f t="shared" si="403"/>
        <v>4076332</v>
      </c>
      <c r="J8647" s="232">
        <v>2016</v>
      </c>
      <c r="K8647" s="106">
        <f t="shared" si="404"/>
        <v>6087031</v>
      </c>
    </row>
    <row r="8648" spans="2:11" s="58" customFormat="1">
      <c r="B8648" s="175" t="s">
        <v>9888</v>
      </c>
      <c r="C8648" s="174" t="s">
        <v>3427</v>
      </c>
      <c r="D8648" s="181">
        <v>2630.7</v>
      </c>
      <c r="E8648" s="97">
        <v>125.69941840574754</v>
      </c>
      <c r="F8648" s="227">
        <f t="shared" si="402"/>
        <v>330677.46000000002</v>
      </c>
      <c r="G8648" s="81">
        <v>1315.3499770000001</v>
      </c>
      <c r="H8648" s="106">
        <v>1300.6112668978287</v>
      </c>
      <c r="I8648" s="189">
        <f t="shared" si="403"/>
        <v>1710759</v>
      </c>
      <c r="J8648" s="232">
        <v>2016</v>
      </c>
      <c r="K8648" s="106">
        <f t="shared" si="404"/>
        <v>2041436</v>
      </c>
    </row>
    <row r="8649" spans="2:11" s="58" customFormat="1">
      <c r="B8649" s="175" t="s">
        <v>9889</v>
      </c>
      <c r="C8649" s="174" t="s">
        <v>2452</v>
      </c>
      <c r="D8649" s="181">
        <v>6452.1282709999996</v>
      </c>
      <c r="E8649" s="97">
        <v>538.34249477214098</v>
      </c>
      <c r="F8649" s="227">
        <f t="shared" si="402"/>
        <v>3473454.83</v>
      </c>
      <c r="G8649" s="81">
        <v>3226.064292</v>
      </c>
      <c r="H8649" s="106">
        <v>1300.6110914791402</v>
      </c>
      <c r="I8649" s="189">
        <f t="shared" si="403"/>
        <v>4195855</v>
      </c>
      <c r="J8649" s="232">
        <v>2016</v>
      </c>
      <c r="K8649" s="106">
        <f t="shared" si="404"/>
        <v>7669310</v>
      </c>
    </row>
    <row r="8650" spans="2:11" s="58" customFormat="1">
      <c r="B8650" s="175" t="s">
        <v>9890</v>
      </c>
      <c r="C8650" s="174" t="s">
        <v>3427</v>
      </c>
      <c r="D8650" s="181">
        <v>4937.2</v>
      </c>
      <c r="E8650" s="97">
        <v>647.00362351130195</v>
      </c>
      <c r="F8650" s="227">
        <f t="shared" si="402"/>
        <v>3194386.29</v>
      </c>
      <c r="G8650" s="81">
        <v>2468.6000749999998</v>
      </c>
      <c r="H8650" s="106">
        <v>1300.6112381326086</v>
      </c>
      <c r="I8650" s="189">
        <f t="shared" si="403"/>
        <v>3210689.0000000005</v>
      </c>
      <c r="J8650" s="232">
        <v>2016</v>
      </c>
      <c r="K8650" s="106">
        <f t="shared" si="404"/>
        <v>6405075</v>
      </c>
    </row>
    <row r="8651" spans="2:11" s="58" customFormat="1">
      <c r="B8651" s="175" t="s">
        <v>9891</v>
      </c>
      <c r="C8651" s="174" t="s">
        <v>2452</v>
      </c>
      <c r="D8651" s="181">
        <v>5619.402771</v>
      </c>
      <c r="E8651" s="97">
        <v>334.54188756529692</v>
      </c>
      <c r="F8651" s="227">
        <f t="shared" si="402"/>
        <v>1879925.6099999999</v>
      </c>
      <c r="G8651" s="81">
        <v>2809.7014389999999</v>
      </c>
      <c r="H8651" s="106">
        <v>1300.6111429763196</v>
      </c>
      <c r="I8651" s="189">
        <f t="shared" si="403"/>
        <v>3654328.9999999995</v>
      </c>
      <c r="J8651" s="232">
        <v>2016</v>
      </c>
      <c r="K8651" s="106">
        <f t="shared" si="404"/>
        <v>5534255</v>
      </c>
    </row>
    <row r="8652" spans="2:11" s="58" customFormat="1">
      <c r="B8652" s="175" t="s">
        <v>9892</v>
      </c>
      <c r="C8652" s="174" t="s">
        <v>6624</v>
      </c>
      <c r="D8652" s="104">
        <v>10218.700000000001</v>
      </c>
      <c r="E8652" s="97">
        <v>51.408712458531902</v>
      </c>
      <c r="F8652" s="227">
        <f t="shared" si="402"/>
        <v>525330.21</v>
      </c>
      <c r="G8652" s="81">
        <v>5109.3499819999997</v>
      </c>
      <c r="H8652" s="106">
        <v>1217.8388683337607</v>
      </c>
      <c r="I8652" s="189">
        <f t="shared" si="403"/>
        <v>6222365</v>
      </c>
      <c r="J8652" s="232">
        <v>2016</v>
      </c>
      <c r="K8652" s="106">
        <f t="shared" si="404"/>
        <v>6747695</v>
      </c>
    </row>
    <row r="8653" spans="2:11" s="58" customFormat="1">
      <c r="B8653" s="175" t="s">
        <v>9893</v>
      </c>
      <c r="C8653" s="174" t="s">
        <v>6624</v>
      </c>
      <c r="D8653" s="181">
        <v>5166.7</v>
      </c>
      <c r="E8653" s="97">
        <v>495.02969980838839</v>
      </c>
      <c r="F8653" s="227">
        <f t="shared" si="402"/>
        <v>2557669.9500000002</v>
      </c>
      <c r="G8653" s="81"/>
      <c r="H8653" s="106" t="s">
        <v>11235</v>
      </c>
      <c r="I8653" s="189" t="str">
        <f t="shared" si="403"/>
        <v/>
      </c>
      <c r="J8653" s="232">
        <v>2016</v>
      </c>
      <c r="K8653" s="106">
        <f t="shared" si="404"/>
        <v>0</v>
      </c>
    </row>
    <row r="8654" spans="2:11" s="58" customFormat="1">
      <c r="B8654" s="175" t="s">
        <v>9894</v>
      </c>
      <c r="C8654" s="174" t="s">
        <v>1530</v>
      </c>
      <c r="D8654" s="181">
        <v>3436.1571429999999</v>
      </c>
      <c r="E8654" s="97">
        <v>498.61132617007331</v>
      </c>
      <c r="F8654" s="227">
        <f t="shared" ref="F8654:F8717" si="405">IFERROR(D8654*E8654,0)</f>
        <v>1713306.87</v>
      </c>
      <c r="G8654" s="81"/>
      <c r="H8654" s="106" t="s">
        <v>11235</v>
      </c>
      <c r="I8654" s="189" t="str">
        <f t="shared" ref="I8654:I8717" si="406">IFERROR(G8654*H8654,"")</f>
        <v/>
      </c>
      <c r="J8654" s="232">
        <v>2016</v>
      </c>
      <c r="K8654" s="106">
        <f t="shared" ref="K8654:K8717" si="407">IFERROR(ROUND((F8654+I8654),0),0)</f>
        <v>0</v>
      </c>
    </row>
    <row r="8655" spans="2:11" s="58" customFormat="1">
      <c r="B8655" s="175" t="s">
        <v>9895</v>
      </c>
      <c r="C8655" s="174" t="s">
        <v>8145</v>
      </c>
      <c r="D8655" s="181">
        <v>6932.0666670000001</v>
      </c>
      <c r="E8655" s="97">
        <v>364.39887862376781</v>
      </c>
      <c r="F8655" s="227">
        <f t="shared" si="405"/>
        <v>2526037.3199999998</v>
      </c>
      <c r="G8655" s="81">
        <v>3466.0334870000002</v>
      </c>
      <c r="H8655" s="106">
        <v>1217.8387819482714</v>
      </c>
      <c r="I8655" s="189">
        <f t="shared" si="406"/>
        <v>4221070</v>
      </c>
      <c r="J8655" s="232">
        <v>2016</v>
      </c>
      <c r="K8655" s="106">
        <f t="shared" si="407"/>
        <v>6747107</v>
      </c>
    </row>
    <row r="8656" spans="2:11" s="58" customFormat="1">
      <c r="B8656" s="175" t="s">
        <v>9896</v>
      </c>
      <c r="C8656" s="174" t="s">
        <v>1530</v>
      </c>
      <c r="D8656" s="181">
        <v>3237.1571429999999</v>
      </c>
      <c r="E8656" s="97">
        <v>370.20971397433334</v>
      </c>
      <c r="F8656" s="227">
        <f t="shared" si="405"/>
        <v>1198427.02</v>
      </c>
      <c r="G8656" s="81"/>
      <c r="H8656" s="106" t="s">
        <v>11235</v>
      </c>
      <c r="I8656" s="189" t="str">
        <f t="shared" si="406"/>
        <v/>
      </c>
      <c r="J8656" s="232">
        <v>2016</v>
      </c>
      <c r="K8656" s="106">
        <f t="shared" si="407"/>
        <v>0</v>
      </c>
    </row>
    <row r="8657" spans="2:11" s="58" customFormat="1">
      <c r="B8657" s="175" t="s">
        <v>9897</v>
      </c>
      <c r="C8657" s="174" t="s">
        <v>1530</v>
      </c>
      <c r="D8657" s="104">
        <v>3436.1571429999999</v>
      </c>
      <c r="E8657" s="97">
        <v>498.61132617007331</v>
      </c>
      <c r="F8657" s="227">
        <f t="shared" si="405"/>
        <v>1713306.87</v>
      </c>
      <c r="G8657" s="81">
        <v>1718.0786069999999</v>
      </c>
      <c r="H8657" s="106">
        <v>1217.8389227798586</v>
      </c>
      <c r="I8657" s="189">
        <f t="shared" si="406"/>
        <v>2092343</v>
      </c>
      <c r="J8657" s="232">
        <v>2016</v>
      </c>
      <c r="K8657" s="106">
        <f t="shared" si="407"/>
        <v>3805650</v>
      </c>
    </row>
    <row r="8658" spans="2:11" s="58" customFormat="1">
      <c r="B8658" s="175" t="s">
        <v>9898</v>
      </c>
      <c r="C8658" s="174" t="s">
        <v>918</v>
      </c>
      <c r="D8658" s="181">
        <v>2614.75</v>
      </c>
      <c r="E8658" s="97">
        <v>450.02542881728652</v>
      </c>
      <c r="F8658" s="227">
        <f t="shared" si="405"/>
        <v>1176703.99</v>
      </c>
      <c r="G8658" s="81">
        <v>1307.3750050000001</v>
      </c>
      <c r="H8658" s="106">
        <v>0</v>
      </c>
      <c r="I8658" s="189">
        <f t="shared" si="406"/>
        <v>0</v>
      </c>
      <c r="J8658" s="232">
        <v>2016</v>
      </c>
      <c r="K8658" s="106">
        <f t="shared" si="407"/>
        <v>1176704</v>
      </c>
    </row>
    <row r="8659" spans="2:11" s="58" customFormat="1">
      <c r="B8659" s="175" t="s">
        <v>9899</v>
      </c>
      <c r="C8659" s="174" t="s">
        <v>895</v>
      </c>
      <c r="D8659" s="181">
        <v>8391.01</v>
      </c>
      <c r="E8659" s="97">
        <v>442.45893998457876</v>
      </c>
      <c r="F8659" s="227">
        <f t="shared" si="405"/>
        <v>3712677.39</v>
      </c>
      <c r="G8659" s="81">
        <v>4195.5050520000004</v>
      </c>
      <c r="H8659" s="106">
        <v>0</v>
      </c>
      <c r="I8659" s="189">
        <f t="shared" si="406"/>
        <v>0</v>
      </c>
      <c r="J8659" s="232">
        <v>2016</v>
      </c>
      <c r="K8659" s="106">
        <f t="shared" si="407"/>
        <v>3712677</v>
      </c>
    </row>
    <row r="8660" spans="2:11" s="58" customFormat="1">
      <c r="B8660" s="175" t="s">
        <v>9900</v>
      </c>
      <c r="C8660" s="174" t="s">
        <v>6631</v>
      </c>
      <c r="D8660" s="181">
        <v>4851.6866669999999</v>
      </c>
      <c r="E8660" s="97">
        <v>354.83502916821811</v>
      </c>
      <c r="F8660" s="227">
        <f t="shared" si="405"/>
        <v>1721548.38</v>
      </c>
      <c r="G8660" s="81">
        <v>2425.8432790000002</v>
      </c>
      <c r="H8660" s="106">
        <v>0</v>
      </c>
      <c r="I8660" s="189">
        <f t="shared" si="406"/>
        <v>0</v>
      </c>
      <c r="J8660" s="232">
        <v>2016</v>
      </c>
      <c r="K8660" s="106">
        <f t="shared" si="407"/>
        <v>1721548</v>
      </c>
    </row>
    <row r="8661" spans="2:11" s="58" customFormat="1">
      <c r="B8661" s="175" t="s">
        <v>9901</v>
      </c>
      <c r="C8661" s="174" t="s">
        <v>338</v>
      </c>
      <c r="D8661" s="181">
        <v>10660.133330000001</v>
      </c>
      <c r="E8661" s="97">
        <v>51.75268759982761</v>
      </c>
      <c r="F8661" s="227">
        <f t="shared" si="405"/>
        <v>551690.55000000005</v>
      </c>
      <c r="G8661" s="81">
        <v>5330.0667320000002</v>
      </c>
      <c r="H8661" s="106">
        <v>507.87412918266625</v>
      </c>
      <c r="I8661" s="189">
        <f t="shared" si="406"/>
        <v>2707003</v>
      </c>
      <c r="J8661" s="232">
        <v>2016</v>
      </c>
      <c r="K8661" s="106">
        <f t="shared" si="407"/>
        <v>3258694</v>
      </c>
    </row>
    <row r="8662" spans="2:11" s="58" customFormat="1">
      <c r="B8662" s="175" t="s">
        <v>9902</v>
      </c>
      <c r="C8662" s="174" t="s">
        <v>8100</v>
      </c>
      <c r="D8662" s="104">
        <v>23821.314600000002</v>
      </c>
      <c r="E8662" s="97">
        <v>152.08561495594367</v>
      </c>
      <c r="F8662" s="227">
        <f t="shared" si="405"/>
        <v>3622879.2799999993</v>
      </c>
      <c r="G8662" s="81">
        <v>11910.657440000001</v>
      </c>
      <c r="H8662" s="106">
        <v>162.69454560016294</v>
      </c>
      <c r="I8662" s="189">
        <f t="shared" si="406"/>
        <v>1937799.0000000002</v>
      </c>
      <c r="J8662" s="232">
        <v>2016</v>
      </c>
      <c r="K8662" s="106">
        <f t="shared" si="407"/>
        <v>5560678</v>
      </c>
    </row>
    <row r="8663" spans="2:11" s="58" customFormat="1">
      <c r="B8663" s="175" t="s">
        <v>9903</v>
      </c>
      <c r="C8663" s="174" t="s">
        <v>9822</v>
      </c>
      <c r="D8663" s="181">
        <v>9289.1</v>
      </c>
      <c r="E8663" s="97">
        <v>98.262122272340704</v>
      </c>
      <c r="F8663" s="227">
        <f t="shared" si="405"/>
        <v>912766.68</v>
      </c>
      <c r="G8663" s="81">
        <v>4644.550088</v>
      </c>
      <c r="H8663" s="106">
        <v>162.69455290240805</v>
      </c>
      <c r="I8663" s="189">
        <f t="shared" si="406"/>
        <v>755643</v>
      </c>
      <c r="J8663" s="232">
        <v>2016</v>
      </c>
      <c r="K8663" s="106">
        <f t="shared" si="407"/>
        <v>1668410</v>
      </c>
    </row>
    <row r="8664" spans="2:11" s="58" customFormat="1">
      <c r="B8664" s="175" t="s">
        <v>9904</v>
      </c>
      <c r="C8664" s="174" t="s">
        <v>3098</v>
      </c>
      <c r="D8664" s="181">
        <v>6138.5666670000001</v>
      </c>
      <c r="E8664" s="97">
        <v>142.10177022094723</v>
      </c>
      <c r="F8664" s="227">
        <f t="shared" si="405"/>
        <v>872301.19</v>
      </c>
      <c r="G8664" s="81">
        <v>3069.2834800000001</v>
      </c>
      <c r="H8664" s="106">
        <v>1217.8389595997826</v>
      </c>
      <c r="I8664" s="189">
        <f t="shared" si="406"/>
        <v>3737893</v>
      </c>
      <c r="J8664" s="232">
        <v>2016</v>
      </c>
      <c r="K8664" s="106">
        <f t="shared" si="407"/>
        <v>4610194</v>
      </c>
    </row>
    <row r="8665" spans="2:11" s="58" customFormat="1">
      <c r="B8665" s="175" t="s">
        <v>9905</v>
      </c>
      <c r="C8665" s="174" t="s">
        <v>3098</v>
      </c>
      <c r="D8665" s="181">
        <v>2372.3666669999998</v>
      </c>
      <c r="E8665" s="97">
        <v>48.580959934723282</v>
      </c>
      <c r="F8665" s="227">
        <f t="shared" si="405"/>
        <v>115251.85</v>
      </c>
      <c r="G8665" s="81"/>
      <c r="H8665" s="106" t="s">
        <v>11235</v>
      </c>
      <c r="I8665" s="189" t="str">
        <f t="shared" si="406"/>
        <v/>
      </c>
      <c r="J8665" s="232">
        <v>2016</v>
      </c>
      <c r="K8665" s="106">
        <f t="shared" si="407"/>
        <v>0</v>
      </c>
    </row>
    <row r="8666" spans="2:11" s="58" customFormat="1">
      <c r="B8666" s="175" t="s">
        <v>9906</v>
      </c>
      <c r="C8666" s="174" t="s">
        <v>2420</v>
      </c>
      <c r="D8666" s="181">
        <v>13373.694289999999</v>
      </c>
      <c r="E8666" s="97">
        <v>197.04276566052715</v>
      </c>
      <c r="F8666" s="227">
        <f t="shared" si="405"/>
        <v>2635189.71</v>
      </c>
      <c r="G8666" s="81">
        <v>6686.8469450000002</v>
      </c>
      <c r="H8666" s="106">
        <v>162.6944670557283</v>
      </c>
      <c r="I8666" s="189">
        <f t="shared" si="406"/>
        <v>1087913</v>
      </c>
      <c r="J8666" s="232">
        <v>2016</v>
      </c>
      <c r="K8666" s="106">
        <f t="shared" si="407"/>
        <v>3723103</v>
      </c>
    </row>
    <row r="8667" spans="2:11" s="58" customFormat="1">
      <c r="B8667" s="175" t="s">
        <v>9907</v>
      </c>
      <c r="C8667" s="174" t="s">
        <v>5856</v>
      </c>
      <c r="D8667" s="104">
        <v>436.20779219999997</v>
      </c>
      <c r="E8667" s="97">
        <v>251.31767923516705</v>
      </c>
      <c r="F8667" s="227">
        <f t="shared" si="405"/>
        <v>109626.73</v>
      </c>
      <c r="G8667" s="81"/>
      <c r="H8667" s="106" t="s">
        <v>11235</v>
      </c>
      <c r="I8667" s="189" t="str">
        <f t="shared" si="406"/>
        <v/>
      </c>
      <c r="J8667" s="232">
        <v>2016</v>
      </c>
      <c r="K8667" s="106">
        <f t="shared" si="407"/>
        <v>0</v>
      </c>
    </row>
    <row r="8668" spans="2:11" s="58" customFormat="1">
      <c r="B8668" s="175" t="s">
        <v>9908</v>
      </c>
      <c r="C8668" s="174" t="s">
        <v>5856</v>
      </c>
      <c r="D8668" s="181">
        <v>2407.9</v>
      </c>
      <c r="E8668" s="97">
        <v>141.61400805681299</v>
      </c>
      <c r="F8668" s="227">
        <f t="shared" si="405"/>
        <v>340992.37</v>
      </c>
      <c r="G8668" s="81">
        <v>4815.8000240000001</v>
      </c>
      <c r="H8668" s="106">
        <v>162.69446324501286</v>
      </c>
      <c r="I8668" s="189">
        <f t="shared" si="406"/>
        <v>783504</v>
      </c>
      <c r="J8668" s="232">
        <v>2016</v>
      </c>
      <c r="K8668" s="106">
        <f t="shared" si="407"/>
        <v>1124496</v>
      </c>
    </row>
    <row r="8669" spans="2:11" s="58" customFormat="1">
      <c r="B8669" s="175" t="s">
        <v>9909</v>
      </c>
      <c r="C8669" s="174" t="s">
        <v>2848</v>
      </c>
      <c r="D8669" s="181">
        <v>9944.75</v>
      </c>
      <c r="E8669" s="97">
        <v>199.19900852208451</v>
      </c>
      <c r="F8669" s="227">
        <f t="shared" si="405"/>
        <v>1980984.3399999999</v>
      </c>
      <c r="G8669" s="81"/>
      <c r="H8669" s="106" t="s">
        <v>11235</v>
      </c>
      <c r="I8669" s="189" t="str">
        <f t="shared" si="406"/>
        <v/>
      </c>
      <c r="J8669" s="232">
        <v>2016</v>
      </c>
      <c r="K8669" s="106">
        <f t="shared" si="407"/>
        <v>0</v>
      </c>
    </row>
    <row r="8670" spans="2:11" s="58" customFormat="1">
      <c r="B8670" s="175" t="s">
        <v>9910</v>
      </c>
      <c r="C8670" s="174" t="s">
        <v>2848</v>
      </c>
      <c r="D8670" s="181">
        <v>6370.18</v>
      </c>
      <c r="E8670" s="97">
        <v>125.17477057163218</v>
      </c>
      <c r="F8670" s="227">
        <f t="shared" si="405"/>
        <v>797385.82</v>
      </c>
      <c r="G8670" s="81"/>
      <c r="H8670" s="106" t="s">
        <v>11235</v>
      </c>
      <c r="I8670" s="189" t="str">
        <f t="shared" si="406"/>
        <v/>
      </c>
      <c r="J8670" s="232">
        <v>2016</v>
      </c>
      <c r="K8670" s="106">
        <f t="shared" si="407"/>
        <v>0</v>
      </c>
    </row>
    <row r="8671" spans="2:11" s="58" customFormat="1">
      <c r="B8671" s="175" t="s">
        <v>9911</v>
      </c>
      <c r="C8671" s="174" t="s">
        <v>2848</v>
      </c>
      <c r="D8671" s="181">
        <v>15551.521049999999</v>
      </c>
      <c r="E8671" s="97">
        <v>823.85773319581506</v>
      </c>
      <c r="F8671" s="227">
        <f t="shared" si="405"/>
        <v>12812240.880000001</v>
      </c>
      <c r="G8671" s="81">
        <v>7775.760346</v>
      </c>
      <c r="H8671" s="106">
        <v>576.16114703234712</v>
      </c>
      <c r="I8671" s="189">
        <f t="shared" si="406"/>
        <v>4480091</v>
      </c>
      <c r="J8671" s="232">
        <v>2016</v>
      </c>
      <c r="K8671" s="106">
        <f t="shared" si="407"/>
        <v>17292332</v>
      </c>
    </row>
    <row r="8672" spans="2:11" s="58" customFormat="1">
      <c r="B8672" s="175" t="s">
        <v>9912</v>
      </c>
      <c r="C8672" s="174" t="s">
        <v>2848</v>
      </c>
      <c r="D8672" s="104">
        <v>9944.75</v>
      </c>
      <c r="E8672" s="97">
        <v>199.19900852208451</v>
      </c>
      <c r="F8672" s="227">
        <f t="shared" si="405"/>
        <v>1980984.3399999999</v>
      </c>
      <c r="G8672" s="81"/>
      <c r="H8672" s="106" t="s">
        <v>11235</v>
      </c>
      <c r="I8672" s="189" t="str">
        <f t="shared" si="406"/>
        <v/>
      </c>
      <c r="J8672" s="232">
        <v>2016</v>
      </c>
      <c r="K8672" s="106">
        <f t="shared" si="407"/>
        <v>0</v>
      </c>
    </row>
    <row r="8673" spans="2:11" s="58" customFormat="1">
      <c r="B8673" s="175" t="s">
        <v>9913</v>
      </c>
      <c r="C8673" s="174" t="s">
        <v>4620</v>
      </c>
      <c r="D8673" s="181">
        <v>8104.6344849999996</v>
      </c>
      <c r="E8673" s="97">
        <v>105.76316076763825</v>
      </c>
      <c r="F8673" s="227">
        <f t="shared" si="405"/>
        <v>857171.76</v>
      </c>
      <c r="G8673" s="81">
        <v>4052.3173459999998</v>
      </c>
      <c r="H8673" s="106">
        <v>576.16119386716957</v>
      </c>
      <c r="I8673" s="189">
        <f t="shared" si="406"/>
        <v>2334788</v>
      </c>
      <c r="J8673" s="232">
        <v>2016</v>
      </c>
      <c r="K8673" s="106">
        <f t="shared" si="407"/>
        <v>3191960</v>
      </c>
    </row>
    <row r="8674" spans="2:11" s="58" customFormat="1">
      <c r="B8674" s="175" t="s">
        <v>9914</v>
      </c>
      <c r="C8674" s="174" t="s">
        <v>2848</v>
      </c>
      <c r="D8674" s="181">
        <v>6370.18</v>
      </c>
      <c r="E8674" s="97">
        <v>125.17477057163218</v>
      </c>
      <c r="F8674" s="227">
        <f t="shared" si="405"/>
        <v>797385.82</v>
      </c>
      <c r="G8674" s="81"/>
      <c r="H8674" s="106" t="s">
        <v>11235</v>
      </c>
      <c r="I8674" s="189" t="str">
        <f t="shared" si="406"/>
        <v/>
      </c>
      <c r="J8674" s="232">
        <v>2016</v>
      </c>
      <c r="K8674" s="106">
        <f t="shared" si="407"/>
        <v>0</v>
      </c>
    </row>
    <row r="8675" spans="2:11" s="58" customFormat="1">
      <c r="B8675" s="175" t="s">
        <v>9915</v>
      </c>
      <c r="C8675" s="174" t="s">
        <v>3400</v>
      </c>
      <c r="D8675" s="181">
        <v>5282.8817010000002</v>
      </c>
      <c r="E8675" s="97">
        <v>750.64904240603198</v>
      </c>
      <c r="F8675" s="227">
        <f t="shared" si="405"/>
        <v>3965590.0899999994</v>
      </c>
      <c r="G8675" s="81">
        <v>2641.4408319999998</v>
      </c>
      <c r="H8675" s="106">
        <v>0</v>
      </c>
      <c r="I8675" s="189">
        <f t="shared" si="406"/>
        <v>0</v>
      </c>
      <c r="J8675" s="232">
        <v>2016</v>
      </c>
      <c r="K8675" s="106">
        <f t="shared" si="407"/>
        <v>3965590</v>
      </c>
    </row>
    <row r="8676" spans="2:11" s="58" customFormat="1">
      <c r="B8676" s="175" t="s">
        <v>9916</v>
      </c>
      <c r="C8676" s="174" t="s">
        <v>3400</v>
      </c>
      <c r="D8676" s="181">
        <v>2815.636285</v>
      </c>
      <c r="E8676" s="97">
        <v>1486.1987829511154</v>
      </c>
      <c r="F8676" s="227">
        <f t="shared" si="405"/>
        <v>4184595.2199999997</v>
      </c>
      <c r="G8676" s="81">
        <v>1407.818188</v>
      </c>
      <c r="H8676" s="106">
        <v>0</v>
      </c>
      <c r="I8676" s="189">
        <f t="shared" si="406"/>
        <v>0</v>
      </c>
      <c r="J8676" s="232">
        <v>2016</v>
      </c>
      <c r="K8676" s="106">
        <f t="shared" si="407"/>
        <v>4184595</v>
      </c>
    </row>
    <row r="8677" spans="2:11" s="58" customFormat="1">
      <c r="B8677" s="175" t="s">
        <v>9917</v>
      </c>
      <c r="C8677" s="174" t="s">
        <v>3095</v>
      </c>
      <c r="D8677" s="104">
        <v>4374.5428570000004</v>
      </c>
      <c r="E8677" s="97">
        <v>68.143886057258015</v>
      </c>
      <c r="F8677" s="227">
        <f t="shared" si="405"/>
        <v>298098.34999999998</v>
      </c>
      <c r="G8677" s="81"/>
      <c r="H8677" s="106" t="s">
        <v>11235</v>
      </c>
      <c r="I8677" s="189" t="str">
        <f t="shared" si="406"/>
        <v/>
      </c>
      <c r="J8677" s="232">
        <v>2016</v>
      </c>
      <c r="K8677" s="106">
        <f t="shared" si="407"/>
        <v>0</v>
      </c>
    </row>
    <row r="8678" spans="2:11" s="58" customFormat="1">
      <c r="B8678" s="175" t="s">
        <v>9918</v>
      </c>
      <c r="C8678" s="174" t="s">
        <v>3095</v>
      </c>
      <c r="D8678" s="181">
        <v>3014.5428569999999</v>
      </c>
      <c r="E8678" s="97">
        <v>74.557705981222341</v>
      </c>
      <c r="F8678" s="227">
        <f t="shared" si="405"/>
        <v>224757.39999999997</v>
      </c>
      <c r="G8678" s="81"/>
      <c r="H8678" s="106" t="s">
        <v>11235</v>
      </c>
      <c r="I8678" s="189" t="str">
        <f t="shared" si="406"/>
        <v/>
      </c>
      <c r="J8678" s="232">
        <v>2016</v>
      </c>
      <c r="K8678" s="106">
        <f t="shared" si="407"/>
        <v>0</v>
      </c>
    </row>
    <row r="8679" spans="2:11" s="58" customFormat="1">
      <c r="B8679" s="175" t="s">
        <v>9919</v>
      </c>
      <c r="C8679" s="174" t="s">
        <v>3095</v>
      </c>
      <c r="D8679" s="181">
        <v>6776.614286</v>
      </c>
      <c r="E8679" s="97">
        <v>147.74826155717253</v>
      </c>
      <c r="F8679" s="227">
        <f t="shared" si="405"/>
        <v>1001232.98</v>
      </c>
      <c r="G8679" s="81"/>
      <c r="H8679" s="106" t="s">
        <v>11235</v>
      </c>
      <c r="I8679" s="189" t="str">
        <f t="shared" si="406"/>
        <v/>
      </c>
      <c r="J8679" s="232">
        <v>2016</v>
      </c>
      <c r="K8679" s="106">
        <f t="shared" si="407"/>
        <v>0</v>
      </c>
    </row>
    <row r="8680" spans="2:11" s="58" customFormat="1">
      <c r="B8680" s="175" t="s">
        <v>9920</v>
      </c>
      <c r="C8680" s="174" t="s">
        <v>3325</v>
      </c>
      <c r="D8680" s="181">
        <v>3519.396667</v>
      </c>
      <c r="E8680" s="97">
        <v>241.01323898878374</v>
      </c>
      <c r="F8680" s="227">
        <f t="shared" si="405"/>
        <v>848221.19</v>
      </c>
      <c r="G8680" s="81">
        <v>1759.6984259999999</v>
      </c>
      <c r="H8680" s="106">
        <v>0</v>
      </c>
      <c r="I8680" s="189">
        <f t="shared" si="406"/>
        <v>0</v>
      </c>
      <c r="J8680" s="232">
        <v>2016</v>
      </c>
      <c r="K8680" s="106">
        <f t="shared" si="407"/>
        <v>848221</v>
      </c>
    </row>
    <row r="8681" spans="2:11" s="58" customFormat="1">
      <c r="B8681" s="175" t="s">
        <v>9921</v>
      </c>
      <c r="C8681" s="174" t="s">
        <v>4026</v>
      </c>
      <c r="D8681" s="181">
        <v>2109.1</v>
      </c>
      <c r="E8681" s="97">
        <v>173.85618510265044</v>
      </c>
      <c r="F8681" s="227">
        <f t="shared" si="405"/>
        <v>366680.08</v>
      </c>
      <c r="G8681" s="81">
        <v>1054.550041</v>
      </c>
      <c r="H8681" s="106">
        <v>0</v>
      </c>
      <c r="I8681" s="189">
        <f t="shared" si="406"/>
        <v>0</v>
      </c>
      <c r="J8681" s="232">
        <v>2016</v>
      </c>
      <c r="K8681" s="106">
        <f t="shared" si="407"/>
        <v>366680</v>
      </c>
    </row>
    <row r="8682" spans="2:11" s="58" customFormat="1">
      <c r="B8682" s="175" t="s">
        <v>9922</v>
      </c>
      <c r="C8682" s="174" t="s">
        <v>3325</v>
      </c>
      <c r="D8682" s="104">
        <v>1864.4666669999999</v>
      </c>
      <c r="E8682" s="97">
        <v>503.77285720603339</v>
      </c>
      <c r="F8682" s="227">
        <f t="shared" si="405"/>
        <v>939267.7</v>
      </c>
      <c r="G8682" s="81"/>
      <c r="H8682" s="106" t="s">
        <v>11235</v>
      </c>
      <c r="I8682" s="189" t="str">
        <f t="shared" si="406"/>
        <v/>
      </c>
      <c r="J8682" s="232">
        <v>2016</v>
      </c>
      <c r="K8682" s="106">
        <f t="shared" si="407"/>
        <v>0</v>
      </c>
    </row>
    <row r="8683" spans="2:11" s="58" customFormat="1">
      <c r="B8683" s="175" t="s">
        <v>9923</v>
      </c>
      <c r="C8683" s="174" t="s">
        <v>877</v>
      </c>
      <c r="D8683" s="181">
        <v>4495.2484850000001</v>
      </c>
      <c r="E8683" s="97">
        <v>812.50848583512732</v>
      </c>
      <c r="F8683" s="227">
        <f t="shared" si="405"/>
        <v>3652427.54</v>
      </c>
      <c r="G8683" s="81">
        <v>2247.6241639999998</v>
      </c>
      <c r="H8683" s="106">
        <v>1217.8388379348285</v>
      </c>
      <c r="I8683" s="189">
        <f t="shared" si="406"/>
        <v>2737244</v>
      </c>
      <c r="J8683" s="232">
        <v>2016</v>
      </c>
      <c r="K8683" s="106">
        <f t="shared" si="407"/>
        <v>6389672</v>
      </c>
    </row>
    <row r="8684" spans="2:11" s="58" customFormat="1">
      <c r="B8684" s="175" t="s">
        <v>9924</v>
      </c>
      <c r="C8684" s="174" t="s">
        <v>3440</v>
      </c>
      <c r="D8684" s="181">
        <v>8273.0428570000004</v>
      </c>
      <c r="E8684" s="97">
        <v>213.29772618147575</v>
      </c>
      <c r="F8684" s="227">
        <f t="shared" si="405"/>
        <v>1764621.23</v>
      </c>
      <c r="G8684" s="81">
        <v>4136.5213480000002</v>
      </c>
      <c r="H8684" s="106">
        <v>1217.8389946991758</v>
      </c>
      <c r="I8684" s="189">
        <f t="shared" si="406"/>
        <v>5037617</v>
      </c>
      <c r="J8684" s="232">
        <v>2016</v>
      </c>
      <c r="K8684" s="106">
        <f t="shared" si="407"/>
        <v>6802238</v>
      </c>
    </row>
    <row r="8685" spans="2:11" s="58" customFormat="1">
      <c r="B8685" s="175" t="s">
        <v>9925</v>
      </c>
      <c r="C8685" s="174" t="s">
        <v>3388</v>
      </c>
      <c r="D8685" s="181">
        <v>4650.6857140000002</v>
      </c>
      <c r="E8685" s="97">
        <v>1447.7809669509736</v>
      </c>
      <c r="F8685" s="227">
        <f t="shared" si="405"/>
        <v>6733174.2599999998</v>
      </c>
      <c r="G8685" s="81">
        <v>2325.3428720000002</v>
      </c>
      <c r="H8685" s="106">
        <v>0</v>
      </c>
      <c r="I8685" s="189">
        <f t="shared" si="406"/>
        <v>0</v>
      </c>
      <c r="J8685" s="232">
        <v>2016</v>
      </c>
      <c r="K8685" s="106">
        <f t="shared" si="407"/>
        <v>6733174</v>
      </c>
    </row>
    <row r="8686" spans="2:11" s="58" customFormat="1">
      <c r="B8686" s="175" t="s">
        <v>9926</v>
      </c>
      <c r="C8686" s="174" t="s">
        <v>5235</v>
      </c>
      <c r="D8686" s="181">
        <v>6421.5699759999998</v>
      </c>
      <c r="E8686" s="97">
        <v>417.65531326820815</v>
      </c>
      <c r="F8686" s="227">
        <f t="shared" si="405"/>
        <v>2682002.8199999998</v>
      </c>
      <c r="G8686" s="81">
        <v>6421.5699889999996</v>
      </c>
      <c r="H8686" s="106">
        <v>0</v>
      </c>
      <c r="I8686" s="189">
        <f t="shared" si="406"/>
        <v>0</v>
      </c>
      <c r="J8686" s="232">
        <v>2016</v>
      </c>
      <c r="K8686" s="106">
        <f t="shared" si="407"/>
        <v>2682003</v>
      </c>
    </row>
    <row r="8687" spans="2:11" s="58" customFormat="1">
      <c r="B8687" s="175" t="s">
        <v>9927</v>
      </c>
      <c r="C8687" s="174" t="s">
        <v>5235</v>
      </c>
      <c r="D8687" s="104">
        <v>2635.6478350000002</v>
      </c>
      <c r="E8687" s="97">
        <v>304.58949763294152</v>
      </c>
      <c r="F8687" s="227">
        <f t="shared" si="405"/>
        <v>802790.65</v>
      </c>
      <c r="G8687" s="81">
        <v>2635.647907</v>
      </c>
      <c r="H8687" s="106">
        <v>0</v>
      </c>
      <c r="I8687" s="189">
        <f t="shared" si="406"/>
        <v>0</v>
      </c>
      <c r="J8687" s="232">
        <v>2016</v>
      </c>
      <c r="K8687" s="106">
        <f t="shared" si="407"/>
        <v>802791</v>
      </c>
    </row>
    <row r="8688" spans="2:11" s="58" customFormat="1">
      <c r="B8688" s="175" t="s">
        <v>9928</v>
      </c>
      <c r="C8688" s="174" t="s">
        <v>3388</v>
      </c>
      <c r="D8688" s="181">
        <v>2379.1999999999998</v>
      </c>
      <c r="E8688" s="97">
        <v>440.06216795561539</v>
      </c>
      <c r="F8688" s="227">
        <f t="shared" si="405"/>
        <v>1046995.91</v>
      </c>
      <c r="G8688" s="81"/>
      <c r="H8688" s="106" t="s">
        <v>11235</v>
      </c>
      <c r="I8688" s="189" t="str">
        <f t="shared" si="406"/>
        <v/>
      </c>
      <c r="J8688" s="232">
        <v>2016</v>
      </c>
      <c r="K8688" s="106">
        <f t="shared" si="407"/>
        <v>0</v>
      </c>
    </row>
    <row r="8689" spans="2:11" s="58" customFormat="1">
      <c r="B8689" s="175" t="s">
        <v>9929</v>
      </c>
      <c r="C8689" s="174" t="s">
        <v>2254</v>
      </c>
      <c r="D8689" s="181">
        <v>6994.0625</v>
      </c>
      <c r="E8689" s="97">
        <v>619.29113587417896</v>
      </c>
      <c r="F8689" s="227">
        <f t="shared" si="405"/>
        <v>4331360.91</v>
      </c>
      <c r="G8689" s="81">
        <v>3497.0311280000001</v>
      </c>
      <c r="H8689" s="106">
        <v>623.65158334958926</v>
      </c>
      <c r="I8689" s="189">
        <f t="shared" si="406"/>
        <v>2180929</v>
      </c>
      <c r="J8689" s="232">
        <v>2016</v>
      </c>
      <c r="K8689" s="106">
        <f t="shared" si="407"/>
        <v>6512290</v>
      </c>
    </row>
    <row r="8690" spans="2:11" s="58" customFormat="1">
      <c r="B8690" s="175" t="s">
        <v>9930</v>
      </c>
      <c r="C8690" s="174" t="s">
        <v>6755</v>
      </c>
      <c r="D8690" s="181">
        <v>9758.6388889999998</v>
      </c>
      <c r="E8690" s="97">
        <v>210.27482760049901</v>
      </c>
      <c r="F8690" s="227">
        <f t="shared" si="405"/>
        <v>2051996.11</v>
      </c>
      <c r="G8690" s="81">
        <v>4879.3194210000001</v>
      </c>
      <c r="H8690" s="106">
        <v>611.24016336457839</v>
      </c>
      <c r="I8690" s="189">
        <f t="shared" si="406"/>
        <v>2982436</v>
      </c>
      <c r="J8690" s="232">
        <v>2016</v>
      </c>
      <c r="K8690" s="106">
        <f t="shared" si="407"/>
        <v>5034432</v>
      </c>
    </row>
    <row r="8691" spans="2:11" s="58" customFormat="1">
      <c r="B8691" s="175" t="s">
        <v>9931</v>
      </c>
      <c r="C8691" s="174" t="s">
        <v>2221</v>
      </c>
      <c r="D8691" s="181">
        <v>5221.3999999999996</v>
      </c>
      <c r="E8691" s="97">
        <v>217.3734496495193</v>
      </c>
      <c r="F8691" s="227">
        <f t="shared" si="405"/>
        <v>1134993.73</v>
      </c>
      <c r="G8691" s="81"/>
      <c r="H8691" s="106" t="s">
        <v>11235</v>
      </c>
      <c r="I8691" s="189" t="str">
        <f t="shared" si="406"/>
        <v/>
      </c>
      <c r="J8691" s="232">
        <v>2016</v>
      </c>
      <c r="K8691" s="106">
        <f t="shared" si="407"/>
        <v>0</v>
      </c>
    </row>
    <row r="8692" spans="2:11" s="58" customFormat="1">
      <c r="B8692" s="175" t="s">
        <v>9932</v>
      </c>
      <c r="C8692" s="174" t="s">
        <v>4850</v>
      </c>
      <c r="D8692" s="104">
        <v>10162.540000000001</v>
      </c>
      <c r="E8692" s="97">
        <v>48.426388481619746</v>
      </c>
      <c r="F8692" s="227">
        <f t="shared" si="405"/>
        <v>492135.11</v>
      </c>
      <c r="G8692" s="81"/>
      <c r="H8692" s="106" t="s">
        <v>11235</v>
      </c>
      <c r="I8692" s="189" t="str">
        <f t="shared" si="406"/>
        <v/>
      </c>
      <c r="J8692" s="232">
        <v>2016</v>
      </c>
      <c r="K8692" s="106">
        <f t="shared" si="407"/>
        <v>0</v>
      </c>
    </row>
    <row r="8693" spans="2:11" s="58" customFormat="1">
      <c r="B8693" s="175" t="s">
        <v>9933</v>
      </c>
      <c r="C8693" s="174" t="s">
        <v>2223</v>
      </c>
      <c r="D8693" s="181">
        <v>4158.8</v>
      </c>
      <c r="E8693" s="97">
        <v>125.37215302491103</v>
      </c>
      <c r="F8693" s="227">
        <f t="shared" si="405"/>
        <v>521397.71</v>
      </c>
      <c r="G8693" s="81"/>
      <c r="H8693" s="106" t="s">
        <v>11235</v>
      </c>
      <c r="I8693" s="189" t="str">
        <f t="shared" si="406"/>
        <v/>
      </c>
      <c r="J8693" s="232">
        <v>2016</v>
      </c>
      <c r="K8693" s="106">
        <f t="shared" si="407"/>
        <v>0</v>
      </c>
    </row>
    <row r="8694" spans="2:11" s="58" customFormat="1">
      <c r="B8694" s="175" t="s">
        <v>9934</v>
      </c>
      <c r="C8694" s="174" t="s">
        <v>2225</v>
      </c>
      <c r="D8694" s="181">
        <v>2444.1999999999998</v>
      </c>
      <c r="E8694" s="97">
        <v>357.32760003273057</v>
      </c>
      <c r="F8694" s="227">
        <f t="shared" si="405"/>
        <v>873380.12</v>
      </c>
      <c r="G8694" s="81">
        <v>1222.099974</v>
      </c>
      <c r="H8694" s="106">
        <v>576.16153750118644</v>
      </c>
      <c r="I8694" s="189">
        <f t="shared" si="406"/>
        <v>704127</v>
      </c>
      <c r="J8694" s="232">
        <v>2016</v>
      </c>
      <c r="K8694" s="106">
        <f t="shared" si="407"/>
        <v>1577507</v>
      </c>
    </row>
    <row r="8695" spans="2:11" s="58" customFormat="1">
      <c r="B8695" s="175" t="s">
        <v>9935</v>
      </c>
      <c r="C8695" s="174" t="s">
        <v>2225</v>
      </c>
      <c r="D8695" s="181">
        <v>25570.071</v>
      </c>
      <c r="E8695" s="97">
        <v>505.29612686644475</v>
      </c>
      <c r="F8695" s="227">
        <f t="shared" si="405"/>
        <v>12920457.84</v>
      </c>
      <c r="G8695" s="81">
        <v>12785.03522</v>
      </c>
      <c r="H8695" s="106">
        <v>576.1611816662637</v>
      </c>
      <c r="I8695" s="189">
        <f t="shared" si="406"/>
        <v>7366241</v>
      </c>
      <c r="J8695" s="232">
        <v>2016</v>
      </c>
      <c r="K8695" s="106">
        <f t="shared" si="407"/>
        <v>20286699</v>
      </c>
    </row>
    <row r="8696" spans="2:11" s="58" customFormat="1">
      <c r="B8696" s="175" t="s">
        <v>9936</v>
      </c>
      <c r="C8696" s="174" t="s">
        <v>2793</v>
      </c>
      <c r="D8696" s="181">
        <v>12917.053330000001</v>
      </c>
      <c r="E8696" s="97">
        <v>164.9671806379389</v>
      </c>
      <c r="F8696" s="227">
        <f t="shared" si="405"/>
        <v>2130889.87</v>
      </c>
      <c r="G8696" s="81"/>
      <c r="H8696" s="106" t="s">
        <v>11235</v>
      </c>
      <c r="I8696" s="189" t="str">
        <f t="shared" si="406"/>
        <v/>
      </c>
      <c r="J8696" s="232">
        <v>2016</v>
      </c>
      <c r="K8696" s="106">
        <f t="shared" si="407"/>
        <v>0</v>
      </c>
    </row>
    <row r="8697" spans="2:11" s="58" customFormat="1">
      <c r="B8697" s="175" t="s">
        <v>9937</v>
      </c>
      <c r="C8697" s="174" t="s">
        <v>2793</v>
      </c>
      <c r="D8697" s="104">
        <v>9064.1333329999998</v>
      </c>
      <c r="E8697" s="97">
        <v>61.54232175392913</v>
      </c>
      <c r="F8697" s="227">
        <f t="shared" si="405"/>
        <v>557827.81000000006</v>
      </c>
      <c r="G8697" s="81"/>
      <c r="H8697" s="106" t="s">
        <v>11235</v>
      </c>
      <c r="I8697" s="189" t="str">
        <f t="shared" si="406"/>
        <v/>
      </c>
      <c r="J8697" s="232">
        <v>2016</v>
      </c>
      <c r="K8697" s="106">
        <f t="shared" si="407"/>
        <v>0</v>
      </c>
    </row>
    <row r="8698" spans="2:11" s="58" customFormat="1">
      <c r="B8698" s="175" t="s">
        <v>9938</v>
      </c>
      <c r="C8698" s="174" t="s">
        <v>2788</v>
      </c>
      <c r="D8698" s="181">
        <v>11051.325000000001</v>
      </c>
      <c r="E8698" s="97">
        <v>83.682624481679795</v>
      </c>
      <c r="F8698" s="227">
        <f t="shared" si="405"/>
        <v>924803.88</v>
      </c>
      <c r="G8698" s="81">
        <v>5525.6627740000004</v>
      </c>
      <c r="H8698" s="106">
        <v>576.16111047894356</v>
      </c>
      <c r="I8698" s="189">
        <f t="shared" si="406"/>
        <v>3183672</v>
      </c>
      <c r="J8698" s="232">
        <v>2016</v>
      </c>
      <c r="K8698" s="106">
        <f t="shared" si="407"/>
        <v>4108476</v>
      </c>
    </row>
    <row r="8699" spans="2:11" s="58" customFormat="1">
      <c r="B8699" s="175" t="s">
        <v>9939</v>
      </c>
      <c r="C8699" s="174" t="s">
        <v>2788</v>
      </c>
      <c r="D8699" s="181">
        <v>6826.7250000000004</v>
      </c>
      <c r="E8699" s="97">
        <v>102.15043230831768</v>
      </c>
      <c r="F8699" s="227">
        <f t="shared" si="405"/>
        <v>697352.91</v>
      </c>
      <c r="G8699" s="81">
        <v>3413.3624159999999</v>
      </c>
      <c r="H8699" s="106">
        <v>576.16120420773973</v>
      </c>
      <c r="I8699" s="189">
        <f t="shared" si="406"/>
        <v>1966646.9999999998</v>
      </c>
      <c r="J8699" s="232">
        <v>2016</v>
      </c>
      <c r="K8699" s="106">
        <f t="shared" si="407"/>
        <v>2664000</v>
      </c>
    </row>
    <row r="8700" spans="2:11" s="58" customFormat="1">
      <c r="B8700" s="175" t="s">
        <v>9940</v>
      </c>
      <c r="C8700" s="174" t="s">
        <v>2931</v>
      </c>
      <c r="D8700" s="181">
        <v>13629.87725</v>
      </c>
      <c r="E8700" s="97">
        <v>82.405978381059896</v>
      </c>
      <c r="F8700" s="227">
        <f t="shared" si="405"/>
        <v>1123183.3700000001</v>
      </c>
      <c r="G8700" s="81">
        <v>6814.9385190000003</v>
      </c>
      <c r="H8700" s="106">
        <v>576.16117725096672</v>
      </c>
      <c r="I8700" s="189">
        <f t="shared" si="406"/>
        <v>3926502.9999999995</v>
      </c>
      <c r="J8700" s="232">
        <v>2016</v>
      </c>
      <c r="K8700" s="106">
        <f t="shared" si="407"/>
        <v>5049686</v>
      </c>
    </row>
    <row r="8701" spans="2:11" s="58" customFormat="1">
      <c r="B8701" s="175" t="s">
        <v>9941</v>
      </c>
      <c r="C8701" s="174" t="s">
        <v>2788</v>
      </c>
      <c r="D8701" s="181">
        <v>11051.325000000001</v>
      </c>
      <c r="E8701" s="97">
        <v>83.682624481679795</v>
      </c>
      <c r="F8701" s="227">
        <f t="shared" si="405"/>
        <v>924803.88</v>
      </c>
      <c r="G8701" s="81">
        <v>5525.6627740000004</v>
      </c>
      <c r="H8701" s="106">
        <v>576.16111047894356</v>
      </c>
      <c r="I8701" s="189">
        <f t="shared" si="406"/>
        <v>3183672</v>
      </c>
      <c r="J8701" s="232">
        <v>2016</v>
      </c>
      <c r="K8701" s="106">
        <f t="shared" si="407"/>
        <v>4108476</v>
      </c>
    </row>
    <row r="8702" spans="2:11" s="58" customFormat="1">
      <c r="B8702" s="175" t="s">
        <v>9942</v>
      </c>
      <c r="C8702" s="174" t="s">
        <v>2899</v>
      </c>
      <c r="D8702" s="104">
        <v>6051.4939599999998</v>
      </c>
      <c r="E8702" s="97">
        <v>251.77580281349236</v>
      </c>
      <c r="F8702" s="227">
        <f t="shared" si="405"/>
        <v>1523619.75</v>
      </c>
      <c r="G8702" s="81">
        <v>3025.7471049999999</v>
      </c>
      <c r="H8702" s="106">
        <v>623.65159232301403</v>
      </c>
      <c r="I8702" s="189">
        <f t="shared" si="406"/>
        <v>1887011.9999999998</v>
      </c>
      <c r="J8702" s="232">
        <v>2016</v>
      </c>
      <c r="K8702" s="106">
        <f t="shared" si="407"/>
        <v>3410632</v>
      </c>
    </row>
    <row r="8703" spans="2:11" s="58" customFormat="1">
      <c r="B8703" s="175" t="s">
        <v>9943</v>
      </c>
      <c r="C8703" s="174" t="s">
        <v>2902</v>
      </c>
      <c r="D8703" s="181">
        <v>6245.8</v>
      </c>
      <c r="E8703" s="97">
        <v>114.69253578404688</v>
      </c>
      <c r="F8703" s="227">
        <f t="shared" si="405"/>
        <v>716346.64</v>
      </c>
      <c r="G8703" s="81"/>
      <c r="H8703" s="106" t="s">
        <v>11235</v>
      </c>
      <c r="I8703" s="189" t="str">
        <f t="shared" si="406"/>
        <v/>
      </c>
      <c r="J8703" s="232">
        <v>2016</v>
      </c>
      <c r="K8703" s="106">
        <f t="shared" si="407"/>
        <v>0</v>
      </c>
    </row>
    <row r="8704" spans="2:11" s="58" customFormat="1">
      <c r="B8704" s="175" t="s">
        <v>9944</v>
      </c>
      <c r="C8704" s="174" t="s">
        <v>2902</v>
      </c>
      <c r="D8704" s="181">
        <v>35397.750319999999</v>
      </c>
      <c r="E8704" s="97">
        <v>116.25906626260422</v>
      </c>
      <c r="F8704" s="227">
        <f t="shared" si="405"/>
        <v>4115309.4</v>
      </c>
      <c r="G8704" s="81"/>
      <c r="H8704" s="106" t="s">
        <v>11235</v>
      </c>
      <c r="I8704" s="189" t="str">
        <f t="shared" si="406"/>
        <v/>
      </c>
      <c r="J8704" s="232">
        <v>2016</v>
      </c>
      <c r="K8704" s="106">
        <f t="shared" si="407"/>
        <v>0</v>
      </c>
    </row>
    <row r="8705" spans="2:11" s="58" customFormat="1">
      <c r="B8705" s="175" t="s">
        <v>9945</v>
      </c>
      <c r="C8705" s="174" t="s">
        <v>2899</v>
      </c>
      <c r="D8705" s="181">
        <v>6172.4123300000001</v>
      </c>
      <c r="E8705" s="97">
        <v>513.59343325010821</v>
      </c>
      <c r="F8705" s="227">
        <f t="shared" si="405"/>
        <v>3170110.44</v>
      </c>
      <c r="G8705" s="81">
        <v>3086.2062559999999</v>
      </c>
      <c r="H8705" s="106">
        <v>576.16110282423074</v>
      </c>
      <c r="I8705" s="189">
        <f t="shared" si="406"/>
        <v>1778152.0000000002</v>
      </c>
      <c r="J8705" s="232">
        <v>2016</v>
      </c>
      <c r="K8705" s="106">
        <f t="shared" si="407"/>
        <v>4948262</v>
      </c>
    </row>
    <row r="8706" spans="2:11" s="58" customFormat="1">
      <c r="B8706" s="175" t="s">
        <v>9946</v>
      </c>
      <c r="C8706" s="174" t="s">
        <v>2899</v>
      </c>
      <c r="D8706" s="181">
        <v>3528.6335319999998</v>
      </c>
      <c r="E8706" s="97">
        <v>427.82421759290816</v>
      </c>
      <c r="F8706" s="227">
        <f t="shared" si="405"/>
        <v>1509634.88</v>
      </c>
      <c r="G8706" s="81">
        <v>1764.316777</v>
      </c>
      <c r="H8706" s="106">
        <v>576.16127288007988</v>
      </c>
      <c r="I8706" s="189">
        <f t="shared" si="406"/>
        <v>1016531</v>
      </c>
      <c r="J8706" s="232">
        <v>2016</v>
      </c>
      <c r="K8706" s="106">
        <f t="shared" si="407"/>
        <v>2526166</v>
      </c>
    </row>
    <row r="8707" spans="2:11" s="58" customFormat="1">
      <c r="B8707" s="175" t="s">
        <v>9947</v>
      </c>
      <c r="C8707" s="174" t="s">
        <v>2937</v>
      </c>
      <c r="D8707" s="104">
        <v>11249.320669999999</v>
      </c>
      <c r="E8707" s="97">
        <v>298.96569567698174</v>
      </c>
      <c r="F8707" s="227">
        <f t="shared" si="405"/>
        <v>3363160.98</v>
      </c>
      <c r="G8707" s="81">
        <v>5624.6603889999997</v>
      </c>
      <c r="H8707" s="106">
        <v>576.16118589804523</v>
      </c>
      <c r="I8707" s="189">
        <f t="shared" si="406"/>
        <v>3240711</v>
      </c>
      <c r="J8707" s="232">
        <v>2016</v>
      </c>
      <c r="K8707" s="106">
        <f t="shared" si="407"/>
        <v>6603872</v>
      </c>
    </row>
    <row r="8708" spans="2:11" s="58" customFormat="1">
      <c r="B8708" s="175" t="s">
        <v>9948</v>
      </c>
      <c r="C8708" s="174" t="s">
        <v>2920</v>
      </c>
      <c r="D8708" s="181">
        <v>7638.6727449999998</v>
      </c>
      <c r="E8708" s="97">
        <v>400.49204647528074</v>
      </c>
      <c r="F8708" s="227">
        <f t="shared" si="405"/>
        <v>3059227.68</v>
      </c>
      <c r="G8708" s="81">
        <v>3819.3363300000001</v>
      </c>
      <c r="H8708" s="106">
        <v>874.10448086932422</v>
      </c>
      <c r="I8708" s="189">
        <f t="shared" si="406"/>
        <v>3338499</v>
      </c>
      <c r="J8708" s="232">
        <v>2016</v>
      </c>
      <c r="K8708" s="106">
        <f t="shared" si="407"/>
        <v>6397727</v>
      </c>
    </row>
    <row r="8709" spans="2:11" s="58" customFormat="1">
      <c r="B8709" s="175" t="s">
        <v>9949</v>
      </c>
      <c r="C8709" s="174" t="s">
        <v>2910</v>
      </c>
      <c r="D8709" s="181">
        <v>7591.9</v>
      </c>
      <c r="E8709" s="97">
        <v>171.19870124738208</v>
      </c>
      <c r="F8709" s="227">
        <f t="shared" si="405"/>
        <v>1299723.42</v>
      </c>
      <c r="G8709" s="81">
        <v>3795.9499620000001</v>
      </c>
      <c r="H8709" s="106">
        <v>1300.6111907225397</v>
      </c>
      <c r="I8709" s="189">
        <f t="shared" si="406"/>
        <v>4937055</v>
      </c>
      <c r="J8709" s="232">
        <v>2016</v>
      </c>
      <c r="K8709" s="106">
        <f t="shared" si="407"/>
        <v>6236778</v>
      </c>
    </row>
    <row r="8710" spans="2:11" s="58" customFormat="1">
      <c r="B8710" s="175" t="s">
        <v>9950</v>
      </c>
      <c r="C8710" s="174" t="s">
        <v>2910</v>
      </c>
      <c r="D8710" s="181">
        <v>13928.924999999999</v>
      </c>
      <c r="E8710" s="97">
        <v>194.51421628015086</v>
      </c>
      <c r="F8710" s="227">
        <f t="shared" si="405"/>
        <v>2709373.93</v>
      </c>
      <c r="G8710" s="81">
        <v>6964.4627609999998</v>
      </c>
      <c r="H8710" s="106">
        <v>841.39282541854061</v>
      </c>
      <c r="I8710" s="189">
        <f t="shared" si="406"/>
        <v>5859849</v>
      </c>
      <c r="J8710" s="232">
        <v>2016</v>
      </c>
      <c r="K8710" s="106">
        <f t="shared" si="407"/>
        <v>8569223</v>
      </c>
    </row>
    <row r="8711" spans="2:11" s="58" customFormat="1">
      <c r="B8711" s="175" t="s">
        <v>9951</v>
      </c>
      <c r="C8711" s="174" t="s">
        <v>4215</v>
      </c>
      <c r="D8711" s="181">
        <v>17786.8</v>
      </c>
      <c r="E8711" s="97">
        <v>82.028707805788571</v>
      </c>
      <c r="F8711" s="227">
        <f t="shared" si="405"/>
        <v>1459028.2200000002</v>
      </c>
      <c r="G8711" s="81"/>
      <c r="H8711" s="106" t="s">
        <v>11235</v>
      </c>
      <c r="I8711" s="189" t="str">
        <f t="shared" si="406"/>
        <v/>
      </c>
      <c r="J8711" s="232">
        <v>2016</v>
      </c>
      <c r="K8711" s="106">
        <f t="shared" si="407"/>
        <v>0</v>
      </c>
    </row>
    <row r="8712" spans="2:11" s="58" customFormat="1">
      <c r="B8712" s="175" t="s">
        <v>9952</v>
      </c>
      <c r="C8712" s="174" t="s">
        <v>1811</v>
      </c>
      <c r="D8712" s="104">
        <v>20432.75</v>
      </c>
      <c r="E8712" s="97">
        <v>120.13291505059279</v>
      </c>
      <c r="F8712" s="227">
        <f t="shared" si="405"/>
        <v>2454645.8199999998</v>
      </c>
      <c r="G8712" s="81">
        <v>20432.74985</v>
      </c>
      <c r="H8712" s="106">
        <v>162.69449899813657</v>
      </c>
      <c r="I8712" s="189">
        <f t="shared" si="406"/>
        <v>3324296</v>
      </c>
      <c r="J8712" s="232">
        <v>2016</v>
      </c>
      <c r="K8712" s="106">
        <f t="shared" si="407"/>
        <v>5778942</v>
      </c>
    </row>
    <row r="8713" spans="2:11" s="58" customFormat="1">
      <c r="B8713" s="175" t="s">
        <v>9953</v>
      </c>
      <c r="C8713" s="174" t="s">
        <v>1811</v>
      </c>
      <c r="D8713" s="181">
        <v>16592.849999999999</v>
      </c>
      <c r="E8713" s="97">
        <v>90.626245641948188</v>
      </c>
      <c r="F8713" s="227">
        <f t="shared" si="405"/>
        <v>1503747.7</v>
      </c>
      <c r="G8713" s="81">
        <v>16592.84953</v>
      </c>
      <c r="H8713" s="106">
        <v>162.6944784329639</v>
      </c>
      <c r="I8713" s="189">
        <f t="shared" si="406"/>
        <v>2699565</v>
      </c>
      <c r="J8713" s="232">
        <v>2016</v>
      </c>
      <c r="K8713" s="106">
        <f t="shared" si="407"/>
        <v>4203313</v>
      </c>
    </row>
    <row r="8714" spans="2:11" s="58" customFormat="1">
      <c r="B8714" s="175" t="s">
        <v>9954</v>
      </c>
      <c r="C8714" s="174" t="s">
        <v>8837</v>
      </c>
      <c r="D8714" s="181">
        <v>3908.2784390000002</v>
      </c>
      <c r="E8714" s="97">
        <v>162.59314424961829</v>
      </c>
      <c r="F8714" s="227">
        <f t="shared" si="405"/>
        <v>635459.28</v>
      </c>
      <c r="G8714" s="81">
        <v>1954.1392719999999</v>
      </c>
      <c r="H8714" s="106">
        <v>162.6946474877457</v>
      </c>
      <c r="I8714" s="189">
        <f t="shared" si="406"/>
        <v>317928</v>
      </c>
      <c r="J8714" s="232">
        <v>2016</v>
      </c>
      <c r="K8714" s="106">
        <f t="shared" si="407"/>
        <v>953387</v>
      </c>
    </row>
    <row r="8715" spans="2:11" s="58" customFormat="1">
      <c r="B8715" s="175" t="s">
        <v>9955</v>
      </c>
      <c r="C8715" s="174" t="s">
        <v>8837</v>
      </c>
      <c r="D8715" s="181">
        <v>4237.2841209999997</v>
      </c>
      <c r="E8715" s="97">
        <v>235.6146535116898</v>
      </c>
      <c r="F8715" s="227">
        <f t="shared" si="405"/>
        <v>998366.23</v>
      </c>
      <c r="G8715" s="81">
        <v>2118.6419770000002</v>
      </c>
      <c r="H8715" s="106">
        <v>162.69431255585849</v>
      </c>
      <c r="I8715" s="189">
        <f t="shared" si="406"/>
        <v>344691</v>
      </c>
      <c r="J8715" s="232">
        <v>2016</v>
      </c>
      <c r="K8715" s="106">
        <f t="shared" si="407"/>
        <v>1343057</v>
      </c>
    </row>
    <row r="8716" spans="2:11" s="58" customFormat="1">
      <c r="B8716" s="175" t="s">
        <v>9956</v>
      </c>
      <c r="C8716" s="174" t="s">
        <v>918</v>
      </c>
      <c r="D8716" s="181">
        <v>2331.6</v>
      </c>
      <c r="E8716" s="97">
        <v>295.89585692228513</v>
      </c>
      <c r="F8716" s="227">
        <f t="shared" si="405"/>
        <v>689910.78</v>
      </c>
      <c r="G8716" s="81">
        <v>1165.7999689999999</v>
      </c>
      <c r="H8716" s="106">
        <v>0</v>
      </c>
      <c r="I8716" s="189">
        <f t="shared" si="406"/>
        <v>0</v>
      </c>
      <c r="J8716" s="232">
        <v>2016</v>
      </c>
      <c r="K8716" s="106">
        <f t="shared" si="407"/>
        <v>689911</v>
      </c>
    </row>
    <row r="8717" spans="2:11" s="58" customFormat="1">
      <c r="B8717" s="175" t="s">
        <v>9957</v>
      </c>
      <c r="C8717" s="174" t="s">
        <v>9958</v>
      </c>
      <c r="D8717" s="104">
        <v>9484.2999999999993</v>
      </c>
      <c r="E8717" s="97">
        <v>239.988790949253</v>
      </c>
      <c r="F8717" s="227">
        <f t="shared" si="405"/>
        <v>2276125.69</v>
      </c>
      <c r="G8717" s="81">
        <v>4742.1498979999997</v>
      </c>
      <c r="H8717" s="106">
        <v>0</v>
      </c>
      <c r="I8717" s="189">
        <f t="shared" si="406"/>
        <v>0</v>
      </c>
      <c r="J8717" s="232">
        <v>2016</v>
      </c>
      <c r="K8717" s="106">
        <f t="shared" si="407"/>
        <v>2276126</v>
      </c>
    </row>
    <row r="8718" spans="2:11" s="58" customFormat="1">
      <c r="B8718" s="175" t="s">
        <v>9959</v>
      </c>
      <c r="C8718" s="174" t="s">
        <v>892</v>
      </c>
      <c r="D8718" s="181">
        <v>10655.27571</v>
      </c>
      <c r="E8718" s="97">
        <v>319.58137852821454</v>
      </c>
      <c r="F8718" s="227">
        <f t="shared" ref="F8718:F8781" si="408">IFERROR(D8718*E8718,0)</f>
        <v>3405227.6999999997</v>
      </c>
      <c r="G8718" s="81">
        <v>5327.637847</v>
      </c>
      <c r="H8718" s="106">
        <v>0</v>
      </c>
      <c r="I8718" s="189">
        <f t="shared" ref="I8718:I8781" si="409">IFERROR(G8718*H8718,"")</f>
        <v>0</v>
      </c>
      <c r="J8718" s="232">
        <v>2016</v>
      </c>
      <c r="K8718" s="106">
        <f t="shared" ref="K8718:K8781" si="410">IFERROR(ROUND((F8718+I8718),0),0)</f>
        <v>3405228</v>
      </c>
    </row>
    <row r="8719" spans="2:11" s="58" customFormat="1">
      <c r="B8719" s="175" t="s">
        <v>9960</v>
      </c>
      <c r="C8719" s="174" t="s">
        <v>9958</v>
      </c>
      <c r="D8719" s="181">
        <v>6846.6571430000004</v>
      </c>
      <c r="E8719" s="97">
        <v>184.66398617501213</v>
      </c>
      <c r="F8719" s="227">
        <f t="shared" si="408"/>
        <v>1264331</v>
      </c>
      <c r="G8719" s="81">
        <v>3423.328493</v>
      </c>
      <c r="H8719" s="106">
        <v>0</v>
      </c>
      <c r="I8719" s="189">
        <f t="shared" si="409"/>
        <v>0</v>
      </c>
      <c r="J8719" s="232">
        <v>2016</v>
      </c>
      <c r="K8719" s="106">
        <f t="shared" si="410"/>
        <v>1264331</v>
      </c>
    </row>
    <row r="8720" spans="2:11" s="58" customFormat="1">
      <c r="B8720" s="175" t="s">
        <v>9961</v>
      </c>
      <c r="C8720" s="174" t="s">
        <v>892</v>
      </c>
      <c r="D8720" s="181">
        <v>4445.9857140000004</v>
      </c>
      <c r="E8720" s="97">
        <v>310.32996027301226</v>
      </c>
      <c r="F8720" s="227">
        <f t="shared" si="408"/>
        <v>1379722.57</v>
      </c>
      <c r="G8720" s="81">
        <v>2222.9928460000001</v>
      </c>
      <c r="H8720" s="106">
        <v>0</v>
      </c>
      <c r="I8720" s="189">
        <f t="shared" si="409"/>
        <v>0</v>
      </c>
      <c r="J8720" s="232">
        <v>2016</v>
      </c>
      <c r="K8720" s="106">
        <f t="shared" si="410"/>
        <v>1379723</v>
      </c>
    </row>
    <row r="8721" spans="2:11" s="58" customFormat="1">
      <c r="B8721" s="175" t="s">
        <v>9962</v>
      </c>
      <c r="C8721" s="174" t="s">
        <v>4975</v>
      </c>
      <c r="D8721" s="181">
        <v>6728.9666669999997</v>
      </c>
      <c r="E8721" s="97">
        <v>286.49925395744276</v>
      </c>
      <c r="F8721" s="227">
        <f t="shared" si="408"/>
        <v>1927843.9300000002</v>
      </c>
      <c r="G8721" s="81">
        <v>3364.4834529999998</v>
      </c>
      <c r="H8721" s="106">
        <v>0</v>
      </c>
      <c r="I8721" s="189">
        <f t="shared" si="409"/>
        <v>0</v>
      </c>
      <c r="J8721" s="232">
        <v>2016</v>
      </c>
      <c r="K8721" s="106">
        <f t="shared" si="410"/>
        <v>1927844</v>
      </c>
    </row>
    <row r="8722" spans="2:11" s="58" customFormat="1">
      <c r="B8722" s="175" t="s">
        <v>9963</v>
      </c>
      <c r="C8722" s="174" t="s">
        <v>4975</v>
      </c>
      <c r="D8722" s="104">
        <v>1417.8</v>
      </c>
      <c r="E8722" s="97">
        <v>172.71493863732545</v>
      </c>
      <c r="F8722" s="227">
        <f t="shared" si="408"/>
        <v>244875.24000000002</v>
      </c>
      <c r="G8722" s="81">
        <v>708.90002349999997</v>
      </c>
      <c r="H8722" s="106">
        <v>0</v>
      </c>
      <c r="I8722" s="189">
        <f t="shared" si="409"/>
        <v>0</v>
      </c>
      <c r="J8722" s="232">
        <v>2016</v>
      </c>
      <c r="K8722" s="106">
        <f t="shared" si="410"/>
        <v>244875</v>
      </c>
    </row>
    <row r="8723" spans="2:11" s="58" customFormat="1">
      <c r="B8723" s="175" t="s">
        <v>9964</v>
      </c>
      <c r="C8723" s="174" t="s">
        <v>2942</v>
      </c>
      <c r="D8723" s="181">
        <v>3363.7111110000001</v>
      </c>
      <c r="E8723" s="97">
        <v>436.36027933553413</v>
      </c>
      <c r="F8723" s="227">
        <f t="shared" si="408"/>
        <v>1467789.92</v>
      </c>
      <c r="G8723" s="81">
        <v>1681.8556000000001</v>
      </c>
      <c r="H8723" s="106">
        <v>1300.6110631614272</v>
      </c>
      <c r="I8723" s="189">
        <f t="shared" si="409"/>
        <v>2187440</v>
      </c>
      <c r="J8723" s="232">
        <v>2016</v>
      </c>
      <c r="K8723" s="106">
        <f t="shared" si="410"/>
        <v>3655230</v>
      </c>
    </row>
    <row r="8724" spans="2:11" s="58" customFormat="1">
      <c r="B8724" s="175" t="s">
        <v>9965</v>
      </c>
      <c r="C8724" s="174" t="s">
        <v>1142</v>
      </c>
      <c r="D8724" s="181">
        <v>4205.2666669999999</v>
      </c>
      <c r="E8724" s="97">
        <v>888.11202611898477</v>
      </c>
      <c r="F8724" s="227">
        <f t="shared" si="408"/>
        <v>3734747.9</v>
      </c>
      <c r="G8724" s="81">
        <v>4205.2667780000002</v>
      </c>
      <c r="H8724" s="106">
        <v>1217.8387889188036</v>
      </c>
      <c r="I8724" s="189">
        <f t="shared" si="409"/>
        <v>5121337</v>
      </c>
      <c r="J8724" s="232">
        <v>2016</v>
      </c>
      <c r="K8724" s="106">
        <f t="shared" si="410"/>
        <v>8856085</v>
      </c>
    </row>
    <row r="8725" spans="2:11" s="58" customFormat="1">
      <c r="B8725" s="175" t="s">
        <v>9966</v>
      </c>
      <c r="C8725" s="174" t="s">
        <v>1142</v>
      </c>
      <c r="D8725" s="181">
        <v>3313.4666670000001</v>
      </c>
      <c r="E8725" s="97">
        <v>413.00331572039318</v>
      </c>
      <c r="F8725" s="227">
        <f t="shared" si="408"/>
        <v>1368472.72</v>
      </c>
      <c r="G8725" s="81">
        <v>1656.733305</v>
      </c>
      <c r="H8725" s="106">
        <v>1217.8387395912223</v>
      </c>
      <c r="I8725" s="189">
        <f t="shared" si="409"/>
        <v>2017634</v>
      </c>
      <c r="J8725" s="232">
        <v>2016</v>
      </c>
      <c r="K8725" s="106">
        <f t="shared" si="410"/>
        <v>3386107</v>
      </c>
    </row>
    <row r="8726" spans="2:11" s="58" customFormat="1">
      <c r="B8726" s="175" t="s">
        <v>9967</v>
      </c>
      <c r="C8726" s="174" t="s">
        <v>8145</v>
      </c>
      <c r="D8726" s="181">
        <v>4050.057143</v>
      </c>
      <c r="E8726" s="97">
        <v>210.23932007272421</v>
      </c>
      <c r="F8726" s="227">
        <f t="shared" si="408"/>
        <v>851481.26</v>
      </c>
      <c r="G8726" s="81">
        <v>2025.028673</v>
      </c>
      <c r="H8726" s="106">
        <v>1217.8390522967177</v>
      </c>
      <c r="I8726" s="189">
        <f t="shared" si="409"/>
        <v>2466159</v>
      </c>
      <c r="J8726" s="232">
        <v>2016</v>
      </c>
      <c r="K8726" s="106">
        <f t="shared" si="410"/>
        <v>3317640</v>
      </c>
    </row>
    <row r="8727" spans="2:11" s="58" customFormat="1">
      <c r="B8727" s="175" t="s">
        <v>9968</v>
      </c>
      <c r="C8727" s="174" t="s">
        <v>8145</v>
      </c>
      <c r="D8727" s="104">
        <v>6932.0666670000001</v>
      </c>
      <c r="E8727" s="97">
        <v>364.39887862376781</v>
      </c>
      <c r="F8727" s="227">
        <f t="shared" si="408"/>
        <v>2526037.3199999998</v>
      </c>
      <c r="G8727" s="81"/>
      <c r="H8727" s="106" t="s">
        <v>11235</v>
      </c>
      <c r="I8727" s="189" t="str">
        <f t="shared" si="409"/>
        <v/>
      </c>
      <c r="J8727" s="232">
        <v>2016</v>
      </c>
      <c r="K8727" s="106">
        <f t="shared" si="410"/>
        <v>0</v>
      </c>
    </row>
    <row r="8728" spans="2:11" s="58" customFormat="1">
      <c r="B8728" s="175" t="s">
        <v>9969</v>
      </c>
      <c r="C8728" s="174" t="s">
        <v>6115</v>
      </c>
      <c r="D8728" s="181">
        <v>13027.74</v>
      </c>
      <c r="E8728" s="97">
        <v>251.05666830931537</v>
      </c>
      <c r="F8728" s="227">
        <f t="shared" si="408"/>
        <v>3270701</v>
      </c>
      <c r="G8728" s="81">
        <v>6513.8700989999998</v>
      </c>
      <c r="H8728" s="106">
        <v>162.69452474385307</v>
      </c>
      <c r="I8728" s="189">
        <f t="shared" si="409"/>
        <v>1059771</v>
      </c>
      <c r="J8728" s="232">
        <v>2016</v>
      </c>
      <c r="K8728" s="106">
        <f t="shared" si="410"/>
        <v>4330472</v>
      </c>
    </row>
    <row r="8729" spans="2:11" s="58" customFormat="1">
      <c r="B8729" s="175" t="s">
        <v>9970</v>
      </c>
      <c r="C8729" s="174" t="s">
        <v>1675</v>
      </c>
      <c r="D8729" s="181">
        <v>111331.56020000001</v>
      </c>
      <c r="E8729" s="97">
        <v>107.55202467736548</v>
      </c>
      <c r="F8729" s="227">
        <f t="shared" si="408"/>
        <v>11973934.710000001</v>
      </c>
      <c r="G8729" s="81"/>
      <c r="H8729" s="106" t="s">
        <v>11235</v>
      </c>
      <c r="I8729" s="189" t="str">
        <f t="shared" si="409"/>
        <v/>
      </c>
      <c r="J8729" s="232">
        <v>2016</v>
      </c>
      <c r="K8729" s="106">
        <f t="shared" si="410"/>
        <v>0</v>
      </c>
    </row>
    <row r="8730" spans="2:11" s="58" customFormat="1">
      <c r="B8730" s="175" t="s">
        <v>9971</v>
      </c>
      <c r="C8730" s="174" t="s">
        <v>495</v>
      </c>
      <c r="D8730" s="181">
        <v>10758.81429</v>
      </c>
      <c r="E8730" s="97">
        <v>270.27204593564926</v>
      </c>
      <c r="F8730" s="227">
        <f t="shared" si="408"/>
        <v>2907806.7499999995</v>
      </c>
      <c r="G8730" s="81"/>
      <c r="H8730" s="106" t="s">
        <v>11235</v>
      </c>
      <c r="I8730" s="189" t="str">
        <f t="shared" si="409"/>
        <v/>
      </c>
      <c r="J8730" s="232">
        <v>2016</v>
      </c>
      <c r="K8730" s="106">
        <f t="shared" si="410"/>
        <v>0</v>
      </c>
    </row>
    <row r="8731" spans="2:11" s="58" customFormat="1">
      <c r="B8731" s="175" t="s">
        <v>9972</v>
      </c>
      <c r="C8731" s="174" t="s">
        <v>495</v>
      </c>
      <c r="D8731" s="181">
        <v>24123.585709999999</v>
      </c>
      <c r="E8731" s="97">
        <v>230.00992873542432</v>
      </c>
      <c r="F8731" s="227">
        <f t="shared" si="408"/>
        <v>5548664.2300000004</v>
      </c>
      <c r="G8731" s="81"/>
      <c r="H8731" s="106" t="s">
        <v>11235</v>
      </c>
      <c r="I8731" s="189" t="str">
        <f t="shared" si="409"/>
        <v/>
      </c>
      <c r="J8731" s="232">
        <v>2016</v>
      </c>
      <c r="K8731" s="106">
        <f t="shared" si="410"/>
        <v>0</v>
      </c>
    </row>
    <row r="8732" spans="2:11" s="58" customFormat="1">
      <c r="B8732" s="175" t="s">
        <v>9973</v>
      </c>
      <c r="C8732" s="174" t="s">
        <v>495</v>
      </c>
      <c r="D8732" s="104">
        <v>10758.81429</v>
      </c>
      <c r="E8732" s="97">
        <v>270.27204593564926</v>
      </c>
      <c r="F8732" s="227">
        <f t="shared" si="408"/>
        <v>2907806.7499999995</v>
      </c>
      <c r="G8732" s="81"/>
      <c r="H8732" s="106" t="s">
        <v>11235</v>
      </c>
      <c r="I8732" s="189" t="str">
        <f t="shared" si="409"/>
        <v/>
      </c>
      <c r="J8732" s="232">
        <v>2016</v>
      </c>
      <c r="K8732" s="106">
        <f t="shared" si="410"/>
        <v>0</v>
      </c>
    </row>
    <row r="8733" spans="2:11" s="58" customFormat="1">
      <c r="B8733" s="175" t="s">
        <v>9974</v>
      </c>
      <c r="C8733" s="174" t="s">
        <v>4975</v>
      </c>
      <c r="D8733" s="181">
        <v>4462.84</v>
      </c>
      <c r="E8733" s="97">
        <v>242.17822059495745</v>
      </c>
      <c r="F8733" s="227">
        <f t="shared" si="408"/>
        <v>1080802.6499999999</v>
      </c>
      <c r="G8733" s="81">
        <v>2231.4200380000002</v>
      </c>
      <c r="H8733" s="106">
        <v>0</v>
      </c>
      <c r="I8733" s="189">
        <f t="shared" si="409"/>
        <v>0</v>
      </c>
      <c r="J8733" s="232">
        <v>2016</v>
      </c>
      <c r="K8733" s="106">
        <f t="shared" si="410"/>
        <v>1080803</v>
      </c>
    </row>
    <row r="8734" spans="2:11" s="58" customFormat="1">
      <c r="B8734" s="175" t="s">
        <v>9975</v>
      </c>
      <c r="C8734" s="174" t="s">
        <v>4975</v>
      </c>
      <c r="D8734" s="181">
        <v>4196.3999999999996</v>
      </c>
      <c r="E8734" s="97">
        <v>339.60923648841867</v>
      </c>
      <c r="F8734" s="227">
        <f t="shared" si="408"/>
        <v>1425136.2</v>
      </c>
      <c r="G8734" s="81">
        <v>2098.2000159999998</v>
      </c>
      <c r="H8734" s="106">
        <v>0</v>
      </c>
      <c r="I8734" s="189">
        <f t="shared" si="409"/>
        <v>0</v>
      </c>
      <c r="J8734" s="232">
        <v>2016</v>
      </c>
      <c r="K8734" s="106">
        <f t="shared" si="410"/>
        <v>1425136</v>
      </c>
    </row>
    <row r="8735" spans="2:11" s="58" customFormat="1">
      <c r="B8735" s="175" t="s">
        <v>9976</v>
      </c>
      <c r="C8735" s="174" t="s">
        <v>333</v>
      </c>
      <c r="D8735" s="181">
        <v>12366.24048</v>
      </c>
      <c r="E8735" s="97">
        <v>286.94306290896259</v>
      </c>
      <c r="F8735" s="227">
        <f t="shared" si="408"/>
        <v>3548406.92</v>
      </c>
      <c r="G8735" s="81">
        <v>6183.120124</v>
      </c>
      <c r="H8735" s="106">
        <v>576.16121449300829</v>
      </c>
      <c r="I8735" s="189">
        <f t="shared" si="409"/>
        <v>3562474</v>
      </c>
      <c r="J8735" s="232">
        <v>2016</v>
      </c>
      <c r="K8735" s="106">
        <f t="shared" si="410"/>
        <v>7110881</v>
      </c>
    </row>
    <row r="8736" spans="2:11" s="58" customFormat="1">
      <c r="B8736" s="175" t="s">
        <v>9977</v>
      </c>
      <c r="C8736" s="174" t="s">
        <v>333</v>
      </c>
      <c r="D8736" s="181">
        <v>12213.325000000001</v>
      </c>
      <c r="E8736" s="97">
        <v>110.25109460363987</v>
      </c>
      <c r="F8736" s="227">
        <f t="shared" si="408"/>
        <v>1346532.45</v>
      </c>
      <c r="G8736" s="81">
        <v>6106.6625240000003</v>
      </c>
      <c r="H8736" s="106">
        <v>576.1611987189616</v>
      </c>
      <c r="I8736" s="189">
        <f t="shared" si="409"/>
        <v>3518422</v>
      </c>
      <c r="J8736" s="232">
        <v>2016</v>
      </c>
      <c r="K8736" s="106">
        <f t="shared" si="410"/>
        <v>4864954</v>
      </c>
    </row>
    <row r="8737" spans="2:11" s="58" customFormat="1">
      <c r="B8737" s="175" t="s">
        <v>9978</v>
      </c>
      <c r="C8737" s="174" t="s">
        <v>3023</v>
      </c>
      <c r="D8737" s="104">
        <v>4594.25</v>
      </c>
      <c r="E8737" s="97">
        <v>79.514234096969048</v>
      </c>
      <c r="F8737" s="227">
        <f t="shared" si="408"/>
        <v>365308.27000000008</v>
      </c>
      <c r="G8737" s="81">
        <v>2297.1250490000002</v>
      </c>
      <c r="H8737" s="106">
        <v>1217.8387942867275</v>
      </c>
      <c r="I8737" s="189">
        <f t="shared" si="409"/>
        <v>2797528</v>
      </c>
      <c r="J8737" s="232">
        <v>2016</v>
      </c>
      <c r="K8737" s="106">
        <f t="shared" si="410"/>
        <v>3162836</v>
      </c>
    </row>
    <row r="8738" spans="2:11" s="58" customFormat="1">
      <c r="B8738" s="175" t="s">
        <v>9979</v>
      </c>
      <c r="C8738" s="174" t="s">
        <v>3032</v>
      </c>
      <c r="D8738" s="181">
        <v>3940.2</v>
      </c>
      <c r="E8738" s="97">
        <v>100.77834373889651</v>
      </c>
      <c r="F8738" s="227">
        <f t="shared" si="408"/>
        <v>397086.83</v>
      </c>
      <c r="G8738" s="81">
        <v>1970.10006</v>
      </c>
      <c r="H8738" s="106">
        <v>1217.8391588902343</v>
      </c>
      <c r="I8738" s="189">
        <f t="shared" si="409"/>
        <v>2399265</v>
      </c>
      <c r="J8738" s="232">
        <v>2016</v>
      </c>
      <c r="K8738" s="106">
        <f t="shared" si="410"/>
        <v>2796352</v>
      </c>
    </row>
    <row r="8739" spans="2:11" s="58" customFormat="1">
      <c r="B8739" s="175" t="s">
        <v>9980</v>
      </c>
      <c r="C8739" s="174" t="s">
        <v>3032</v>
      </c>
      <c r="D8739" s="181">
        <v>6856.6833329999999</v>
      </c>
      <c r="E8739" s="97">
        <v>347.01137043162322</v>
      </c>
      <c r="F8739" s="227">
        <f t="shared" si="408"/>
        <v>2379347.08</v>
      </c>
      <c r="G8739" s="81">
        <v>3428.3416849999999</v>
      </c>
      <c r="H8739" s="106">
        <v>1217.838938944617</v>
      </c>
      <c r="I8739" s="189">
        <f t="shared" si="409"/>
        <v>4175168</v>
      </c>
      <c r="J8739" s="232">
        <v>2016</v>
      </c>
      <c r="K8739" s="106">
        <f t="shared" si="410"/>
        <v>6554515</v>
      </c>
    </row>
    <row r="8740" spans="2:11" s="58" customFormat="1">
      <c r="B8740" s="175" t="s">
        <v>9981</v>
      </c>
      <c r="C8740" s="174" t="s">
        <v>3032</v>
      </c>
      <c r="D8740" s="181">
        <v>4135.3999999999996</v>
      </c>
      <c r="E8740" s="97">
        <v>405.36093727329887</v>
      </c>
      <c r="F8740" s="227">
        <f t="shared" si="408"/>
        <v>1676329.62</v>
      </c>
      <c r="G8740" s="81">
        <v>2067.699967</v>
      </c>
      <c r="H8740" s="106">
        <v>1217.8386807509196</v>
      </c>
      <c r="I8740" s="189">
        <f t="shared" si="409"/>
        <v>2518125</v>
      </c>
      <c r="J8740" s="232">
        <v>2016</v>
      </c>
      <c r="K8740" s="106">
        <f t="shared" si="410"/>
        <v>4194455</v>
      </c>
    </row>
    <row r="8741" spans="2:11" s="58" customFormat="1">
      <c r="B8741" s="175" t="s">
        <v>9982</v>
      </c>
      <c r="C8741" s="174" t="s">
        <v>2621</v>
      </c>
      <c r="D8741" s="181">
        <v>1851.7</v>
      </c>
      <c r="E8741" s="97">
        <v>117.2888318842145</v>
      </c>
      <c r="F8741" s="227">
        <f t="shared" si="408"/>
        <v>217183.73</v>
      </c>
      <c r="G8741" s="81">
        <v>925.8500047</v>
      </c>
      <c r="H8741" s="106">
        <v>1300.6113235266262</v>
      </c>
      <c r="I8741" s="189">
        <f t="shared" si="409"/>
        <v>1204171</v>
      </c>
      <c r="J8741" s="232">
        <v>2016</v>
      </c>
      <c r="K8741" s="106">
        <f t="shared" si="410"/>
        <v>1421355</v>
      </c>
    </row>
    <row r="8742" spans="2:11" s="58" customFormat="1">
      <c r="B8742" s="175" t="s">
        <v>9983</v>
      </c>
      <c r="C8742" s="174" t="s">
        <v>2634</v>
      </c>
      <c r="D8742" s="104">
        <v>5201.9865380000001</v>
      </c>
      <c r="E8742" s="97">
        <v>667.30551389212371</v>
      </c>
      <c r="F8742" s="227">
        <f t="shared" si="408"/>
        <v>3471314.3</v>
      </c>
      <c r="G8742" s="81"/>
      <c r="H8742" s="106" t="s">
        <v>11235</v>
      </c>
      <c r="I8742" s="189" t="str">
        <f t="shared" si="409"/>
        <v/>
      </c>
      <c r="J8742" s="232">
        <v>2016</v>
      </c>
      <c r="K8742" s="106">
        <f t="shared" si="410"/>
        <v>0</v>
      </c>
    </row>
    <row r="8743" spans="2:11" s="58" customFormat="1">
      <c r="B8743" s="175" t="s">
        <v>9984</v>
      </c>
      <c r="C8743" s="174" t="s">
        <v>2621</v>
      </c>
      <c r="D8743" s="181">
        <v>7952.15</v>
      </c>
      <c r="E8743" s="97">
        <v>508.26483529611488</v>
      </c>
      <c r="F8743" s="227">
        <f t="shared" si="408"/>
        <v>4041798.21</v>
      </c>
      <c r="G8743" s="81">
        <v>3976.0751209999999</v>
      </c>
      <c r="H8743" s="106">
        <v>1219.5144338169562</v>
      </c>
      <c r="I8743" s="189">
        <f t="shared" si="409"/>
        <v>4848881</v>
      </c>
      <c r="J8743" s="232">
        <v>2016</v>
      </c>
      <c r="K8743" s="106">
        <f t="shared" si="410"/>
        <v>8890679</v>
      </c>
    </row>
    <row r="8744" spans="2:11" s="58" customFormat="1">
      <c r="B8744" s="175" t="s">
        <v>9985</v>
      </c>
      <c r="C8744" s="174" t="s">
        <v>1365</v>
      </c>
      <c r="D8744" s="181">
        <v>7243.091813</v>
      </c>
      <c r="E8744" s="97">
        <v>200.19011320518243</v>
      </c>
      <c r="F8744" s="227">
        <f t="shared" si="408"/>
        <v>1449995.37</v>
      </c>
      <c r="G8744" s="81"/>
      <c r="H8744" s="106" t="s">
        <v>11235</v>
      </c>
      <c r="I8744" s="189" t="str">
        <f t="shared" si="409"/>
        <v/>
      </c>
      <c r="J8744" s="232">
        <v>2016</v>
      </c>
      <c r="K8744" s="106">
        <f t="shared" si="410"/>
        <v>0</v>
      </c>
    </row>
    <row r="8745" spans="2:11" s="58" customFormat="1">
      <c r="B8745" s="175" t="s">
        <v>9986</v>
      </c>
      <c r="C8745" s="174" t="s">
        <v>1365</v>
      </c>
      <c r="D8745" s="181">
        <v>7617.5149380000003</v>
      </c>
      <c r="E8745" s="97">
        <v>232.50811641532746</v>
      </c>
      <c r="F8745" s="227">
        <f t="shared" si="408"/>
        <v>1771134.05</v>
      </c>
      <c r="G8745" s="81"/>
      <c r="H8745" s="106" t="s">
        <v>11235</v>
      </c>
      <c r="I8745" s="189" t="str">
        <f t="shared" si="409"/>
        <v/>
      </c>
      <c r="J8745" s="232">
        <v>2016</v>
      </c>
      <c r="K8745" s="106">
        <f t="shared" si="410"/>
        <v>0</v>
      </c>
    </row>
    <row r="8746" spans="2:11" s="58" customFormat="1">
      <c r="B8746" s="175" t="s">
        <v>9987</v>
      </c>
      <c r="C8746" s="174" t="s">
        <v>2858</v>
      </c>
      <c r="D8746" s="181">
        <v>8573.8166669999991</v>
      </c>
      <c r="E8746" s="97">
        <v>179.29671343647826</v>
      </c>
      <c r="F8746" s="227">
        <f t="shared" si="408"/>
        <v>1537257.15</v>
      </c>
      <c r="G8746" s="81">
        <v>4286.9083090000004</v>
      </c>
      <c r="H8746" s="106">
        <v>1217.838970112668</v>
      </c>
      <c r="I8746" s="189">
        <f t="shared" si="409"/>
        <v>5220764</v>
      </c>
      <c r="J8746" s="232">
        <v>2016</v>
      </c>
      <c r="K8746" s="106">
        <f t="shared" si="410"/>
        <v>6758021</v>
      </c>
    </row>
    <row r="8747" spans="2:11" s="58" customFormat="1">
      <c r="B8747" s="175" t="s">
        <v>9988</v>
      </c>
      <c r="C8747" s="174" t="s">
        <v>2858</v>
      </c>
      <c r="D8747" s="104">
        <v>5024.1333329999998</v>
      </c>
      <c r="E8747" s="97">
        <v>219.82097145907895</v>
      </c>
      <c r="F8747" s="227">
        <f t="shared" si="408"/>
        <v>1104409.8700000001</v>
      </c>
      <c r="G8747" s="81">
        <v>2512.0666759999999</v>
      </c>
      <c r="H8747" s="106">
        <v>1217.8390921021876</v>
      </c>
      <c r="I8747" s="189">
        <f t="shared" si="409"/>
        <v>3059293</v>
      </c>
      <c r="J8747" s="232">
        <v>2016</v>
      </c>
      <c r="K8747" s="106">
        <f t="shared" si="410"/>
        <v>4163703</v>
      </c>
    </row>
    <row r="8748" spans="2:11" s="58" customFormat="1">
      <c r="B8748" s="175" t="s">
        <v>9989</v>
      </c>
      <c r="C8748" s="174" t="s">
        <v>1626</v>
      </c>
      <c r="D8748" s="181">
        <v>23474.231390000001</v>
      </c>
      <c r="E8748" s="97">
        <v>239.26870220733559</v>
      </c>
      <c r="F8748" s="227">
        <f t="shared" si="408"/>
        <v>5616648.8799999999</v>
      </c>
      <c r="G8748" s="81">
        <v>11737.11601</v>
      </c>
      <c r="H8748" s="106">
        <v>576.16112801802319</v>
      </c>
      <c r="I8748" s="189">
        <f t="shared" si="409"/>
        <v>6762469.9999999991</v>
      </c>
      <c r="J8748" s="232">
        <v>2016</v>
      </c>
      <c r="K8748" s="106">
        <f t="shared" si="410"/>
        <v>12379119</v>
      </c>
    </row>
    <row r="8749" spans="2:11" s="58" customFormat="1">
      <c r="B8749" s="175" t="s">
        <v>9990</v>
      </c>
      <c r="C8749" s="174" t="s">
        <v>1629</v>
      </c>
      <c r="D8749" s="181">
        <v>14185.18571</v>
      </c>
      <c r="E8749" s="97">
        <v>377.65988190224402</v>
      </c>
      <c r="F8749" s="227">
        <f t="shared" si="408"/>
        <v>5357175.5599999996</v>
      </c>
      <c r="G8749" s="81">
        <v>7092.5930449999996</v>
      </c>
      <c r="H8749" s="106">
        <v>576.16121129081364</v>
      </c>
      <c r="I8749" s="189">
        <f t="shared" si="409"/>
        <v>4086477</v>
      </c>
      <c r="J8749" s="232">
        <v>2016</v>
      </c>
      <c r="K8749" s="106">
        <f t="shared" si="410"/>
        <v>9443653</v>
      </c>
    </row>
    <row r="8750" spans="2:11" s="58" customFormat="1">
      <c r="B8750" s="175" t="s">
        <v>9991</v>
      </c>
      <c r="C8750" s="174" t="s">
        <v>313</v>
      </c>
      <c r="D8750" s="181">
        <v>19159.866669999999</v>
      </c>
      <c r="E8750" s="97">
        <v>75.44827032974338</v>
      </c>
      <c r="F8750" s="227">
        <f t="shared" si="408"/>
        <v>1445578.8</v>
      </c>
      <c r="G8750" s="81">
        <v>9579.9337560000004</v>
      </c>
      <c r="H8750" s="106">
        <v>576.16118655758271</v>
      </c>
      <c r="I8750" s="189">
        <f t="shared" si="409"/>
        <v>5519586</v>
      </c>
      <c r="J8750" s="232">
        <v>2016</v>
      </c>
      <c r="K8750" s="106">
        <f t="shared" si="410"/>
        <v>6965165</v>
      </c>
    </row>
    <row r="8751" spans="2:11" s="58" customFormat="1">
      <c r="B8751" s="175" t="s">
        <v>9992</v>
      </c>
      <c r="C8751" s="174" t="s">
        <v>313</v>
      </c>
      <c r="D8751" s="181">
        <v>19733.099999999999</v>
      </c>
      <c r="E8751" s="97">
        <v>76.142578712923978</v>
      </c>
      <c r="F8751" s="227">
        <f t="shared" si="408"/>
        <v>1502529.12</v>
      </c>
      <c r="G8751" s="81">
        <v>9866.5499729999992</v>
      </c>
      <c r="H8751" s="106">
        <v>576.16117240133099</v>
      </c>
      <c r="I8751" s="189">
        <f t="shared" si="409"/>
        <v>5684723</v>
      </c>
      <c r="J8751" s="232">
        <v>2016</v>
      </c>
      <c r="K8751" s="106">
        <f t="shared" si="410"/>
        <v>7187252</v>
      </c>
    </row>
    <row r="8752" spans="2:11" s="58" customFormat="1">
      <c r="B8752" s="175" t="s">
        <v>9993</v>
      </c>
      <c r="C8752" s="174" t="s">
        <v>263</v>
      </c>
      <c r="D8752" s="104">
        <v>5456.5175319999998</v>
      </c>
      <c r="E8752" s="97">
        <v>158.69796897410575</v>
      </c>
      <c r="F8752" s="227">
        <f t="shared" si="408"/>
        <v>865938.25</v>
      </c>
      <c r="G8752" s="81">
        <v>2728.2587309999999</v>
      </c>
      <c r="H8752" s="106">
        <v>162.69461358501925</v>
      </c>
      <c r="I8752" s="189">
        <f t="shared" si="409"/>
        <v>443873</v>
      </c>
      <c r="J8752" s="232">
        <v>2016</v>
      </c>
      <c r="K8752" s="106">
        <f t="shared" si="410"/>
        <v>1309811</v>
      </c>
    </row>
    <row r="8753" spans="2:11" s="58" customFormat="1">
      <c r="B8753" s="175" t="s">
        <v>9994</v>
      </c>
      <c r="C8753" s="174" t="s">
        <v>5613</v>
      </c>
      <c r="D8753" s="181">
        <v>9038.2166670000006</v>
      </c>
      <c r="E8753" s="97">
        <v>292.07604743959166</v>
      </c>
      <c r="F8753" s="227">
        <f t="shared" si="408"/>
        <v>2639846.6</v>
      </c>
      <c r="G8753" s="81">
        <v>4519.1082420000002</v>
      </c>
      <c r="H8753" s="106">
        <v>162.69448763515587</v>
      </c>
      <c r="I8753" s="189">
        <f t="shared" si="409"/>
        <v>735234</v>
      </c>
      <c r="J8753" s="232">
        <v>2016</v>
      </c>
      <c r="K8753" s="106">
        <f t="shared" si="410"/>
        <v>3375081</v>
      </c>
    </row>
    <row r="8754" spans="2:11" s="58" customFormat="1">
      <c r="B8754" s="175" t="s">
        <v>9995</v>
      </c>
      <c r="C8754" s="174" t="s">
        <v>1265</v>
      </c>
      <c r="D8754" s="181">
        <v>5294.45</v>
      </c>
      <c r="E8754" s="97">
        <v>268.34061139495134</v>
      </c>
      <c r="F8754" s="227">
        <f t="shared" si="408"/>
        <v>1420715.95</v>
      </c>
      <c r="G8754" s="81">
        <v>2647.224917</v>
      </c>
      <c r="H8754" s="106">
        <v>1300.6110579760759</v>
      </c>
      <c r="I8754" s="189">
        <f t="shared" si="409"/>
        <v>3443010</v>
      </c>
      <c r="J8754" s="232">
        <v>2016</v>
      </c>
      <c r="K8754" s="106">
        <f t="shared" si="410"/>
        <v>4863726</v>
      </c>
    </row>
    <row r="8755" spans="2:11" s="58" customFormat="1">
      <c r="B8755" s="175" t="s">
        <v>9996</v>
      </c>
      <c r="C8755" s="174" t="s">
        <v>1265</v>
      </c>
      <c r="D8755" s="181">
        <v>4804.393333</v>
      </c>
      <c r="E8755" s="97">
        <v>245.27689102927158</v>
      </c>
      <c r="F8755" s="227">
        <f t="shared" si="408"/>
        <v>1178406.6599999999</v>
      </c>
      <c r="G8755" s="81">
        <v>2402.1967159999999</v>
      </c>
      <c r="H8755" s="106">
        <v>1300.6112193852487</v>
      </c>
      <c r="I8755" s="189">
        <f t="shared" si="409"/>
        <v>3124324</v>
      </c>
      <c r="J8755" s="232">
        <v>2016</v>
      </c>
      <c r="K8755" s="106">
        <f t="shared" si="410"/>
        <v>4302731</v>
      </c>
    </row>
    <row r="8756" spans="2:11" s="58" customFormat="1">
      <c r="B8756" s="175" t="s">
        <v>9997</v>
      </c>
      <c r="C8756" s="174" t="s">
        <v>283</v>
      </c>
      <c r="D8756" s="181">
        <v>10431.15</v>
      </c>
      <c r="E8756" s="97">
        <v>83.803796321594461</v>
      </c>
      <c r="F8756" s="227">
        <f t="shared" si="408"/>
        <v>874169.97000000009</v>
      </c>
      <c r="G8756" s="81">
        <v>5215.5749029999997</v>
      </c>
      <c r="H8756" s="106">
        <v>623.65167033245848</v>
      </c>
      <c r="I8756" s="189">
        <f t="shared" si="409"/>
        <v>3252702</v>
      </c>
      <c r="J8756" s="232">
        <v>2016</v>
      </c>
      <c r="K8756" s="106">
        <f t="shared" si="410"/>
        <v>4126872</v>
      </c>
    </row>
    <row r="8757" spans="2:11" s="58" customFormat="1">
      <c r="B8757" s="175" t="s">
        <v>9998</v>
      </c>
      <c r="C8757" s="174" t="s">
        <v>283</v>
      </c>
      <c r="D8757" s="104">
        <v>7817.7</v>
      </c>
      <c r="E8757" s="97">
        <v>91.188962226741879</v>
      </c>
      <c r="F8757" s="227">
        <f t="shared" si="408"/>
        <v>712887.95</v>
      </c>
      <c r="G8757" s="81">
        <v>3908.849858</v>
      </c>
      <c r="H8757" s="106">
        <v>623.65173607545603</v>
      </c>
      <c r="I8757" s="189">
        <f t="shared" si="409"/>
        <v>2437761</v>
      </c>
      <c r="J8757" s="232">
        <v>2016</v>
      </c>
      <c r="K8757" s="106">
        <f t="shared" si="410"/>
        <v>3150649</v>
      </c>
    </row>
    <row r="8758" spans="2:11" s="58" customFormat="1">
      <c r="B8758" s="175" t="s">
        <v>9999</v>
      </c>
      <c r="C8758" s="174" t="s">
        <v>1139</v>
      </c>
      <c r="D8758" s="181">
        <v>5279.75</v>
      </c>
      <c r="E8758" s="97">
        <v>296.11828969174678</v>
      </c>
      <c r="F8758" s="227">
        <f t="shared" si="408"/>
        <v>1563430.54</v>
      </c>
      <c r="G8758" s="81">
        <v>2639.8749710000002</v>
      </c>
      <c r="H8758" s="106">
        <v>1217.838736802812</v>
      </c>
      <c r="I8758" s="189">
        <f t="shared" si="409"/>
        <v>3214942.0000000005</v>
      </c>
      <c r="J8758" s="232">
        <v>2016</v>
      </c>
      <c r="K8758" s="106">
        <f t="shared" si="410"/>
        <v>4778373</v>
      </c>
    </row>
    <row r="8759" spans="2:11" s="58" customFormat="1">
      <c r="B8759" s="175" t="s">
        <v>10000</v>
      </c>
      <c r="C8759" s="174" t="s">
        <v>1139</v>
      </c>
      <c r="D8759" s="181">
        <v>4805.05</v>
      </c>
      <c r="E8759" s="97">
        <v>512.9325251558256</v>
      </c>
      <c r="F8759" s="227">
        <f t="shared" si="408"/>
        <v>2464666.4299999997</v>
      </c>
      <c r="G8759" s="81">
        <v>2402.52493</v>
      </c>
      <c r="H8759" s="106">
        <v>1217.8387676501654</v>
      </c>
      <c r="I8759" s="189">
        <f t="shared" si="409"/>
        <v>2925888</v>
      </c>
      <c r="J8759" s="232">
        <v>2016</v>
      </c>
      <c r="K8759" s="106">
        <f t="shared" si="410"/>
        <v>5390554</v>
      </c>
    </row>
    <row r="8760" spans="2:11" s="58" customFormat="1">
      <c r="B8760" s="175" t="s">
        <v>10001</v>
      </c>
      <c r="C8760" s="174" t="s">
        <v>1139</v>
      </c>
      <c r="D8760" s="181">
        <v>2566.1999999999998</v>
      </c>
      <c r="E8760" s="97">
        <v>431.72651780843279</v>
      </c>
      <c r="F8760" s="227">
        <f t="shared" si="408"/>
        <v>1107896.5900000001</v>
      </c>
      <c r="G8760" s="81"/>
      <c r="H8760" s="106" t="s">
        <v>11235</v>
      </c>
      <c r="I8760" s="189" t="str">
        <f t="shared" si="409"/>
        <v/>
      </c>
      <c r="J8760" s="232">
        <v>2016</v>
      </c>
      <c r="K8760" s="106">
        <f t="shared" si="410"/>
        <v>0</v>
      </c>
    </row>
    <row r="8761" spans="2:11" s="58" customFormat="1">
      <c r="B8761" s="175" t="s">
        <v>10002</v>
      </c>
      <c r="C8761" s="174" t="s">
        <v>2858</v>
      </c>
      <c r="D8761" s="181">
        <v>6242.4083330000003</v>
      </c>
      <c r="E8761" s="97">
        <v>196.53594967735665</v>
      </c>
      <c r="F8761" s="227">
        <f t="shared" si="408"/>
        <v>1226857.6499999999</v>
      </c>
      <c r="G8761" s="81">
        <v>6242.408273</v>
      </c>
      <c r="H8761" s="106">
        <v>0</v>
      </c>
      <c r="I8761" s="189">
        <f t="shared" si="409"/>
        <v>0</v>
      </c>
      <c r="J8761" s="232">
        <v>2016</v>
      </c>
      <c r="K8761" s="106">
        <f t="shared" si="410"/>
        <v>1226858</v>
      </c>
    </row>
    <row r="8762" spans="2:11" s="58" customFormat="1">
      <c r="B8762" s="175" t="s">
        <v>10003</v>
      </c>
      <c r="C8762" s="174" t="s">
        <v>2858</v>
      </c>
      <c r="D8762" s="104">
        <v>6242.4083330000003</v>
      </c>
      <c r="E8762" s="97">
        <v>196.53594967735665</v>
      </c>
      <c r="F8762" s="227">
        <f t="shared" si="408"/>
        <v>1226857.6499999999</v>
      </c>
      <c r="G8762" s="81"/>
      <c r="H8762" s="106" t="s">
        <v>11235</v>
      </c>
      <c r="I8762" s="189" t="str">
        <f t="shared" si="409"/>
        <v/>
      </c>
      <c r="J8762" s="232">
        <v>2016</v>
      </c>
      <c r="K8762" s="106">
        <f t="shared" si="410"/>
        <v>0</v>
      </c>
    </row>
    <row r="8763" spans="2:11" s="58" customFormat="1">
      <c r="B8763" s="175" t="s">
        <v>10004</v>
      </c>
      <c r="C8763" s="174" t="s">
        <v>162</v>
      </c>
      <c r="D8763" s="181">
        <v>39169.483330000003</v>
      </c>
      <c r="E8763" s="97">
        <v>68.399599183582083</v>
      </c>
      <c r="F8763" s="227">
        <f t="shared" si="408"/>
        <v>2679176.9600000004</v>
      </c>
      <c r="G8763" s="81">
        <v>19584.74192</v>
      </c>
      <c r="H8763" s="106">
        <v>162.69451050289868</v>
      </c>
      <c r="I8763" s="189">
        <f t="shared" si="409"/>
        <v>3186330</v>
      </c>
      <c r="J8763" s="232">
        <v>2016</v>
      </c>
      <c r="K8763" s="106">
        <f t="shared" si="410"/>
        <v>5865507</v>
      </c>
    </row>
    <row r="8764" spans="2:11" s="58" customFormat="1">
      <c r="B8764" s="175" t="s">
        <v>10005</v>
      </c>
      <c r="C8764" s="174" t="s">
        <v>162</v>
      </c>
      <c r="D8764" s="181">
        <v>19864.333330000001</v>
      </c>
      <c r="E8764" s="97">
        <v>36.817603080364741</v>
      </c>
      <c r="F8764" s="227">
        <f t="shared" si="408"/>
        <v>731357.14</v>
      </c>
      <c r="G8764" s="81">
        <v>9932.1668269999991</v>
      </c>
      <c r="H8764" s="106">
        <v>162.69450847394634</v>
      </c>
      <c r="I8764" s="189">
        <f t="shared" si="409"/>
        <v>1615909</v>
      </c>
      <c r="J8764" s="232">
        <v>2016</v>
      </c>
      <c r="K8764" s="106">
        <f t="shared" si="410"/>
        <v>2347266</v>
      </c>
    </row>
    <row r="8765" spans="2:11" s="58" customFormat="1">
      <c r="B8765" s="175" t="s">
        <v>10006</v>
      </c>
      <c r="C8765" s="174" t="s">
        <v>2400</v>
      </c>
      <c r="D8765" s="181">
        <v>9756.5388889999995</v>
      </c>
      <c r="E8765" s="97">
        <v>521.99836826786827</v>
      </c>
      <c r="F8765" s="227">
        <f t="shared" si="408"/>
        <v>5092897.38</v>
      </c>
      <c r="G8765" s="81">
        <v>4878.269472</v>
      </c>
      <c r="H8765" s="106">
        <v>1300.6112180594193</v>
      </c>
      <c r="I8765" s="189">
        <f t="shared" si="409"/>
        <v>6344732</v>
      </c>
      <c r="J8765" s="232">
        <v>2016</v>
      </c>
      <c r="K8765" s="106">
        <f t="shared" si="410"/>
        <v>11437629</v>
      </c>
    </row>
    <row r="8766" spans="2:11" s="58" customFormat="1">
      <c r="B8766" s="175" t="s">
        <v>10007</v>
      </c>
      <c r="C8766" s="174" t="s">
        <v>2675</v>
      </c>
      <c r="D8766" s="181">
        <v>12853.8</v>
      </c>
      <c r="E8766" s="97">
        <v>276.87601176305839</v>
      </c>
      <c r="F8766" s="227">
        <f t="shared" si="408"/>
        <v>3558908.88</v>
      </c>
      <c r="G8766" s="81">
        <v>6426.9001429999998</v>
      </c>
      <c r="H8766" s="106">
        <v>1300.6111521904193</v>
      </c>
      <c r="I8766" s="189">
        <f t="shared" si="409"/>
        <v>8358898</v>
      </c>
      <c r="J8766" s="232">
        <v>2016</v>
      </c>
      <c r="K8766" s="106">
        <f t="shared" si="410"/>
        <v>11917807</v>
      </c>
    </row>
    <row r="8767" spans="2:11" s="58" customFormat="1">
      <c r="B8767" s="175" t="s">
        <v>10008</v>
      </c>
      <c r="C8767" s="174" t="s">
        <v>2675</v>
      </c>
      <c r="D8767" s="104">
        <v>2504.5</v>
      </c>
      <c r="E8767" s="97">
        <v>426.59728089439005</v>
      </c>
      <c r="F8767" s="227">
        <f t="shared" si="408"/>
        <v>1068412.8899999999</v>
      </c>
      <c r="G8767" s="81">
        <v>1252.250045</v>
      </c>
      <c r="H8767" s="106">
        <v>1300.6108536414547</v>
      </c>
      <c r="I8767" s="189">
        <f t="shared" si="409"/>
        <v>1628690</v>
      </c>
      <c r="J8767" s="232">
        <v>2016</v>
      </c>
      <c r="K8767" s="106">
        <f t="shared" si="410"/>
        <v>2697103</v>
      </c>
    </row>
    <row r="8768" spans="2:11" s="58" customFormat="1">
      <c r="B8768" s="175" t="s">
        <v>10009</v>
      </c>
      <c r="C8768" s="174" t="s">
        <v>5238</v>
      </c>
      <c r="D8768" s="181">
        <v>7810.8</v>
      </c>
      <c r="E8768" s="97">
        <v>90.675669585701854</v>
      </c>
      <c r="F8768" s="227">
        <f t="shared" si="408"/>
        <v>708249.52</v>
      </c>
      <c r="G8768" s="81"/>
      <c r="H8768" s="106" t="s">
        <v>11235</v>
      </c>
      <c r="I8768" s="189" t="str">
        <f t="shared" si="409"/>
        <v/>
      </c>
      <c r="J8768" s="232">
        <v>2016</v>
      </c>
      <c r="K8768" s="106">
        <f t="shared" si="410"/>
        <v>0</v>
      </c>
    </row>
    <row r="8769" spans="2:11" s="58" customFormat="1">
      <c r="B8769" s="175" t="s">
        <v>10010</v>
      </c>
      <c r="C8769" s="174" t="s">
        <v>2675</v>
      </c>
      <c r="D8769" s="181">
        <v>12853.8</v>
      </c>
      <c r="E8769" s="97">
        <v>276.87601176305839</v>
      </c>
      <c r="F8769" s="227">
        <f t="shared" si="408"/>
        <v>3558908.88</v>
      </c>
      <c r="G8769" s="81">
        <v>6426.9001429999998</v>
      </c>
      <c r="H8769" s="106">
        <v>1300.6111521904193</v>
      </c>
      <c r="I8769" s="189">
        <f t="shared" si="409"/>
        <v>8358898</v>
      </c>
      <c r="J8769" s="232">
        <v>2016</v>
      </c>
      <c r="K8769" s="106">
        <f t="shared" si="410"/>
        <v>11917807</v>
      </c>
    </row>
    <row r="8770" spans="2:11" s="58" customFormat="1">
      <c r="B8770" s="175" t="s">
        <v>10011</v>
      </c>
      <c r="C8770" s="174" t="s">
        <v>2589</v>
      </c>
      <c r="D8770" s="181">
        <v>5481.6</v>
      </c>
      <c r="E8770" s="97">
        <v>112.85320161996496</v>
      </c>
      <c r="F8770" s="227">
        <f t="shared" si="408"/>
        <v>618616.11</v>
      </c>
      <c r="G8770" s="81">
        <v>2740.8000790000001</v>
      </c>
      <c r="H8770" s="106">
        <v>1300.6110979464838</v>
      </c>
      <c r="I8770" s="189">
        <f t="shared" si="409"/>
        <v>3564714.9999999995</v>
      </c>
      <c r="J8770" s="232">
        <v>2016</v>
      </c>
      <c r="K8770" s="106">
        <f t="shared" si="410"/>
        <v>4183331</v>
      </c>
    </row>
    <row r="8771" spans="2:11" s="58" customFormat="1">
      <c r="B8771" s="175" t="s">
        <v>10012</v>
      </c>
      <c r="C8771" s="174" t="s">
        <v>3435</v>
      </c>
      <c r="D8771" s="181">
        <v>27705.23545</v>
      </c>
      <c r="E8771" s="97">
        <v>112.19815567385838</v>
      </c>
      <c r="F8771" s="227">
        <f t="shared" si="408"/>
        <v>3108476.32</v>
      </c>
      <c r="G8771" s="81">
        <v>13852.617099999999</v>
      </c>
      <c r="H8771" s="106">
        <v>1300.6111314518323</v>
      </c>
      <c r="I8771" s="189">
        <f t="shared" si="409"/>
        <v>18016868</v>
      </c>
      <c r="J8771" s="232">
        <v>2016</v>
      </c>
      <c r="K8771" s="106">
        <f t="shared" si="410"/>
        <v>21125344</v>
      </c>
    </row>
    <row r="8772" spans="2:11" s="58" customFormat="1">
      <c r="B8772" s="175" t="s">
        <v>10013</v>
      </c>
      <c r="C8772" s="174" t="s">
        <v>628</v>
      </c>
      <c r="D8772" s="104">
        <v>11900.49667</v>
      </c>
      <c r="E8772" s="97">
        <v>307.72280868173209</v>
      </c>
      <c r="F8772" s="227">
        <f t="shared" si="408"/>
        <v>3662054.26</v>
      </c>
      <c r="G8772" s="81">
        <v>5950.2484850000001</v>
      </c>
      <c r="H8772" s="106">
        <v>162.69455005793762</v>
      </c>
      <c r="I8772" s="189">
        <f t="shared" si="409"/>
        <v>968073</v>
      </c>
      <c r="J8772" s="232">
        <v>2016</v>
      </c>
      <c r="K8772" s="106">
        <f t="shared" si="410"/>
        <v>4630127</v>
      </c>
    </row>
    <row r="8773" spans="2:11" s="58" customFormat="1">
      <c r="B8773" s="175" t="s">
        <v>10014</v>
      </c>
      <c r="C8773" s="174" t="s">
        <v>3895</v>
      </c>
      <c r="D8773" s="181">
        <v>56871.623970000001</v>
      </c>
      <c r="E8773" s="97">
        <v>80.495247549372905</v>
      </c>
      <c r="F8773" s="227">
        <f t="shared" si="408"/>
        <v>4577895.45</v>
      </c>
      <c r="G8773" s="81">
        <v>28435.81148</v>
      </c>
      <c r="H8773" s="106">
        <v>162.69449539901086</v>
      </c>
      <c r="I8773" s="189">
        <f t="shared" si="409"/>
        <v>4626350</v>
      </c>
      <c r="J8773" s="232">
        <v>2016</v>
      </c>
      <c r="K8773" s="106">
        <f t="shared" si="410"/>
        <v>9204245</v>
      </c>
    </row>
    <row r="8774" spans="2:11" s="58" customFormat="1">
      <c r="B8774" s="175" t="s">
        <v>10015</v>
      </c>
      <c r="C8774" s="174" t="s">
        <v>3465</v>
      </c>
      <c r="D8774" s="181">
        <v>10549.56364</v>
      </c>
      <c r="E8774" s="97">
        <v>130.02673919127142</v>
      </c>
      <c r="F8774" s="227">
        <f t="shared" si="408"/>
        <v>1371725.36</v>
      </c>
      <c r="G8774" s="81">
        <v>5274.7815890000002</v>
      </c>
      <c r="H8774" s="106">
        <v>162.69450886642198</v>
      </c>
      <c r="I8774" s="189">
        <f t="shared" si="409"/>
        <v>858178</v>
      </c>
      <c r="J8774" s="232">
        <v>2016</v>
      </c>
      <c r="K8774" s="106">
        <f t="shared" si="410"/>
        <v>2229903</v>
      </c>
    </row>
    <row r="8775" spans="2:11" s="58" customFormat="1">
      <c r="B8775" s="175" t="s">
        <v>10016</v>
      </c>
      <c r="C8775" s="174" t="s">
        <v>3465</v>
      </c>
      <c r="D8775" s="181">
        <v>17627.637180000002</v>
      </c>
      <c r="E8775" s="97">
        <v>485.79844153565676</v>
      </c>
      <c r="F8775" s="227">
        <f t="shared" si="408"/>
        <v>8563478.6699999999</v>
      </c>
      <c r="G8775" s="81">
        <v>8813.8184839999994</v>
      </c>
      <c r="H8775" s="106">
        <v>162.69452367360554</v>
      </c>
      <c r="I8775" s="189">
        <f t="shared" si="409"/>
        <v>1433960</v>
      </c>
      <c r="J8775" s="232">
        <v>2016</v>
      </c>
      <c r="K8775" s="106">
        <f t="shared" si="410"/>
        <v>9997439</v>
      </c>
    </row>
    <row r="8776" spans="2:11" s="58" customFormat="1">
      <c r="B8776" s="175" t="s">
        <v>10017</v>
      </c>
      <c r="C8776" s="174" t="s">
        <v>3465</v>
      </c>
      <c r="D8776" s="181">
        <v>13238.235060000001</v>
      </c>
      <c r="E8776" s="97">
        <v>129.21003761055744</v>
      </c>
      <c r="F8776" s="227">
        <f t="shared" si="408"/>
        <v>1710512.85</v>
      </c>
      <c r="G8776" s="81">
        <v>6619.11762</v>
      </c>
      <c r="H8776" s="106">
        <v>162.69449522185707</v>
      </c>
      <c r="I8776" s="189">
        <f t="shared" si="409"/>
        <v>1076894</v>
      </c>
      <c r="J8776" s="232">
        <v>2016</v>
      </c>
      <c r="K8776" s="106">
        <f t="shared" si="410"/>
        <v>2787407</v>
      </c>
    </row>
    <row r="8777" spans="2:11" s="58" customFormat="1">
      <c r="B8777" s="175" t="s">
        <v>10018</v>
      </c>
      <c r="C8777" s="174" t="s">
        <v>4804</v>
      </c>
      <c r="D8777" s="104">
        <v>37352.097220000003</v>
      </c>
      <c r="E8777" s="97">
        <v>291.13039934414689</v>
      </c>
      <c r="F8777" s="227">
        <f t="shared" si="408"/>
        <v>10874330.98</v>
      </c>
      <c r="G8777" s="81">
        <v>18676.04824</v>
      </c>
      <c r="H8777" s="106">
        <v>162.69448230981865</v>
      </c>
      <c r="I8777" s="189">
        <f t="shared" si="409"/>
        <v>3038490</v>
      </c>
      <c r="J8777" s="232">
        <v>2016</v>
      </c>
      <c r="K8777" s="106">
        <f t="shared" si="410"/>
        <v>13912821</v>
      </c>
    </row>
    <row r="8778" spans="2:11" s="58" customFormat="1">
      <c r="B8778" s="175" t="s">
        <v>10019</v>
      </c>
      <c r="C8778" s="174" t="s">
        <v>4804</v>
      </c>
      <c r="D8778" s="181">
        <v>14711.385560000001</v>
      </c>
      <c r="E8778" s="97">
        <v>133.14585849247499</v>
      </c>
      <c r="F8778" s="227">
        <f t="shared" si="408"/>
        <v>1958760.06</v>
      </c>
      <c r="G8778" s="81">
        <v>7355.6927470000001</v>
      </c>
      <c r="H8778" s="106">
        <v>162.69453349422236</v>
      </c>
      <c r="I8778" s="189">
        <f t="shared" si="409"/>
        <v>1196731</v>
      </c>
      <c r="J8778" s="232">
        <v>2016</v>
      </c>
      <c r="K8778" s="106">
        <f t="shared" si="410"/>
        <v>3155491</v>
      </c>
    </row>
    <row r="8779" spans="2:11" s="58" customFormat="1">
      <c r="B8779" s="175" t="s">
        <v>10020</v>
      </c>
      <c r="C8779" s="174" t="s">
        <v>4804</v>
      </c>
      <c r="D8779" s="181">
        <v>37352.097220000003</v>
      </c>
      <c r="E8779" s="97">
        <v>291.13039934414689</v>
      </c>
      <c r="F8779" s="227">
        <f t="shared" si="408"/>
        <v>10874330.98</v>
      </c>
      <c r="G8779" s="81">
        <v>18676.04824</v>
      </c>
      <c r="H8779" s="106">
        <v>162.69448230981865</v>
      </c>
      <c r="I8779" s="189">
        <f t="shared" si="409"/>
        <v>3038490</v>
      </c>
      <c r="J8779" s="232">
        <v>2016</v>
      </c>
      <c r="K8779" s="106">
        <f t="shared" si="410"/>
        <v>13912821</v>
      </c>
    </row>
    <row r="8780" spans="2:11" s="58" customFormat="1">
      <c r="B8780" s="175" t="s">
        <v>10021</v>
      </c>
      <c r="C8780" s="174" t="s">
        <v>3836</v>
      </c>
      <c r="D8780" s="181">
        <v>21341.625</v>
      </c>
      <c r="E8780" s="97">
        <v>598.58963972987056</v>
      </c>
      <c r="F8780" s="227">
        <f t="shared" si="408"/>
        <v>12774875.619999999</v>
      </c>
      <c r="G8780" s="81">
        <v>10670.812239999999</v>
      </c>
      <c r="H8780" s="106">
        <v>162.69455041971577</v>
      </c>
      <c r="I8780" s="189">
        <f t="shared" si="409"/>
        <v>1736083</v>
      </c>
      <c r="J8780" s="232">
        <v>2016</v>
      </c>
      <c r="K8780" s="106">
        <f t="shared" si="410"/>
        <v>14510959</v>
      </c>
    </row>
    <row r="8781" spans="2:11" s="58" customFormat="1">
      <c r="B8781" s="175" t="s">
        <v>10022</v>
      </c>
      <c r="C8781" s="174" t="s">
        <v>836</v>
      </c>
      <c r="D8781" s="181">
        <v>14338.05</v>
      </c>
      <c r="E8781" s="97">
        <v>166.87711299653719</v>
      </c>
      <c r="F8781" s="227">
        <f t="shared" si="408"/>
        <v>2392692.39</v>
      </c>
      <c r="G8781" s="81">
        <v>7169.0247660000005</v>
      </c>
      <c r="H8781" s="106">
        <v>162.69451397791417</v>
      </c>
      <c r="I8781" s="189">
        <f t="shared" si="409"/>
        <v>1166361</v>
      </c>
      <c r="J8781" s="232">
        <v>2016</v>
      </c>
      <c r="K8781" s="106">
        <f t="shared" si="410"/>
        <v>3559053</v>
      </c>
    </row>
    <row r="8782" spans="2:11" s="58" customFormat="1">
      <c r="B8782" s="175" t="s">
        <v>10023</v>
      </c>
      <c r="C8782" s="174" t="s">
        <v>836</v>
      </c>
      <c r="D8782" s="104">
        <v>13448.75</v>
      </c>
      <c r="E8782" s="97">
        <v>128.01890361557764</v>
      </c>
      <c r="F8782" s="227">
        <f t="shared" ref="F8782:F8845" si="411">IFERROR(D8782*E8782,0)</f>
        <v>1721694.2299999997</v>
      </c>
      <c r="G8782" s="81">
        <v>6724.3748900000001</v>
      </c>
      <c r="H8782" s="106">
        <v>162.69452817494533</v>
      </c>
      <c r="I8782" s="189">
        <f t="shared" ref="I8782:I8845" si="412">IFERROR(G8782*H8782,"")</f>
        <v>1094019</v>
      </c>
      <c r="J8782" s="232">
        <v>2016</v>
      </c>
      <c r="K8782" s="106">
        <f t="shared" ref="K8782:K8845" si="413">IFERROR(ROUND((F8782+I8782),0),0)</f>
        <v>2815713</v>
      </c>
    </row>
    <row r="8783" spans="2:11" s="58" customFormat="1">
      <c r="B8783" s="175" t="s">
        <v>10024</v>
      </c>
      <c r="C8783" s="174" t="s">
        <v>3895</v>
      </c>
      <c r="D8783" s="181">
        <v>17117.90667</v>
      </c>
      <c r="E8783" s="97">
        <v>123.67333698051995</v>
      </c>
      <c r="F8783" s="227">
        <f t="shared" si="411"/>
        <v>2117028.64</v>
      </c>
      <c r="G8783" s="81">
        <v>8558.9531160000006</v>
      </c>
      <c r="H8783" s="106">
        <v>162.69454699978286</v>
      </c>
      <c r="I8783" s="189">
        <f t="shared" si="412"/>
        <v>1392495</v>
      </c>
      <c r="J8783" s="232">
        <v>2016</v>
      </c>
      <c r="K8783" s="106">
        <f t="shared" si="413"/>
        <v>3509524</v>
      </c>
    </row>
    <row r="8784" spans="2:11" s="58" customFormat="1">
      <c r="B8784" s="175" t="s">
        <v>10025</v>
      </c>
      <c r="C8784" s="174" t="s">
        <v>3895</v>
      </c>
      <c r="D8784" s="181">
        <v>12560.846670000001</v>
      </c>
      <c r="E8784" s="97">
        <v>82.78212267995147</v>
      </c>
      <c r="F8784" s="227">
        <f t="shared" si="411"/>
        <v>1039813.5499999999</v>
      </c>
      <c r="G8784" s="81">
        <v>6280.4234269999997</v>
      </c>
      <c r="H8784" s="106">
        <v>162.69444439163928</v>
      </c>
      <c r="I8784" s="189">
        <f t="shared" si="412"/>
        <v>1021790</v>
      </c>
      <c r="J8784" s="232">
        <v>2016</v>
      </c>
      <c r="K8784" s="106">
        <f t="shared" si="413"/>
        <v>2061604</v>
      </c>
    </row>
    <row r="8785" spans="2:11" s="58" customFormat="1">
      <c r="B8785" s="175" t="s">
        <v>10026</v>
      </c>
      <c r="C8785" s="174" t="s">
        <v>836</v>
      </c>
      <c r="D8785" s="181">
        <v>7661.35</v>
      </c>
      <c r="E8785" s="97">
        <v>102.95960894620399</v>
      </c>
      <c r="F8785" s="227">
        <f t="shared" si="411"/>
        <v>788809.6</v>
      </c>
      <c r="G8785" s="81">
        <v>3830.6750919999999</v>
      </c>
      <c r="H8785" s="106">
        <v>162.69456036654125</v>
      </c>
      <c r="I8785" s="189">
        <f t="shared" si="412"/>
        <v>623230</v>
      </c>
      <c r="J8785" s="232">
        <v>2016</v>
      </c>
      <c r="K8785" s="106">
        <f t="shared" si="413"/>
        <v>1412040</v>
      </c>
    </row>
    <row r="8786" spans="2:11" s="58" customFormat="1">
      <c r="B8786" s="175" t="s">
        <v>10027</v>
      </c>
      <c r="C8786" s="174" t="s">
        <v>836</v>
      </c>
      <c r="D8786" s="181">
        <v>13448.75</v>
      </c>
      <c r="E8786" s="97">
        <v>128.01890361557764</v>
      </c>
      <c r="F8786" s="227">
        <f t="shared" si="411"/>
        <v>1721694.2299999997</v>
      </c>
      <c r="G8786" s="81">
        <v>6724.3748900000001</v>
      </c>
      <c r="H8786" s="106">
        <v>162.69452817494533</v>
      </c>
      <c r="I8786" s="189">
        <f t="shared" si="412"/>
        <v>1094019</v>
      </c>
      <c r="J8786" s="232">
        <v>2016</v>
      </c>
      <c r="K8786" s="106">
        <f t="shared" si="413"/>
        <v>2815713</v>
      </c>
    </row>
    <row r="8787" spans="2:11" s="58" customFormat="1">
      <c r="B8787" s="175" t="s">
        <v>10028</v>
      </c>
      <c r="C8787" s="174" t="s">
        <v>3840</v>
      </c>
      <c r="D8787" s="104">
        <v>11763.54343</v>
      </c>
      <c r="E8787" s="97">
        <v>134.49161040756238</v>
      </c>
      <c r="F8787" s="227">
        <f t="shared" si="411"/>
        <v>1582097.9</v>
      </c>
      <c r="G8787" s="81"/>
      <c r="H8787" s="106" t="s">
        <v>11235</v>
      </c>
      <c r="I8787" s="189" t="str">
        <f t="shared" si="412"/>
        <v/>
      </c>
      <c r="J8787" s="232">
        <v>2016</v>
      </c>
      <c r="K8787" s="106">
        <f t="shared" si="413"/>
        <v>0</v>
      </c>
    </row>
    <row r="8788" spans="2:11" s="58" customFormat="1">
      <c r="B8788" s="175" t="s">
        <v>10029</v>
      </c>
      <c r="C8788" s="174" t="s">
        <v>3840</v>
      </c>
      <c r="D8788" s="181">
        <v>19234.518830000001</v>
      </c>
      <c r="E8788" s="97">
        <v>69.8877960962229</v>
      </c>
      <c r="F8788" s="227">
        <f t="shared" si="411"/>
        <v>1344258.13</v>
      </c>
      <c r="G8788" s="81"/>
      <c r="H8788" s="106" t="s">
        <v>11235</v>
      </c>
      <c r="I8788" s="189" t="str">
        <f t="shared" si="412"/>
        <v/>
      </c>
      <c r="J8788" s="232">
        <v>2016</v>
      </c>
      <c r="K8788" s="106">
        <f t="shared" si="413"/>
        <v>0</v>
      </c>
    </row>
    <row r="8789" spans="2:11" s="58" customFormat="1">
      <c r="B8789" s="175" t="s">
        <v>10030</v>
      </c>
      <c r="C8789" s="174" t="s">
        <v>815</v>
      </c>
      <c r="D8789" s="181">
        <v>38732.9</v>
      </c>
      <c r="E8789" s="97">
        <v>46.988330850517258</v>
      </c>
      <c r="F8789" s="227">
        <f t="shared" si="411"/>
        <v>1819994.32</v>
      </c>
      <c r="G8789" s="81">
        <v>19366.449929999999</v>
      </c>
      <c r="H8789" s="106">
        <v>162.69450577615493</v>
      </c>
      <c r="I8789" s="189">
        <f t="shared" si="412"/>
        <v>3150815</v>
      </c>
      <c r="J8789" s="232">
        <v>2016</v>
      </c>
      <c r="K8789" s="106">
        <f t="shared" si="413"/>
        <v>4970809</v>
      </c>
    </row>
    <row r="8790" spans="2:11" s="58" customFormat="1">
      <c r="B8790" s="175" t="s">
        <v>10031</v>
      </c>
      <c r="C8790" s="174" t="s">
        <v>815</v>
      </c>
      <c r="D8790" s="181">
        <v>23544.799999999999</v>
      </c>
      <c r="E8790" s="97">
        <v>28.700931415854029</v>
      </c>
      <c r="F8790" s="227">
        <f t="shared" si="411"/>
        <v>675757.69</v>
      </c>
      <c r="G8790" s="81">
        <v>11772.400079999999</v>
      </c>
      <c r="H8790" s="106">
        <v>162.69452167650084</v>
      </c>
      <c r="I8790" s="189">
        <f t="shared" si="412"/>
        <v>1915305.0000000002</v>
      </c>
      <c r="J8790" s="232">
        <v>2016</v>
      </c>
      <c r="K8790" s="106">
        <f t="shared" si="413"/>
        <v>2591063</v>
      </c>
    </row>
    <row r="8791" spans="2:11" s="58" customFormat="1">
      <c r="B8791" s="175" t="s">
        <v>10032</v>
      </c>
      <c r="C8791" s="174" t="s">
        <v>1134</v>
      </c>
      <c r="D8791" s="181">
        <v>2988.9685899999999</v>
      </c>
      <c r="E8791" s="97">
        <v>233.06897313363871</v>
      </c>
      <c r="F8791" s="227">
        <f t="shared" si="411"/>
        <v>696635.84</v>
      </c>
      <c r="G8791" s="81">
        <v>1494.4842659999999</v>
      </c>
      <c r="H8791" s="106">
        <v>1217.8388501013501</v>
      </c>
      <c r="I8791" s="189">
        <f t="shared" si="412"/>
        <v>1820041.0000000002</v>
      </c>
      <c r="J8791" s="232">
        <v>2016</v>
      </c>
      <c r="K8791" s="106">
        <f t="shared" si="413"/>
        <v>2516677</v>
      </c>
    </row>
    <row r="8792" spans="2:11" s="58" customFormat="1">
      <c r="B8792" s="175" t="s">
        <v>10033</v>
      </c>
      <c r="C8792" s="174" t="s">
        <v>1134</v>
      </c>
      <c r="D8792" s="104">
        <v>3546.9762820000001</v>
      </c>
      <c r="E8792" s="97">
        <v>317.88389049058776</v>
      </c>
      <c r="F8792" s="227">
        <f t="shared" si="411"/>
        <v>1127526.6200000001</v>
      </c>
      <c r="G8792" s="81">
        <v>1773.4881459999999</v>
      </c>
      <c r="H8792" s="106">
        <v>1217.838982950834</v>
      </c>
      <c r="I8792" s="189">
        <f t="shared" si="412"/>
        <v>2159823</v>
      </c>
      <c r="J8792" s="232">
        <v>2016</v>
      </c>
      <c r="K8792" s="106">
        <f t="shared" si="413"/>
        <v>3287350</v>
      </c>
    </row>
    <row r="8793" spans="2:11" s="58" customFormat="1">
      <c r="B8793" s="175" t="s">
        <v>10034</v>
      </c>
      <c r="C8793" s="174" t="s">
        <v>981</v>
      </c>
      <c r="D8793" s="181">
        <v>32073.483329999999</v>
      </c>
      <c r="E8793" s="97">
        <v>177.08685962049512</v>
      </c>
      <c r="F8793" s="227">
        <f t="shared" si="411"/>
        <v>5679792.4400000004</v>
      </c>
      <c r="G8793" s="81">
        <v>16036.74127</v>
      </c>
      <c r="H8793" s="106">
        <v>1217.8388783097203</v>
      </c>
      <c r="I8793" s="189">
        <f t="shared" si="412"/>
        <v>19530167</v>
      </c>
      <c r="J8793" s="232">
        <v>2016</v>
      </c>
      <c r="K8793" s="106">
        <f t="shared" si="413"/>
        <v>25209959</v>
      </c>
    </row>
    <row r="8794" spans="2:11" s="58" customFormat="1">
      <c r="B8794" s="175" t="s">
        <v>10035</v>
      </c>
      <c r="C8794" s="174" t="s">
        <v>981</v>
      </c>
      <c r="D8794" s="181">
        <v>2095.6</v>
      </c>
      <c r="E8794" s="97">
        <v>33.651016415346447</v>
      </c>
      <c r="F8794" s="227">
        <f t="shared" si="411"/>
        <v>70519.070000000007</v>
      </c>
      <c r="G8794" s="81">
        <v>1047.7999850000001</v>
      </c>
      <c r="H8794" s="106">
        <v>1217.8392997400165</v>
      </c>
      <c r="I8794" s="189">
        <f t="shared" si="412"/>
        <v>1276052</v>
      </c>
      <c r="J8794" s="232">
        <v>2016</v>
      </c>
      <c r="K8794" s="106">
        <f t="shared" si="413"/>
        <v>1346571</v>
      </c>
    </row>
    <row r="8795" spans="2:11" s="58" customFormat="1">
      <c r="B8795" s="175" t="s">
        <v>10036</v>
      </c>
      <c r="C8795" s="174" t="s">
        <v>6293</v>
      </c>
      <c r="D8795" s="181">
        <v>10162.17857</v>
      </c>
      <c r="E8795" s="97">
        <v>80.508940515498139</v>
      </c>
      <c r="F8795" s="227">
        <f t="shared" si="411"/>
        <v>818146.23</v>
      </c>
      <c r="G8795" s="81"/>
      <c r="H8795" s="106" t="s">
        <v>11235</v>
      </c>
      <c r="I8795" s="189" t="str">
        <f t="shared" si="412"/>
        <v/>
      </c>
      <c r="J8795" s="232">
        <v>2016</v>
      </c>
      <c r="K8795" s="106">
        <f t="shared" si="413"/>
        <v>0</v>
      </c>
    </row>
    <row r="8796" spans="2:11" s="58" customFormat="1">
      <c r="B8796" s="175" t="s">
        <v>10037</v>
      </c>
      <c r="C8796" s="174" t="s">
        <v>3672</v>
      </c>
      <c r="D8796" s="181">
        <v>8900.2666669999999</v>
      </c>
      <c r="E8796" s="97">
        <v>104.96324716469307</v>
      </c>
      <c r="F8796" s="227">
        <f t="shared" si="411"/>
        <v>934200.89</v>
      </c>
      <c r="G8796" s="81">
        <v>4450.1332869999997</v>
      </c>
      <c r="H8796" s="106">
        <v>162.69445279651015</v>
      </c>
      <c r="I8796" s="189">
        <f t="shared" si="412"/>
        <v>724012</v>
      </c>
      <c r="J8796" s="232">
        <v>2016</v>
      </c>
      <c r="K8796" s="106">
        <f t="shared" si="413"/>
        <v>1658213</v>
      </c>
    </row>
    <row r="8797" spans="2:11" s="58" customFormat="1">
      <c r="B8797" s="175" t="s">
        <v>10038</v>
      </c>
      <c r="C8797" s="174" t="s">
        <v>6293</v>
      </c>
      <c r="D8797" s="104">
        <v>10162.17857</v>
      </c>
      <c r="E8797" s="97">
        <v>80.508940515498139</v>
      </c>
      <c r="F8797" s="227">
        <f t="shared" si="411"/>
        <v>818146.23</v>
      </c>
      <c r="G8797" s="81"/>
      <c r="H8797" s="106" t="s">
        <v>11235</v>
      </c>
      <c r="I8797" s="189" t="str">
        <f t="shared" si="412"/>
        <v/>
      </c>
      <c r="J8797" s="232">
        <v>2016</v>
      </c>
      <c r="K8797" s="106">
        <f t="shared" si="413"/>
        <v>0</v>
      </c>
    </row>
    <row r="8798" spans="2:11" s="58" customFormat="1">
      <c r="B8798" s="175" t="s">
        <v>10039</v>
      </c>
      <c r="C8798" s="174" t="s">
        <v>1623</v>
      </c>
      <c r="D8798" s="181">
        <v>14539.490239999999</v>
      </c>
      <c r="E8798" s="97">
        <v>419.87381051400604</v>
      </c>
      <c r="F8798" s="227">
        <f t="shared" si="411"/>
        <v>6104751.1699999999</v>
      </c>
      <c r="G8798" s="81">
        <v>7269.7449989999996</v>
      </c>
      <c r="H8798" s="106">
        <v>763.5196283725935</v>
      </c>
      <c r="I8798" s="189">
        <f t="shared" si="412"/>
        <v>5550593</v>
      </c>
      <c r="J8798" s="232">
        <v>2016</v>
      </c>
      <c r="K8798" s="106">
        <f t="shared" si="413"/>
        <v>11655344</v>
      </c>
    </row>
    <row r="8799" spans="2:11" s="58" customFormat="1">
      <c r="B8799" s="175" t="s">
        <v>10040</v>
      </c>
      <c r="C8799" s="174" t="s">
        <v>1623</v>
      </c>
      <c r="D8799" s="181">
        <v>10144.42857</v>
      </c>
      <c r="E8799" s="97">
        <v>270.04004524229208</v>
      </c>
      <c r="F8799" s="227">
        <f t="shared" si="411"/>
        <v>2739401.95</v>
      </c>
      <c r="G8799" s="81">
        <v>5072.2144090000002</v>
      </c>
      <c r="H8799" s="106">
        <v>1300.6112257980458</v>
      </c>
      <c r="I8799" s="189">
        <f t="shared" si="412"/>
        <v>6596979.0000000009</v>
      </c>
      <c r="J8799" s="232">
        <v>2016</v>
      </c>
      <c r="K8799" s="106">
        <f t="shared" si="413"/>
        <v>9336381</v>
      </c>
    </row>
    <row r="8800" spans="2:11" s="58" customFormat="1">
      <c r="B8800" s="175" t="s">
        <v>10041</v>
      </c>
      <c r="C8800" s="174" t="s">
        <v>1859</v>
      </c>
      <c r="D8800" s="181">
        <v>7637.3</v>
      </c>
      <c r="E8800" s="97">
        <v>253.15266128081913</v>
      </c>
      <c r="F8800" s="227">
        <f t="shared" si="411"/>
        <v>1933402.82</v>
      </c>
      <c r="G8800" s="81">
        <v>3818.6500430000001</v>
      </c>
      <c r="H8800" s="106">
        <v>162.6944058775066</v>
      </c>
      <c r="I8800" s="189">
        <f t="shared" si="412"/>
        <v>621273</v>
      </c>
      <c r="J8800" s="232">
        <v>2016</v>
      </c>
      <c r="K8800" s="106">
        <f t="shared" si="413"/>
        <v>2554676</v>
      </c>
    </row>
    <row r="8801" spans="2:11" s="58" customFormat="1">
      <c r="B8801" s="175" t="s">
        <v>10042</v>
      </c>
      <c r="C8801" s="174" t="s">
        <v>1859</v>
      </c>
      <c r="D8801" s="181">
        <v>6320.9</v>
      </c>
      <c r="E8801" s="97">
        <v>285.78670284294958</v>
      </c>
      <c r="F8801" s="227">
        <f t="shared" si="411"/>
        <v>1806429.17</v>
      </c>
      <c r="G8801" s="81">
        <v>3160.4499099999998</v>
      </c>
      <c r="H8801" s="106">
        <v>162.69455762391755</v>
      </c>
      <c r="I8801" s="189">
        <f t="shared" si="412"/>
        <v>514188</v>
      </c>
      <c r="J8801" s="232">
        <v>2016</v>
      </c>
      <c r="K8801" s="106">
        <f t="shared" si="413"/>
        <v>2320617</v>
      </c>
    </row>
    <row r="8802" spans="2:11" s="58" customFormat="1">
      <c r="B8802" s="175" t="s">
        <v>10043</v>
      </c>
      <c r="C8802" s="174" t="s">
        <v>4634</v>
      </c>
      <c r="D8802" s="104">
        <v>11614.49524</v>
      </c>
      <c r="E8802" s="97">
        <v>103.38614939240355</v>
      </c>
      <c r="F8802" s="227">
        <f t="shared" si="411"/>
        <v>1200777.94</v>
      </c>
      <c r="G8802" s="81"/>
      <c r="H8802" s="106" t="s">
        <v>11235</v>
      </c>
      <c r="I8802" s="189" t="str">
        <f t="shared" si="412"/>
        <v/>
      </c>
      <c r="J8802" s="232">
        <v>2016</v>
      </c>
      <c r="K8802" s="106">
        <f t="shared" si="413"/>
        <v>0</v>
      </c>
    </row>
    <row r="8803" spans="2:11" s="58" customFormat="1">
      <c r="B8803" s="175" t="s">
        <v>10044</v>
      </c>
      <c r="C8803" s="174" t="s">
        <v>4634</v>
      </c>
      <c r="D8803" s="181">
        <v>18741.92857</v>
      </c>
      <c r="E8803" s="97">
        <v>127.57333275867884</v>
      </c>
      <c r="F8803" s="227">
        <f t="shared" si="411"/>
        <v>2390970.29</v>
      </c>
      <c r="G8803" s="81"/>
      <c r="H8803" s="106" t="s">
        <v>11235</v>
      </c>
      <c r="I8803" s="189" t="str">
        <f t="shared" si="412"/>
        <v/>
      </c>
      <c r="J8803" s="232">
        <v>2016</v>
      </c>
      <c r="K8803" s="106">
        <f t="shared" si="413"/>
        <v>0</v>
      </c>
    </row>
    <row r="8804" spans="2:11" s="58" customFormat="1">
      <c r="B8804" s="175" t="s">
        <v>10045</v>
      </c>
      <c r="C8804" s="174" t="s">
        <v>247</v>
      </c>
      <c r="D8804" s="181">
        <v>10263.76987</v>
      </c>
      <c r="E8804" s="97">
        <v>226.71328074116298</v>
      </c>
      <c r="F8804" s="227">
        <f t="shared" si="411"/>
        <v>2326932.94</v>
      </c>
      <c r="G8804" s="81">
        <v>5131.8848959999996</v>
      </c>
      <c r="H8804" s="106">
        <v>576.161207805858</v>
      </c>
      <c r="I8804" s="189">
        <f t="shared" si="412"/>
        <v>2956792.9999999995</v>
      </c>
      <c r="J8804" s="232">
        <v>2016</v>
      </c>
      <c r="K8804" s="106">
        <f t="shared" si="413"/>
        <v>5283726</v>
      </c>
    </row>
    <row r="8805" spans="2:11" s="58" customFormat="1">
      <c r="B8805" s="175" t="s">
        <v>10046</v>
      </c>
      <c r="C8805" s="174" t="s">
        <v>247</v>
      </c>
      <c r="D8805" s="181">
        <v>8397.1166670000002</v>
      </c>
      <c r="E8805" s="97">
        <v>410.87001846225508</v>
      </c>
      <c r="F8805" s="227">
        <f t="shared" si="411"/>
        <v>3450123.48</v>
      </c>
      <c r="G8805" s="81">
        <v>4198.5584449999997</v>
      </c>
      <c r="H8805" s="106">
        <v>576.16108759443512</v>
      </c>
      <c r="I8805" s="189">
        <f t="shared" si="412"/>
        <v>2419046</v>
      </c>
      <c r="J8805" s="232">
        <v>2016</v>
      </c>
      <c r="K8805" s="106">
        <f t="shared" si="413"/>
        <v>5869169</v>
      </c>
    </row>
    <row r="8806" spans="2:11" s="58" customFormat="1">
      <c r="B8806" s="175" t="s">
        <v>10047</v>
      </c>
      <c r="C8806" s="174" t="s">
        <v>247</v>
      </c>
      <c r="D8806" s="181">
        <v>8519.3624999999993</v>
      </c>
      <c r="E8806" s="97">
        <v>309.85034150149147</v>
      </c>
      <c r="F8806" s="227">
        <f t="shared" si="411"/>
        <v>2639727.38</v>
      </c>
      <c r="G8806" s="81">
        <v>4259.6812739999996</v>
      </c>
      <c r="H8806" s="106">
        <v>576.16118252325384</v>
      </c>
      <c r="I8806" s="189">
        <f t="shared" si="412"/>
        <v>2454263</v>
      </c>
      <c r="J8806" s="232">
        <v>2016</v>
      </c>
      <c r="K8806" s="106">
        <f t="shared" si="413"/>
        <v>5093990</v>
      </c>
    </row>
    <row r="8807" spans="2:11" s="58" customFormat="1">
      <c r="B8807" s="175" t="s">
        <v>10048</v>
      </c>
      <c r="C8807" s="174" t="s">
        <v>247</v>
      </c>
      <c r="D8807" s="104">
        <v>8397.1166670000002</v>
      </c>
      <c r="E8807" s="97">
        <v>410.87001846225508</v>
      </c>
      <c r="F8807" s="227">
        <f t="shared" si="411"/>
        <v>3450123.48</v>
      </c>
      <c r="G8807" s="81">
        <v>4198.5584449999997</v>
      </c>
      <c r="H8807" s="106">
        <v>576.16108759443512</v>
      </c>
      <c r="I8807" s="189">
        <f t="shared" si="412"/>
        <v>2419046</v>
      </c>
      <c r="J8807" s="232">
        <v>2016</v>
      </c>
      <c r="K8807" s="106">
        <f t="shared" si="413"/>
        <v>5869169</v>
      </c>
    </row>
    <row r="8808" spans="2:11" s="58" customFormat="1">
      <c r="B8808" s="175" t="s">
        <v>10049</v>
      </c>
      <c r="C8808" s="174" t="s">
        <v>283</v>
      </c>
      <c r="D8808" s="181">
        <v>7344.9750000000004</v>
      </c>
      <c r="E8808" s="97">
        <v>65.277614968056398</v>
      </c>
      <c r="F8808" s="227">
        <f t="shared" si="411"/>
        <v>479462.45000000007</v>
      </c>
      <c r="G8808" s="81">
        <v>3672.4873969999999</v>
      </c>
      <c r="H8808" s="106">
        <v>623.65169772153752</v>
      </c>
      <c r="I8808" s="189">
        <f t="shared" si="412"/>
        <v>2290353</v>
      </c>
      <c r="J8808" s="232">
        <v>2016</v>
      </c>
      <c r="K8808" s="106">
        <f t="shared" si="413"/>
        <v>2769815</v>
      </c>
    </row>
    <row r="8809" spans="2:11" s="58" customFormat="1">
      <c r="B8809" s="175" t="s">
        <v>10050</v>
      </c>
      <c r="C8809" s="174" t="s">
        <v>283</v>
      </c>
      <c r="D8809" s="181">
        <v>15850.127780000001</v>
      </c>
      <c r="E8809" s="97">
        <v>171.4065418089645</v>
      </c>
      <c r="F8809" s="227">
        <f t="shared" si="411"/>
        <v>2716815.59</v>
      </c>
      <c r="G8809" s="81">
        <v>7925.0637109999998</v>
      </c>
      <c r="H8809" s="106">
        <v>623.65164246437939</v>
      </c>
      <c r="I8809" s="189">
        <f t="shared" si="412"/>
        <v>4942479</v>
      </c>
      <c r="J8809" s="232">
        <v>2016</v>
      </c>
      <c r="K8809" s="106">
        <f t="shared" si="413"/>
        <v>7659295</v>
      </c>
    </row>
    <row r="8810" spans="2:11" s="58" customFormat="1">
      <c r="B8810" s="175" t="s">
        <v>10051</v>
      </c>
      <c r="C8810" s="174" t="s">
        <v>2702</v>
      </c>
      <c r="D8810" s="181">
        <v>13576.20556</v>
      </c>
      <c r="E8810" s="97">
        <v>333.63665789986754</v>
      </c>
      <c r="F8810" s="227">
        <f t="shared" si="411"/>
        <v>4529519.8499999996</v>
      </c>
      <c r="G8810" s="81"/>
      <c r="H8810" s="106" t="s">
        <v>11235</v>
      </c>
      <c r="I8810" s="189" t="str">
        <f t="shared" si="412"/>
        <v/>
      </c>
      <c r="J8810" s="232">
        <v>2016</v>
      </c>
      <c r="K8810" s="106">
        <f t="shared" si="413"/>
        <v>0</v>
      </c>
    </row>
    <row r="8811" spans="2:11" s="58" customFormat="1">
      <c r="B8811" s="175" t="s">
        <v>10052</v>
      </c>
      <c r="C8811" s="174" t="s">
        <v>2702</v>
      </c>
      <c r="D8811" s="181">
        <v>12199.618060000001</v>
      </c>
      <c r="E8811" s="97">
        <v>271.99506031092909</v>
      </c>
      <c r="F8811" s="227">
        <f t="shared" si="411"/>
        <v>3318235.85</v>
      </c>
      <c r="G8811" s="81"/>
      <c r="H8811" s="106" t="s">
        <v>11235</v>
      </c>
      <c r="I8811" s="189" t="str">
        <f t="shared" si="412"/>
        <v/>
      </c>
      <c r="J8811" s="232">
        <v>2016</v>
      </c>
      <c r="K8811" s="106">
        <f t="shared" si="413"/>
        <v>0</v>
      </c>
    </row>
    <row r="8812" spans="2:11" s="58" customFormat="1">
      <c r="B8812" s="175" t="s">
        <v>10053</v>
      </c>
      <c r="C8812" s="174" t="s">
        <v>650</v>
      </c>
      <c r="D8812" s="104">
        <v>14521.36333</v>
      </c>
      <c r="E8812" s="97">
        <v>173.92461317886466</v>
      </c>
      <c r="F8812" s="227">
        <f t="shared" si="411"/>
        <v>2525622.5</v>
      </c>
      <c r="G8812" s="81">
        <v>7260.681638</v>
      </c>
      <c r="H8812" s="106">
        <v>591.03211157762098</v>
      </c>
      <c r="I8812" s="189">
        <f t="shared" si="412"/>
        <v>4291296</v>
      </c>
      <c r="J8812" s="232">
        <v>2016</v>
      </c>
      <c r="K8812" s="106">
        <f t="shared" si="413"/>
        <v>6816919</v>
      </c>
    </row>
    <row r="8813" spans="2:11" s="58" customFormat="1">
      <c r="B8813" s="175" t="s">
        <v>10054</v>
      </c>
      <c r="C8813" s="174" t="s">
        <v>650</v>
      </c>
      <c r="D8813" s="181">
        <v>14521.36333</v>
      </c>
      <c r="E8813" s="97">
        <v>173.92461317886466</v>
      </c>
      <c r="F8813" s="227">
        <f t="shared" si="411"/>
        <v>2525622.5</v>
      </c>
      <c r="G8813" s="81">
        <v>7260.681724</v>
      </c>
      <c r="H8813" s="106">
        <v>623.65163109028185</v>
      </c>
      <c r="I8813" s="189">
        <f t="shared" si="412"/>
        <v>4528136</v>
      </c>
      <c r="J8813" s="232">
        <v>2016</v>
      </c>
      <c r="K8813" s="106">
        <f t="shared" si="413"/>
        <v>7053759</v>
      </c>
    </row>
    <row r="8814" spans="2:11" s="58" customFormat="1">
      <c r="B8814" s="175" t="s">
        <v>10055</v>
      </c>
      <c r="C8814" s="174" t="s">
        <v>4193</v>
      </c>
      <c r="D8814" s="181">
        <v>10269.94</v>
      </c>
      <c r="E8814" s="97">
        <v>124.92080187420763</v>
      </c>
      <c r="F8814" s="227">
        <f t="shared" si="411"/>
        <v>1282929.1399999999</v>
      </c>
      <c r="G8814" s="81">
        <v>5134.9701100000002</v>
      </c>
      <c r="H8814" s="106">
        <v>623.65173144113976</v>
      </c>
      <c r="I8814" s="189">
        <f t="shared" si="412"/>
        <v>3202433</v>
      </c>
      <c r="J8814" s="232">
        <v>2016</v>
      </c>
      <c r="K8814" s="106">
        <f t="shared" si="413"/>
        <v>4485362</v>
      </c>
    </row>
    <row r="8815" spans="2:11" s="58" customFormat="1">
      <c r="B8815" s="175" t="s">
        <v>10056</v>
      </c>
      <c r="C8815" s="174" t="s">
        <v>4193</v>
      </c>
      <c r="D8815" s="181">
        <v>15380.36</v>
      </c>
      <c r="E8815" s="97">
        <v>199.67156360449297</v>
      </c>
      <c r="F8815" s="227">
        <f t="shared" si="411"/>
        <v>3071020.53</v>
      </c>
      <c r="G8815" s="81">
        <v>7690.1801400000004</v>
      </c>
      <c r="H8815" s="106">
        <v>623.65171071272198</v>
      </c>
      <c r="I8815" s="189">
        <f t="shared" si="412"/>
        <v>4795994</v>
      </c>
      <c r="J8815" s="232">
        <v>2016</v>
      </c>
      <c r="K8815" s="106">
        <f t="shared" si="413"/>
        <v>7867015</v>
      </c>
    </row>
    <row r="8816" spans="2:11" s="58" customFormat="1">
      <c r="B8816" s="175" t="s">
        <v>10057</v>
      </c>
      <c r="C8816" s="174" t="s">
        <v>1365</v>
      </c>
      <c r="D8816" s="181">
        <v>6687.0096649999996</v>
      </c>
      <c r="E8816" s="97">
        <v>105.55902045342714</v>
      </c>
      <c r="F8816" s="227">
        <f t="shared" si="411"/>
        <v>705874.19</v>
      </c>
      <c r="G8816" s="81"/>
      <c r="H8816" s="106" t="s">
        <v>11235</v>
      </c>
      <c r="I8816" s="189" t="str">
        <f t="shared" si="412"/>
        <v/>
      </c>
      <c r="J8816" s="232">
        <v>2016</v>
      </c>
      <c r="K8816" s="106">
        <f t="shared" si="413"/>
        <v>0</v>
      </c>
    </row>
    <row r="8817" spans="2:11" s="58" customFormat="1">
      <c r="B8817" s="175" t="s">
        <v>10058</v>
      </c>
      <c r="C8817" s="174" t="s">
        <v>1365</v>
      </c>
      <c r="D8817" s="104">
        <v>4611.5271650000004</v>
      </c>
      <c r="E8817" s="97">
        <v>79.884011699191618</v>
      </c>
      <c r="F8817" s="227">
        <f t="shared" si="411"/>
        <v>368387.29</v>
      </c>
      <c r="G8817" s="81"/>
      <c r="H8817" s="106" t="s">
        <v>11235</v>
      </c>
      <c r="I8817" s="189" t="str">
        <f t="shared" si="412"/>
        <v/>
      </c>
      <c r="J8817" s="232">
        <v>2016</v>
      </c>
      <c r="K8817" s="106">
        <f t="shared" si="413"/>
        <v>0</v>
      </c>
    </row>
    <row r="8818" spans="2:11" s="58" customFormat="1">
      <c r="B8818" s="175" t="s">
        <v>10059</v>
      </c>
      <c r="C8818" s="174" t="s">
        <v>124</v>
      </c>
      <c r="D8818" s="181">
        <v>9218.2595239999991</v>
      </c>
      <c r="E8818" s="97">
        <v>346.59484273378547</v>
      </c>
      <c r="F8818" s="227">
        <f t="shared" si="411"/>
        <v>3195001.21</v>
      </c>
      <c r="G8818" s="81">
        <v>4609.1299090000002</v>
      </c>
      <c r="H8818" s="106">
        <v>162.69448134576325</v>
      </c>
      <c r="I8818" s="189">
        <f t="shared" si="412"/>
        <v>749880</v>
      </c>
      <c r="J8818" s="232">
        <v>2016</v>
      </c>
      <c r="K8818" s="106">
        <f t="shared" si="413"/>
        <v>3944881</v>
      </c>
    </row>
    <row r="8819" spans="2:11" s="58" customFormat="1">
      <c r="B8819" s="175" t="s">
        <v>10060</v>
      </c>
      <c r="C8819" s="174" t="s">
        <v>931</v>
      </c>
      <c r="D8819" s="181">
        <v>5238.2333330000001</v>
      </c>
      <c r="E8819" s="97">
        <v>438.82447265546426</v>
      </c>
      <c r="F8819" s="227">
        <f t="shared" si="411"/>
        <v>2298664.98</v>
      </c>
      <c r="G8819" s="81">
        <v>2619.1166939999998</v>
      </c>
      <c r="H8819" s="106">
        <v>162.69454544586245</v>
      </c>
      <c r="I8819" s="189">
        <f t="shared" si="412"/>
        <v>426116</v>
      </c>
      <c r="J8819" s="232">
        <v>2016</v>
      </c>
      <c r="K8819" s="106">
        <f t="shared" si="413"/>
        <v>2724781</v>
      </c>
    </row>
    <row r="8820" spans="2:11" s="58" customFormat="1">
      <c r="B8820" s="175" t="s">
        <v>10061</v>
      </c>
      <c r="C8820" s="174" t="s">
        <v>173</v>
      </c>
      <c r="D8820" s="181">
        <v>6554.16</v>
      </c>
      <c r="E8820" s="97">
        <v>209.21773652153746</v>
      </c>
      <c r="F8820" s="227">
        <f t="shared" si="411"/>
        <v>1371246.52</v>
      </c>
      <c r="G8820" s="81">
        <v>3277.0800519999998</v>
      </c>
      <c r="H8820" s="106">
        <v>623.65153355124698</v>
      </c>
      <c r="I8820" s="189">
        <f t="shared" si="412"/>
        <v>2043756</v>
      </c>
      <c r="J8820" s="232">
        <v>2016</v>
      </c>
      <c r="K8820" s="106">
        <f t="shared" si="413"/>
        <v>3415003</v>
      </c>
    </row>
    <row r="8821" spans="2:11" s="58" customFormat="1">
      <c r="B8821" s="175" t="s">
        <v>10062</v>
      </c>
      <c r="C8821" s="174" t="s">
        <v>173</v>
      </c>
      <c r="D8821" s="181">
        <v>8264.5049999999992</v>
      </c>
      <c r="E8821" s="97">
        <v>195.84607063580944</v>
      </c>
      <c r="F8821" s="227">
        <f t="shared" si="411"/>
        <v>1618570.83</v>
      </c>
      <c r="G8821" s="81">
        <v>4132.2524949999997</v>
      </c>
      <c r="H8821" s="106">
        <v>623.65162901305246</v>
      </c>
      <c r="I8821" s="189">
        <f t="shared" si="412"/>
        <v>2577086</v>
      </c>
      <c r="J8821" s="232">
        <v>2016</v>
      </c>
      <c r="K8821" s="106">
        <f t="shared" si="413"/>
        <v>4195657</v>
      </c>
    </row>
    <row r="8822" spans="2:11" s="58" customFormat="1">
      <c r="B8822" s="175" t="s">
        <v>10063</v>
      </c>
      <c r="C8822" s="174" t="s">
        <v>3430</v>
      </c>
      <c r="D8822" s="104">
        <v>47812.19</v>
      </c>
      <c r="E8822" s="97">
        <v>112.38817841224173</v>
      </c>
      <c r="F8822" s="227">
        <f t="shared" si="411"/>
        <v>5373524.9400000004</v>
      </c>
      <c r="G8822" s="81">
        <v>23906.095450000001</v>
      </c>
      <c r="H8822" s="106">
        <v>200.85015597977963</v>
      </c>
      <c r="I8822" s="189">
        <f t="shared" si="412"/>
        <v>4801543</v>
      </c>
      <c r="J8822" s="232">
        <v>2016</v>
      </c>
      <c r="K8822" s="106">
        <f t="shared" si="413"/>
        <v>10175068</v>
      </c>
    </row>
    <row r="8823" spans="2:11" s="58" customFormat="1">
      <c r="B8823" s="175" t="s">
        <v>10064</v>
      </c>
      <c r="C8823" s="174" t="s">
        <v>3432</v>
      </c>
      <c r="D8823" s="181">
        <v>4289.3618829999996</v>
      </c>
      <c r="E8823" s="97">
        <v>53.147667699363481</v>
      </c>
      <c r="F8823" s="227">
        <f t="shared" si="411"/>
        <v>227969.58</v>
      </c>
      <c r="G8823" s="81">
        <v>2144.6809750000002</v>
      </c>
      <c r="H8823" s="106">
        <v>576.16121670496932</v>
      </c>
      <c r="I8823" s="189">
        <f t="shared" si="412"/>
        <v>1235682</v>
      </c>
      <c r="J8823" s="232">
        <v>2016</v>
      </c>
      <c r="K8823" s="106">
        <f t="shared" si="413"/>
        <v>1463652</v>
      </c>
    </row>
    <row r="8824" spans="2:11" s="58" customFormat="1">
      <c r="B8824" s="175" t="s">
        <v>10065</v>
      </c>
      <c r="C8824" s="174" t="s">
        <v>3432</v>
      </c>
      <c r="D8824" s="181">
        <v>8768.9105519999994</v>
      </c>
      <c r="E8824" s="97">
        <v>28.250504841048812</v>
      </c>
      <c r="F8824" s="227">
        <f t="shared" si="411"/>
        <v>247726.15</v>
      </c>
      <c r="G8824" s="81">
        <v>4384.4551769999998</v>
      </c>
      <c r="H8824" s="106">
        <v>576.16121000659507</v>
      </c>
      <c r="I8824" s="189">
        <f t="shared" si="412"/>
        <v>2526153</v>
      </c>
      <c r="J8824" s="232">
        <v>2016</v>
      </c>
      <c r="K8824" s="106">
        <f t="shared" si="413"/>
        <v>2773879</v>
      </c>
    </row>
    <row r="8825" spans="2:11" s="58" customFormat="1">
      <c r="B8825" s="175" t="s">
        <v>10066</v>
      </c>
      <c r="C8825" s="174" t="s">
        <v>3470</v>
      </c>
      <c r="D8825" s="181">
        <v>16914.666669999999</v>
      </c>
      <c r="E8825" s="97">
        <v>58.896453559258944</v>
      </c>
      <c r="F8825" s="227">
        <f t="shared" si="411"/>
        <v>996213.88</v>
      </c>
      <c r="G8825" s="81">
        <v>8457.3331049999997</v>
      </c>
      <c r="H8825" s="106">
        <v>162.69454956037234</v>
      </c>
      <c r="I8825" s="189">
        <f t="shared" si="412"/>
        <v>1375962</v>
      </c>
      <c r="J8825" s="232">
        <v>2016</v>
      </c>
      <c r="K8825" s="106">
        <f t="shared" si="413"/>
        <v>2372176</v>
      </c>
    </row>
    <row r="8826" spans="2:11" s="58" customFormat="1">
      <c r="B8826" s="175" t="s">
        <v>10067</v>
      </c>
      <c r="C8826" s="174" t="s">
        <v>2286</v>
      </c>
      <c r="D8826" s="181">
        <v>3713.85</v>
      </c>
      <c r="E8826" s="97">
        <v>159.13981178561332</v>
      </c>
      <c r="F8826" s="227">
        <f t="shared" si="411"/>
        <v>591021.39</v>
      </c>
      <c r="G8826" s="81">
        <v>1856.9249890000001</v>
      </c>
      <c r="H8826" s="106">
        <v>162.69424009566171</v>
      </c>
      <c r="I8826" s="189">
        <f t="shared" si="412"/>
        <v>302111</v>
      </c>
      <c r="J8826" s="232">
        <v>2016</v>
      </c>
      <c r="K8826" s="106">
        <f t="shared" si="413"/>
        <v>893132</v>
      </c>
    </row>
    <row r="8827" spans="2:11" s="58" customFormat="1">
      <c r="B8827" s="175" t="s">
        <v>10068</v>
      </c>
      <c r="C8827" s="174" t="s">
        <v>2286</v>
      </c>
      <c r="D8827" s="104">
        <v>4205.45</v>
      </c>
      <c r="E8827" s="97">
        <v>112.00161694943466</v>
      </c>
      <c r="F8827" s="227">
        <f t="shared" si="411"/>
        <v>471017.19999999995</v>
      </c>
      <c r="G8827" s="81">
        <v>2102.7249400000001</v>
      </c>
      <c r="H8827" s="106">
        <v>162.69460331792135</v>
      </c>
      <c r="I8827" s="189">
        <f t="shared" si="412"/>
        <v>342102</v>
      </c>
      <c r="J8827" s="232">
        <v>2016</v>
      </c>
      <c r="K8827" s="106">
        <f t="shared" si="413"/>
        <v>813119</v>
      </c>
    </row>
    <row r="8828" spans="2:11" s="58" customFormat="1">
      <c r="B8828" s="175" t="s">
        <v>10069</v>
      </c>
      <c r="C8828" s="174" t="s">
        <v>642</v>
      </c>
      <c r="D8828" s="181">
        <v>25186.403330000001</v>
      </c>
      <c r="E8828" s="97">
        <v>169.1285406728218</v>
      </c>
      <c r="F8828" s="227">
        <f t="shared" si="411"/>
        <v>4259739.6399999997</v>
      </c>
      <c r="G8828" s="81">
        <v>12593.20138</v>
      </c>
      <c r="H8828" s="106">
        <v>162.69453161083334</v>
      </c>
      <c r="I8828" s="189">
        <f t="shared" si="412"/>
        <v>2048845</v>
      </c>
      <c r="J8828" s="232">
        <v>2016</v>
      </c>
      <c r="K8828" s="106">
        <f t="shared" si="413"/>
        <v>6308585</v>
      </c>
    </row>
    <row r="8829" spans="2:11" s="58" customFormat="1">
      <c r="B8829" s="175" t="s">
        <v>10070</v>
      </c>
      <c r="C8829" s="174" t="s">
        <v>642</v>
      </c>
      <c r="D8829" s="181">
        <v>6709.8166670000001</v>
      </c>
      <c r="E8829" s="97">
        <v>466.93365787605063</v>
      </c>
      <c r="F8829" s="227">
        <f t="shared" si="411"/>
        <v>3133039.24</v>
      </c>
      <c r="G8829" s="81">
        <v>3354.9082969999999</v>
      </c>
      <c r="H8829" s="106">
        <v>162.69446186892304</v>
      </c>
      <c r="I8829" s="189">
        <f t="shared" si="412"/>
        <v>545825</v>
      </c>
      <c r="J8829" s="232">
        <v>2016</v>
      </c>
      <c r="K8829" s="106">
        <f t="shared" si="413"/>
        <v>3678864</v>
      </c>
    </row>
    <row r="8830" spans="2:11" s="58" customFormat="1">
      <c r="B8830" s="175" t="s">
        <v>10071</v>
      </c>
      <c r="C8830" s="174" t="s">
        <v>3487</v>
      </c>
      <c r="D8830" s="181">
        <v>7856.5227269999996</v>
      </c>
      <c r="E8830" s="97">
        <v>760.44592214669728</v>
      </c>
      <c r="F8830" s="227">
        <f t="shared" si="411"/>
        <v>5974460.6699999999</v>
      </c>
      <c r="G8830" s="81">
        <v>3928.2614090000002</v>
      </c>
      <c r="H8830" s="106">
        <v>162.69462071331313</v>
      </c>
      <c r="I8830" s="189">
        <f t="shared" si="412"/>
        <v>639107</v>
      </c>
      <c r="J8830" s="232">
        <v>2016</v>
      </c>
      <c r="K8830" s="106">
        <f t="shared" si="413"/>
        <v>6613568</v>
      </c>
    </row>
    <row r="8831" spans="2:11" s="58" customFormat="1">
      <c r="B8831" s="175" t="s">
        <v>10072</v>
      </c>
      <c r="C8831" s="174" t="s">
        <v>5512</v>
      </c>
      <c r="D8831" s="181">
        <v>10995.924999999999</v>
      </c>
      <c r="E8831" s="97">
        <v>49.529650302271065</v>
      </c>
      <c r="F8831" s="227">
        <f t="shared" si="411"/>
        <v>544624.31999999995</v>
      </c>
      <c r="G8831" s="81">
        <v>5497.9626710000002</v>
      </c>
      <c r="H8831" s="106">
        <v>162.69444765751848</v>
      </c>
      <c r="I8831" s="189">
        <f t="shared" si="412"/>
        <v>894488</v>
      </c>
      <c r="J8831" s="232">
        <v>2016</v>
      </c>
      <c r="K8831" s="106">
        <f t="shared" si="413"/>
        <v>1439112</v>
      </c>
    </row>
    <row r="8832" spans="2:11" s="58" customFormat="1">
      <c r="B8832" s="175" t="s">
        <v>10073</v>
      </c>
      <c r="C8832" s="174" t="s">
        <v>3487</v>
      </c>
      <c r="D8832" s="104">
        <v>9082.4727270000003</v>
      </c>
      <c r="E8832" s="97">
        <v>526.99024306137062</v>
      </c>
      <c r="F8832" s="227">
        <f t="shared" si="411"/>
        <v>4786374.51</v>
      </c>
      <c r="G8832" s="81">
        <v>4541.2361389999996</v>
      </c>
      <c r="H8832" s="106">
        <v>162.69446850713527</v>
      </c>
      <c r="I8832" s="189">
        <f t="shared" si="412"/>
        <v>738834</v>
      </c>
      <c r="J8832" s="232">
        <v>2016</v>
      </c>
      <c r="K8832" s="106">
        <f t="shared" si="413"/>
        <v>5525209</v>
      </c>
    </row>
    <row r="8833" spans="2:11" s="58" customFormat="1">
      <c r="B8833" s="175" t="s">
        <v>10074</v>
      </c>
      <c r="C8833" s="174" t="s">
        <v>3487</v>
      </c>
      <c r="D8833" s="181">
        <v>12215.0275</v>
      </c>
      <c r="E8833" s="97">
        <v>673.35310870155638</v>
      </c>
      <c r="F8833" s="227">
        <f t="shared" si="411"/>
        <v>8225026.7400000002</v>
      </c>
      <c r="G8833" s="81">
        <v>6107.5139280000003</v>
      </c>
      <c r="H8833" s="106">
        <v>162.69451231941585</v>
      </c>
      <c r="I8833" s="189">
        <f t="shared" si="412"/>
        <v>993658.99999999988</v>
      </c>
      <c r="J8833" s="232">
        <v>2016</v>
      </c>
      <c r="K8833" s="106">
        <f t="shared" si="413"/>
        <v>9218686</v>
      </c>
    </row>
    <row r="8834" spans="2:11" s="58" customFormat="1">
      <c r="B8834" s="175" t="s">
        <v>10075</v>
      </c>
      <c r="C8834" s="174" t="s">
        <v>3487</v>
      </c>
      <c r="D8834" s="181">
        <v>12151.630359999999</v>
      </c>
      <c r="E8834" s="97">
        <v>246.28766110690026</v>
      </c>
      <c r="F8834" s="227">
        <f t="shared" si="411"/>
        <v>2992796.62</v>
      </c>
      <c r="G8834" s="81">
        <v>6075.8149569999996</v>
      </c>
      <c r="H8834" s="106">
        <v>162.69455324032509</v>
      </c>
      <c r="I8834" s="189">
        <f t="shared" si="412"/>
        <v>988502</v>
      </c>
      <c r="J8834" s="232">
        <v>2016</v>
      </c>
      <c r="K8834" s="106">
        <f t="shared" si="413"/>
        <v>3981299</v>
      </c>
    </row>
    <row r="8835" spans="2:11" s="58" customFormat="1">
      <c r="B8835" s="175" t="s">
        <v>10076</v>
      </c>
      <c r="C8835" s="174" t="s">
        <v>3487</v>
      </c>
      <c r="D8835" s="181">
        <v>4653.75</v>
      </c>
      <c r="E8835" s="97">
        <v>281.04477894171367</v>
      </c>
      <c r="F8835" s="227">
        <f t="shared" si="411"/>
        <v>1307912.1399999999</v>
      </c>
      <c r="G8835" s="81">
        <v>2326.874949</v>
      </c>
      <c r="H8835" s="106">
        <v>162.69460469403163</v>
      </c>
      <c r="I8835" s="189">
        <f t="shared" si="412"/>
        <v>378570</v>
      </c>
      <c r="J8835" s="232">
        <v>2016</v>
      </c>
      <c r="K8835" s="106">
        <f t="shared" si="413"/>
        <v>1686482</v>
      </c>
    </row>
    <row r="8836" spans="2:11" s="58" customFormat="1">
      <c r="B8836" s="175" t="s">
        <v>10077</v>
      </c>
      <c r="C8836" s="174" t="s">
        <v>3487</v>
      </c>
      <c r="D8836" s="181">
        <v>9082.4727270000003</v>
      </c>
      <c r="E8836" s="97">
        <v>526.99024306137062</v>
      </c>
      <c r="F8836" s="227">
        <f t="shared" si="411"/>
        <v>4786374.51</v>
      </c>
      <c r="G8836" s="81">
        <v>4541.2361389999996</v>
      </c>
      <c r="H8836" s="106">
        <v>162.69446850713527</v>
      </c>
      <c r="I8836" s="189">
        <f t="shared" si="412"/>
        <v>738834</v>
      </c>
      <c r="J8836" s="232">
        <v>2016</v>
      </c>
      <c r="K8836" s="106">
        <f t="shared" si="413"/>
        <v>5525209</v>
      </c>
    </row>
    <row r="8837" spans="2:11" s="58" customFormat="1">
      <c r="B8837" s="175" t="s">
        <v>10078</v>
      </c>
      <c r="C8837" s="174" t="s">
        <v>3493</v>
      </c>
      <c r="D8837" s="104">
        <v>8675.7333330000001</v>
      </c>
      <c r="E8837" s="97">
        <v>133.6476128870431</v>
      </c>
      <c r="F8837" s="227">
        <f t="shared" si="411"/>
        <v>1159491.0500000003</v>
      </c>
      <c r="G8837" s="81">
        <v>4337.8666219999996</v>
      </c>
      <c r="H8837" s="106">
        <v>162.69449051769394</v>
      </c>
      <c r="I8837" s="189">
        <f t="shared" si="412"/>
        <v>705747</v>
      </c>
      <c r="J8837" s="232">
        <v>2016</v>
      </c>
      <c r="K8837" s="106">
        <f t="shared" si="413"/>
        <v>1865238</v>
      </c>
    </row>
    <row r="8838" spans="2:11" s="58" customFormat="1">
      <c r="B8838" s="175" t="s">
        <v>10079</v>
      </c>
      <c r="C8838" s="174" t="s">
        <v>3493</v>
      </c>
      <c r="D8838" s="181">
        <v>17734.525000000001</v>
      </c>
      <c r="E8838" s="97">
        <v>142.42039862922744</v>
      </c>
      <c r="F8838" s="227">
        <f t="shared" si="411"/>
        <v>2525758.12</v>
      </c>
      <c r="G8838" s="81">
        <v>8867.2621820000004</v>
      </c>
      <c r="H8838" s="106">
        <v>162.69452401311662</v>
      </c>
      <c r="I8838" s="189">
        <f t="shared" si="412"/>
        <v>1442655</v>
      </c>
      <c r="J8838" s="232">
        <v>2016</v>
      </c>
      <c r="K8838" s="106">
        <f t="shared" si="413"/>
        <v>3968413</v>
      </c>
    </row>
    <row r="8839" spans="2:11" s="58" customFormat="1">
      <c r="B8839" s="175" t="s">
        <v>10080</v>
      </c>
      <c r="C8839" s="174" t="s">
        <v>3493</v>
      </c>
      <c r="D8839" s="181">
        <v>7296.4666669999997</v>
      </c>
      <c r="E8839" s="97">
        <v>228.46003498366974</v>
      </c>
      <c r="F8839" s="227">
        <f t="shared" si="411"/>
        <v>1666951.03</v>
      </c>
      <c r="G8839" s="81">
        <v>3648.2332240000001</v>
      </c>
      <c r="H8839" s="106">
        <v>162.69436835762997</v>
      </c>
      <c r="I8839" s="189">
        <f t="shared" si="412"/>
        <v>593547</v>
      </c>
      <c r="J8839" s="232">
        <v>2016</v>
      </c>
      <c r="K8839" s="106">
        <f t="shared" si="413"/>
        <v>2260498</v>
      </c>
    </row>
    <row r="8840" spans="2:11" s="58" customFormat="1">
      <c r="B8840" s="175" t="s">
        <v>10081</v>
      </c>
      <c r="C8840" s="174" t="s">
        <v>3493</v>
      </c>
      <c r="D8840" s="181">
        <v>10519.241669999999</v>
      </c>
      <c r="E8840" s="97">
        <v>80.233886289257583</v>
      </c>
      <c r="F8840" s="227">
        <f t="shared" si="411"/>
        <v>843999.64</v>
      </c>
      <c r="G8840" s="81">
        <v>5259.6209120000003</v>
      </c>
      <c r="H8840" s="106">
        <v>162.69442500079555</v>
      </c>
      <c r="I8840" s="189">
        <f t="shared" si="412"/>
        <v>855710.99999999988</v>
      </c>
      <c r="J8840" s="232">
        <v>2016</v>
      </c>
      <c r="K8840" s="106">
        <f t="shared" si="413"/>
        <v>1699711</v>
      </c>
    </row>
    <row r="8841" spans="2:11" s="58" customFormat="1">
      <c r="B8841" s="175" t="s">
        <v>10082</v>
      </c>
      <c r="C8841" s="174" t="s">
        <v>3493</v>
      </c>
      <c r="D8841" s="181">
        <v>7957.4583329999996</v>
      </c>
      <c r="E8841" s="97">
        <v>66.347093243397325</v>
      </c>
      <c r="F8841" s="227">
        <f t="shared" si="411"/>
        <v>527954.23</v>
      </c>
      <c r="G8841" s="81">
        <v>3978.729026</v>
      </c>
      <c r="H8841" s="106">
        <v>162.69441717944227</v>
      </c>
      <c r="I8841" s="189">
        <f t="shared" si="412"/>
        <v>647317</v>
      </c>
      <c r="J8841" s="232">
        <v>2016</v>
      </c>
      <c r="K8841" s="106">
        <f t="shared" si="413"/>
        <v>1175271</v>
      </c>
    </row>
    <row r="8842" spans="2:11" s="58" customFormat="1">
      <c r="B8842" s="175" t="s">
        <v>10083</v>
      </c>
      <c r="C8842" s="174" t="s">
        <v>3493</v>
      </c>
      <c r="D8842" s="104">
        <v>17734.525000000001</v>
      </c>
      <c r="E8842" s="97">
        <v>142.42039862922744</v>
      </c>
      <c r="F8842" s="227">
        <f t="shared" si="411"/>
        <v>2525758.12</v>
      </c>
      <c r="G8842" s="81">
        <v>8867.2621820000004</v>
      </c>
      <c r="H8842" s="106">
        <v>162.69452401311662</v>
      </c>
      <c r="I8842" s="189">
        <f t="shared" si="412"/>
        <v>1442655</v>
      </c>
      <c r="J8842" s="232">
        <v>2016</v>
      </c>
      <c r="K8842" s="106">
        <f t="shared" si="413"/>
        <v>3968413</v>
      </c>
    </row>
    <row r="8843" spans="2:11" s="58" customFormat="1">
      <c r="B8843" s="175" t="s">
        <v>10084</v>
      </c>
      <c r="C8843" s="174" t="s">
        <v>5103</v>
      </c>
      <c r="D8843" s="181">
        <v>39019.033329999998</v>
      </c>
      <c r="E8843" s="97">
        <v>72.687509606225291</v>
      </c>
      <c r="F8843" s="227">
        <f t="shared" si="411"/>
        <v>2836196.36</v>
      </c>
      <c r="G8843" s="81">
        <v>19509.516250000001</v>
      </c>
      <c r="H8843" s="106">
        <v>162.69450043385879</v>
      </c>
      <c r="I8843" s="189">
        <f t="shared" si="412"/>
        <v>3174091.0000000005</v>
      </c>
      <c r="J8843" s="232">
        <v>2016</v>
      </c>
      <c r="K8843" s="106">
        <f t="shared" si="413"/>
        <v>6010287</v>
      </c>
    </row>
    <row r="8844" spans="2:11" s="58" customFormat="1">
      <c r="B8844" s="175" t="s">
        <v>10085</v>
      </c>
      <c r="C8844" s="174" t="s">
        <v>5103</v>
      </c>
      <c r="D8844" s="181">
        <v>45790.43333</v>
      </c>
      <c r="E8844" s="97">
        <v>41.873718603658382</v>
      </c>
      <c r="F8844" s="227">
        <f t="shared" si="411"/>
        <v>1917415.7199999997</v>
      </c>
      <c r="G8844" s="81">
        <v>22895.216339999999</v>
      </c>
      <c r="H8844" s="106">
        <v>162.69450983488721</v>
      </c>
      <c r="I8844" s="189">
        <f t="shared" si="412"/>
        <v>3724926.0000000005</v>
      </c>
      <c r="J8844" s="232">
        <v>2016</v>
      </c>
      <c r="K8844" s="106">
        <f t="shared" si="413"/>
        <v>5642342</v>
      </c>
    </row>
    <row r="8845" spans="2:11" s="58" customFormat="1">
      <c r="B8845" s="175" t="s">
        <v>10086</v>
      </c>
      <c r="C8845" s="174" t="s">
        <v>5497</v>
      </c>
      <c r="D8845" s="181">
        <v>10614.833329999999</v>
      </c>
      <c r="E8845" s="97">
        <v>34.960320945519733</v>
      </c>
      <c r="F8845" s="227">
        <f t="shared" si="411"/>
        <v>371097.98</v>
      </c>
      <c r="G8845" s="81">
        <v>5307.4164700000001</v>
      </c>
      <c r="H8845" s="106">
        <v>162.6944116559973</v>
      </c>
      <c r="I8845" s="189">
        <f t="shared" si="412"/>
        <v>863487.00000000012</v>
      </c>
      <c r="J8845" s="232">
        <v>2016</v>
      </c>
      <c r="K8845" s="106">
        <f t="shared" si="413"/>
        <v>1234585</v>
      </c>
    </row>
    <row r="8846" spans="2:11" s="58" customFormat="1">
      <c r="B8846" s="175" t="s">
        <v>10087</v>
      </c>
      <c r="C8846" s="174" t="s">
        <v>9499</v>
      </c>
      <c r="D8846" s="181">
        <v>1730.4</v>
      </c>
      <c r="E8846" s="97">
        <v>44.801878178455844</v>
      </c>
      <c r="F8846" s="227">
        <f t="shared" ref="F8846:F8909" si="414">IFERROR(D8846*E8846,0)</f>
        <v>77525.17</v>
      </c>
      <c r="G8846" s="81">
        <v>865.19999570000004</v>
      </c>
      <c r="H8846" s="106">
        <v>162.69417556586333</v>
      </c>
      <c r="I8846" s="189">
        <f t="shared" ref="I8846:I8909" si="415">IFERROR(G8846*H8846,"")</f>
        <v>140763</v>
      </c>
      <c r="J8846" s="232">
        <v>2016</v>
      </c>
      <c r="K8846" s="106">
        <f t="shared" ref="K8846:K8909" si="416">IFERROR(ROUND((F8846+I8846),0),0)</f>
        <v>218288</v>
      </c>
    </row>
    <row r="8847" spans="2:11" s="58" customFormat="1">
      <c r="B8847" s="175" t="s">
        <v>10088</v>
      </c>
      <c r="C8847" s="174" t="s">
        <v>6518</v>
      </c>
      <c r="D8847" s="104">
        <v>33113.1</v>
      </c>
      <c r="E8847" s="97">
        <v>39.285254778320365</v>
      </c>
      <c r="F8847" s="227">
        <f t="shared" si="414"/>
        <v>1300856.57</v>
      </c>
      <c r="G8847" s="81">
        <v>16556.549900000002</v>
      </c>
      <c r="H8847" s="106">
        <v>162.69452369421481</v>
      </c>
      <c r="I8847" s="189">
        <f t="shared" si="415"/>
        <v>2693660</v>
      </c>
      <c r="J8847" s="232">
        <v>2016</v>
      </c>
      <c r="K8847" s="106">
        <f t="shared" si="416"/>
        <v>3994517</v>
      </c>
    </row>
    <row r="8848" spans="2:11" s="58" customFormat="1">
      <c r="B8848" s="175" t="s">
        <v>10089</v>
      </c>
      <c r="C8848" s="174" t="s">
        <v>6518</v>
      </c>
      <c r="D8848" s="181">
        <v>6224.6</v>
      </c>
      <c r="E8848" s="97">
        <v>144.61022716319118</v>
      </c>
      <c r="F8848" s="227">
        <f t="shared" si="414"/>
        <v>900140.82</v>
      </c>
      <c r="G8848" s="81">
        <v>3112.2999249999998</v>
      </c>
      <c r="H8848" s="106">
        <v>162.69447424801132</v>
      </c>
      <c r="I8848" s="189">
        <f t="shared" si="415"/>
        <v>506354</v>
      </c>
      <c r="J8848" s="232">
        <v>2016</v>
      </c>
      <c r="K8848" s="106">
        <f t="shared" si="416"/>
        <v>1406495</v>
      </c>
    </row>
    <row r="8849" spans="2:11" s="58" customFormat="1">
      <c r="B8849" s="175" t="s">
        <v>10090</v>
      </c>
      <c r="C8849" s="174" t="s">
        <v>1853</v>
      </c>
      <c r="D8849" s="181">
        <v>14018.02133</v>
      </c>
      <c r="E8849" s="97">
        <v>849.16038931437402</v>
      </c>
      <c r="F8849" s="227">
        <f t="shared" si="414"/>
        <v>11903548.449999999</v>
      </c>
      <c r="G8849" s="81">
        <v>7009.0108319999999</v>
      </c>
      <c r="H8849" s="106">
        <v>162.69456950954816</v>
      </c>
      <c r="I8849" s="189">
        <f t="shared" si="415"/>
        <v>1140328</v>
      </c>
      <c r="J8849" s="232">
        <v>2016</v>
      </c>
      <c r="K8849" s="106">
        <f t="shared" si="416"/>
        <v>13043876</v>
      </c>
    </row>
    <row r="8850" spans="2:11" s="58" customFormat="1">
      <c r="B8850" s="175" t="s">
        <v>10091</v>
      </c>
      <c r="C8850" s="174" t="s">
        <v>1853</v>
      </c>
      <c r="D8850" s="181">
        <v>14965.23929</v>
      </c>
      <c r="E8850" s="97">
        <v>493.10889568809563</v>
      </c>
      <c r="F8850" s="227">
        <f t="shared" si="414"/>
        <v>7379492.6200000001</v>
      </c>
      <c r="G8850" s="81">
        <v>7482.619549</v>
      </c>
      <c r="H8850" s="106">
        <v>162.69449382371639</v>
      </c>
      <c r="I8850" s="189">
        <f t="shared" si="415"/>
        <v>1217381</v>
      </c>
      <c r="J8850" s="232">
        <v>2016</v>
      </c>
      <c r="K8850" s="106">
        <f t="shared" si="416"/>
        <v>8596874</v>
      </c>
    </row>
    <row r="8851" spans="2:11" s="58" customFormat="1">
      <c r="B8851" s="175" t="s">
        <v>10092</v>
      </c>
      <c r="C8851" s="174" t="s">
        <v>1859</v>
      </c>
      <c r="D8851" s="181">
        <v>10420</v>
      </c>
      <c r="E8851" s="97">
        <v>186.46485988483687</v>
      </c>
      <c r="F8851" s="227">
        <f t="shared" si="414"/>
        <v>1942963.84</v>
      </c>
      <c r="G8851" s="81">
        <v>5210.0000319999999</v>
      </c>
      <c r="H8851" s="106">
        <v>162.6944327819152</v>
      </c>
      <c r="I8851" s="189">
        <f t="shared" si="415"/>
        <v>847638</v>
      </c>
      <c r="J8851" s="232">
        <v>2016</v>
      </c>
      <c r="K8851" s="106">
        <f t="shared" si="416"/>
        <v>2790602</v>
      </c>
    </row>
    <row r="8852" spans="2:11" s="58" customFormat="1">
      <c r="B8852" s="175" t="s">
        <v>10093</v>
      </c>
      <c r="C8852" s="174" t="s">
        <v>1859</v>
      </c>
      <c r="D8852" s="104">
        <v>15959.801670000001</v>
      </c>
      <c r="E8852" s="97">
        <v>289.04791333788546</v>
      </c>
      <c r="F8852" s="227">
        <f t="shared" si="414"/>
        <v>4613147.37</v>
      </c>
      <c r="G8852" s="81">
        <v>7979.9006529999997</v>
      </c>
      <c r="H8852" s="106">
        <v>162.69450666806441</v>
      </c>
      <c r="I8852" s="189">
        <f t="shared" si="415"/>
        <v>1298286</v>
      </c>
      <c r="J8852" s="232">
        <v>2016</v>
      </c>
      <c r="K8852" s="106">
        <f t="shared" si="416"/>
        <v>5911433</v>
      </c>
    </row>
    <row r="8853" spans="2:11" s="58" customFormat="1">
      <c r="B8853" s="175" t="s">
        <v>10094</v>
      </c>
      <c r="C8853" s="174" t="s">
        <v>1848</v>
      </c>
      <c r="D8853" s="181">
        <v>6736.05</v>
      </c>
      <c r="E8853" s="97">
        <v>405.48605191469773</v>
      </c>
      <c r="F8853" s="227">
        <f t="shared" si="414"/>
        <v>2731374.32</v>
      </c>
      <c r="G8853" s="81">
        <v>3368.0251440000002</v>
      </c>
      <c r="H8853" s="106">
        <v>162.69445047824738</v>
      </c>
      <c r="I8853" s="189">
        <f t="shared" si="415"/>
        <v>547959</v>
      </c>
      <c r="J8853" s="232">
        <v>2016</v>
      </c>
      <c r="K8853" s="106">
        <f t="shared" si="416"/>
        <v>3279333</v>
      </c>
    </row>
    <row r="8854" spans="2:11" s="58" customFormat="1">
      <c r="B8854" s="175" t="s">
        <v>10095</v>
      </c>
      <c r="C8854" s="174" t="s">
        <v>1848</v>
      </c>
      <c r="D8854" s="181">
        <v>5273</v>
      </c>
      <c r="E8854" s="97">
        <v>176.03091219419684</v>
      </c>
      <c r="F8854" s="227">
        <f t="shared" si="414"/>
        <v>928211</v>
      </c>
      <c r="G8854" s="81">
        <v>2636.4999560000001</v>
      </c>
      <c r="H8854" s="106">
        <v>162.69448403510611</v>
      </c>
      <c r="I8854" s="189">
        <f t="shared" si="415"/>
        <v>428944</v>
      </c>
      <c r="J8854" s="232">
        <v>2016</v>
      </c>
      <c r="K8854" s="106">
        <f t="shared" si="416"/>
        <v>1357155</v>
      </c>
    </row>
    <row r="8855" spans="2:11" s="58" customFormat="1">
      <c r="B8855" s="175" t="s">
        <v>10096</v>
      </c>
      <c r="C8855" s="174" t="s">
        <v>1970</v>
      </c>
      <c r="D8855" s="181">
        <v>8486.4636360000004</v>
      </c>
      <c r="E8855" s="97">
        <v>119.57275179915706</v>
      </c>
      <c r="F8855" s="227">
        <f t="shared" si="414"/>
        <v>1014749.81</v>
      </c>
      <c r="G8855" s="81">
        <v>4243.2317439999997</v>
      </c>
      <c r="H8855" s="106">
        <v>162.6943899484553</v>
      </c>
      <c r="I8855" s="189">
        <f t="shared" si="415"/>
        <v>690350</v>
      </c>
      <c r="J8855" s="232">
        <v>2016</v>
      </c>
      <c r="K8855" s="106">
        <f t="shared" si="416"/>
        <v>1705100</v>
      </c>
    </row>
    <row r="8856" spans="2:11" s="58" customFormat="1">
      <c r="B8856" s="175" t="s">
        <v>10097</v>
      </c>
      <c r="C8856" s="174" t="s">
        <v>1970</v>
      </c>
      <c r="D8856" s="181">
        <v>9743.9136359999993</v>
      </c>
      <c r="E8856" s="97">
        <v>55.028822096591909</v>
      </c>
      <c r="F8856" s="227">
        <f t="shared" si="414"/>
        <v>536196.09</v>
      </c>
      <c r="G8856" s="81">
        <v>4871.9568980000004</v>
      </c>
      <c r="H8856" s="106">
        <v>162.69458383866021</v>
      </c>
      <c r="I8856" s="189">
        <f t="shared" si="415"/>
        <v>792641</v>
      </c>
      <c r="J8856" s="232">
        <v>2016</v>
      </c>
      <c r="K8856" s="106">
        <f t="shared" si="416"/>
        <v>1328837</v>
      </c>
    </row>
    <row r="8857" spans="2:11" s="58" customFormat="1">
      <c r="B8857" s="175" t="s">
        <v>10098</v>
      </c>
      <c r="C8857" s="174" t="s">
        <v>1848</v>
      </c>
      <c r="D8857" s="104">
        <v>6336.36</v>
      </c>
      <c r="E8857" s="97">
        <v>465.01910402818027</v>
      </c>
      <c r="F8857" s="227">
        <f t="shared" si="414"/>
        <v>2946528.45</v>
      </c>
      <c r="G8857" s="81">
        <v>3168.1799890000002</v>
      </c>
      <c r="H8857" s="106">
        <v>162.69435505231328</v>
      </c>
      <c r="I8857" s="189">
        <f t="shared" si="415"/>
        <v>515445</v>
      </c>
      <c r="J8857" s="232">
        <v>2016</v>
      </c>
      <c r="K8857" s="106">
        <f t="shared" si="416"/>
        <v>3461973</v>
      </c>
    </row>
    <row r="8858" spans="2:11" s="58" customFormat="1">
      <c r="B8858" s="175" t="s">
        <v>10099</v>
      </c>
      <c r="C8858" s="174" t="s">
        <v>1848</v>
      </c>
      <c r="D8858" s="181">
        <v>5273</v>
      </c>
      <c r="E8858" s="97">
        <v>176.03091219419684</v>
      </c>
      <c r="F8858" s="227">
        <f t="shared" si="414"/>
        <v>928211</v>
      </c>
      <c r="G8858" s="81">
        <v>2636.4999560000001</v>
      </c>
      <c r="H8858" s="106">
        <v>162.69448403510611</v>
      </c>
      <c r="I8858" s="189">
        <f t="shared" si="415"/>
        <v>428944</v>
      </c>
      <c r="J8858" s="232">
        <v>2016</v>
      </c>
      <c r="K8858" s="106">
        <f t="shared" si="416"/>
        <v>1357155</v>
      </c>
    </row>
    <row r="8859" spans="2:11" s="58" customFormat="1">
      <c r="B8859" s="175" t="s">
        <v>10100</v>
      </c>
      <c r="C8859" s="174" t="s">
        <v>1864</v>
      </c>
      <c r="D8859" s="181">
        <v>5183.328571</v>
      </c>
      <c r="E8859" s="97">
        <v>268.3545970406513</v>
      </c>
      <c r="F8859" s="227">
        <f t="shared" si="414"/>
        <v>1390970.05</v>
      </c>
      <c r="G8859" s="81">
        <v>2591.6643669999999</v>
      </c>
      <c r="H8859" s="106">
        <v>162.69467812612018</v>
      </c>
      <c r="I8859" s="189">
        <f t="shared" si="415"/>
        <v>421650</v>
      </c>
      <c r="J8859" s="232">
        <v>2016</v>
      </c>
      <c r="K8859" s="106">
        <f t="shared" si="416"/>
        <v>1812620</v>
      </c>
    </row>
    <row r="8860" spans="2:11" s="58" customFormat="1">
      <c r="B8860" s="175" t="s">
        <v>10101</v>
      </c>
      <c r="C8860" s="174" t="s">
        <v>1864</v>
      </c>
      <c r="D8860" s="181">
        <v>10400.958570000001</v>
      </c>
      <c r="E8860" s="97">
        <v>349.10818320854054</v>
      </c>
      <c r="F8860" s="227">
        <f t="shared" si="414"/>
        <v>3631059.75</v>
      </c>
      <c r="G8860" s="81">
        <v>5200.4794320000001</v>
      </c>
      <c r="H8860" s="106">
        <v>162.69442290143067</v>
      </c>
      <c r="I8860" s="189">
        <f t="shared" si="415"/>
        <v>846089</v>
      </c>
      <c r="J8860" s="232">
        <v>2016</v>
      </c>
      <c r="K8860" s="106">
        <f t="shared" si="416"/>
        <v>4477149</v>
      </c>
    </row>
    <row r="8861" spans="2:11" s="58" customFormat="1">
      <c r="B8861" s="175" t="s">
        <v>10102</v>
      </c>
      <c r="C8861" s="174" t="s">
        <v>1864</v>
      </c>
      <c r="D8861" s="181">
        <v>5894.76</v>
      </c>
      <c r="E8861" s="97">
        <v>179.64644871038004</v>
      </c>
      <c r="F8861" s="227">
        <f t="shared" si="414"/>
        <v>1058972.7</v>
      </c>
      <c r="G8861" s="81">
        <v>2947.3801060000001</v>
      </c>
      <c r="H8861" s="106">
        <v>162.69465856264418</v>
      </c>
      <c r="I8861" s="189">
        <f t="shared" si="415"/>
        <v>479523</v>
      </c>
      <c r="J8861" s="232">
        <v>2016</v>
      </c>
      <c r="K8861" s="106">
        <f t="shared" si="416"/>
        <v>1538496</v>
      </c>
    </row>
    <row r="8862" spans="2:11" s="58" customFormat="1">
      <c r="B8862" s="175" t="s">
        <v>10103</v>
      </c>
      <c r="C8862" s="174" t="s">
        <v>1864</v>
      </c>
      <c r="D8862" s="104">
        <v>10400.958570000001</v>
      </c>
      <c r="E8862" s="97">
        <v>349.10818320854054</v>
      </c>
      <c r="F8862" s="227">
        <f t="shared" si="414"/>
        <v>3631059.75</v>
      </c>
      <c r="G8862" s="81">
        <v>5200.4794320000001</v>
      </c>
      <c r="H8862" s="106">
        <v>162.69442290143067</v>
      </c>
      <c r="I8862" s="189">
        <f t="shared" si="415"/>
        <v>846089</v>
      </c>
      <c r="J8862" s="232">
        <v>2016</v>
      </c>
      <c r="K8862" s="106">
        <f t="shared" si="416"/>
        <v>4477149</v>
      </c>
    </row>
    <row r="8863" spans="2:11" s="58" customFormat="1">
      <c r="B8863" s="175" t="s">
        <v>10104</v>
      </c>
      <c r="C8863" s="174" t="s">
        <v>1970</v>
      </c>
      <c r="D8863" s="181">
        <v>7270.9</v>
      </c>
      <c r="E8863" s="97">
        <v>110.70086921839112</v>
      </c>
      <c r="F8863" s="227">
        <f t="shared" si="414"/>
        <v>804894.95</v>
      </c>
      <c r="G8863" s="81">
        <v>3635.4500710000002</v>
      </c>
      <c r="H8863" s="106">
        <v>162.69457383506449</v>
      </c>
      <c r="I8863" s="189">
        <f t="shared" si="415"/>
        <v>591468</v>
      </c>
      <c r="J8863" s="232">
        <v>2016</v>
      </c>
      <c r="K8863" s="106">
        <f t="shared" si="416"/>
        <v>1396363</v>
      </c>
    </row>
    <row r="8864" spans="2:11" s="58" customFormat="1">
      <c r="B8864" s="175" t="s">
        <v>10105</v>
      </c>
      <c r="C8864" s="174" t="s">
        <v>1970</v>
      </c>
      <c r="D8864" s="181">
        <v>9743.9136359999993</v>
      </c>
      <c r="E8864" s="97">
        <v>55.028822096591909</v>
      </c>
      <c r="F8864" s="227">
        <f t="shared" si="414"/>
        <v>536196.09</v>
      </c>
      <c r="G8864" s="81">
        <v>4871.9568980000004</v>
      </c>
      <c r="H8864" s="106">
        <v>162.69458383866021</v>
      </c>
      <c r="I8864" s="189">
        <f t="shared" si="415"/>
        <v>792641</v>
      </c>
      <c r="J8864" s="232">
        <v>2016</v>
      </c>
      <c r="K8864" s="106">
        <f t="shared" si="416"/>
        <v>1328837</v>
      </c>
    </row>
    <row r="8865" spans="2:11" s="58" customFormat="1">
      <c r="B8865" s="175" t="s">
        <v>10106</v>
      </c>
      <c r="C8865" s="174" t="s">
        <v>9583</v>
      </c>
      <c r="D8865" s="181">
        <v>7421.46</v>
      </c>
      <c r="E8865" s="97">
        <v>634.45194341814135</v>
      </c>
      <c r="F8865" s="227">
        <f t="shared" si="414"/>
        <v>4708559.72</v>
      </c>
      <c r="G8865" s="81"/>
      <c r="H8865" s="106" t="s">
        <v>11235</v>
      </c>
      <c r="I8865" s="189" t="str">
        <f t="shared" si="415"/>
        <v/>
      </c>
      <c r="J8865" s="232">
        <v>2016</v>
      </c>
      <c r="K8865" s="106">
        <f t="shared" si="416"/>
        <v>0</v>
      </c>
    </row>
    <row r="8866" spans="2:11" s="58" customFormat="1">
      <c r="B8866" s="175" t="s">
        <v>10107</v>
      </c>
      <c r="C8866" s="174" t="s">
        <v>4662</v>
      </c>
      <c r="D8866" s="181">
        <v>7461.95</v>
      </c>
      <c r="E8866" s="97">
        <v>224.94751103933959</v>
      </c>
      <c r="F8866" s="227">
        <f t="shared" si="414"/>
        <v>1678547.08</v>
      </c>
      <c r="G8866" s="81"/>
      <c r="H8866" s="106" t="s">
        <v>11235</v>
      </c>
      <c r="I8866" s="189" t="str">
        <f t="shared" si="415"/>
        <v/>
      </c>
      <c r="J8866" s="232">
        <v>2016</v>
      </c>
      <c r="K8866" s="106">
        <f t="shared" si="416"/>
        <v>0</v>
      </c>
    </row>
    <row r="8867" spans="2:11" s="58" customFormat="1">
      <c r="B8867" s="175" t="s">
        <v>10108</v>
      </c>
      <c r="C8867" s="174" t="s">
        <v>1859</v>
      </c>
      <c r="D8867" s="104">
        <v>7320.4</v>
      </c>
      <c r="E8867" s="97">
        <v>357.43403912354518</v>
      </c>
      <c r="F8867" s="227">
        <f t="shared" si="414"/>
        <v>2616560.14</v>
      </c>
      <c r="G8867" s="81">
        <v>3660.1998960000001</v>
      </c>
      <c r="H8867" s="106">
        <v>162.69439290755065</v>
      </c>
      <c r="I8867" s="189">
        <f t="shared" si="415"/>
        <v>595494</v>
      </c>
      <c r="J8867" s="232">
        <v>2016</v>
      </c>
      <c r="K8867" s="106">
        <f t="shared" si="416"/>
        <v>3212054</v>
      </c>
    </row>
    <row r="8868" spans="2:11" s="58" customFormat="1">
      <c r="B8868" s="175" t="s">
        <v>10109</v>
      </c>
      <c r="C8868" s="174" t="s">
        <v>1859</v>
      </c>
      <c r="D8868" s="181">
        <v>6320.9</v>
      </c>
      <c r="E8868" s="97">
        <v>285.78670284294958</v>
      </c>
      <c r="F8868" s="227">
        <f t="shared" si="414"/>
        <v>1806429.17</v>
      </c>
      <c r="G8868" s="81">
        <v>3160.4499099999998</v>
      </c>
      <c r="H8868" s="106">
        <v>162.69455762391755</v>
      </c>
      <c r="I8868" s="189">
        <f t="shared" si="415"/>
        <v>514188</v>
      </c>
      <c r="J8868" s="232">
        <v>2016</v>
      </c>
      <c r="K8868" s="106">
        <f t="shared" si="416"/>
        <v>2320617</v>
      </c>
    </row>
    <row r="8869" spans="2:11" s="58" customFormat="1">
      <c r="B8869" s="175" t="s">
        <v>10110</v>
      </c>
      <c r="C8869" s="174" t="s">
        <v>4662</v>
      </c>
      <c r="D8869" s="181">
        <v>5166.84</v>
      </c>
      <c r="E8869" s="97">
        <v>164.72438860115662</v>
      </c>
      <c r="F8869" s="227">
        <f t="shared" si="414"/>
        <v>851104.56</v>
      </c>
      <c r="G8869" s="81"/>
      <c r="H8869" s="106" t="s">
        <v>11235</v>
      </c>
      <c r="I8869" s="189" t="str">
        <f t="shared" si="415"/>
        <v/>
      </c>
      <c r="J8869" s="232">
        <v>2016</v>
      </c>
      <c r="K8869" s="106">
        <f t="shared" si="416"/>
        <v>0</v>
      </c>
    </row>
    <row r="8870" spans="2:11" s="58" customFormat="1">
      <c r="B8870" s="175" t="s">
        <v>10111</v>
      </c>
      <c r="C8870" s="174" t="s">
        <v>4662</v>
      </c>
      <c r="D8870" s="181">
        <v>7461.95</v>
      </c>
      <c r="E8870" s="97">
        <v>224.94751103933959</v>
      </c>
      <c r="F8870" s="227">
        <f t="shared" si="414"/>
        <v>1678547.08</v>
      </c>
      <c r="G8870" s="81"/>
      <c r="H8870" s="106" t="s">
        <v>11235</v>
      </c>
      <c r="I8870" s="189" t="str">
        <f t="shared" si="415"/>
        <v/>
      </c>
      <c r="J8870" s="232">
        <v>2016</v>
      </c>
      <c r="K8870" s="106">
        <f t="shared" si="416"/>
        <v>0</v>
      </c>
    </row>
    <row r="8871" spans="2:11" s="58" customFormat="1">
      <c r="B8871" s="175" t="s">
        <v>10112</v>
      </c>
      <c r="C8871" s="174" t="s">
        <v>4658</v>
      </c>
      <c r="D8871" s="181">
        <v>1102.5</v>
      </c>
      <c r="E8871" s="97">
        <v>93.059011337868483</v>
      </c>
      <c r="F8871" s="227">
        <f t="shared" si="414"/>
        <v>102597.56</v>
      </c>
      <c r="G8871" s="81"/>
      <c r="H8871" s="106" t="s">
        <v>11235</v>
      </c>
      <c r="I8871" s="189" t="str">
        <f t="shared" si="415"/>
        <v/>
      </c>
      <c r="J8871" s="232">
        <v>2016</v>
      </c>
      <c r="K8871" s="106">
        <f t="shared" si="416"/>
        <v>0</v>
      </c>
    </row>
    <row r="8872" spans="2:11" s="58" customFormat="1">
      <c r="B8872" s="175" t="s">
        <v>10113</v>
      </c>
      <c r="C8872" s="174" t="s">
        <v>9581</v>
      </c>
      <c r="D8872" s="104">
        <v>2931.7359329999999</v>
      </c>
      <c r="E8872" s="97">
        <v>163.59145603854768</v>
      </c>
      <c r="F8872" s="227">
        <f t="shared" si="414"/>
        <v>479606.95000000007</v>
      </c>
      <c r="G8872" s="81">
        <v>1465.8680099999999</v>
      </c>
      <c r="H8872" s="106">
        <v>162.69472993001602</v>
      </c>
      <c r="I8872" s="189">
        <f t="shared" si="415"/>
        <v>238489</v>
      </c>
      <c r="J8872" s="232">
        <v>2016</v>
      </c>
      <c r="K8872" s="106">
        <f t="shared" si="416"/>
        <v>718096</v>
      </c>
    </row>
    <row r="8873" spans="2:11" s="58" customFormat="1">
      <c r="B8873" s="175" t="s">
        <v>10114</v>
      </c>
      <c r="C8873" s="174" t="s">
        <v>1970</v>
      </c>
      <c r="D8873" s="181">
        <v>8955.2454550000002</v>
      </c>
      <c r="E8873" s="97">
        <v>132.70264181720299</v>
      </c>
      <c r="F8873" s="227">
        <f t="shared" si="414"/>
        <v>1188384.73</v>
      </c>
      <c r="G8873" s="81">
        <v>4477.6225759999998</v>
      </c>
      <c r="H8873" s="106">
        <v>162.69459688377273</v>
      </c>
      <c r="I8873" s="189">
        <f t="shared" si="415"/>
        <v>728485</v>
      </c>
      <c r="J8873" s="232">
        <v>2016</v>
      </c>
      <c r="K8873" s="106">
        <f t="shared" si="416"/>
        <v>1916870</v>
      </c>
    </row>
    <row r="8874" spans="2:11" s="58" customFormat="1">
      <c r="B8874" s="175" t="s">
        <v>10115</v>
      </c>
      <c r="C8874" s="174" t="s">
        <v>1811</v>
      </c>
      <c r="D8874" s="181">
        <v>16592.849999999999</v>
      </c>
      <c r="E8874" s="97">
        <v>67.112159755557371</v>
      </c>
      <c r="F8874" s="227">
        <f t="shared" si="414"/>
        <v>1113582</v>
      </c>
      <c r="G8874" s="81">
        <v>16592.850020000002</v>
      </c>
      <c r="H8874" s="106">
        <v>162.69453389538921</v>
      </c>
      <c r="I8874" s="189">
        <f t="shared" si="415"/>
        <v>2699566</v>
      </c>
      <c r="J8874" s="232">
        <v>2016</v>
      </c>
      <c r="K8874" s="106">
        <f t="shared" si="416"/>
        <v>3813148</v>
      </c>
    </row>
    <row r="8875" spans="2:11" s="58" customFormat="1">
      <c r="B8875" s="175" t="s">
        <v>10116</v>
      </c>
      <c r="C8875" s="174" t="s">
        <v>8837</v>
      </c>
      <c r="D8875" s="181">
        <v>11360.63643</v>
      </c>
      <c r="E8875" s="97">
        <v>153.99591042101503</v>
      </c>
      <c r="F8875" s="227">
        <f t="shared" si="414"/>
        <v>1749491.55</v>
      </c>
      <c r="G8875" s="81">
        <v>5680.3183680000002</v>
      </c>
      <c r="H8875" s="106">
        <v>162.69457803742594</v>
      </c>
      <c r="I8875" s="189">
        <f t="shared" si="415"/>
        <v>924157</v>
      </c>
      <c r="J8875" s="232">
        <v>2016</v>
      </c>
      <c r="K8875" s="106">
        <f t="shared" si="416"/>
        <v>2673649</v>
      </c>
    </row>
    <row r="8876" spans="2:11" s="58" customFormat="1">
      <c r="B8876" s="175" t="s">
        <v>10117</v>
      </c>
      <c r="C8876" s="174" t="s">
        <v>8837</v>
      </c>
      <c r="D8876" s="181">
        <v>3908.2784390000002</v>
      </c>
      <c r="E8876" s="97">
        <v>162.59314424961829</v>
      </c>
      <c r="F8876" s="227">
        <f t="shared" si="414"/>
        <v>635459.28</v>
      </c>
      <c r="G8876" s="81">
        <v>1954.1392719999999</v>
      </c>
      <c r="H8876" s="106">
        <v>162.6946474877457</v>
      </c>
      <c r="I8876" s="189">
        <f t="shared" si="415"/>
        <v>317928</v>
      </c>
      <c r="J8876" s="232">
        <v>2016</v>
      </c>
      <c r="K8876" s="106">
        <f t="shared" si="416"/>
        <v>953387</v>
      </c>
    </row>
    <row r="8877" spans="2:11" s="58" customFormat="1">
      <c r="B8877" s="175" t="s">
        <v>10118</v>
      </c>
      <c r="C8877" s="174" t="s">
        <v>1811</v>
      </c>
      <c r="D8877" s="104">
        <v>8471.4666670000006</v>
      </c>
      <c r="E8877" s="97">
        <v>25.615093410601268</v>
      </c>
      <c r="F8877" s="227">
        <f t="shared" si="414"/>
        <v>216997.41</v>
      </c>
      <c r="G8877" s="81">
        <v>8471.4666899999993</v>
      </c>
      <c r="H8877" s="106">
        <v>162.69449558562806</v>
      </c>
      <c r="I8877" s="189">
        <f t="shared" si="415"/>
        <v>1378261</v>
      </c>
      <c r="J8877" s="232">
        <v>2016</v>
      </c>
      <c r="K8877" s="106">
        <f t="shared" si="416"/>
        <v>1595258</v>
      </c>
    </row>
    <row r="8878" spans="2:11" s="58" customFormat="1">
      <c r="B8878" s="175" t="s">
        <v>10119</v>
      </c>
      <c r="C8878" s="174" t="s">
        <v>1811</v>
      </c>
      <c r="D8878" s="181">
        <v>11661.366669999999</v>
      </c>
      <c r="E8878" s="97">
        <v>59.235599869873575</v>
      </c>
      <c r="F8878" s="227">
        <f t="shared" si="414"/>
        <v>690768.05</v>
      </c>
      <c r="G8878" s="81">
        <v>11661.366669999999</v>
      </c>
      <c r="H8878" s="106">
        <v>162.69448116067173</v>
      </c>
      <c r="I8878" s="189">
        <f t="shared" si="415"/>
        <v>1897240</v>
      </c>
      <c r="J8878" s="232">
        <v>2016</v>
      </c>
      <c r="K8878" s="106">
        <f t="shared" si="416"/>
        <v>2588008</v>
      </c>
    </row>
    <row r="8879" spans="2:11" s="58" customFormat="1">
      <c r="B8879" s="175" t="s">
        <v>10120</v>
      </c>
      <c r="C8879" s="174" t="s">
        <v>8837</v>
      </c>
      <c r="D8879" s="181">
        <v>9608.2800320000006</v>
      </c>
      <c r="E8879" s="97">
        <v>246.14828586627939</v>
      </c>
      <c r="F8879" s="227">
        <f t="shared" si="414"/>
        <v>2365061.66</v>
      </c>
      <c r="G8879" s="81">
        <v>4804.1399869999996</v>
      </c>
      <c r="H8879" s="106">
        <v>162.69446812853667</v>
      </c>
      <c r="I8879" s="189">
        <f t="shared" si="415"/>
        <v>781607</v>
      </c>
      <c r="J8879" s="232">
        <v>2016</v>
      </c>
      <c r="K8879" s="106">
        <f t="shared" si="416"/>
        <v>3146669</v>
      </c>
    </row>
    <row r="8880" spans="2:11" s="58" customFormat="1">
      <c r="B8880" s="175" t="s">
        <v>10121</v>
      </c>
      <c r="C8880" s="174" t="s">
        <v>8837</v>
      </c>
      <c r="D8880" s="181">
        <v>4237.2841209999997</v>
      </c>
      <c r="E8880" s="97">
        <v>235.6146535116898</v>
      </c>
      <c r="F8880" s="227">
        <f t="shared" si="414"/>
        <v>998366.23</v>
      </c>
      <c r="G8880" s="81">
        <v>2118.6419770000002</v>
      </c>
      <c r="H8880" s="106">
        <v>162.69431255585849</v>
      </c>
      <c r="I8880" s="189">
        <f t="shared" si="415"/>
        <v>344691</v>
      </c>
      <c r="J8880" s="232">
        <v>2016</v>
      </c>
      <c r="K8880" s="106">
        <f t="shared" si="416"/>
        <v>1343057</v>
      </c>
    </row>
    <row r="8881" spans="2:11" s="58" customFormat="1">
      <c r="B8881" s="175" t="s">
        <v>10122</v>
      </c>
      <c r="C8881" s="174" t="s">
        <v>4647</v>
      </c>
      <c r="D8881" s="181">
        <v>2923.88</v>
      </c>
      <c r="E8881" s="97">
        <v>209.2635949491771</v>
      </c>
      <c r="F8881" s="227">
        <f t="shared" si="414"/>
        <v>611861.64</v>
      </c>
      <c r="G8881" s="81">
        <v>1461.9399619999999</v>
      </c>
      <c r="H8881" s="106">
        <v>162.69477966428283</v>
      </c>
      <c r="I8881" s="189">
        <f t="shared" si="415"/>
        <v>237850</v>
      </c>
      <c r="J8881" s="232">
        <v>2016</v>
      </c>
      <c r="K8881" s="106">
        <f t="shared" si="416"/>
        <v>849712</v>
      </c>
    </row>
    <row r="8882" spans="2:11" s="58" customFormat="1">
      <c r="B8882" s="175" t="s">
        <v>10123</v>
      </c>
      <c r="C8882" s="174" t="s">
        <v>1811</v>
      </c>
      <c r="D8882" s="104">
        <v>2604.9</v>
      </c>
      <c r="E8882" s="97">
        <v>114.37440976620984</v>
      </c>
      <c r="F8882" s="227">
        <f t="shared" si="414"/>
        <v>297933.90000000002</v>
      </c>
      <c r="G8882" s="81"/>
      <c r="H8882" s="106" t="s">
        <v>11235</v>
      </c>
      <c r="I8882" s="189" t="str">
        <f t="shared" si="415"/>
        <v/>
      </c>
      <c r="J8882" s="232">
        <v>2016</v>
      </c>
      <c r="K8882" s="106">
        <f t="shared" si="416"/>
        <v>0</v>
      </c>
    </row>
    <row r="8883" spans="2:11" s="58" customFormat="1">
      <c r="B8883" s="175" t="s">
        <v>10124</v>
      </c>
      <c r="C8883" s="174" t="s">
        <v>1811</v>
      </c>
      <c r="D8883" s="181">
        <v>20856.46</v>
      </c>
      <c r="E8883" s="97">
        <v>162.60663314867435</v>
      </c>
      <c r="F8883" s="227">
        <f t="shared" si="414"/>
        <v>3391398.74</v>
      </c>
      <c r="G8883" s="81"/>
      <c r="H8883" s="106" t="s">
        <v>11235</v>
      </c>
      <c r="I8883" s="189" t="str">
        <f t="shared" si="415"/>
        <v/>
      </c>
      <c r="J8883" s="232">
        <v>2016</v>
      </c>
      <c r="K8883" s="106">
        <f t="shared" si="416"/>
        <v>0</v>
      </c>
    </row>
    <row r="8884" spans="2:11" s="58" customFormat="1">
      <c r="B8884" s="175" t="s">
        <v>10125</v>
      </c>
      <c r="C8884" s="174" t="s">
        <v>1811</v>
      </c>
      <c r="D8884" s="181">
        <v>20856.46</v>
      </c>
      <c r="E8884" s="97">
        <v>162.60663314867435</v>
      </c>
      <c r="F8884" s="227">
        <f t="shared" si="414"/>
        <v>3391398.74</v>
      </c>
      <c r="G8884" s="81"/>
      <c r="H8884" s="106" t="s">
        <v>11235</v>
      </c>
      <c r="I8884" s="189" t="str">
        <f t="shared" si="415"/>
        <v/>
      </c>
      <c r="J8884" s="232">
        <v>2016</v>
      </c>
      <c r="K8884" s="106">
        <f t="shared" si="416"/>
        <v>0</v>
      </c>
    </row>
    <row r="8885" spans="2:11" s="58" customFormat="1">
      <c r="B8885" s="175" t="s">
        <v>10126</v>
      </c>
      <c r="C8885" s="174" t="s">
        <v>4634</v>
      </c>
      <c r="D8885" s="181">
        <v>7199.415</v>
      </c>
      <c r="E8885" s="97">
        <v>301.88731584441234</v>
      </c>
      <c r="F8885" s="227">
        <f t="shared" si="414"/>
        <v>2173412.0699999998</v>
      </c>
      <c r="G8885" s="81">
        <v>3599.707613</v>
      </c>
      <c r="H8885" s="106">
        <v>162.69460271855695</v>
      </c>
      <c r="I8885" s="189">
        <f t="shared" si="415"/>
        <v>585653</v>
      </c>
      <c r="J8885" s="232">
        <v>2016</v>
      </c>
      <c r="K8885" s="106">
        <f t="shared" si="416"/>
        <v>2759065</v>
      </c>
    </row>
    <row r="8886" spans="2:11" s="58" customFormat="1">
      <c r="B8886" s="175" t="s">
        <v>10127</v>
      </c>
      <c r="C8886" s="174" t="s">
        <v>4634</v>
      </c>
      <c r="D8886" s="181">
        <v>19396.672729999998</v>
      </c>
      <c r="E8886" s="97">
        <v>496.25528326372915</v>
      </c>
      <c r="F8886" s="227">
        <f t="shared" si="414"/>
        <v>9625701.3200000003</v>
      </c>
      <c r="G8886" s="81">
        <v>9698.3368210000008</v>
      </c>
      <c r="H8886" s="106">
        <v>162.69449382118958</v>
      </c>
      <c r="I8886" s="189">
        <f t="shared" si="415"/>
        <v>1577866</v>
      </c>
      <c r="J8886" s="232">
        <v>2016</v>
      </c>
      <c r="K8886" s="106">
        <f t="shared" si="416"/>
        <v>11203567</v>
      </c>
    </row>
    <row r="8887" spans="2:11" s="58" customFormat="1">
      <c r="B8887" s="175" t="s">
        <v>10128</v>
      </c>
      <c r="C8887" s="174" t="s">
        <v>4642</v>
      </c>
      <c r="D8887" s="104">
        <v>6382.2150000000001</v>
      </c>
      <c r="E8887" s="97">
        <v>309.96041969755015</v>
      </c>
      <c r="F8887" s="227">
        <f t="shared" si="414"/>
        <v>1978234.04</v>
      </c>
      <c r="G8887" s="81">
        <v>3191.107661</v>
      </c>
      <c r="H8887" s="106">
        <v>162.69460486873871</v>
      </c>
      <c r="I8887" s="189">
        <f t="shared" si="415"/>
        <v>519176</v>
      </c>
      <c r="J8887" s="232">
        <v>2016</v>
      </c>
      <c r="K8887" s="106">
        <f t="shared" si="416"/>
        <v>2497410</v>
      </c>
    </row>
    <row r="8888" spans="2:11" s="58" customFormat="1">
      <c r="B8888" s="175" t="s">
        <v>10129</v>
      </c>
      <c r="C8888" s="174" t="s">
        <v>4642</v>
      </c>
      <c r="D8888" s="181">
        <v>2803.64</v>
      </c>
      <c r="E8888" s="97">
        <v>752.10505628397368</v>
      </c>
      <c r="F8888" s="227">
        <f t="shared" si="414"/>
        <v>2108631.8199999998</v>
      </c>
      <c r="G8888" s="81">
        <v>1401.819966</v>
      </c>
      <c r="H8888" s="106">
        <v>162.69421575637622</v>
      </c>
      <c r="I8888" s="189">
        <f t="shared" si="415"/>
        <v>228068</v>
      </c>
      <c r="J8888" s="232">
        <v>2016</v>
      </c>
      <c r="K8888" s="106">
        <f t="shared" si="416"/>
        <v>2336700</v>
      </c>
    </row>
    <row r="8889" spans="2:11" s="58" customFormat="1">
      <c r="B8889" s="175" t="s">
        <v>10130</v>
      </c>
      <c r="C8889" s="174" t="s">
        <v>8642</v>
      </c>
      <c r="D8889" s="181">
        <v>7781.6</v>
      </c>
      <c r="E8889" s="97">
        <v>406.12147630307391</v>
      </c>
      <c r="F8889" s="227">
        <f t="shared" si="414"/>
        <v>3160274.88</v>
      </c>
      <c r="G8889" s="81">
        <v>3890.800041</v>
      </c>
      <c r="H8889" s="106">
        <v>162.69455981533955</v>
      </c>
      <c r="I8889" s="189">
        <f t="shared" si="415"/>
        <v>633012</v>
      </c>
      <c r="J8889" s="232">
        <v>2016</v>
      </c>
      <c r="K8889" s="106">
        <f t="shared" si="416"/>
        <v>3793287</v>
      </c>
    </row>
    <row r="8890" spans="2:11" s="58" customFormat="1">
      <c r="B8890" s="175" t="s">
        <v>10131</v>
      </c>
      <c r="C8890" s="174" t="s">
        <v>8642</v>
      </c>
      <c r="D8890" s="181">
        <v>10298</v>
      </c>
      <c r="E8890" s="97">
        <v>746.21602058652161</v>
      </c>
      <c r="F8890" s="227">
        <f t="shared" si="414"/>
        <v>7684532.5799999991</v>
      </c>
      <c r="G8890" s="81">
        <v>5149.000043</v>
      </c>
      <c r="H8890" s="106">
        <v>162.6945024284592</v>
      </c>
      <c r="I8890" s="189">
        <f t="shared" si="415"/>
        <v>837714</v>
      </c>
      <c r="J8890" s="232">
        <v>2016</v>
      </c>
      <c r="K8890" s="106">
        <f t="shared" si="416"/>
        <v>8522247</v>
      </c>
    </row>
    <row r="8891" spans="2:11" s="58" customFormat="1">
      <c r="B8891" s="175" t="s">
        <v>10132</v>
      </c>
      <c r="C8891" s="174" t="s">
        <v>4634</v>
      </c>
      <c r="D8891" s="181">
        <v>7231.4</v>
      </c>
      <c r="E8891" s="97">
        <v>122.82948806593468</v>
      </c>
      <c r="F8891" s="227">
        <f t="shared" si="414"/>
        <v>888229.16</v>
      </c>
      <c r="G8891" s="81">
        <v>3615.7001190000001</v>
      </c>
      <c r="H8891" s="106">
        <v>576.16116697646953</v>
      </c>
      <c r="I8891" s="189">
        <f t="shared" si="415"/>
        <v>2083225.9999999998</v>
      </c>
      <c r="J8891" s="232">
        <v>2016</v>
      </c>
      <c r="K8891" s="106">
        <f t="shared" si="416"/>
        <v>2971455</v>
      </c>
    </row>
    <row r="8892" spans="2:11" s="58" customFormat="1">
      <c r="B8892" s="175" t="s">
        <v>10133</v>
      </c>
      <c r="C8892" s="174" t="s">
        <v>4634</v>
      </c>
      <c r="D8892" s="104">
        <v>9054.2999999999993</v>
      </c>
      <c r="E8892" s="97">
        <v>106.59631777166652</v>
      </c>
      <c r="F8892" s="227">
        <f t="shared" si="414"/>
        <v>965155.04</v>
      </c>
      <c r="G8892" s="81">
        <v>4527.1498629999996</v>
      </c>
      <c r="H8892" s="106">
        <v>505.35923687843689</v>
      </c>
      <c r="I8892" s="189">
        <f t="shared" si="415"/>
        <v>2287837</v>
      </c>
      <c r="J8892" s="232">
        <v>2016</v>
      </c>
      <c r="K8892" s="106">
        <f t="shared" si="416"/>
        <v>3252992</v>
      </c>
    </row>
    <row r="8893" spans="2:11" s="58" customFormat="1">
      <c r="B8893" s="175" t="s">
        <v>10134</v>
      </c>
      <c r="C8893" s="174" t="s">
        <v>8642</v>
      </c>
      <c r="D8893" s="181">
        <v>7105.1402600000001</v>
      </c>
      <c r="E8893" s="97">
        <v>596.40222077755288</v>
      </c>
      <c r="F8893" s="227">
        <f t="shared" si="414"/>
        <v>4237521.43</v>
      </c>
      <c r="G8893" s="81">
        <v>3552.5701829999998</v>
      </c>
      <c r="H8893" s="106">
        <v>162.69460425181978</v>
      </c>
      <c r="I8893" s="189">
        <f t="shared" si="415"/>
        <v>577984</v>
      </c>
      <c r="J8893" s="232">
        <v>2016</v>
      </c>
      <c r="K8893" s="106">
        <f t="shared" si="416"/>
        <v>4815505</v>
      </c>
    </row>
    <row r="8894" spans="2:11" s="58" customFormat="1">
      <c r="B8894" s="175" t="s">
        <v>10135</v>
      </c>
      <c r="C8894" s="174" t="s">
        <v>8642</v>
      </c>
      <c r="D8894" s="181">
        <v>10298</v>
      </c>
      <c r="E8894" s="97">
        <v>746.21602058652161</v>
      </c>
      <c r="F8894" s="227">
        <f t="shared" si="414"/>
        <v>7684532.5799999991</v>
      </c>
      <c r="G8894" s="81">
        <v>5149.000043</v>
      </c>
      <c r="H8894" s="106">
        <v>162.6945024284592</v>
      </c>
      <c r="I8894" s="189">
        <f t="shared" si="415"/>
        <v>837714</v>
      </c>
      <c r="J8894" s="232">
        <v>2016</v>
      </c>
      <c r="K8894" s="106">
        <f t="shared" si="416"/>
        <v>8522247</v>
      </c>
    </row>
    <row r="8895" spans="2:11" s="58" customFormat="1">
      <c r="B8895" s="175" t="s">
        <v>10136</v>
      </c>
      <c r="C8895" s="174" t="s">
        <v>4642</v>
      </c>
      <c r="D8895" s="181">
        <v>12084.01</v>
      </c>
      <c r="E8895" s="97">
        <v>689.54495403429826</v>
      </c>
      <c r="F8895" s="227">
        <f t="shared" si="414"/>
        <v>8332468.120000001</v>
      </c>
      <c r="G8895" s="81">
        <v>6042.0048040000001</v>
      </c>
      <c r="H8895" s="106">
        <v>162.69450817867968</v>
      </c>
      <c r="I8895" s="189">
        <f t="shared" si="415"/>
        <v>983001</v>
      </c>
      <c r="J8895" s="232">
        <v>2016</v>
      </c>
      <c r="K8895" s="106">
        <f t="shared" si="416"/>
        <v>9315469</v>
      </c>
    </row>
    <row r="8896" spans="2:11" s="58" customFormat="1">
      <c r="B8896" s="175" t="s">
        <v>10137</v>
      </c>
      <c r="C8896" s="174" t="s">
        <v>4642</v>
      </c>
      <c r="D8896" s="181">
        <v>9575.4933330000003</v>
      </c>
      <c r="E8896" s="97">
        <v>398.58180537255458</v>
      </c>
      <c r="F8896" s="227">
        <f t="shared" si="414"/>
        <v>3816617.42</v>
      </c>
      <c r="G8896" s="81">
        <v>4787.7464289999998</v>
      </c>
      <c r="H8896" s="106">
        <v>162.69449762039602</v>
      </c>
      <c r="I8896" s="189">
        <f t="shared" si="415"/>
        <v>778940</v>
      </c>
      <c r="J8896" s="232">
        <v>2016</v>
      </c>
      <c r="K8896" s="106">
        <f t="shared" si="416"/>
        <v>4595557</v>
      </c>
    </row>
    <row r="8897" spans="2:11" s="58" customFormat="1">
      <c r="B8897" s="175" t="s">
        <v>10138</v>
      </c>
      <c r="C8897" s="174" t="s">
        <v>8623</v>
      </c>
      <c r="D8897" s="104">
        <v>6155.1125000000002</v>
      </c>
      <c r="E8897" s="97">
        <v>500.61204567747541</v>
      </c>
      <c r="F8897" s="227">
        <f t="shared" si="414"/>
        <v>3081323.46</v>
      </c>
      <c r="G8897" s="81">
        <v>3077.5561809999999</v>
      </c>
      <c r="H8897" s="106">
        <v>162.69434920187408</v>
      </c>
      <c r="I8897" s="189">
        <f t="shared" si="415"/>
        <v>500700.99999999994</v>
      </c>
      <c r="J8897" s="232">
        <v>2016</v>
      </c>
      <c r="K8897" s="106">
        <f t="shared" si="416"/>
        <v>3582024</v>
      </c>
    </row>
    <row r="8898" spans="2:11" s="58" customFormat="1">
      <c r="B8898" s="175" t="s">
        <v>10139</v>
      </c>
      <c r="C8898" s="174" t="s">
        <v>8623</v>
      </c>
      <c r="D8898" s="181">
        <v>12460.30076</v>
      </c>
      <c r="E8898" s="97">
        <v>975.34135042820594</v>
      </c>
      <c r="F8898" s="227">
        <f t="shared" si="414"/>
        <v>12153046.57</v>
      </c>
      <c r="G8898" s="81">
        <v>6230.1502369999998</v>
      </c>
      <c r="H8898" s="106">
        <v>162.69447147202078</v>
      </c>
      <c r="I8898" s="189">
        <f t="shared" si="415"/>
        <v>1013611</v>
      </c>
      <c r="J8898" s="232">
        <v>2016</v>
      </c>
      <c r="K8898" s="106">
        <f t="shared" si="416"/>
        <v>13166658</v>
      </c>
    </row>
    <row r="8899" spans="2:11" s="58" customFormat="1">
      <c r="B8899" s="175" t="s">
        <v>10140</v>
      </c>
      <c r="C8899" s="174" t="s">
        <v>4642</v>
      </c>
      <c r="D8899" s="181">
        <v>4243.2833330000003</v>
      </c>
      <c r="E8899" s="97">
        <v>375.60262299835443</v>
      </c>
      <c r="F8899" s="227">
        <f t="shared" si="414"/>
        <v>1593788.3499999999</v>
      </c>
      <c r="G8899" s="81">
        <v>2121.6416429999999</v>
      </c>
      <c r="H8899" s="106">
        <v>162.69429907678335</v>
      </c>
      <c r="I8899" s="189">
        <f t="shared" si="415"/>
        <v>345179</v>
      </c>
      <c r="J8899" s="232">
        <v>2016</v>
      </c>
      <c r="K8899" s="106">
        <f t="shared" si="416"/>
        <v>1938967</v>
      </c>
    </row>
    <row r="8900" spans="2:11" s="58" customFormat="1">
      <c r="B8900" s="175" t="s">
        <v>10141</v>
      </c>
      <c r="C8900" s="174" t="s">
        <v>4642</v>
      </c>
      <c r="D8900" s="181">
        <v>9575.4933330000003</v>
      </c>
      <c r="E8900" s="97">
        <v>398.58180537255458</v>
      </c>
      <c r="F8900" s="227">
        <f t="shared" si="414"/>
        <v>3816617.42</v>
      </c>
      <c r="G8900" s="81">
        <v>4787.7464289999998</v>
      </c>
      <c r="H8900" s="106">
        <v>162.69449762039602</v>
      </c>
      <c r="I8900" s="189">
        <f t="shared" si="415"/>
        <v>778940</v>
      </c>
      <c r="J8900" s="232">
        <v>2016</v>
      </c>
      <c r="K8900" s="106">
        <f t="shared" si="416"/>
        <v>4595557</v>
      </c>
    </row>
    <row r="8901" spans="2:11" s="58" customFormat="1">
      <c r="B8901" s="175" t="s">
        <v>10142</v>
      </c>
      <c r="C8901" s="174" t="s">
        <v>4642</v>
      </c>
      <c r="D8901" s="181">
        <v>10353.383330000001</v>
      </c>
      <c r="E8901" s="97">
        <v>244.70303564042769</v>
      </c>
      <c r="F8901" s="227">
        <f t="shared" si="414"/>
        <v>2533504.33</v>
      </c>
      <c r="G8901" s="81">
        <v>5176.6915310000004</v>
      </c>
      <c r="H8901" s="106">
        <v>162.6944535822681</v>
      </c>
      <c r="I8901" s="189">
        <f t="shared" si="415"/>
        <v>842218.99999999988</v>
      </c>
      <c r="J8901" s="232">
        <v>2016</v>
      </c>
      <c r="K8901" s="106">
        <f t="shared" si="416"/>
        <v>3375723</v>
      </c>
    </row>
    <row r="8902" spans="2:11" s="58" customFormat="1">
      <c r="B8902" s="175" t="s">
        <v>10143</v>
      </c>
      <c r="C8902" s="174" t="s">
        <v>4642</v>
      </c>
      <c r="D8902" s="104">
        <v>4925.32</v>
      </c>
      <c r="E8902" s="97">
        <v>158.31500085273649</v>
      </c>
      <c r="F8902" s="227">
        <f t="shared" si="414"/>
        <v>779752.04</v>
      </c>
      <c r="G8902" s="81">
        <v>2462.659905</v>
      </c>
      <c r="H8902" s="106">
        <v>162.69440988848194</v>
      </c>
      <c r="I8902" s="189">
        <f t="shared" si="415"/>
        <v>400661</v>
      </c>
      <c r="J8902" s="232">
        <v>2016</v>
      </c>
      <c r="K8902" s="106">
        <f t="shared" si="416"/>
        <v>1180413</v>
      </c>
    </row>
    <row r="8903" spans="2:11" s="58" customFormat="1">
      <c r="B8903" s="175" t="s">
        <v>10144</v>
      </c>
      <c r="C8903" s="174" t="s">
        <v>4642</v>
      </c>
      <c r="D8903" s="181">
        <v>2803.64</v>
      </c>
      <c r="E8903" s="97">
        <v>752.10505628397368</v>
      </c>
      <c r="F8903" s="227">
        <f t="shared" si="414"/>
        <v>2108631.8199999998</v>
      </c>
      <c r="G8903" s="81">
        <v>1401.819966</v>
      </c>
      <c r="H8903" s="106">
        <v>162.69421575637622</v>
      </c>
      <c r="I8903" s="189">
        <f t="shared" si="415"/>
        <v>228068</v>
      </c>
      <c r="J8903" s="232">
        <v>2016</v>
      </c>
      <c r="K8903" s="106">
        <f t="shared" si="416"/>
        <v>2336700</v>
      </c>
    </row>
    <row r="8904" spans="2:11" s="58" customFormat="1">
      <c r="B8904" s="175" t="s">
        <v>10145</v>
      </c>
      <c r="C8904" s="174" t="s">
        <v>4642</v>
      </c>
      <c r="D8904" s="181">
        <v>4925.32</v>
      </c>
      <c r="E8904" s="97">
        <v>158.31500085273649</v>
      </c>
      <c r="F8904" s="227">
        <f t="shared" si="414"/>
        <v>779752.04</v>
      </c>
      <c r="G8904" s="81">
        <v>2462.659905</v>
      </c>
      <c r="H8904" s="106">
        <v>162.69440988848194</v>
      </c>
      <c r="I8904" s="189">
        <f t="shared" si="415"/>
        <v>400661</v>
      </c>
      <c r="J8904" s="232">
        <v>2016</v>
      </c>
      <c r="K8904" s="106">
        <f t="shared" si="416"/>
        <v>1180413</v>
      </c>
    </row>
    <row r="8905" spans="2:11" s="58" customFormat="1">
      <c r="B8905" s="175" t="s">
        <v>10146</v>
      </c>
      <c r="C8905" s="174" t="s">
        <v>10147</v>
      </c>
      <c r="D8905" s="181">
        <v>7440.6</v>
      </c>
      <c r="E8905" s="97">
        <v>258.06360508561136</v>
      </c>
      <c r="F8905" s="227">
        <f t="shared" si="414"/>
        <v>1920148.06</v>
      </c>
      <c r="G8905" s="81">
        <v>3720.2999300000001</v>
      </c>
      <c r="H8905" s="106">
        <v>162.69440942628515</v>
      </c>
      <c r="I8905" s="189">
        <f t="shared" si="415"/>
        <v>605272</v>
      </c>
      <c r="J8905" s="232">
        <v>2016</v>
      </c>
      <c r="K8905" s="106">
        <f t="shared" si="416"/>
        <v>2525420</v>
      </c>
    </row>
    <row r="8906" spans="2:11" s="58" customFormat="1">
      <c r="B8906" s="175" t="s">
        <v>10148</v>
      </c>
      <c r="C8906" s="174" t="s">
        <v>10149</v>
      </c>
      <c r="D8906" s="181">
        <v>5987.6582349999999</v>
      </c>
      <c r="E8906" s="97">
        <v>419.0829588990394</v>
      </c>
      <c r="F8906" s="227">
        <f t="shared" si="414"/>
        <v>2509325.5299999998</v>
      </c>
      <c r="G8906" s="81">
        <v>2993.8292230000002</v>
      </c>
      <c r="H8906" s="106">
        <v>162.6946508030662</v>
      </c>
      <c r="I8906" s="189">
        <f t="shared" si="415"/>
        <v>487080</v>
      </c>
      <c r="J8906" s="232">
        <v>2016</v>
      </c>
      <c r="K8906" s="106">
        <f t="shared" si="416"/>
        <v>2996406</v>
      </c>
    </row>
    <row r="8907" spans="2:11" s="58" customFormat="1">
      <c r="B8907" s="175" t="s">
        <v>10150</v>
      </c>
      <c r="C8907" s="174" t="s">
        <v>4965</v>
      </c>
      <c r="D8907" s="104">
        <v>7461.8666670000002</v>
      </c>
      <c r="E8907" s="97">
        <v>351.71652980703146</v>
      </c>
      <c r="F8907" s="227">
        <f t="shared" si="414"/>
        <v>2624461.85</v>
      </c>
      <c r="G8907" s="81">
        <v>3730.9333280000001</v>
      </c>
      <c r="H8907" s="106">
        <v>162.69441092515819</v>
      </c>
      <c r="I8907" s="189">
        <f t="shared" si="415"/>
        <v>607002</v>
      </c>
      <c r="J8907" s="232">
        <v>2016</v>
      </c>
      <c r="K8907" s="106">
        <f t="shared" si="416"/>
        <v>3231464</v>
      </c>
    </row>
    <row r="8908" spans="2:11" s="58" customFormat="1">
      <c r="B8908" s="175" t="s">
        <v>10151</v>
      </c>
      <c r="C8908" s="174" t="s">
        <v>4965</v>
      </c>
      <c r="D8908" s="181">
        <v>5579.6166670000002</v>
      </c>
      <c r="E8908" s="97">
        <v>483.39440878654182</v>
      </c>
      <c r="F8908" s="227">
        <f t="shared" si="414"/>
        <v>2697155.5</v>
      </c>
      <c r="G8908" s="81">
        <v>2789.8082650000001</v>
      </c>
      <c r="H8908" s="106">
        <v>453.27451920786388</v>
      </c>
      <c r="I8908" s="189">
        <f t="shared" si="415"/>
        <v>1264549</v>
      </c>
      <c r="J8908" s="232">
        <v>2016</v>
      </c>
      <c r="K8908" s="106">
        <f t="shared" si="416"/>
        <v>3961705</v>
      </c>
    </row>
    <row r="8909" spans="2:11" s="58" customFormat="1">
      <c r="B8909" s="175" t="s">
        <v>10152</v>
      </c>
      <c r="C8909" s="174" t="s">
        <v>5613</v>
      </c>
      <c r="D8909" s="181">
        <v>5843.97</v>
      </c>
      <c r="E8909" s="97">
        <v>407.24263129345292</v>
      </c>
      <c r="F8909" s="227">
        <f t="shared" si="414"/>
        <v>2379913.7200000002</v>
      </c>
      <c r="G8909" s="81">
        <v>2921.9849509999999</v>
      </c>
      <c r="H8909" s="106">
        <v>162.69454085905045</v>
      </c>
      <c r="I8909" s="189">
        <f t="shared" si="415"/>
        <v>475391</v>
      </c>
      <c r="J8909" s="232">
        <v>2016</v>
      </c>
      <c r="K8909" s="106">
        <f t="shared" si="416"/>
        <v>2855305</v>
      </c>
    </row>
    <row r="8910" spans="2:11" s="58" customFormat="1">
      <c r="B8910" s="175" t="s">
        <v>10153</v>
      </c>
      <c r="C8910" s="174" t="s">
        <v>5613</v>
      </c>
      <c r="D8910" s="181">
        <v>6717.2616669999998</v>
      </c>
      <c r="E8910" s="97">
        <v>496.69710596372994</v>
      </c>
      <c r="F8910" s="227">
        <f t="shared" ref="F8910:F8973" si="417">IFERROR(D8910*E8910,0)</f>
        <v>3336444.43</v>
      </c>
      <c r="G8910" s="81">
        <v>3358.630776</v>
      </c>
      <c r="H8910" s="106">
        <v>162.69457301012955</v>
      </c>
      <c r="I8910" s="189">
        <f t="shared" ref="I8910:I8973" si="418">IFERROR(G8910*H8910,"")</f>
        <v>546431</v>
      </c>
      <c r="J8910" s="232">
        <v>2016</v>
      </c>
      <c r="K8910" s="106">
        <f t="shared" ref="K8910:K8973" si="419">IFERROR(ROUND((F8910+I8910),0),0)</f>
        <v>3882875</v>
      </c>
    </row>
    <row r="8911" spans="2:11" s="58" customFormat="1">
      <c r="B8911" s="175" t="s">
        <v>10154</v>
      </c>
      <c r="C8911" s="174" t="s">
        <v>8607</v>
      </c>
      <c r="D8911" s="181">
        <v>1763.2</v>
      </c>
      <c r="E8911" s="97">
        <v>246.88792536297638</v>
      </c>
      <c r="F8911" s="227">
        <f t="shared" si="417"/>
        <v>435312.79</v>
      </c>
      <c r="G8911" s="81">
        <v>881.60001969999996</v>
      </c>
      <c r="H8911" s="106">
        <v>162.69396188172522</v>
      </c>
      <c r="I8911" s="189">
        <f t="shared" si="418"/>
        <v>143431</v>
      </c>
      <c r="J8911" s="232">
        <v>2016</v>
      </c>
      <c r="K8911" s="106">
        <f t="shared" si="419"/>
        <v>578744</v>
      </c>
    </row>
    <row r="8912" spans="2:11" s="58" customFormat="1">
      <c r="B8912" s="175" t="s">
        <v>10155</v>
      </c>
      <c r="C8912" s="174" t="s">
        <v>4573</v>
      </c>
      <c r="D8912" s="104">
        <v>4554.0279920000003</v>
      </c>
      <c r="E8912" s="97">
        <v>17.023979680448129</v>
      </c>
      <c r="F8912" s="227">
        <f t="shared" si="417"/>
        <v>77527.679999999993</v>
      </c>
      <c r="G8912" s="81"/>
      <c r="H8912" s="106" t="s">
        <v>11235</v>
      </c>
      <c r="I8912" s="189" t="str">
        <f t="shared" si="418"/>
        <v/>
      </c>
      <c r="J8912" s="232">
        <v>2016</v>
      </c>
      <c r="K8912" s="106">
        <f t="shared" si="419"/>
        <v>0</v>
      </c>
    </row>
    <row r="8913" spans="2:11" s="58" customFormat="1">
      <c r="B8913" s="175" t="s">
        <v>10156</v>
      </c>
      <c r="C8913" s="174" t="s">
        <v>8607</v>
      </c>
      <c r="D8913" s="181">
        <v>5513.7</v>
      </c>
      <c r="E8913" s="97">
        <v>443.08122313509983</v>
      </c>
      <c r="F8913" s="227">
        <f t="shared" si="417"/>
        <v>2443016.94</v>
      </c>
      <c r="G8913" s="81">
        <v>2756.849929</v>
      </c>
      <c r="H8913" s="106">
        <v>162.69438364484873</v>
      </c>
      <c r="I8913" s="189">
        <f t="shared" si="418"/>
        <v>448524</v>
      </c>
      <c r="J8913" s="232">
        <v>2016</v>
      </c>
      <c r="K8913" s="106">
        <f t="shared" si="419"/>
        <v>2891541</v>
      </c>
    </row>
    <row r="8914" spans="2:11" s="58" customFormat="1">
      <c r="B8914" s="175" t="s">
        <v>10157</v>
      </c>
      <c r="C8914" s="174" t="s">
        <v>8623</v>
      </c>
      <c r="D8914" s="181">
        <v>12028.639010000001</v>
      </c>
      <c r="E8914" s="97">
        <v>793.25486799191913</v>
      </c>
      <c r="F8914" s="227">
        <f t="shared" si="417"/>
        <v>9541776.4499999993</v>
      </c>
      <c r="G8914" s="81">
        <v>6014.3194590000003</v>
      </c>
      <c r="H8914" s="106">
        <v>162.6945503428071</v>
      </c>
      <c r="I8914" s="189">
        <f t="shared" si="418"/>
        <v>978496.99999999988</v>
      </c>
      <c r="J8914" s="232">
        <v>2016</v>
      </c>
      <c r="K8914" s="106">
        <f t="shared" si="419"/>
        <v>10520273</v>
      </c>
    </row>
    <row r="8915" spans="2:11" s="58" customFormat="1">
      <c r="B8915" s="175" t="s">
        <v>10158</v>
      </c>
      <c r="C8915" s="174" t="s">
        <v>8623</v>
      </c>
      <c r="D8915" s="181">
        <v>12460.30076</v>
      </c>
      <c r="E8915" s="97">
        <v>975.34135042820594</v>
      </c>
      <c r="F8915" s="227">
        <f t="shared" si="417"/>
        <v>12153046.57</v>
      </c>
      <c r="G8915" s="81">
        <v>6230.1502369999998</v>
      </c>
      <c r="H8915" s="106">
        <v>162.69447147202078</v>
      </c>
      <c r="I8915" s="189">
        <f t="shared" si="418"/>
        <v>1013611</v>
      </c>
      <c r="J8915" s="232">
        <v>2016</v>
      </c>
      <c r="K8915" s="106">
        <f t="shared" si="419"/>
        <v>13166658</v>
      </c>
    </row>
    <row r="8916" spans="2:11" s="58" customFormat="1">
      <c r="B8916" s="175" t="s">
        <v>10159</v>
      </c>
      <c r="C8916" s="174" t="s">
        <v>5610</v>
      </c>
      <c r="D8916" s="181">
        <v>11818.58135</v>
      </c>
      <c r="E8916" s="97">
        <v>637.85449342445827</v>
      </c>
      <c r="F8916" s="227">
        <f t="shared" si="417"/>
        <v>7538535.2200000007</v>
      </c>
      <c r="G8916" s="81">
        <v>5909.2907580000001</v>
      </c>
      <c r="H8916" s="106">
        <v>162.69448219288316</v>
      </c>
      <c r="I8916" s="189">
        <f t="shared" si="418"/>
        <v>961409</v>
      </c>
      <c r="J8916" s="232">
        <v>2016</v>
      </c>
      <c r="K8916" s="106">
        <f t="shared" si="419"/>
        <v>8499944</v>
      </c>
    </row>
    <row r="8917" spans="2:11" s="58" customFormat="1">
      <c r="B8917" s="175" t="s">
        <v>10160</v>
      </c>
      <c r="C8917" s="174" t="s">
        <v>5610</v>
      </c>
      <c r="D8917" s="104">
        <v>5976.7177780000002</v>
      </c>
      <c r="E8917" s="97">
        <v>418.77275002226145</v>
      </c>
      <c r="F8917" s="227">
        <f t="shared" si="417"/>
        <v>2502886.54</v>
      </c>
      <c r="G8917" s="81">
        <v>2988.3587859999998</v>
      </c>
      <c r="H8917" s="106">
        <v>162.69465442962377</v>
      </c>
      <c r="I8917" s="189">
        <f t="shared" si="418"/>
        <v>486189.99999999994</v>
      </c>
      <c r="J8917" s="232">
        <v>2016</v>
      </c>
      <c r="K8917" s="106">
        <f t="shared" si="419"/>
        <v>2989077</v>
      </c>
    </row>
    <row r="8918" spans="2:11" s="58" customFormat="1">
      <c r="B8918" s="175" t="s">
        <v>10161</v>
      </c>
      <c r="C8918" s="174" t="s">
        <v>4568</v>
      </c>
      <c r="D8918" s="181">
        <v>7050.5333330000003</v>
      </c>
      <c r="E8918" s="97">
        <v>315.28258289279682</v>
      </c>
      <c r="F8918" s="227">
        <f t="shared" si="417"/>
        <v>2222910.36</v>
      </c>
      <c r="G8918" s="81">
        <v>3525.2666239999999</v>
      </c>
      <c r="H8918" s="106">
        <v>576.16124300276476</v>
      </c>
      <c r="I8918" s="189">
        <f t="shared" si="418"/>
        <v>2031122</v>
      </c>
      <c r="J8918" s="232">
        <v>2016</v>
      </c>
      <c r="K8918" s="106">
        <f t="shared" si="419"/>
        <v>4254032</v>
      </c>
    </row>
    <row r="8919" spans="2:11" s="58" customFormat="1">
      <c r="B8919" s="175" t="s">
        <v>10162</v>
      </c>
      <c r="C8919" s="174" t="s">
        <v>4568</v>
      </c>
      <c r="D8919" s="181">
        <v>6027.1</v>
      </c>
      <c r="E8919" s="97">
        <v>447.44419206583598</v>
      </c>
      <c r="F8919" s="227">
        <f t="shared" si="417"/>
        <v>2696790.89</v>
      </c>
      <c r="G8919" s="81">
        <v>3013.550099</v>
      </c>
      <c r="H8919" s="106">
        <v>576.16098719452543</v>
      </c>
      <c r="I8919" s="189">
        <f t="shared" si="418"/>
        <v>1736289.9999999998</v>
      </c>
      <c r="J8919" s="232">
        <v>2016</v>
      </c>
      <c r="K8919" s="106">
        <f t="shared" si="419"/>
        <v>4433081</v>
      </c>
    </row>
    <row r="8920" spans="2:11" s="58" customFormat="1">
      <c r="B8920" s="175" t="s">
        <v>10163</v>
      </c>
      <c r="C8920" s="174" t="s">
        <v>4568</v>
      </c>
      <c r="D8920" s="181">
        <v>3929.1333330000002</v>
      </c>
      <c r="E8920" s="97">
        <v>397.21596793162325</v>
      </c>
      <c r="F8920" s="227">
        <f t="shared" si="417"/>
        <v>1560714.5</v>
      </c>
      <c r="G8920" s="81">
        <v>1964.5666249999999</v>
      </c>
      <c r="H8920" s="106">
        <v>576.16116735160358</v>
      </c>
      <c r="I8920" s="189">
        <f t="shared" si="418"/>
        <v>1131907</v>
      </c>
      <c r="J8920" s="232">
        <v>2016</v>
      </c>
      <c r="K8920" s="106">
        <f t="shared" si="419"/>
        <v>2692622</v>
      </c>
    </row>
    <row r="8921" spans="2:11" s="58" customFormat="1">
      <c r="B8921" s="175" t="s">
        <v>10164</v>
      </c>
      <c r="C8921" s="174" t="s">
        <v>4568</v>
      </c>
      <c r="D8921" s="181">
        <v>6027.1</v>
      </c>
      <c r="E8921" s="97">
        <v>447.44419206583598</v>
      </c>
      <c r="F8921" s="227">
        <f t="shared" si="417"/>
        <v>2696790.89</v>
      </c>
      <c r="G8921" s="81">
        <v>3013.550099</v>
      </c>
      <c r="H8921" s="106">
        <v>576.16098719452543</v>
      </c>
      <c r="I8921" s="189">
        <f t="shared" si="418"/>
        <v>1736289.9999999998</v>
      </c>
      <c r="J8921" s="232">
        <v>2016</v>
      </c>
      <c r="K8921" s="106">
        <f t="shared" si="419"/>
        <v>4433081</v>
      </c>
    </row>
    <row r="8922" spans="2:11" s="58" customFormat="1">
      <c r="B8922" s="175" t="s">
        <v>10165</v>
      </c>
      <c r="C8922" s="174" t="s">
        <v>8619</v>
      </c>
      <c r="D8922" s="104">
        <v>3801.62</v>
      </c>
      <c r="E8922" s="97">
        <v>222.71541605946939</v>
      </c>
      <c r="F8922" s="227">
        <f t="shared" si="417"/>
        <v>846679.38</v>
      </c>
      <c r="G8922" s="81">
        <v>1900.8100059999999</v>
      </c>
      <c r="H8922" s="106">
        <v>162.69432453734674</v>
      </c>
      <c r="I8922" s="189">
        <f t="shared" si="418"/>
        <v>309251</v>
      </c>
      <c r="J8922" s="232">
        <v>2016</v>
      </c>
      <c r="K8922" s="106">
        <f t="shared" si="419"/>
        <v>1155930</v>
      </c>
    </row>
    <row r="8923" spans="2:11" s="58" customFormat="1">
      <c r="B8923" s="175" t="s">
        <v>10166</v>
      </c>
      <c r="C8923" s="174" t="s">
        <v>8619</v>
      </c>
      <c r="D8923" s="181">
        <v>6968.32</v>
      </c>
      <c r="E8923" s="97">
        <v>512.67179033109846</v>
      </c>
      <c r="F8923" s="227">
        <f t="shared" si="417"/>
        <v>3572461.09</v>
      </c>
      <c r="G8923" s="81">
        <v>3484.1598779999999</v>
      </c>
      <c r="H8923" s="106">
        <v>162.69460066378733</v>
      </c>
      <c r="I8923" s="189">
        <f t="shared" si="418"/>
        <v>566854</v>
      </c>
      <c r="J8923" s="232">
        <v>2016</v>
      </c>
      <c r="K8923" s="106">
        <f t="shared" si="419"/>
        <v>4139315</v>
      </c>
    </row>
    <row r="8924" spans="2:11" s="58" customFormat="1">
      <c r="B8924" s="175" t="s">
        <v>10167</v>
      </c>
      <c r="C8924" s="174" t="s">
        <v>4528</v>
      </c>
      <c r="D8924" s="181">
        <v>5809.6</v>
      </c>
      <c r="E8924" s="97">
        <v>684.83987021481676</v>
      </c>
      <c r="F8924" s="227">
        <f t="shared" si="417"/>
        <v>3978645.7099999995</v>
      </c>
      <c r="G8924" s="81">
        <v>2904.7999589999999</v>
      </c>
      <c r="H8924" s="106">
        <v>162.69450794219046</v>
      </c>
      <c r="I8924" s="189">
        <f t="shared" si="418"/>
        <v>472595</v>
      </c>
      <c r="J8924" s="232">
        <v>2016</v>
      </c>
      <c r="K8924" s="106">
        <f t="shared" si="419"/>
        <v>4451241</v>
      </c>
    </row>
    <row r="8925" spans="2:11" s="58" customFormat="1">
      <c r="B8925" s="175" t="s">
        <v>10168</v>
      </c>
      <c r="C8925" s="174" t="s">
        <v>4528</v>
      </c>
      <c r="D8925" s="181">
        <v>1363.6</v>
      </c>
      <c r="E8925" s="97">
        <v>173.98875770020535</v>
      </c>
      <c r="F8925" s="227">
        <f t="shared" si="417"/>
        <v>237251.07</v>
      </c>
      <c r="G8925" s="81">
        <v>681.80000940000002</v>
      </c>
      <c r="H8925" s="106">
        <v>162.69433627262134</v>
      </c>
      <c r="I8925" s="189">
        <f t="shared" si="418"/>
        <v>110925</v>
      </c>
      <c r="J8925" s="232">
        <v>2016</v>
      </c>
      <c r="K8925" s="106">
        <f t="shared" si="419"/>
        <v>348176</v>
      </c>
    </row>
    <row r="8926" spans="2:11" s="58" customFormat="1">
      <c r="B8926" s="175" t="s">
        <v>10169</v>
      </c>
      <c r="C8926" s="174" t="s">
        <v>5613</v>
      </c>
      <c r="D8926" s="181">
        <v>4607.75</v>
      </c>
      <c r="E8926" s="97">
        <v>404.33211654278119</v>
      </c>
      <c r="F8926" s="227">
        <f t="shared" si="417"/>
        <v>1863061.31</v>
      </c>
      <c r="G8926" s="81">
        <v>2303.874937</v>
      </c>
      <c r="H8926" s="106">
        <v>162.69459508426434</v>
      </c>
      <c r="I8926" s="189">
        <f t="shared" si="418"/>
        <v>374828</v>
      </c>
      <c r="J8926" s="232">
        <v>2016</v>
      </c>
      <c r="K8926" s="106">
        <f t="shared" si="419"/>
        <v>2237889</v>
      </c>
    </row>
    <row r="8927" spans="2:11" s="58" customFormat="1">
      <c r="B8927" s="175" t="s">
        <v>10170</v>
      </c>
      <c r="C8927" s="174" t="s">
        <v>5613</v>
      </c>
      <c r="D8927" s="104">
        <v>9038.2166670000006</v>
      </c>
      <c r="E8927" s="97">
        <v>292.07604743959166</v>
      </c>
      <c r="F8927" s="227">
        <f t="shared" si="417"/>
        <v>2639846.6</v>
      </c>
      <c r="G8927" s="81">
        <v>4519.1082420000002</v>
      </c>
      <c r="H8927" s="106">
        <v>162.69448763515587</v>
      </c>
      <c r="I8927" s="189">
        <f t="shared" si="418"/>
        <v>735234</v>
      </c>
      <c r="J8927" s="232">
        <v>2016</v>
      </c>
      <c r="K8927" s="106">
        <f t="shared" si="419"/>
        <v>3375081</v>
      </c>
    </row>
    <row r="8928" spans="2:11" s="58" customFormat="1">
      <c r="B8928" s="175" t="s">
        <v>10171</v>
      </c>
      <c r="C8928" s="174" t="s">
        <v>263</v>
      </c>
      <c r="D8928" s="181">
        <v>2592.9</v>
      </c>
      <c r="E8928" s="97">
        <v>147.41716996413282</v>
      </c>
      <c r="F8928" s="227">
        <f t="shared" si="417"/>
        <v>382237.98000000004</v>
      </c>
      <c r="G8928" s="81">
        <v>1296.4500049999999</v>
      </c>
      <c r="H8928" s="106">
        <v>576.1610529670985</v>
      </c>
      <c r="I8928" s="189">
        <f t="shared" si="418"/>
        <v>746964.00000000012</v>
      </c>
      <c r="J8928" s="232">
        <v>2016</v>
      </c>
      <c r="K8928" s="106">
        <f t="shared" si="419"/>
        <v>1129202</v>
      </c>
    </row>
    <row r="8929" spans="2:11" s="58" customFormat="1">
      <c r="B8929" s="175" t="s">
        <v>10172</v>
      </c>
      <c r="C8929" s="174" t="s">
        <v>4573</v>
      </c>
      <c r="D8929" s="181">
        <v>1536.639246</v>
      </c>
      <c r="E8929" s="97">
        <v>135.23407041759236</v>
      </c>
      <c r="F8929" s="227">
        <f t="shared" si="417"/>
        <v>207805.98000000004</v>
      </c>
      <c r="G8929" s="81">
        <v>768.31959370000004</v>
      </c>
      <c r="H8929" s="106">
        <v>576.16127927729042</v>
      </c>
      <c r="I8929" s="189">
        <f t="shared" si="418"/>
        <v>442676</v>
      </c>
      <c r="J8929" s="232">
        <v>2016</v>
      </c>
      <c r="K8929" s="106">
        <f t="shared" si="419"/>
        <v>650482</v>
      </c>
    </row>
    <row r="8930" spans="2:11" s="58" customFormat="1">
      <c r="B8930" s="175" t="s">
        <v>10173</v>
      </c>
      <c r="C8930" s="174" t="s">
        <v>263</v>
      </c>
      <c r="D8930" s="181">
        <v>4769.7378790000002</v>
      </c>
      <c r="E8930" s="97">
        <v>235.24049087478167</v>
      </c>
      <c r="F8930" s="227">
        <f t="shared" si="417"/>
        <v>1122035.48</v>
      </c>
      <c r="G8930" s="81">
        <v>2384.8689939999999</v>
      </c>
      <c r="H8930" s="106">
        <v>355.80696555443581</v>
      </c>
      <c r="I8930" s="189">
        <f t="shared" si="418"/>
        <v>848553</v>
      </c>
      <c r="J8930" s="232">
        <v>2016</v>
      </c>
      <c r="K8930" s="106">
        <f t="shared" si="419"/>
        <v>1970588</v>
      </c>
    </row>
    <row r="8931" spans="2:11" s="58" customFormat="1">
      <c r="B8931" s="175" t="s">
        <v>10174</v>
      </c>
      <c r="C8931" s="174" t="s">
        <v>4965</v>
      </c>
      <c r="D8931" s="181">
        <v>5702.55</v>
      </c>
      <c r="E8931" s="97">
        <v>351.59648578267615</v>
      </c>
      <c r="F8931" s="227">
        <f t="shared" si="417"/>
        <v>2004996.54</v>
      </c>
      <c r="G8931" s="81">
        <v>2851.2748839999999</v>
      </c>
      <c r="H8931" s="106">
        <v>162.69459062088802</v>
      </c>
      <c r="I8931" s="189">
        <f t="shared" si="418"/>
        <v>463886.99999999994</v>
      </c>
      <c r="J8931" s="232">
        <v>2016</v>
      </c>
      <c r="K8931" s="106">
        <f t="shared" si="419"/>
        <v>2468884</v>
      </c>
    </row>
    <row r="8932" spans="2:11" s="58" customFormat="1">
      <c r="B8932" s="175" t="s">
        <v>10175</v>
      </c>
      <c r="C8932" s="174" t="s">
        <v>4965</v>
      </c>
      <c r="D8932" s="104">
        <v>5841.5</v>
      </c>
      <c r="E8932" s="97">
        <v>306.13183771291619</v>
      </c>
      <c r="F8932" s="227">
        <f t="shared" si="417"/>
        <v>1788269.13</v>
      </c>
      <c r="G8932" s="81">
        <v>2920.7500789999999</v>
      </c>
      <c r="H8932" s="106">
        <v>167.66446520739785</v>
      </c>
      <c r="I8932" s="189">
        <f t="shared" si="418"/>
        <v>489706</v>
      </c>
      <c r="J8932" s="232">
        <v>2016</v>
      </c>
      <c r="K8932" s="106">
        <f t="shared" si="419"/>
        <v>2277975</v>
      </c>
    </row>
    <row r="8933" spans="2:11" s="58" customFormat="1">
      <c r="B8933" s="175" t="s">
        <v>10176</v>
      </c>
      <c r="C8933" s="174" t="s">
        <v>4573</v>
      </c>
      <c r="D8933" s="181">
        <v>6022.28449</v>
      </c>
      <c r="E8933" s="97">
        <v>40.319626281886265</v>
      </c>
      <c r="F8933" s="227">
        <f t="shared" si="417"/>
        <v>242816.26</v>
      </c>
      <c r="G8933" s="81"/>
      <c r="H8933" s="106" t="s">
        <v>11235</v>
      </c>
      <c r="I8933" s="189" t="str">
        <f t="shared" si="418"/>
        <v/>
      </c>
      <c r="J8933" s="232">
        <v>2016</v>
      </c>
      <c r="K8933" s="106">
        <f t="shared" si="419"/>
        <v>0</v>
      </c>
    </row>
    <row r="8934" spans="2:11" s="58" customFormat="1">
      <c r="B8934" s="175" t="s">
        <v>10177</v>
      </c>
      <c r="C8934" s="174" t="s">
        <v>4573</v>
      </c>
      <c r="D8934" s="181">
        <v>1190.451585</v>
      </c>
      <c r="E8934" s="97">
        <v>71.34731984921504</v>
      </c>
      <c r="F8934" s="227">
        <f t="shared" si="417"/>
        <v>84935.530000000013</v>
      </c>
      <c r="G8934" s="81"/>
      <c r="H8934" s="106" t="s">
        <v>11235</v>
      </c>
      <c r="I8934" s="189" t="str">
        <f t="shared" si="418"/>
        <v/>
      </c>
      <c r="J8934" s="232">
        <v>2016</v>
      </c>
      <c r="K8934" s="106">
        <f t="shared" si="419"/>
        <v>0</v>
      </c>
    </row>
    <row r="8935" spans="2:11" s="58" customFormat="1">
      <c r="B8935" s="175" t="s">
        <v>10178</v>
      </c>
      <c r="C8935" s="174" t="s">
        <v>4573</v>
      </c>
      <c r="D8935" s="181">
        <v>3137.1900599999999</v>
      </c>
      <c r="E8935" s="97">
        <v>30.732266186002136</v>
      </c>
      <c r="F8935" s="227">
        <f t="shared" si="417"/>
        <v>96412.96</v>
      </c>
      <c r="G8935" s="81"/>
      <c r="H8935" s="106" t="s">
        <v>11235</v>
      </c>
      <c r="I8935" s="189" t="str">
        <f t="shared" si="418"/>
        <v/>
      </c>
      <c r="J8935" s="232">
        <v>2016</v>
      </c>
      <c r="K8935" s="106">
        <f t="shared" si="419"/>
        <v>0</v>
      </c>
    </row>
    <row r="8936" spans="2:11" s="58" customFormat="1">
      <c r="B8936" s="175" t="s">
        <v>10179</v>
      </c>
      <c r="C8936" s="174" t="s">
        <v>4573</v>
      </c>
      <c r="D8936" s="181">
        <v>4554.0279920000003</v>
      </c>
      <c r="E8936" s="97">
        <v>17.023979680448129</v>
      </c>
      <c r="F8936" s="227">
        <f t="shared" si="417"/>
        <v>77527.679999999993</v>
      </c>
      <c r="G8936" s="81"/>
      <c r="H8936" s="106" t="s">
        <v>11235</v>
      </c>
      <c r="I8936" s="189" t="str">
        <f t="shared" si="418"/>
        <v/>
      </c>
      <c r="J8936" s="232">
        <v>2016</v>
      </c>
      <c r="K8936" s="106">
        <f t="shared" si="419"/>
        <v>0</v>
      </c>
    </row>
    <row r="8937" spans="2:11" s="58" customFormat="1">
      <c r="B8937" s="175" t="s">
        <v>10180</v>
      </c>
      <c r="C8937" s="174" t="s">
        <v>4573</v>
      </c>
      <c r="D8937" s="104">
        <v>6502.0157669999999</v>
      </c>
      <c r="E8937" s="97">
        <v>165.95465908841746</v>
      </c>
      <c r="F8937" s="227">
        <f t="shared" si="417"/>
        <v>1079039.81</v>
      </c>
      <c r="G8937" s="81"/>
      <c r="H8937" s="106" t="s">
        <v>11235</v>
      </c>
      <c r="I8937" s="189" t="str">
        <f t="shared" si="418"/>
        <v/>
      </c>
      <c r="J8937" s="232">
        <v>2016</v>
      </c>
      <c r="K8937" s="106">
        <f t="shared" si="419"/>
        <v>0</v>
      </c>
    </row>
    <row r="8938" spans="2:11" s="58" customFormat="1">
      <c r="B8938" s="175" t="s">
        <v>10181</v>
      </c>
      <c r="C8938" s="174" t="s">
        <v>4573</v>
      </c>
      <c r="D8938" s="181">
        <v>4931.9413020000002</v>
      </c>
      <c r="E8938" s="97">
        <v>112.25195031731138</v>
      </c>
      <c r="F8938" s="227">
        <f t="shared" si="417"/>
        <v>553620.03</v>
      </c>
      <c r="G8938" s="81">
        <v>2465.97057</v>
      </c>
      <c r="H8938" s="106">
        <v>179.12663085837232</v>
      </c>
      <c r="I8938" s="189">
        <f t="shared" si="418"/>
        <v>441721</v>
      </c>
      <c r="J8938" s="232">
        <v>2016</v>
      </c>
      <c r="K8938" s="106">
        <f t="shared" si="419"/>
        <v>995341</v>
      </c>
    </row>
    <row r="8939" spans="2:11" s="58" customFormat="1">
      <c r="B8939" s="175" t="s">
        <v>10182</v>
      </c>
      <c r="C8939" s="174" t="s">
        <v>4965</v>
      </c>
      <c r="D8939" s="181">
        <v>11879</v>
      </c>
      <c r="E8939" s="97">
        <v>1547.5094317703511</v>
      </c>
      <c r="F8939" s="227">
        <f t="shared" si="417"/>
        <v>18382864.539999999</v>
      </c>
      <c r="G8939" s="81">
        <v>5939.4997240000002</v>
      </c>
      <c r="H8939" s="106">
        <v>576.16115144717196</v>
      </c>
      <c r="I8939" s="189">
        <f t="shared" si="418"/>
        <v>3422109</v>
      </c>
      <c r="J8939" s="232">
        <v>2016</v>
      </c>
      <c r="K8939" s="106">
        <f t="shared" si="419"/>
        <v>21804974</v>
      </c>
    </row>
    <row r="8940" spans="2:11" s="58" customFormat="1">
      <c r="B8940" s="175" t="s">
        <v>10183</v>
      </c>
      <c r="C8940" s="174" t="s">
        <v>4965</v>
      </c>
      <c r="D8940" s="181">
        <v>5841.5</v>
      </c>
      <c r="E8940" s="97">
        <v>306.13183771291619</v>
      </c>
      <c r="F8940" s="227">
        <f t="shared" si="417"/>
        <v>1788269.13</v>
      </c>
      <c r="G8940" s="81">
        <v>2920.7500789999999</v>
      </c>
      <c r="H8940" s="106">
        <v>167.66446520739785</v>
      </c>
      <c r="I8940" s="189">
        <f t="shared" si="418"/>
        <v>489706</v>
      </c>
      <c r="J8940" s="232">
        <v>2016</v>
      </c>
      <c r="K8940" s="106">
        <f t="shared" si="419"/>
        <v>2277975</v>
      </c>
    </row>
    <row r="8941" spans="2:11" s="58" customFormat="1">
      <c r="B8941" s="175" t="s">
        <v>10184</v>
      </c>
      <c r="C8941" s="174" t="s">
        <v>173</v>
      </c>
      <c r="D8941" s="181">
        <v>5879.7</v>
      </c>
      <c r="E8941" s="97">
        <v>451.75450618228825</v>
      </c>
      <c r="F8941" s="227">
        <f t="shared" si="417"/>
        <v>2656180.9700000002</v>
      </c>
      <c r="G8941" s="81">
        <v>2939.8499270000002</v>
      </c>
      <c r="H8941" s="106">
        <v>576.16104293067883</v>
      </c>
      <c r="I8941" s="189">
        <f t="shared" si="418"/>
        <v>1693827.0000000002</v>
      </c>
      <c r="J8941" s="232">
        <v>2016</v>
      </c>
      <c r="K8941" s="106">
        <f t="shared" si="419"/>
        <v>4350008</v>
      </c>
    </row>
    <row r="8942" spans="2:11" s="58" customFormat="1">
      <c r="B8942" s="175" t="s">
        <v>10185</v>
      </c>
      <c r="C8942" s="174" t="s">
        <v>173</v>
      </c>
      <c r="D8942" s="104">
        <v>10835.00476</v>
      </c>
      <c r="E8942" s="97">
        <v>207.57706155359367</v>
      </c>
      <c r="F8942" s="227">
        <f t="shared" si="417"/>
        <v>2249098.4500000002</v>
      </c>
      <c r="G8942" s="81">
        <v>5417.5022929999996</v>
      </c>
      <c r="H8942" s="106">
        <v>576.16108516153793</v>
      </c>
      <c r="I8942" s="189">
        <f t="shared" si="418"/>
        <v>3121353.9999999995</v>
      </c>
      <c r="J8942" s="232">
        <v>2016</v>
      </c>
      <c r="K8942" s="106">
        <f t="shared" si="419"/>
        <v>5370452</v>
      </c>
    </row>
    <row r="8943" spans="2:11" s="58" customFormat="1">
      <c r="B8943" s="175" t="s">
        <v>10186</v>
      </c>
      <c r="C8943" s="174" t="s">
        <v>4637</v>
      </c>
      <c r="D8943" s="181">
        <v>7277.7333330000001</v>
      </c>
      <c r="E8943" s="97">
        <v>232.87279877584928</v>
      </c>
      <c r="F8943" s="227">
        <f t="shared" si="417"/>
        <v>1694786.13</v>
      </c>
      <c r="G8943" s="81">
        <v>3638.8665350000001</v>
      </c>
      <c r="H8943" s="106">
        <v>576.16127984754462</v>
      </c>
      <c r="I8943" s="189">
        <f t="shared" si="418"/>
        <v>2096574</v>
      </c>
      <c r="J8943" s="232">
        <v>2016</v>
      </c>
      <c r="K8943" s="106">
        <f t="shared" si="419"/>
        <v>3791360</v>
      </c>
    </row>
    <row r="8944" spans="2:11" s="58" customFormat="1">
      <c r="B8944" s="175" t="s">
        <v>10187</v>
      </c>
      <c r="C8944" s="174" t="s">
        <v>4637</v>
      </c>
      <c r="D8944" s="181">
        <v>10665.95</v>
      </c>
      <c r="E8944" s="97">
        <v>183.82528044853012</v>
      </c>
      <c r="F8944" s="227">
        <f t="shared" si="417"/>
        <v>1960671.25</v>
      </c>
      <c r="G8944" s="81">
        <v>5332.9751530000003</v>
      </c>
      <c r="H8944" s="106">
        <v>576.16113179742013</v>
      </c>
      <c r="I8944" s="189">
        <f t="shared" si="418"/>
        <v>3072653</v>
      </c>
      <c r="J8944" s="232">
        <v>2016</v>
      </c>
      <c r="K8944" s="106">
        <f t="shared" si="419"/>
        <v>5033324</v>
      </c>
    </row>
    <row r="8945" spans="2:11" s="58" customFormat="1">
      <c r="B8945" s="175" t="s">
        <v>10188</v>
      </c>
      <c r="C8945" s="174" t="s">
        <v>4634</v>
      </c>
      <c r="D8945" s="181">
        <v>9908.2000000000007</v>
      </c>
      <c r="E8945" s="97">
        <v>256.71398437657695</v>
      </c>
      <c r="F8945" s="227">
        <f t="shared" si="417"/>
        <v>2543573.5</v>
      </c>
      <c r="G8945" s="81">
        <v>4954.0998509999999</v>
      </c>
      <c r="H8945" s="106">
        <v>576.16117677237344</v>
      </c>
      <c r="I8945" s="189">
        <f t="shared" si="418"/>
        <v>2854360</v>
      </c>
      <c r="J8945" s="232">
        <v>2016</v>
      </c>
      <c r="K8945" s="106">
        <f t="shared" si="419"/>
        <v>5397934</v>
      </c>
    </row>
    <row r="8946" spans="2:11" s="58" customFormat="1">
      <c r="B8946" s="175" t="s">
        <v>10189</v>
      </c>
      <c r="C8946" s="174" t="s">
        <v>4634</v>
      </c>
      <c r="D8946" s="181">
        <v>4991.5</v>
      </c>
      <c r="E8946" s="97">
        <v>189.07470299509166</v>
      </c>
      <c r="F8946" s="227">
        <f t="shared" si="417"/>
        <v>943766.38</v>
      </c>
      <c r="G8946" s="81">
        <v>2495.7499250000001</v>
      </c>
      <c r="H8946" s="106">
        <v>576.16109113977029</v>
      </c>
      <c r="I8946" s="189">
        <f t="shared" si="418"/>
        <v>1437954</v>
      </c>
      <c r="J8946" s="232">
        <v>2016</v>
      </c>
      <c r="K8946" s="106">
        <f t="shared" si="419"/>
        <v>2381720</v>
      </c>
    </row>
    <row r="8947" spans="2:11" s="58" customFormat="1">
      <c r="B8947" s="175" t="s">
        <v>10190</v>
      </c>
      <c r="C8947" s="174" t="s">
        <v>379</v>
      </c>
      <c r="D8947" s="104">
        <v>2756.6</v>
      </c>
      <c r="E8947" s="97">
        <v>101.84496481172459</v>
      </c>
      <c r="F8947" s="227">
        <f t="shared" si="417"/>
        <v>280745.83</v>
      </c>
      <c r="G8947" s="81">
        <v>1378.2999729999999</v>
      </c>
      <c r="H8947" s="106">
        <v>623.65161201378044</v>
      </c>
      <c r="I8947" s="189">
        <f t="shared" si="418"/>
        <v>859579</v>
      </c>
      <c r="J8947" s="232">
        <v>2016</v>
      </c>
      <c r="K8947" s="106">
        <f t="shared" si="419"/>
        <v>1140325</v>
      </c>
    </row>
    <row r="8948" spans="2:11" s="58" customFormat="1">
      <c r="B8948" s="175" t="s">
        <v>10191</v>
      </c>
      <c r="C8948" s="174" t="s">
        <v>379</v>
      </c>
      <c r="D8948" s="181">
        <v>3349.1833329999999</v>
      </c>
      <c r="E8948" s="97">
        <v>84.587229731087405</v>
      </c>
      <c r="F8948" s="227">
        <f t="shared" si="417"/>
        <v>283298.14</v>
      </c>
      <c r="G8948" s="81">
        <v>1674.591688</v>
      </c>
      <c r="H8948" s="106">
        <v>623.65172805037832</v>
      </c>
      <c r="I8948" s="189">
        <f t="shared" si="418"/>
        <v>1044362</v>
      </c>
      <c r="J8948" s="232">
        <v>2016</v>
      </c>
      <c r="K8948" s="106">
        <f t="shared" si="419"/>
        <v>1327660</v>
      </c>
    </row>
    <row r="8949" spans="2:11" s="58" customFormat="1">
      <c r="B8949" s="175" t="s">
        <v>10192</v>
      </c>
      <c r="C8949" s="174" t="s">
        <v>5952</v>
      </c>
      <c r="D8949" s="181">
        <v>7402.5</v>
      </c>
      <c r="E8949" s="97">
        <v>93.670458628841601</v>
      </c>
      <c r="F8949" s="227">
        <f t="shared" si="417"/>
        <v>693395.57</v>
      </c>
      <c r="G8949" s="81">
        <v>3701.249918</v>
      </c>
      <c r="H8949" s="106">
        <v>162.6944987074499</v>
      </c>
      <c r="I8949" s="189">
        <f t="shared" si="418"/>
        <v>602173</v>
      </c>
      <c r="J8949" s="232">
        <v>2016</v>
      </c>
      <c r="K8949" s="106">
        <f t="shared" si="419"/>
        <v>1295569</v>
      </c>
    </row>
    <row r="8950" spans="2:11" s="58" customFormat="1">
      <c r="B8950" s="175" t="s">
        <v>10193</v>
      </c>
      <c r="C8950" s="174" t="s">
        <v>5952</v>
      </c>
      <c r="D8950" s="181">
        <v>12841.164290000001</v>
      </c>
      <c r="E8950" s="97">
        <v>124.79796020116179</v>
      </c>
      <c r="F8950" s="227">
        <f t="shared" si="417"/>
        <v>1602551.11</v>
      </c>
      <c r="G8950" s="81">
        <v>6420.5819860000001</v>
      </c>
      <c r="H8950" s="106">
        <v>162.69444145059157</v>
      </c>
      <c r="I8950" s="189">
        <f t="shared" si="418"/>
        <v>1044593</v>
      </c>
      <c r="J8950" s="232">
        <v>2016</v>
      </c>
      <c r="K8950" s="106">
        <f t="shared" si="419"/>
        <v>2647144</v>
      </c>
    </row>
    <row r="8951" spans="2:11" s="58" customFormat="1">
      <c r="B8951" s="175" t="s">
        <v>10194</v>
      </c>
      <c r="C8951" s="174" t="s">
        <v>5512</v>
      </c>
      <c r="D8951" s="181">
        <v>14299.3</v>
      </c>
      <c r="E8951" s="97">
        <v>34.193123439608932</v>
      </c>
      <c r="F8951" s="227">
        <f t="shared" si="417"/>
        <v>488937.73</v>
      </c>
      <c r="G8951" s="81">
        <v>7149.6498629999996</v>
      </c>
      <c r="H8951" s="106">
        <v>162.69454061235894</v>
      </c>
      <c r="I8951" s="189">
        <f t="shared" si="418"/>
        <v>1163209</v>
      </c>
      <c r="J8951" s="232">
        <v>2016</v>
      </c>
      <c r="K8951" s="106">
        <f t="shared" si="419"/>
        <v>1652147</v>
      </c>
    </row>
    <row r="8952" spans="2:11" s="58" customFormat="1">
      <c r="B8952" s="175" t="s">
        <v>10195</v>
      </c>
      <c r="C8952" s="174" t="s">
        <v>8864</v>
      </c>
      <c r="D8952" s="104">
        <v>25908.025000000001</v>
      </c>
      <c r="E8952" s="97">
        <v>214.02085029638499</v>
      </c>
      <c r="F8952" s="227">
        <f t="shared" si="417"/>
        <v>5544857.54</v>
      </c>
      <c r="G8952" s="81">
        <v>12954.012339999999</v>
      </c>
      <c r="H8952" s="106">
        <v>162.69453391612257</v>
      </c>
      <c r="I8952" s="189">
        <f t="shared" si="418"/>
        <v>2107547</v>
      </c>
      <c r="J8952" s="232">
        <v>2016</v>
      </c>
      <c r="K8952" s="106">
        <f t="shared" si="419"/>
        <v>7652405</v>
      </c>
    </row>
    <row r="8953" spans="2:11" s="58" customFormat="1">
      <c r="B8953" s="175" t="s">
        <v>10196</v>
      </c>
      <c r="C8953" s="174" t="s">
        <v>8864</v>
      </c>
      <c r="D8953" s="181">
        <v>20147.042860000001</v>
      </c>
      <c r="E8953" s="97">
        <v>616.06147047229729</v>
      </c>
      <c r="F8953" s="227">
        <f t="shared" si="417"/>
        <v>12411816.85</v>
      </c>
      <c r="G8953" s="81">
        <v>10073.521350000001</v>
      </c>
      <c r="H8953" s="106">
        <v>162.6945477213884</v>
      </c>
      <c r="I8953" s="189">
        <f t="shared" si="418"/>
        <v>1638907</v>
      </c>
      <c r="J8953" s="232">
        <v>2016</v>
      </c>
      <c r="K8953" s="106">
        <f t="shared" si="419"/>
        <v>14050724</v>
      </c>
    </row>
    <row r="8954" spans="2:11" s="58" customFormat="1">
      <c r="B8954" s="175" t="s">
        <v>10197</v>
      </c>
      <c r="C8954" s="174" t="s">
        <v>8607</v>
      </c>
      <c r="D8954" s="181">
        <v>9925.0454549999995</v>
      </c>
      <c r="E8954" s="97">
        <v>252.6399351387152</v>
      </c>
      <c r="F8954" s="227">
        <f t="shared" si="417"/>
        <v>2507462.84</v>
      </c>
      <c r="G8954" s="81">
        <v>4962.5227320000004</v>
      </c>
      <c r="H8954" s="106">
        <v>162.69446884218323</v>
      </c>
      <c r="I8954" s="189">
        <f t="shared" si="418"/>
        <v>807375</v>
      </c>
      <c r="J8954" s="232">
        <v>2016</v>
      </c>
      <c r="K8954" s="106">
        <f t="shared" si="419"/>
        <v>3314838</v>
      </c>
    </row>
    <row r="8955" spans="2:11" s="58" customFormat="1">
      <c r="B8955" s="175" t="s">
        <v>10198</v>
      </c>
      <c r="C8955" s="174" t="s">
        <v>8607</v>
      </c>
      <c r="D8955" s="181">
        <v>5513.7</v>
      </c>
      <c r="E8955" s="97">
        <v>443.08122313509983</v>
      </c>
      <c r="F8955" s="227">
        <f t="shared" si="417"/>
        <v>2443016.94</v>
      </c>
      <c r="G8955" s="81">
        <v>2756.849929</v>
      </c>
      <c r="H8955" s="106">
        <v>162.69438364484873</v>
      </c>
      <c r="I8955" s="189">
        <f t="shared" si="418"/>
        <v>448524</v>
      </c>
      <c r="J8955" s="232">
        <v>2016</v>
      </c>
      <c r="K8955" s="106">
        <f t="shared" si="419"/>
        <v>2891541</v>
      </c>
    </row>
    <row r="8956" spans="2:11" s="58" customFormat="1">
      <c r="B8956" s="175" t="s">
        <v>10199</v>
      </c>
      <c r="C8956" s="174" t="s">
        <v>4644</v>
      </c>
      <c r="D8956" s="181">
        <v>6597.2166669999997</v>
      </c>
      <c r="E8956" s="97">
        <v>101.45172332264103</v>
      </c>
      <c r="F8956" s="227">
        <f t="shared" si="417"/>
        <v>669299</v>
      </c>
      <c r="G8956" s="81"/>
      <c r="H8956" s="106" t="s">
        <v>11235</v>
      </c>
      <c r="I8956" s="189" t="str">
        <f t="shared" si="418"/>
        <v/>
      </c>
      <c r="J8956" s="232">
        <v>2016</v>
      </c>
      <c r="K8956" s="106">
        <f t="shared" si="419"/>
        <v>0</v>
      </c>
    </row>
    <row r="8957" spans="2:11" s="58" customFormat="1">
      <c r="B8957" s="175" t="s">
        <v>10200</v>
      </c>
      <c r="C8957" s="174" t="s">
        <v>4634</v>
      </c>
      <c r="D8957" s="104">
        <v>16107.5219</v>
      </c>
      <c r="E8957" s="97">
        <v>74.91843608792486</v>
      </c>
      <c r="F8957" s="227">
        <f t="shared" si="417"/>
        <v>1206750.3500000001</v>
      </c>
      <c r="G8957" s="81"/>
      <c r="H8957" s="106" t="s">
        <v>11235</v>
      </c>
      <c r="I8957" s="189" t="str">
        <f t="shared" si="418"/>
        <v/>
      </c>
      <c r="J8957" s="232">
        <v>2016</v>
      </c>
      <c r="K8957" s="106">
        <f t="shared" si="419"/>
        <v>0</v>
      </c>
    </row>
    <row r="8958" spans="2:11" s="58" customFormat="1">
      <c r="B8958" s="175" t="s">
        <v>10201</v>
      </c>
      <c r="C8958" s="174" t="s">
        <v>4634</v>
      </c>
      <c r="D8958" s="181">
        <v>8553.6</v>
      </c>
      <c r="E8958" s="97">
        <v>112.06144313505425</v>
      </c>
      <c r="F8958" s="227">
        <f t="shared" si="417"/>
        <v>958528.76</v>
      </c>
      <c r="G8958" s="81"/>
      <c r="H8958" s="106" t="s">
        <v>11235</v>
      </c>
      <c r="I8958" s="189" t="str">
        <f t="shared" si="418"/>
        <v/>
      </c>
      <c r="J8958" s="232">
        <v>2016</v>
      </c>
      <c r="K8958" s="106">
        <f t="shared" si="419"/>
        <v>0</v>
      </c>
    </row>
    <row r="8959" spans="2:11" s="58" customFormat="1">
      <c r="B8959" s="175" t="s">
        <v>10202</v>
      </c>
      <c r="C8959" s="174" t="s">
        <v>10147</v>
      </c>
      <c r="D8959" s="181">
        <v>7953.7892860000002</v>
      </c>
      <c r="E8959" s="97">
        <v>398.1227520791528</v>
      </c>
      <c r="F8959" s="227">
        <f t="shared" si="417"/>
        <v>3166584.48</v>
      </c>
      <c r="G8959" s="81">
        <v>3976.8946959999998</v>
      </c>
      <c r="H8959" s="106">
        <v>162.69452662419704</v>
      </c>
      <c r="I8959" s="189">
        <f t="shared" si="418"/>
        <v>647019</v>
      </c>
      <c r="J8959" s="232">
        <v>2016</v>
      </c>
      <c r="K8959" s="106">
        <f t="shared" si="419"/>
        <v>3813603</v>
      </c>
    </row>
    <row r="8960" spans="2:11" s="58" customFormat="1">
      <c r="B8960" s="175" t="s">
        <v>10203</v>
      </c>
      <c r="C8960" s="174" t="s">
        <v>10147</v>
      </c>
      <c r="D8960" s="181">
        <v>5266.8363639999998</v>
      </c>
      <c r="E8960" s="97">
        <v>285.54307103208112</v>
      </c>
      <c r="F8960" s="227">
        <f t="shared" si="417"/>
        <v>1503908.6299999997</v>
      </c>
      <c r="G8960" s="81">
        <v>2633.41824</v>
      </c>
      <c r="H8960" s="106">
        <v>162.69462764866398</v>
      </c>
      <c r="I8960" s="189">
        <f t="shared" si="418"/>
        <v>428443.00000000006</v>
      </c>
      <c r="J8960" s="232">
        <v>2016</v>
      </c>
      <c r="K8960" s="106">
        <f t="shared" si="419"/>
        <v>1932352</v>
      </c>
    </row>
    <row r="8961" spans="2:11" s="58" customFormat="1">
      <c r="B8961" s="175" t="s">
        <v>10204</v>
      </c>
      <c r="C8961" s="174" t="s">
        <v>4591</v>
      </c>
      <c r="D8961" s="181">
        <v>3603.7057460000001</v>
      </c>
      <c r="E8961" s="97">
        <v>115.04537806955562</v>
      </c>
      <c r="F8961" s="227">
        <f t="shared" si="417"/>
        <v>414589.69</v>
      </c>
      <c r="G8961" s="81">
        <v>1801.8528920000001</v>
      </c>
      <c r="H8961" s="106">
        <v>162.69474678069335</v>
      </c>
      <c r="I8961" s="189">
        <f t="shared" si="418"/>
        <v>293152</v>
      </c>
      <c r="J8961" s="232">
        <v>2016</v>
      </c>
      <c r="K8961" s="106">
        <f t="shared" si="419"/>
        <v>707742</v>
      </c>
    </row>
    <row r="8962" spans="2:11" s="58" customFormat="1">
      <c r="B8962" s="175" t="s">
        <v>10205</v>
      </c>
      <c r="C8962" s="174" t="s">
        <v>10147</v>
      </c>
      <c r="D8962" s="104">
        <v>7953.7892860000002</v>
      </c>
      <c r="E8962" s="97">
        <v>398.1227520791528</v>
      </c>
      <c r="F8962" s="227">
        <f t="shared" si="417"/>
        <v>3166584.48</v>
      </c>
      <c r="G8962" s="81">
        <v>3976.8946959999998</v>
      </c>
      <c r="H8962" s="106">
        <v>162.69452662419704</v>
      </c>
      <c r="I8962" s="189">
        <f t="shared" si="418"/>
        <v>647019</v>
      </c>
      <c r="J8962" s="232">
        <v>2016</v>
      </c>
      <c r="K8962" s="106">
        <f t="shared" si="419"/>
        <v>3813603</v>
      </c>
    </row>
    <row r="8963" spans="2:11" s="58" customFormat="1">
      <c r="B8963" s="175" t="s">
        <v>10206</v>
      </c>
      <c r="C8963" s="174" t="s">
        <v>4642</v>
      </c>
      <c r="D8963" s="181">
        <v>7428.2749999999996</v>
      </c>
      <c r="E8963" s="97">
        <v>371.78287287425411</v>
      </c>
      <c r="F8963" s="227">
        <f t="shared" si="417"/>
        <v>2761705.42</v>
      </c>
      <c r="G8963" s="81">
        <v>3714.1374900000001</v>
      </c>
      <c r="H8963" s="106">
        <v>162.69456950017215</v>
      </c>
      <c r="I8963" s="189">
        <f t="shared" si="418"/>
        <v>604270</v>
      </c>
      <c r="J8963" s="232">
        <v>2016</v>
      </c>
      <c r="K8963" s="106">
        <f t="shared" si="419"/>
        <v>3365975</v>
      </c>
    </row>
    <row r="8964" spans="2:11" s="58" customFormat="1">
      <c r="B8964" s="175" t="s">
        <v>10207</v>
      </c>
      <c r="C8964" s="174" t="s">
        <v>4642</v>
      </c>
      <c r="D8964" s="181">
        <v>8246.2000000000007</v>
      </c>
      <c r="E8964" s="97">
        <v>215.67216293565519</v>
      </c>
      <c r="F8964" s="227">
        <f t="shared" si="417"/>
        <v>1778475.79</v>
      </c>
      <c r="G8964" s="81">
        <v>4123.0998460000001</v>
      </c>
      <c r="H8964" s="106">
        <v>162.69458054739525</v>
      </c>
      <c r="I8964" s="189">
        <f t="shared" si="418"/>
        <v>670806</v>
      </c>
      <c r="J8964" s="232">
        <v>2016</v>
      </c>
      <c r="K8964" s="106">
        <f t="shared" si="419"/>
        <v>2449282</v>
      </c>
    </row>
    <row r="8965" spans="2:11" s="58" customFormat="1">
      <c r="B8965" s="175" t="s">
        <v>10208</v>
      </c>
      <c r="C8965" s="174" t="s">
        <v>10209</v>
      </c>
      <c r="D8965" s="181">
        <v>6488.8278559999999</v>
      </c>
      <c r="E8965" s="97">
        <v>209.69454271187558</v>
      </c>
      <c r="F8965" s="227">
        <f t="shared" si="417"/>
        <v>1360671.79</v>
      </c>
      <c r="G8965" s="81">
        <v>3244.4138950000001</v>
      </c>
      <c r="H8965" s="106">
        <v>162.69440863062263</v>
      </c>
      <c r="I8965" s="189">
        <f t="shared" si="418"/>
        <v>527848</v>
      </c>
      <c r="J8965" s="232">
        <v>2016</v>
      </c>
      <c r="K8965" s="106">
        <f t="shared" si="419"/>
        <v>1888520</v>
      </c>
    </row>
    <row r="8966" spans="2:11" s="58" customFormat="1">
      <c r="B8966" s="175" t="s">
        <v>10210</v>
      </c>
      <c r="C8966" s="174" t="s">
        <v>5658</v>
      </c>
      <c r="D8966" s="181">
        <v>9017.7222220000003</v>
      </c>
      <c r="E8966" s="97">
        <v>184.92884665836849</v>
      </c>
      <c r="F8966" s="227">
        <f t="shared" si="417"/>
        <v>1667636.97</v>
      </c>
      <c r="G8966" s="81">
        <v>4508.8612409999996</v>
      </c>
      <c r="H8966" s="106">
        <v>162.69451659534892</v>
      </c>
      <c r="I8966" s="189">
        <f t="shared" si="418"/>
        <v>733566.99999999988</v>
      </c>
      <c r="J8966" s="232">
        <v>2016</v>
      </c>
      <c r="K8966" s="106">
        <f t="shared" si="419"/>
        <v>2401204</v>
      </c>
    </row>
    <row r="8967" spans="2:11" s="58" customFormat="1">
      <c r="B8967" s="175" t="s">
        <v>10211</v>
      </c>
      <c r="C8967" s="174" t="s">
        <v>5658</v>
      </c>
      <c r="D8967" s="104">
        <v>8111.3222219999998</v>
      </c>
      <c r="E8967" s="97">
        <v>337.19121188180554</v>
      </c>
      <c r="F8967" s="227">
        <f t="shared" si="417"/>
        <v>2735066.57</v>
      </c>
      <c r="G8967" s="81">
        <v>4055.661106</v>
      </c>
      <c r="H8967" s="106">
        <v>162.69456020963699</v>
      </c>
      <c r="I8967" s="189">
        <f t="shared" si="418"/>
        <v>659834</v>
      </c>
      <c r="J8967" s="232">
        <v>2016</v>
      </c>
      <c r="K8967" s="106">
        <f t="shared" si="419"/>
        <v>3394901</v>
      </c>
    </row>
    <row r="8968" spans="2:11" s="58" customFormat="1">
      <c r="B8968" s="175" t="s">
        <v>10212</v>
      </c>
      <c r="C8968" s="174" t="s">
        <v>5658</v>
      </c>
      <c r="D8968" s="181">
        <v>18951.323810000002</v>
      </c>
      <c r="E8968" s="97">
        <v>104.05140557829979</v>
      </c>
      <c r="F8968" s="227">
        <f t="shared" si="417"/>
        <v>1971911.88</v>
      </c>
      <c r="G8968" s="81">
        <v>9475.6623220000001</v>
      </c>
      <c r="H8968" s="106">
        <v>162.69448484046558</v>
      </c>
      <c r="I8968" s="189">
        <f t="shared" si="418"/>
        <v>1541637.9999999998</v>
      </c>
      <c r="J8968" s="232">
        <v>2016</v>
      </c>
      <c r="K8968" s="106">
        <f t="shared" si="419"/>
        <v>3513550</v>
      </c>
    </row>
    <row r="8969" spans="2:11" s="58" customFormat="1">
      <c r="B8969" s="175" t="s">
        <v>10213</v>
      </c>
      <c r="C8969" s="174" t="s">
        <v>5658</v>
      </c>
      <c r="D8969" s="181">
        <v>8111.3222219999998</v>
      </c>
      <c r="E8969" s="97">
        <v>337.19121188180554</v>
      </c>
      <c r="F8969" s="227">
        <f t="shared" si="417"/>
        <v>2735066.57</v>
      </c>
      <c r="G8969" s="81">
        <v>4055.661106</v>
      </c>
      <c r="H8969" s="106">
        <v>162.69456020963699</v>
      </c>
      <c r="I8969" s="189">
        <f t="shared" si="418"/>
        <v>659834</v>
      </c>
      <c r="J8969" s="232">
        <v>2016</v>
      </c>
      <c r="K8969" s="106">
        <f t="shared" si="419"/>
        <v>3394901</v>
      </c>
    </row>
    <row r="8970" spans="2:11" s="58" customFormat="1">
      <c r="B8970" s="175" t="s">
        <v>10214</v>
      </c>
      <c r="C8970" s="174" t="s">
        <v>2372</v>
      </c>
      <c r="D8970" s="181">
        <v>6190.2317519999997</v>
      </c>
      <c r="E8970" s="97">
        <v>182.20163560687317</v>
      </c>
      <c r="F8970" s="227">
        <f t="shared" si="417"/>
        <v>1127870.3500000001</v>
      </c>
      <c r="G8970" s="81">
        <v>3095.1158449999998</v>
      </c>
      <c r="H8970" s="106">
        <v>162.69439504614084</v>
      </c>
      <c r="I8970" s="189">
        <f t="shared" si="418"/>
        <v>503558</v>
      </c>
      <c r="J8970" s="232">
        <v>2016</v>
      </c>
      <c r="K8970" s="106">
        <f t="shared" si="419"/>
        <v>1631428</v>
      </c>
    </row>
    <row r="8971" spans="2:11" s="58" customFormat="1">
      <c r="B8971" s="175" t="s">
        <v>10215</v>
      </c>
      <c r="C8971" s="174" t="s">
        <v>10209</v>
      </c>
      <c r="D8971" s="181">
        <v>6488.8278559999999</v>
      </c>
      <c r="E8971" s="97">
        <v>209.69454271187558</v>
      </c>
      <c r="F8971" s="227">
        <f t="shared" si="417"/>
        <v>1360671.79</v>
      </c>
      <c r="G8971" s="81">
        <v>3244.4138950000001</v>
      </c>
      <c r="H8971" s="106">
        <v>162.69440863062263</v>
      </c>
      <c r="I8971" s="189">
        <f t="shared" si="418"/>
        <v>527848</v>
      </c>
      <c r="J8971" s="232">
        <v>2016</v>
      </c>
      <c r="K8971" s="106">
        <f t="shared" si="419"/>
        <v>1888520</v>
      </c>
    </row>
    <row r="8972" spans="2:11" s="58" customFormat="1">
      <c r="B8972" s="175" t="s">
        <v>10216</v>
      </c>
      <c r="C8972" s="174" t="s">
        <v>2682</v>
      </c>
      <c r="D8972" s="104">
        <v>561.71435729999996</v>
      </c>
      <c r="E8972" s="97">
        <v>137.66194329033578</v>
      </c>
      <c r="F8972" s="227">
        <f t="shared" si="417"/>
        <v>77326.69</v>
      </c>
      <c r="G8972" s="81">
        <v>280.85718780000002</v>
      </c>
      <c r="H8972" s="106">
        <v>1300.6111855685253</v>
      </c>
      <c r="I8972" s="189">
        <f t="shared" si="418"/>
        <v>365286</v>
      </c>
      <c r="J8972" s="232">
        <v>2016</v>
      </c>
      <c r="K8972" s="106">
        <f t="shared" si="419"/>
        <v>442613</v>
      </c>
    </row>
    <row r="8973" spans="2:11" s="58" customFormat="1">
      <c r="B8973" s="175" t="s">
        <v>10217</v>
      </c>
      <c r="C8973" s="174" t="s">
        <v>2682</v>
      </c>
      <c r="D8973" s="181">
        <v>2003.978568</v>
      </c>
      <c r="E8973" s="97">
        <v>61.108917009136398</v>
      </c>
      <c r="F8973" s="227">
        <f t="shared" si="417"/>
        <v>122460.96</v>
      </c>
      <c r="G8973" s="81">
        <v>1001.989322</v>
      </c>
      <c r="H8973" s="106">
        <v>1300.6106665875227</v>
      </c>
      <c r="I8973" s="189">
        <f t="shared" si="418"/>
        <v>1303198</v>
      </c>
      <c r="J8973" s="232">
        <v>2016</v>
      </c>
      <c r="K8973" s="106">
        <f t="shared" si="419"/>
        <v>1425659</v>
      </c>
    </row>
    <row r="8974" spans="2:11" s="58" customFormat="1">
      <c r="B8974" s="175" t="s">
        <v>10218</v>
      </c>
      <c r="C8974" s="174" t="s">
        <v>3680</v>
      </c>
      <c r="D8974" s="181">
        <v>2458.7636360000001</v>
      </c>
      <c r="E8974" s="97">
        <v>339.27758967393481</v>
      </c>
      <c r="F8974" s="227">
        <f t="shared" ref="F8974:F9011" si="420">IFERROR(D8974*E8974,0)</f>
        <v>834203.4</v>
      </c>
      <c r="G8974" s="81">
        <v>1229.3818200000001</v>
      </c>
      <c r="H8974" s="106">
        <v>623.65164957458046</v>
      </c>
      <c r="I8974" s="189">
        <f t="shared" ref="I8974:I9010" si="421">IFERROR(G8974*H8974,"")</f>
        <v>766706</v>
      </c>
      <c r="J8974" s="232">
        <v>2016</v>
      </c>
      <c r="K8974" s="106">
        <f t="shared" ref="K8974:K9011" si="422">IFERROR(ROUND((F8974+I8974),0),0)</f>
        <v>1600909</v>
      </c>
    </row>
    <row r="8975" spans="2:11" s="58" customFormat="1">
      <c r="B8975" s="175" t="s">
        <v>10219</v>
      </c>
      <c r="C8975" s="174" t="s">
        <v>3680</v>
      </c>
      <c r="D8975" s="181">
        <v>2458.7636360000001</v>
      </c>
      <c r="E8975" s="97">
        <v>485.07491836031039</v>
      </c>
      <c r="F8975" s="227">
        <f t="shared" si="420"/>
        <v>1192684.57</v>
      </c>
      <c r="G8975" s="81">
        <v>1229.381793</v>
      </c>
      <c r="H8975" s="106">
        <v>623.65166327137888</v>
      </c>
      <c r="I8975" s="189">
        <f t="shared" si="421"/>
        <v>766706</v>
      </c>
      <c r="J8975" s="232">
        <v>2016</v>
      </c>
      <c r="K8975" s="106">
        <f t="shared" si="422"/>
        <v>1959391</v>
      </c>
    </row>
    <row r="8976" spans="2:11" s="58" customFormat="1">
      <c r="B8976" s="175" t="s">
        <v>10220</v>
      </c>
      <c r="C8976" s="174" t="s">
        <v>692</v>
      </c>
      <c r="D8976" s="181">
        <v>2247.1999999999998</v>
      </c>
      <c r="E8976" s="97">
        <v>147.45006229975081</v>
      </c>
      <c r="F8976" s="227">
        <f t="shared" si="420"/>
        <v>331349.77999999997</v>
      </c>
      <c r="G8976" s="81">
        <v>1123.6000340000001</v>
      </c>
      <c r="H8976" s="106">
        <v>162.69490429723501</v>
      </c>
      <c r="I8976" s="189">
        <f t="shared" si="421"/>
        <v>182804.00000000003</v>
      </c>
      <c r="J8976" s="232">
        <v>2016</v>
      </c>
      <c r="K8976" s="106">
        <f t="shared" si="422"/>
        <v>514154</v>
      </c>
    </row>
    <row r="8977" spans="2:11" s="58" customFormat="1">
      <c r="B8977" s="175" t="s">
        <v>10221</v>
      </c>
      <c r="C8977" s="174" t="s">
        <v>677</v>
      </c>
      <c r="D8977" s="104">
        <v>1779.2666670000001</v>
      </c>
      <c r="E8977" s="97">
        <v>51.352549729972544</v>
      </c>
      <c r="F8977" s="227">
        <f t="shared" si="420"/>
        <v>91369.88</v>
      </c>
      <c r="G8977" s="81">
        <v>889.63334029999999</v>
      </c>
      <c r="H8977" s="106">
        <v>162.69399250616192</v>
      </c>
      <c r="I8977" s="189">
        <f t="shared" si="421"/>
        <v>144738</v>
      </c>
      <c r="J8977" s="232">
        <v>2016</v>
      </c>
      <c r="K8977" s="106">
        <f t="shared" si="422"/>
        <v>236108</v>
      </c>
    </row>
    <row r="8978" spans="2:11" s="58" customFormat="1">
      <c r="B8978" s="175" t="s">
        <v>10222</v>
      </c>
      <c r="C8978" s="174" t="s">
        <v>640</v>
      </c>
      <c r="D8978" s="181">
        <v>9374.7285709999996</v>
      </c>
      <c r="E8978" s="97">
        <v>376.10864925808636</v>
      </c>
      <c r="F8978" s="227">
        <f t="shared" si="420"/>
        <v>3525916.5</v>
      </c>
      <c r="G8978" s="81">
        <v>4687.3644100000001</v>
      </c>
      <c r="H8978" s="106">
        <v>162.69441274355708</v>
      </c>
      <c r="I8978" s="189">
        <f t="shared" si="421"/>
        <v>762607.99999999988</v>
      </c>
      <c r="J8978" s="232">
        <v>2016</v>
      </c>
      <c r="K8978" s="106">
        <f t="shared" si="422"/>
        <v>4288525</v>
      </c>
    </row>
    <row r="8979" spans="2:11" s="58" customFormat="1">
      <c r="B8979" s="175" t="s">
        <v>10223</v>
      </c>
      <c r="C8979" s="174" t="s">
        <v>640</v>
      </c>
      <c r="D8979" s="181">
        <v>16985.05833</v>
      </c>
      <c r="E8979" s="97">
        <v>106.37017753473914</v>
      </c>
      <c r="F8979" s="227">
        <f t="shared" si="420"/>
        <v>1806703.67</v>
      </c>
      <c r="G8979" s="81">
        <v>8492.5293409999995</v>
      </c>
      <c r="H8979" s="106">
        <v>162.69452179923886</v>
      </c>
      <c r="I8979" s="189">
        <f t="shared" si="421"/>
        <v>1381688</v>
      </c>
      <c r="J8979" s="232">
        <v>2016</v>
      </c>
      <c r="K8979" s="106">
        <f t="shared" si="422"/>
        <v>3188392</v>
      </c>
    </row>
    <row r="8980" spans="2:11" s="58" customFormat="1">
      <c r="B8980" s="175" t="s">
        <v>10224</v>
      </c>
      <c r="C8980" s="174" t="s">
        <v>3440</v>
      </c>
      <c r="D8980" s="181">
        <v>3382.875</v>
      </c>
      <c r="E8980" s="97">
        <v>103.91490374311792</v>
      </c>
      <c r="F8980" s="227">
        <f t="shared" si="420"/>
        <v>351531.13</v>
      </c>
      <c r="G8980" s="81"/>
      <c r="H8980" s="106" t="s">
        <v>11235</v>
      </c>
      <c r="I8980" s="189" t="str">
        <f t="shared" si="421"/>
        <v/>
      </c>
      <c r="J8980" s="232">
        <v>2016</v>
      </c>
      <c r="K8980" s="106">
        <f t="shared" si="422"/>
        <v>0</v>
      </c>
    </row>
    <row r="8981" spans="2:11" s="58" customFormat="1">
      <c r="B8981" s="175" t="s">
        <v>10225</v>
      </c>
      <c r="C8981" s="174" t="s">
        <v>3440</v>
      </c>
      <c r="D8981" s="181">
        <v>4693.2749999999996</v>
      </c>
      <c r="E8981" s="97">
        <v>37.618477502383733</v>
      </c>
      <c r="F8981" s="227">
        <f t="shared" si="420"/>
        <v>176553.86000000002</v>
      </c>
      <c r="G8981" s="81"/>
      <c r="H8981" s="106" t="s">
        <v>11235</v>
      </c>
      <c r="I8981" s="189" t="str">
        <f t="shared" si="421"/>
        <v/>
      </c>
      <c r="J8981" s="232">
        <v>2016</v>
      </c>
      <c r="K8981" s="106">
        <f t="shared" si="422"/>
        <v>0</v>
      </c>
    </row>
    <row r="8982" spans="2:11" s="58" customFormat="1">
      <c r="B8982" s="175" t="s">
        <v>10226</v>
      </c>
      <c r="C8982" s="174" t="s">
        <v>4848</v>
      </c>
      <c r="D8982" s="104">
        <v>9958.1111110000002</v>
      </c>
      <c r="E8982" s="97">
        <v>278.63792129563433</v>
      </c>
      <c r="F8982" s="227">
        <f t="shared" si="420"/>
        <v>2774707.38</v>
      </c>
      <c r="G8982" s="81"/>
      <c r="H8982" s="106" t="s">
        <v>11235</v>
      </c>
      <c r="I8982" s="189" t="str">
        <f t="shared" si="421"/>
        <v/>
      </c>
      <c r="J8982" s="232">
        <v>2016</v>
      </c>
      <c r="K8982" s="106">
        <f t="shared" si="422"/>
        <v>0</v>
      </c>
    </row>
    <row r="8983" spans="2:11" s="58" customFormat="1">
      <c r="B8983" s="175" t="s">
        <v>10227</v>
      </c>
      <c r="C8983" s="174" t="s">
        <v>3680</v>
      </c>
      <c r="D8983" s="181">
        <v>2458.7636360000001</v>
      </c>
      <c r="E8983" s="97">
        <v>485.07491836031039</v>
      </c>
      <c r="F8983" s="227">
        <f t="shared" si="420"/>
        <v>1192684.57</v>
      </c>
      <c r="G8983" s="81">
        <v>1229.381793</v>
      </c>
      <c r="H8983" s="106">
        <v>623.65166327137888</v>
      </c>
      <c r="I8983" s="189">
        <f t="shared" si="421"/>
        <v>766706</v>
      </c>
      <c r="J8983" s="232">
        <v>2016</v>
      </c>
      <c r="K8983" s="106">
        <f t="shared" si="422"/>
        <v>1959391</v>
      </c>
    </row>
    <row r="8984" spans="2:11" s="58" customFormat="1">
      <c r="B8984" s="175" t="s">
        <v>10228</v>
      </c>
      <c r="C8984" s="174" t="s">
        <v>8857</v>
      </c>
      <c r="D8984" s="181">
        <v>20176.931209999999</v>
      </c>
      <c r="E8984" s="97">
        <v>172.46596887218115</v>
      </c>
      <c r="F8984" s="227">
        <f t="shared" si="420"/>
        <v>3479833.99</v>
      </c>
      <c r="G8984" s="81">
        <v>10088.46594</v>
      </c>
      <c r="H8984" s="106">
        <v>162.69450774395935</v>
      </c>
      <c r="I8984" s="189">
        <f t="shared" si="421"/>
        <v>1641338.0000000002</v>
      </c>
      <c r="J8984" s="232">
        <v>2016</v>
      </c>
      <c r="K8984" s="106">
        <f t="shared" si="422"/>
        <v>5121172</v>
      </c>
    </row>
    <row r="8985" spans="2:11" s="58" customFormat="1">
      <c r="B8985" s="175" t="s">
        <v>10229</v>
      </c>
      <c r="C8985" s="174" t="s">
        <v>1859</v>
      </c>
      <c r="D8985" s="181">
        <v>17021.490000000002</v>
      </c>
      <c r="E8985" s="97">
        <v>118.17372744689212</v>
      </c>
      <c r="F8985" s="227">
        <f t="shared" si="420"/>
        <v>2011492.92</v>
      </c>
      <c r="G8985" s="81">
        <v>8510.7452759999996</v>
      </c>
      <c r="H8985" s="106">
        <v>162.69444744218427</v>
      </c>
      <c r="I8985" s="189">
        <f t="shared" si="421"/>
        <v>1384651</v>
      </c>
      <c r="J8985" s="232">
        <v>2016</v>
      </c>
      <c r="K8985" s="106">
        <f t="shared" si="422"/>
        <v>3396144</v>
      </c>
    </row>
    <row r="8986" spans="2:11" s="58" customFormat="1">
      <c r="B8986" s="175" t="s">
        <v>10230</v>
      </c>
      <c r="C8986" s="174" t="s">
        <v>2372</v>
      </c>
      <c r="D8986" s="181">
        <v>11856.59744</v>
      </c>
      <c r="E8986" s="97">
        <v>156.36069701966707</v>
      </c>
      <c r="F8986" s="227">
        <f t="shared" si="420"/>
        <v>1853905.84</v>
      </c>
      <c r="G8986" s="81">
        <v>5928.2987510000003</v>
      </c>
      <c r="H8986" s="106">
        <v>162.69456727991405</v>
      </c>
      <c r="I8986" s="189">
        <f t="shared" si="421"/>
        <v>964502</v>
      </c>
      <c r="J8986" s="232">
        <v>2016</v>
      </c>
      <c r="K8986" s="106">
        <f t="shared" si="422"/>
        <v>2818408</v>
      </c>
    </row>
    <row r="8987" spans="2:11" s="58" customFormat="1">
      <c r="B8987" s="175" t="s">
        <v>10231</v>
      </c>
      <c r="C8987" s="174" t="s">
        <v>2372</v>
      </c>
      <c r="D8987" s="104">
        <v>9425.1228869999995</v>
      </c>
      <c r="E8987" s="97">
        <v>314.9319754858704</v>
      </c>
      <c r="F8987" s="227">
        <f t="shared" si="420"/>
        <v>2968272.57</v>
      </c>
      <c r="G8987" s="81">
        <v>4712.5613270000003</v>
      </c>
      <c r="H8987" s="106">
        <v>162.69454056910567</v>
      </c>
      <c r="I8987" s="189">
        <f t="shared" si="421"/>
        <v>766708</v>
      </c>
      <c r="J8987" s="232">
        <v>2016</v>
      </c>
      <c r="K8987" s="106">
        <f t="shared" si="422"/>
        <v>3734981</v>
      </c>
    </row>
    <row r="8988" spans="2:11" s="58" customFormat="1">
      <c r="B8988" s="175" t="s">
        <v>10232</v>
      </c>
      <c r="C8988" s="174" t="s">
        <v>5072</v>
      </c>
      <c r="D8988" s="181">
        <v>9385.0153850000006</v>
      </c>
      <c r="E8988" s="97">
        <v>319.59581172279553</v>
      </c>
      <c r="F8988" s="227">
        <f t="shared" si="420"/>
        <v>2999411.6099999994</v>
      </c>
      <c r="G8988" s="81">
        <v>4692.5078089999997</v>
      </c>
      <c r="H8988" s="106">
        <v>162.69445487884963</v>
      </c>
      <c r="I8988" s="189">
        <f t="shared" si="421"/>
        <v>763445</v>
      </c>
      <c r="J8988" s="232">
        <v>2016</v>
      </c>
      <c r="K8988" s="106">
        <f t="shared" si="422"/>
        <v>3762857</v>
      </c>
    </row>
    <row r="8989" spans="2:11" s="58" customFormat="1">
      <c r="B8989" s="175" t="s">
        <v>10233</v>
      </c>
      <c r="C8989" s="174" t="s">
        <v>5072</v>
      </c>
      <c r="D8989" s="181">
        <v>11695.99</v>
      </c>
      <c r="E8989" s="97">
        <v>135.65316488813687</v>
      </c>
      <c r="F8989" s="227">
        <f t="shared" si="420"/>
        <v>1586598.0599999998</v>
      </c>
      <c r="G8989" s="81">
        <v>5847.9949500000002</v>
      </c>
      <c r="H8989" s="106">
        <v>162.69456593836489</v>
      </c>
      <c r="I8989" s="189">
        <f t="shared" si="421"/>
        <v>951436.99999999988</v>
      </c>
      <c r="J8989" s="232">
        <v>2016</v>
      </c>
      <c r="K8989" s="106">
        <f t="shared" si="422"/>
        <v>2538035</v>
      </c>
    </row>
    <row r="8990" spans="2:11" s="58" customFormat="1">
      <c r="B8990" s="175" t="s">
        <v>10234</v>
      </c>
      <c r="C8990" s="174" t="s">
        <v>2372</v>
      </c>
      <c r="D8990" s="181">
        <v>13559.19247</v>
      </c>
      <c r="E8990" s="97">
        <v>321.48963219193831</v>
      </c>
      <c r="F8990" s="227">
        <f t="shared" si="420"/>
        <v>4359139.8</v>
      </c>
      <c r="G8990" s="81">
        <v>6779.596235</v>
      </c>
      <c r="H8990" s="106">
        <v>162.69449710082918</v>
      </c>
      <c r="I8990" s="189">
        <f t="shared" si="421"/>
        <v>1103003</v>
      </c>
      <c r="J8990" s="232">
        <v>2016</v>
      </c>
      <c r="K8990" s="106">
        <f t="shared" si="422"/>
        <v>5462143</v>
      </c>
    </row>
    <row r="8991" spans="2:11" s="58" customFormat="1">
      <c r="B8991" s="175" t="s">
        <v>10235</v>
      </c>
      <c r="C8991" s="174" t="s">
        <v>2372</v>
      </c>
      <c r="D8991" s="181">
        <v>9425.1228869999995</v>
      </c>
      <c r="E8991" s="97">
        <v>314.9319754858704</v>
      </c>
      <c r="F8991" s="227">
        <f t="shared" si="420"/>
        <v>2968272.57</v>
      </c>
      <c r="G8991" s="81">
        <v>4712.5613270000003</v>
      </c>
      <c r="H8991" s="106">
        <v>162.69454056910567</v>
      </c>
      <c r="I8991" s="189">
        <f t="shared" si="421"/>
        <v>766708</v>
      </c>
      <c r="J8991" s="232">
        <v>2016</v>
      </c>
      <c r="K8991" s="106">
        <f t="shared" si="422"/>
        <v>3734981</v>
      </c>
    </row>
    <row r="8992" spans="2:11" s="58" customFormat="1">
      <c r="B8992" s="175" t="s">
        <v>10236</v>
      </c>
      <c r="C8992" s="174" t="s">
        <v>2372</v>
      </c>
      <c r="D8992" s="104">
        <v>4720.8888889999998</v>
      </c>
      <c r="E8992" s="97">
        <v>16.655581575582385</v>
      </c>
      <c r="F8992" s="227">
        <f t="shared" si="420"/>
        <v>78629.149999999994</v>
      </c>
      <c r="G8992" s="81">
        <v>2360.4443230000002</v>
      </c>
      <c r="H8992" s="106">
        <v>162.69436913128155</v>
      </c>
      <c r="I8992" s="189">
        <f t="shared" si="421"/>
        <v>384031</v>
      </c>
      <c r="J8992" s="232">
        <v>2016</v>
      </c>
      <c r="K8992" s="106">
        <f t="shared" si="422"/>
        <v>462660</v>
      </c>
    </row>
    <row r="8993" spans="2:11" s="58" customFormat="1">
      <c r="B8993" s="175" t="s">
        <v>10237</v>
      </c>
      <c r="C8993" s="174" t="s">
        <v>3460</v>
      </c>
      <c r="D8993" s="181">
        <v>7366.69</v>
      </c>
      <c r="E8993" s="97">
        <v>500.10124492818352</v>
      </c>
      <c r="F8993" s="227">
        <f t="shared" si="420"/>
        <v>3684090.84</v>
      </c>
      <c r="G8993" s="81">
        <v>3683.344975</v>
      </c>
      <c r="H8993" s="106">
        <v>162.69450840672343</v>
      </c>
      <c r="I8993" s="189">
        <f t="shared" si="421"/>
        <v>599260</v>
      </c>
      <c r="J8993" s="232">
        <v>2016</v>
      </c>
      <c r="K8993" s="106">
        <f t="shared" si="422"/>
        <v>4283351</v>
      </c>
    </row>
    <row r="8994" spans="2:11" s="58" customFormat="1">
      <c r="B8994" s="175" t="s">
        <v>10238</v>
      </c>
      <c r="C8994" s="174" t="s">
        <v>3460</v>
      </c>
      <c r="D8994" s="181">
        <v>18169.217860000001</v>
      </c>
      <c r="E8994" s="97">
        <v>278.22012587172532</v>
      </c>
      <c r="F8994" s="227">
        <f t="shared" si="420"/>
        <v>5055042.08</v>
      </c>
      <c r="G8994" s="81">
        <v>9084.6093679999994</v>
      </c>
      <c r="H8994" s="106">
        <v>162.6945023311871</v>
      </c>
      <c r="I8994" s="189">
        <f t="shared" si="421"/>
        <v>1478016</v>
      </c>
      <c r="J8994" s="232">
        <v>2016</v>
      </c>
      <c r="K8994" s="106">
        <f t="shared" si="422"/>
        <v>6533058</v>
      </c>
    </row>
    <row r="8995" spans="2:11" s="58" customFormat="1">
      <c r="B8995" s="175" t="s">
        <v>10239</v>
      </c>
      <c r="C8995" s="174" t="s">
        <v>4892</v>
      </c>
      <c r="D8995" s="181">
        <v>20130.274239999999</v>
      </c>
      <c r="E8995" s="97">
        <v>350.20018932439541</v>
      </c>
      <c r="F8995" s="227">
        <f t="shared" si="420"/>
        <v>7049625.8499999996</v>
      </c>
      <c r="G8995" s="81">
        <v>10065.13716</v>
      </c>
      <c r="H8995" s="106">
        <v>162.69455388127071</v>
      </c>
      <c r="I8995" s="189">
        <f t="shared" si="421"/>
        <v>1637543</v>
      </c>
      <c r="J8995" s="232">
        <v>2016</v>
      </c>
      <c r="K8995" s="106">
        <f t="shared" si="422"/>
        <v>8687169</v>
      </c>
    </row>
    <row r="8996" spans="2:11" s="58" customFormat="1">
      <c r="B8996" s="175" t="s">
        <v>10240</v>
      </c>
      <c r="C8996" s="174" t="s">
        <v>4892</v>
      </c>
      <c r="D8996" s="181">
        <v>6344.36</v>
      </c>
      <c r="E8996" s="97">
        <v>179.88423891456353</v>
      </c>
      <c r="F8996" s="227">
        <f t="shared" si="420"/>
        <v>1141250.3700000001</v>
      </c>
      <c r="G8996" s="81">
        <v>3172.1799500000002</v>
      </c>
      <c r="H8996" s="106">
        <v>162.69442721873327</v>
      </c>
      <c r="I8996" s="189">
        <f t="shared" si="421"/>
        <v>516095.99999999994</v>
      </c>
      <c r="J8996" s="232">
        <v>2016</v>
      </c>
      <c r="K8996" s="106">
        <f t="shared" si="422"/>
        <v>1657346</v>
      </c>
    </row>
    <row r="8997" spans="2:11" s="58" customFormat="1">
      <c r="B8997" s="175" t="s">
        <v>10241</v>
      </c>
      <c r="C8997" s="174" t="s">
        <v>3460</v>
      </c>
      <c r="D8997" s="104">
        <v>5044.1071430000002</v>
      </c>
      <c r="E8997" s="97">
        <v>487.34834338549649</v>
      </c>
      <c r="F8997" s="227">
        <f t="shared" si="420"/>
        <v>2458237.2599999998</v>
      </c>
      <c r="G8997" s="81">
        <v>2522.0536390000002</v>
      </c>
      <c r="H8997" s="106">
        <v>162.69439858650048</v>
      </c>
      <c r="I8997" s="189">
        <f t="shared" si="421"/>
        <v>410324.00000000006</v>
      </c>
      <c r="J8997" s="232">
        <v>2016</v>
      </c>
      <c r="K8997" s="106">
        <f t="shared" si="422"/>
        <v>2868561</v>
      </c>
    </row>
    <row r="8998" spans="2:11" s="58" customFormat="1">
      <c r="B8998" s="175" t="s">
        <v>10242</v>
      </c>
      <c r="C8998" s="174" t="s">
        <v>3460</v>
      </c>
      <c r="D8998" s="181">
        <v>18169.217860000001</v>
      </c>
      <c r="E8998" s="97">
        <v>278.22012587172532</v>
      </c>
      <c r="F8998" s="227">
        <f t="shared" si="420"/>
        <v>5055042.08</v>
      </c>
      <c r="G8998" s="81">
        <v>9084.6093679999994</v>
      </c>
      <c r="H8998" s="106">
        <v>162.6945023311871</v>
      </c>
      <c r="I8998" s="189">
        <f t="shared" si="421"/>
        <v>1478016</v>
      </c>
      <c r="J8998" s="232">
        <v>2016</v>
      </c>
      <c r="K8998" s="106">
        <f t="shared" si="422"/>
        <v>6533058</v>
      </c>
    </row>
    <row r="8999" spans="2:11" s="58" customFormat="1">
      <c r="B8999" s="175" t="s">
        <v>10243</v>
      </c>
      <c r="C8999" s="174" t="s">
        <v>3446</v>
      </c>
      <c r="D8999" s="181">
        <v>10441.6</v>
      </c>
      <c r="E8999" s="97">
        <v>126.0832506512412</v>
      </c>
      <c r="F8999" s="227">
        <f t="shared" si="420"/>
        <v>1316510.8700000001</v>
      </c>
      <c r="G8999" s="81">
        <v>5220.7998500000003</v>
      </c>
      <c r="H8999" s="106">
        <v>162.69441932350651</v>
      </c>
      <c r="I8999" s="189">
        <f t="shared" si="421"/>
        <v>849394.99999999988</v>
      </c>
      <c r="J8999" s="232">
        <v>2016</v>
      </c>
      <c r="K8999" s="106">
        <f t="shared" si="422"/>
        <v>2165906</v>
      </c>
    </row>
    <row r="9000" spans="2:11" s="58" customFormat="1">
      <c r="B9000" s="175" t="s">
        <v>10244</v>
      </c>
      <c r="C9000" s="174" t="s">
        <v>8888</v>
      </c>
      <c r="D9000" s="181">
        <v>26403.420829999999</v>
      </c>
      <c r="E9000" s="97">
        <v>150.80870716099554</v>
      </c>
      <c r="F9000" s="227">
        <f t="shared" si="420"/>
        <v>3981865.76</v>
      </c>
      <c r="G9000" s="81">
        <v>13201.710709999999</v>
      </c>
      <c r="H9000" s="106">
        <v>162.69452097394128</v>
      </c>
      <c r="I9000" s="189">
        <f t="shared" si="421"/>
        <v>2147846</v>
      </c>
      <c r="J9000" s="232">
        <v>2016</v>
      </c>
      <c r="K9000" s="106">
        <f t="shared" si="422"/>
        <v>6129712</v>
      </c>
    </row>
    <row r="9001" spans="2:11" s="58" customFormat="1">
      <c r="B9001" s="175" t="s">
        <v>10245</v>
      </c>
      <c r="C9001" s="174" t="s">
        <v>8888</v>
      </c>
      <c r="D9001" s="181">
        <v>15623.770829999999</v>
      </c>
      <c r="E9001" s="97">
        <v>226.05308465088385</v>
      </c>
      <c r="F9001" s="227">
        <f t="shared" si="420"/>
        <v>3531801.59</v>
      </c>
      <c r="G9001" s="81">
        <v>7811.8852399999996</v>
      </c>
      <c r="H9001" s="106">
        <v>162.69453031545046</v>
      </c>
      <c r="I9001" s="189">
        <f t="shared" si="421"/>
        <v>1270951</v>
      </c>
      <c r="J9001" s="232">
        <v>2016</v>
      </c>
      <c r="K9001" s="106">
        <f t="shared" si="422"/>
        <v>4802753</v>
      </c>
    </row>
    <row r="9002" spans="2:11" s="58" customFormat="1">
      <c r="B9002" s="175" t="s">
        <v>10246</v>
      </c>
      <c r="C9002" s="174" t="s">
        <v>8888</v>
      </c>
      <c r="D9002" s="104">
        <v>26403.420829999999</v>
      </c>
      <c r="E9002" s="97">
        <v>150.80870716099554</v>
      </c>
      <c r="F9002" s="227">
        <f t="shared" si="420"/>
        <v>3981865.76</v>
      </c>
      <c r="G9002" s="81">
        <v>13201.710709999999</v>
      </c>
      <c r="H9002" s="106">
        <v>162.69452097394128</v>
      </c>
      <c r="I9002" s="189">
        <f t="shared" si="421"/>
        <v>2147846</v>
      </c>
      <c r="J9002" s="232">
        <v>2016</v>
      </c>
      <c r="K9002" s="106">
        <f t="shared" si="422"/>
        <v>6129712</v>
      </c>
    </row>
    <row r="9003" spans="2:11" s="58" customFormat="1">
      <c r="B9003" s="175" t="s">
        <v>10247</v>
      </c>
      <c r="C9003" s="174" t="s">
        <v>2254</v>
      </c>
      <c r="D9003" s="181">
        <v>6386.4333329999999</v>
      </c>
      <c r="E9003" s="97">
        <v>559.29921972928548</v>
      </c>
      <c r="F9003" s="227">
        <f t="shared" si="420"/>
        <v>3571927.18</v>
      </c>
      <c r="G9003" s="81">
        <v>3193.2166889999999</v>
      </c>
      <c r="H9003" s="106">
        <v>623.65169481299802</v>
      </c>
      <c r="I9003" s="189">
        <f t="shared" si="421"/>
        <v>1991455</v>
      </c>
      <c r="J9003" s="232">
        <v>2016</v>
      </c>
      <c r="K9003" s="106">
        <f t="shared" si="422"/>
        <v>5563382</v>
      </c>
    </row>
    <row r="9004" spans="2:11" s="58" customFormat="1">
      <c r="B9004" s="175" t="s">
        <v>10248</v>
      </c>
      <c r="C9004" s="174" t="s">
        <v>2254</v>
      </c>
      <c r="D9004" s="181">
        <v>5950.3333329999996</v>
      </c>
      <c r="E9004" s="97">
        <v>553.07430119058176</v>
      </c>
      <c r="F9004" s="227">
        <f t="shared" si="420"/>
        <v>3290976.45</v>
      </c>
      <c r="G9004" s="81">
        <v>2975.1666</v>
      </c>
      <c r="H9004" s="106">
        <v>623.65179818837703</v>
      </c>
      <c r="I9004" s="189">
        <f t="shared" si="421"/>
        <v>1855467.9999999998</v>
      </c>
      <c r="J9004" s="232">
        <v>2016</v>
      </c>
      <c r="K9004" s="106">
        <f t="shared" si="422"/>
        <v>5146444</v>
      </c>
    </row>
    <row r="9005" spans="2:11" s="58" customFormat="1">
      <c r="B9005" s="175" t="s">
        <v>10249</v>
      </c>
      <c r="C9005" s="174" t="s">
        <v>4892</v>
      </c>
      <c r="D9005" s="181">
        <v>3203.56</v>
      </c>
      <c r="E9005" s="97">
        <v>174.17568579954801</v>
      </c>
      <c r="F9005" s="227">
        <f t="shared" si="420"/>
        <v>557982.26</v>
      </c>
      <c r="G9005" s="81">
        <v>1601.780064</v>
      </c>
      <c r="H9005" s="106">
        <v>162.69462072665675</v>
      </c>
      <c r="I9005" s="189">
        <f t="shared" si="421"/>
        <v>260600.99999999997</v>
      </c>
      <c r="J9005" s="232">
        <v>2016</v>
      </c>
      <c r="K9005" s="106">
        <f t="shared" si="422"/>
        <v>818583</v>
      </c>
    </row>
    <row r="9006" spans="2:11" s="58" customFormat="1">
      <c r="B9006" s="175" t="s">
        <v>10250</v>
      </c>
      <c r="C9006" s="174" t="s">
        <v>4892</v>
      </c>
      <c r="D9006" s="181">
        <v>6344.36</v>
      </c>
      <c r="E9006" s="97">
        <v>179.88423891456353</v>
      </c>
      <c r="F9006" s="227">
        <f t="shared" si="420"/>
        <v>1141250.3700000001</v>
      </c>
      <c r="G9006" s="81">
        <v>3172.1799500000002</v>
      </c>
      <c r="H9006" s="106">
        <v>162.69442721873327</v>
      </c>
      <c r="I9006" s="189">
        <f t="shared" si="421"/>
        <v>516095.99999999994</v>
      </c>
      <c r="J9006" s="232">
        <v>2016</v>
      </c>
      <c r="K9006" s="106">
        <f t="shared" si="422"/>
        <v>1657346</v>
      </c>
    </row>
    <row r="9007" spans="2:11" s="58" customFormat="1">
      <c r="B9007" s="175" t="s">
        <v>10251</v>
      </c>
      <c r="C9007" s="174" t="s">
        <v>10147</v>
      </c>
      <c r="D9007" s="104">
        <v>7440.6</v>
      </c>
      <c r="E9007" s="97">
        <v>258.06360508561136</v>
      </c>
      <c r="F9007" s="227">
        <f t="shared" si="420"/>
        <v>1920148.06</v>
      </c>
      <c r="G9007" s="81">
        <v>3720.2999300000001</v>
      </c>
      <c r="H9007" s="106">
        <v>162.69440942628515</v>
      </c>
      <c r="I9007" s="189">
        <f t="shared" si="421"/>
        <v>605272</v>
      </c>
      <c r="J9007" s="232">
        <v>2016</v>
      </c>
      <c r="K9007" s="106">
        <f t="shared" si="422"/>
        <v>2525420</v>
      </c>
    </row>
    <row r="9008" spans="2:11" s="58" customFormat="1">
      <c r="B9008" s="175" t="s">
        <v>10252</v>
      </c>
      <c r="C9008" s="174" t="s">
        <v>10147</v>
      </c>
      <c r="D9008" s="181">
        <v>5266.8363639999998</v>
      </c>
      <c r="E9008" s="97">
        <v>285.54307103208112</v>
      </c>
      <c r="F9008" s="227">
        <f t="shared" si="420"/>
        <v>1503908.6299999997</v>
      </c>
      <c r="G9008" s="81">
        <v>2633.41824</v>
      </c>
      <c r="H9008" s="106">
        <v>162.69462764866398</v>
      </c>
      <c r="I9008" s="189">
        <f t="shared" si="421"/>
        <v>428443.00000000006</v>
      </c>
      <c r="J9008" s="232">
        <v>2016</v>
      </c>
      <c r="K9008" s="106">
        <f t="shared" si="422"/>
        <v>1932352</v>
      </c>
    </row>
    <row r="9009" spans="2:11" s="58" customFormat="1">
      <c r="B9009" s="175" t="s">
        <v>10253</v>
      </c>
      <c r="C9009" s="174" t="s">
        <v>4591</v>
      </c>
      <c r="D9009" s="181">
        <v>3603.7057460000001</v>
      </c>
      <c r="E9009" s="97">
        <v>198.36531070647519</v>
      </c>
      <c r="F9009" s="227">
        <f t="shared" si="420"/>
        <v>714850.21</v>
      </c>
      <c r="G9009" s="81">
        <v>1801.852817</v>
      </c>
      <c r="H9009" s="106">
        <v>162.69475355267045</v>
      </c>
      <c r="I9009" s="189">
        <f t="shared" si="421"/>
        <v>293152</v>
      </c>
      <c r="J9009" s="232">
        <v>2016</v>
      </c>
      <c r="K9009" s="106">
        <f t="shared" si="422"/>
        <v>1008002</v>
      </c>
    </row>
    <row r="9010" spans="2:11" s="58" customFormat="1">
      <c r="B9010" s="241" t="s">
        <v>10254</v>
      </c>
      <c r="C9010" s="242" t="s">
        <v>10149</v>
      </c>
      <c r="D9010" s="243">
        <v>5987.6582349999999</v>
      </c>
      <c r="E9010" s="244">
        <v>419.0829588990394</v>
      </c>
      <c r="F9010" s="227">
        <f t="shared" si="420"/>
        <v>2509325.5299999998</v>
      </c>
      <c r="G9010" s="245">
        <v>2993.8292230000002</v>
      </c>
      <c r="H9010" s="98">
        <v>162.6946508030662</v>
      </c>
      <c r="I9010" s="189">
        <f t="shared" si="421"/>
        <v>487080</v>
      </c>
      <c r="J9010" s="246">
        <v>2016</v>
      </c>
      <c r="K9010" s="106">
        <f t="shared" si="422"/>
        <v>2996406</v>
      </c>
    </row>
    <row r="9011" spans="2:11" s="58" customFormat="1" ht="14" thickBot="1">
      <c r="B9011" s="249" t="s">
        <v>10255</v>
      </c>
      <c r="C9011" s="250" t="s">
        <v>3511</v>
      </c>
      <c r="D9011" s="251">
        <v>57056.258329999997</v>
      </c>
      <c r="E9011" s="252">
        <v>45.371555124196661</v>
      </c>
      <c r="F9011" s="227">
        <f t="shared" si="420"/>
        <v>2588731.17</v>
      </c>
      <c r="G9011" s="253"/>
      <c r="H9011" s="254"/>
      <c r="I9011" s="255"/>
      <c r="J9011" s="256"/>
      <c r="K9011" s="106">
        <f t="shared" si="422"/>
        <v>2588731</v>
      </c>
    </row>
  </sheetData>
  <sheetProtection selectLockedCells="1"/>
  <mergeCells count="7">
    <mergeCell ref="I9:K9"/>
    <mergeCell ref="B9:C9"/>
    <mergeCell ref="B1:H1"/>
    <mergeCell ref="B2:H2"/>
    <mergeCell ref="B4:H4"/>
    <mergeCell ref="E9:F9"/>
    <mergeCell ref="G9:H9"/>
  </mergeCells>
  <conditionalFormatting sqref="D13">
    <cfRule type="expression" dxfId="34" priority="16">
      <formula>#REF!="Active"</formula>
    </cfRule>
  </conditionalFormatting>
  <conditionalFormatting sqref="D14:D18">
    <cfRule type="expression" dxfId="33" priority="15">
      <formula>#REF!="Active"</formula>
    </cfRule>
  </conditionalFormatting>
  <conditionalFormatting sqref="D126:D398">
    <cfRule type="expression" dxfId="32" priority="14">
      <formula>#REF!="Active"</formula>
    </cfRule>
  </conditionalFormatting>
  <conditionalFormatting sqref="D19:D125">
    <cfRule type="expression" dxfId="31" priority="13">
      <formula>#REF!="Active"</formula>
    </cfRule>
  </conditionalFormatting>
  <conditionalFormatting sqref="D399:D1719">
    <cfRule type="expression" dxfId="30" priority="10">
      <formula>#REF!="Active"</formula>
    </cfRule>
  </conditionalFormatting>
  <conditionalFormatting sqref="D1720:D9010">
    <cfRule type="expression" dxfId="29" priority="7">
      <formula>#REF!="Active"</formula>
    </cfRule>
  </conditionalFormatting>
  <conditionalFormatting sqref="D9011">
    <cfRule type="expression" dxfId="28" priority="4">
      <formula>#REF!="Active"</formula>
    </cfRule>
  </conditionalFormatting>
  <dataValidations count="1">
    <dataValidation type="list" allowBlank="1" showInputMessage="1" showErrorMessage="1" sqref="C6" xr:uid="{00000000-0002-0000-0700-000000000000}">
      <formula1>LANDRATETYPE</formula1>
    </dataValidation>
  </dataValidations>
  <pageMargins left="0.23622047244094491" right="0.23622047244094491" top="0.74803149606299213" bottom="0.74803149606299213" header="0.31496062992125984" footer="0.31496062992125984"/>
  <pageSetup paperSize="8" scale="40" fitToWidth="0" fitToHeight="0" orientation="landscape" horizontalDpi="4294967293" r:id="rId1"/>
  <headerFooter>
    <oddFooter>&amp;C_x000D_&amp;1#&amp;"Arial"&amp;10&amp;KFF0000 SECURITY LABEL: OFFICIAL</oddFooter>
  </headerFooter>
  <customProperties>
    <customPr name="EpmWorksheetKeyString_GUID" r:id="rId2"/>
  </customProperties>
  <ignoredErrors>
    <ignoredError sqref="F12:F901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8" tint="0.39997558519241921"/>
    <pageSetUpPr fitToPage="1"/>
  </sheetPr>
  <dimension ref="B1:AF349"/>
  <sheetViews>
    <sheetView zoomScale="60" zoomScaleNormal="60" workbookViewId="0">
      <selection sqref="A1:XFD4"/>
    </sheetView>
  </sheetViews>
  <sheetFormatPr defaultColWidth="9" defaultRowHeight="13.5"/>
  <cols>
    <col min="1" max="1" width="5.25" style="58" customWidth="1"/>
    <col min="2" max="2" width="21.08203125" style="58" customWidth="1"/>
    <col min="3" max="3" width="17.75" style="58" customWidth="1"/>
    <col min="4" max="4" width="23.83203125" style="58" customWidth="1"/>
    <col min="5" max="5" width="15" style="58" customWidth="1"/>
    <col min="6" max="6" width="55.33203125" style="58" customWidth="1"/>
    <col min="7" max="7" width="26.33203125" style="58" customWidth="1"/>
    <col min="8" max="8" width="8.5" style="58" customWidth="1"/>
    <col min="9" max="9" width="20.83203125" style="91" customWidth="1"/>
    <col min="10" max="10" width="10.08203125" style="70" customWidth="1"/>
    <col min="11" max="11" width="10" style="58" customWidth="1"/>
    <col min="12" max="12" width="18.58203125" style="58" customWidth="1"/>
    <col min="13" max="13" width="14.33203125" style="58" customWidth="1"/>
    <col min="14" max="14" width="19.08203125" style="58" customWidth="1"/>
    <col min="15" max="15" width="9.5" style="58" customWidth="1"/>
    <col min="16" max="16" width="10.08203125" style="58" customWidth="1"/>
    <col min="17" max="17" width="23.33203125" style="58" customWidth="1"/>
    <col min="18" max="18" width="10.58203125" style="68" customWidth="1"/>
    <col min="19" max="19" width="18" style="77" customWidth="1"/>
    <col min="20" max="20" width="13.08203125" style="58" customWidth="1"/>
    <col min="21" max="21" width="16.58203125" style="77" customWidth="1"/>
    <col min="22" max="22" width="21.08203125" style="177" customWidth="1"/>
    <col min="23" max="23" width="27.58203125" style="77" customWidth="1"/>
    <col min="24" max="24" width="17" style="77" customWidth="1"/>
    <col min="25" max="25" width="16" style="58" customWidth="1"/>
    <col min="26" max="26" width="17.83203125" style="58" customWidth="1"/>
    <col min="27" max="27" width="21.33203125" style="84" customWidth="1"/>
    <col min="28" max="28" width="21.58203125" style="84" customWidth="1"/>
    <col min="29" max="29" width="21.58203125" style="235" customWidth="1"/>
    <col min="30" max="30" width="23.08203125" style="77" customWidth="1"/>
    <col min="31" max="31" width="20.5" style="77" customWidth="1"/>
    <col min="32" max="32" width="9" style="58" customWidth="1"/>
    <col min="33" max="16384" width="9" style="58"/>
  </cols>
  <sheetData>
    <row r="1" spans="2:32" s="327" customFormat="1" ht="20" thickBot="1">
      <c r="B1" s="394" t="str">
        <f>'Navigation Pane'!B2</f>
        <v>Brisbane City Council</v>
      </c>
      <c r="C1" s="394"/>
      <c r="D1" s="394"/>
      <c r="E1" s="394"/>
      <c r="F1" s="394"/>
      <c r="G1" s="394"/>
      <c r="H1" s="394"/>
      <c r="I1" s="394"/>
      <c r="J1" s="394"/>
      <c r="K1" s="394"/>
      <c r="L1" s="394"/>
      <c r="M1" s="394"/>
      <c r="R1" s="328"/>
      <c r="S1" s="329"/>
      <c r="U1" s="329"/>
      <c r="V1" s="330"/>
      <c r="W1" s="329"/>
      <c r="X1" s="329"/>
      <c r="AA1" s="331"/>
      <c r="AB1" s="331"/>
      <c r="AC1" s="330"/>
      <c r="AD1" s="329"/>
      <c r="AE1" s="329"/>
    </row>
    <row r="2" spans="2:32" s="327" customFormat="1" ht="25.5" customHeight="1" thickTop="1" thickBot="1">
      <c r="B2" s="394" t="s">
        <v>94</v>
      </c>
      <c r="C2" s="394"/>
      <c r="D2" s="394"/>
      <c r="E2" s="394"/>
      <c r="F2" s="394"/>
      <c r="G2" s="394"/>
      <c r="H2" s="394"/>
      <c r="I2" s="394"/>
      <c r="J2" s="394"/>
      <c r="K2" s="394"/>
      <c r="L2" s="394"/>
      <c r="M2" s="394"/>
      <c r="R2" s="328"/>
      <c r="S2" s="329"/>
      <c r="U2" s="329"/>
      <c r="V2" s="330"/>
      <c r="W2" s="329"/>
      <c r="X2" s="329"/>
      <c r="AA2" s="331"/>
      <c r="AB2" s="331"/>
      <c r="AC2" s="330"/>
      <c r="AD2" s="329"/>
      <c r="AE2" s="329"/>
    </row>
    <row r="3" spans="2:32" s="327" customFormat="1" ht="20.5" thickTop="1" thickBot="1">
      <c r="I3" s="332"/>
      <c r="J3" s="333"/>
      <c r="R3" s="328"/>
      <c r="S3" s="329"/>
      <c r="U3" s="329"/>
      <c r="V3" s="330"/>
      <c r="W3" s="329"/>
      <c r="X3" s="329"/>
      <c r="Y3" s="328"/>
      <c r="AA3" s="331"/>
      <c r="AB3" s="331"/>
      <c r="AC3" s="330"/>
      <c r="AD3" s="329"/>
      <c r="AE3" s="329"/>
    </row>
    <row r="4" spans="2:32" s="327" customFormat="1" ht="21" customHeight="1" thickTop="1" thickBot="1">
      <c r="B4" s="394" t="s">
        <v>70</v>
      </c>
      <c r="C4" s="394"/>
      <c r="D4" s="394"/>
      <c r="E4" s="394"/>
      <c r="F4" s="394"/>
      <c r="G4" s="394"/>
      <c r="H4" s="394"/>
      <c r="I4" s="394"/>
      <c r="J4" s="394"/>
      <c r="K4" s="394"/>
      <c r="L4" s="394"/>
      <c r="M4" s="394"/>
      <c r="R4" s="328"/>
      <c r="S4" s="329"/>
      <c r="U4" s="329"/>
      <c r="V4" s="330"/>
      <c r="W4" s="329"/>
      <c r="X4" s="329"/>
      <c r="AA4" s="331"/>
      <c r="AB4" s="331"/>
      <c r="AC4" s="330"/>
      <c r="AD4" s="329"/>
      <c r="AE4" s="329"/>
    </row>
    <row r="5" spans="2:32" s="160" customFormat="1" ht="14" thickTop="1">
      <c r="B5" s="164"/>
      <c r="C5" s="165"/>
      <c r="D5" s="165"/>
      <c r="E5" s="165"/>
      <c r="F5" s="165"/>
      <c r="G5" s="165"/>
      <c r="H5" s="165"/>
      <c r="I5" s="166"/>
      <c r="J5" s="167"/>
      <c r="K5" s="165"/>
      <c r="L5" s="165"/>
      <c r="M5" s="165"/>
      <c r="N5" s="165"/>
      <c r="O5" s="165"/>
      <c r="P5" s="165"/>
      <c r="Q5" s="165"/>
      <c r="R5" s="209"/>
      <c r="S5" s="168"/>
      <c r="T5" s="165"/>
      <c r="U5" s="168"/>
      <c r="V5" s="196"/>
      <c r="W5" s="168"/>
      <c r="X5" s="168"/>
      <c r="Y5" s="165"/>
      <c r="Z5" s="169"/>
      <c r="AA5" s="86"/>
      <c r="AB5" s="86"/>
      <c r="AC5" s="236"/>
      <c r="AD5" s="87"/>
      <c r="AE5" s="87"/>
    </row>
    <row r="6" spans="2:32" s="78" customFormat="1" ht="81" customHeight="1" thickBot="1">
      <c r="B6" s="397" t="s">
        <v>111</v>
      </c>
      <c r="C6" s="398"/>
      <c r="D6" s="398"/>
      <c r="E6" s="404" t="s">
        <v>11223</v>
      </c>
      <c r="F6" s="404"/>
      <c r="G6" s="404"/>
      <c r="H6" s="404"/>
      <c r="I6" s="404"/>
      <c r="J6" s="404"/>
      <c r="K6" s="404"/>
      <c r="L6" s="404"/>
      <c r="M6" s="404"/>
      <c r="N6" s="404"/>
      <c r="O6" s="404"/>
      <c r="P6" s="404"/>
      <c r="Q6" s="404"/>
      <c r="R6" s="404"/>
      <c r="S6" s="404"/>
      <c r="T6" s="404"/>
      <c r="U6" s="404"/>
      <c r="V6" s="404"/>
      <c r="W6" s="404"/>
      <c r="X6" s="404"/>
      <c r="Y6" s="404"/>
      <c r="Z6" s="405"/>
      <c r="AA6" s="86"/>
      <c r="AB6" s="86"/>
      <c r="AC6" s="236"/>
      <c r="AD6" s="87"/>
      <c r="AE6" s="87"/>
    </row>
    <row r="7" spans="2:32" s="78" customFormat="1" ht="13.75" customHeight="1">
      <c r="E7" s="406"/>
      <c r="F7" s="406"/>
      <c r="G7" s="406"/>
      <c r="H7" s="406"/>
      <c r="I7" s="406"/>
      <c r="J7" s="406"/>
      <c r="K7" s="406"/>
      <c r="L7" s="406"/>
      <c r="M7" s="406"/>
      <c r="N7" s="406"/>
      <c r="O7" s="406"/>
      <c r="P7" s="406"/>
      <c r="Q7" s="406"/>
      <c r="R7" s="406"/>
      <c r="S7" s="406"/>
      <c r="T7" s="406"/>
      <c r="U7" s="406"/>
      <c r="V7" s="406"/>
      <c r="W7" s="406"/>
      <c r="X7" s="406"/>
      <c r="Y7" s="406"/>
      <c r="Z7" s="406"/>
      <c r="AA7" s="85"/>
      <c r="AB7" s="86"/>
      <c r="AC7" s="236"/>
      <c r="AD7" s="87"/>
      <c r="AE7" s="87"/>
    </row>
    <row r="8" spans="2:32" s="78" customFormat="1">
      <c r="I8" s="163"/>
      <c r="J8" s="162"/>
      <c r="R8" s="79"/>
      <c r="S8" s="87"/>
      <c r="U8" s="87"/>
      <c r="V8" s="197"/>
      <c r="W8" s="87"/>
      <c r="X8" s="87"/>
      <c r="AA8" s="86"/>
      <c r="AB8" s="86"/>
      <c r="AC8" s="236"/>
      <c r="AD8" s="87"/>
      <c r="AE8" s="87"/>
    </row>
    <row r="9" spans="2:32" s="78" customFormat="1" ht="14">
      <c r="B9" s="399"/>
      <c r="C9" s="399"/>
      <c r="I9" s="163"/>
      <c r="J9" s="162"/>
      <c r="R9" s="79"/>
      <c r="S9" s="87"/>
      <c r="U9" s="87"/>
      <c r="V9" s="197"/>
      <c r="W9" s="87"/>
      <c r="X9" s="87"/>
      <c r="AA9" s="86"/>
      <c r="AB9" s="86"/>
      <c r="AC9" s="236"/>
      <c r="AD9" s="87"/>
      <c r="AE9" s="87"/>
    </row>
    <row r="10" spans="2:32" s="160" customFormat="1" ht="14" thickBot="1">
      <c r="I10" s="161"/>
      <c r="J10" s="162"/>
      <c r="R10" s="79"/>
      <c r="S10" s="87"/>
      <c r="U10" s="87"/>
      <c r="V10" s="198"/>
      <c r="W10" s="87"/>
      <c r="X10" s="87"/>
      <c r="AA10" s="86"/>
      <c r="AB10" s="86"/>
      <c r="AC10" s="236"/>
      <c r="AD10" s="87"/>
      <c r="AE10" s="87"/>
    </row>
    <row r="11" spans="2:32" ht="14.5" thickBot="1">
      <c r="B11" s="4"/>
      <c r="C11" s="5"/>
      <c r="D11" s="5"/>
      <c r="E11" s="5"/>
      <c r="F11" s="5"/>
      <c r="G11" s="5"/>
      <c r="H11" s="5" t="s">
        <v>40</v>
      </c>
      <c r="I11" s="5"/>
      <c r="J11" s="5"/>
      <c r="K11" s="5"/>
      <c r="L11" s="5"/>
      <c r="M11" s="5"/>
      <c r="N11" s="5"/>
      <c r="O11" s="5"/>
      <c r="P11" s="5"/>
      <c r="Q11" s="5"/>
      <c r="R11" s="210"/>
      <c r="S11" s="214"/>
      <c r="T11" s="5"/>
      <c r="U11" s="214"/>
      <c r="V11" s="182"/>
      <c r="W11" s="214"/>
      <c r="X11" s="214"/>
      <c r="Y11" s="5"/>
      <c r="Z11" s="5"/>
      <c r="AA11" s="5"/>
      <c r="AB11" s="5"/>
      <c r="AC11" s="182"/>
      <c r="AD11" s="5"/>
      <c r="AE11" s="284"/>
    </row>
    <row r="12" spans="2:32" ht="15.75" customHeight="1" thickBot="1">
      <c r="B12" s="391" t="s">
        <v>74</v>
      </c>
      <c r="C12" s="392"/>
      <c r="D12" s="392"/>
      <c r="E12" s="392"/>
      <c r="F12" s="392"/>
      <c r="G12" s="391" t="s">
        <v>77</v>
      </c>
      <c r="H12" s="392"/>
      <c r="I12" s="392"/>
      <c r="J12" s="392"/>
      <c r="K12" s="392"/>
      <c r="L12" s="393"/>
      <c r="M12" s="400" t="s">
        <v>75</v>
      </c>
      <c r="N12" s="401"/>
      <c r="O12" s="401"/>
      <c r="P12" s="401"/>
      <c r="Q12" s="401"/>
      <c r="R12" s="401"/>
      <c r="S12" s="401"/>
      <c r="T12" s="401"/>
      <c r="U12" s="402"/>
      <c r="V12" s="402"/>
      <c r="W12" s="402"/>
      <c r="X12" s="402"/>
      <c r="Y12" s="403"/>
      <c r="Z12" s="391" t="s">
        <v>76</v>
      </c>
      <c r="AA12" s="392"/>
      <c r="AB12" s="392"/>
      <c r="AC12" s="392"/>
      <c r="AD12" s="392"/>
      <c r="AE12" s="393"/>
    </row>
    <row r="13" spans="2:32" s="205" customFormat="1" ht="95.25" customHeight="1" thickBot="1">
      <c r="B13" s="201" t="s">
        <v>34</v>
      </c>
      <c r="C13" s="201" t="s">
        <v>72</v>
      </c>
      <c r="D13" s="201" t="s">
        <v>11156</v>
      </c>
      <c r="E13" s="201" t="s">
        <v>116</v>
      </c>
      <c r="F13" s="201" t="s">
        <v>36</v>
      </c>
      <c r="G13" s="201" t="s">
        <v>78</v>
      </c>
      <c r="H13" s="201" t="s">
        <v>103</v>
      </c>
      <c r="I13" s="201" t="s">
        <v>105</v>
      </c>
      <c r="J13" s="203" t="s">
        <v>11213</v>
      </c>
      <c r="K13" s="206" t="s">
        <v>102</v>
      </c>
      <c r="L13" s="206" t="s">
        <v>101</v>
      </c>
      <c r="M13" s="202" t="s">
        <v>37</v>
      </c>
      <c r="N13" s="203" t="s">
        <v>38</v>
      </c>
      <c r="O13" s="201" t="s">
        <v>39</v>
      </c>
      <c r="P13" s="201" t="s">
        <v>112</v>
      </c>
      <c r="Q13" s="201" t="s">
        <v>90</v>
      </c>
      <c r="R13" s="201" t="s">
        <v>11168</v>
      </c>
      <c r="S13" s="215" t="s">
        <v>11169</v>
      </c>
      <c r="T13" s="203" t="s">
        <v>11161</v>
      </c>
      <c r="U13" s="220" t="s">
        <v>11170</v>
      </c>
      <c r="V13" s="204" t="s">
        <v>11160</v>
      </c>
      <c r="W13" s="218" t="s">
        <v>11162</v>
      </c>
      <c r="X13" s="218" t="s">
        <v>11171</v>
      </c>
      <c r="Y13" s="207" t="s">
        <v>11172</v>
      </c>
      <c r="Z13" s="208" t="s">
        <v>79</v>
      </c>
      <c r="AA13" s="201" t="s">
        <v>46</v>
      </c>
      <c r="AB13" s="201" t="s">
        <v>47</v>
      </c>
      <c r="AC13" s="237" t="s">
        <v>11214</v>
      </c>
      <c r="AD13" s="201" t="s">
        <v>67</v>
      </c>
      <c r="AE13" s="282" t="s">
        <v>48</v>
      </c>
    </row>
    <row r="14" spans="2:32" ht="14" thickBot="1">
      <c r="B14" s="1"/>
      <c r="C14" s="2"/>
      <c r="D14" s="2"/>
      <c r="E14" s="2"/>
      <c r="F14" s="2"/>
      <c r="G14" s="2"/>
      <c r="H14" s="1"/>
      <c r="I14" s="2"/>
      <c r="J14" s="31"/>
      <c r="K14" s="33"/>
      <c r="L14" s="33"/>
      <c r="M14" s="30"/>
      <c r="N14" s="31"/>
      <c r="O14" s="1"/>
      <c r="P14" s="2"/>
      <c r="Q14" s="2"/>
      <c r="R14" s="211"/>
      <c r="S14" s="216"/>
      <c r="T14" s="31"/>
      <c r="U14" s="219"/>
      <c r="V14" s="199"/>
      <c r="W14" s="219"/>
      <c r="X14" s="219"/>
      <c r="Y14" s="32"/>
      <c r="Z14" s="2"/>
      <c r="AA14" s="2"/>
      <c r="AB14" s="2"/>
      <c r="AC14" s="183"/>
      <c r="AD14" s="2"/>
      <c r="AE14" s="3"/>
    </row>
    <row r="15" spans="2:32" s="59" customFormat="1" ht="61.5" customHeight="1" thickBot="1">
      <c r="B15" s="190" t="s">
        <v>81</v>
      </c>
      <c r="C15" s="191" t="s">
        <v>73</v>
      </c>
      <c r="D15" s="191"/>
      <c r="E15" s="191"/>
      <c r="F15" s="191"/>
      <c r="G15" s="190"/>
      <c r="H15" s="191"/>
      <c r="I15" s="192"/>
      <c r="J15" s="191"/>
      <c r="K15" s="192"/>
      <c r="L15" s="192"/>
      <c r="M15" s="190"/>
      <c r="N15" s="191" t="s">
        <v>110</v>
      </c>
      <c r="O15" s="191"/>
      <c r="P15" s="191"/>
      <c r="Q15" s="192"/>
      <c r="R15" s="212"/>
      <c r="S15" s="217"/>
      <c r="T15" s="212"/>
      <c r="U15" s="217"/>
      <c r="V15" s="212"/>
      <c r="W15" s="217"/>
      <c r="X15" s="217"/>
      <c r="Y15" s="212"/>
      <c r="Z15" s="193"/>
      <c r="AA15" s="191"/>
      <c r="AB15" s="191"/>
      <c r="AC15" s="238"/>
      <c r="AD15" s="192" t="s">
        <v>82</v>
      </c>
      <c r="AE15" s="283" t="s">
        <v>91</v>
      </c>
      <c r="AF15" s="223"/>
    </row>
    <row r="16" spans="2:32">
      <c r="B16" s="265" t="s">
        <v>10425</v>
      </c>
      <c r="C16" s="111" t="s">
        <v>10424</v>
      </c>
      <c r="D16" s="99" t="s">
        <v>11126</v>
      </c>
      <c r="E16" s="99">
        <v>7</v>
      </c>
      <c r="F16" s="99" t="s">
        <v>10827</v>
      </c>
      <c r="G16" s="101" t="s">
        <v>11130</v>
      </c>
      <c r="H16" s="93">
        <v>0</v>
      </c>
      <c r="I16" s="94" t="s">
        <v>11139</v>
      </c>
      <c r="J16" s="102">
        <v>600</v>
      </c>
      <c r="K16" s="80">
        <f>IFERROR(L16/J16,0)</f>
        <v>405.25</v>
      </c>
      <c r="L16" s="105">
        <v>243150</v>
      </c>
      <c r="M16" s="92" t="str">
        <f t="shared" ref="M16:M79" si="0">IFERROR(N16/H16,"")</f>
        <v/>
      </c>
      <c r="N16" s="96">
        <v>896822</v>
      </c>
      <c r="O16" s="100">
        <v>2016</v>
      </c>
      <c r="P16" s="107">
        <f>IFERROR(('General Input Sheet'!$G$38/(VLOOKUP(O16,Histindex,3,FALSE))),1)</f>
        <v>1</v>
      </c>
      <c r="Q16" s="104" t="s">
        <v>11163</v>
      </c>
      <c r="R16" s="213" cm="1">
        <f t="array" ref="R16">IFERROR(_xlfn.IFS(AND(Q16&lt;&gt;"New",D16&lt;&gt;"Road Bridge"),30%,D16="Road Bridge",10%),0)</f>
        <v>0.3</v>
      </c>
      <c r="S16" s="80">
        <f t="shared" ref="S16:S47" si="1">ROUND(N16*R16,0)</f>
        <v>269047</v>
      </c>
      <c r="T16" s="88">
        <f t="shared" ref="T16:T78" si="2">IF(Z16="","",IF(Z16&lt;=YEAR+5,0.075,IF(AND(Z16&gt;YEAR+5,Z16&lt;=YEAR+10),0.15,IF(AND(Z16&gt;YEAR+10,Z16&lt;=YEAR+20),0.2,IF(Z16&gt;YEAR+20,0.25,"")))))</f>
        <v>0.15</v>
      </c>
      <c r="U16" s="89">
        <f t="shared" ref="U16:U79" si="3">ROUND((N16+V16+W16)*T16,0)</f>
        <v>177853</v>
      </c>
      <c r="V16" s="200">
        <f t="shared" ref="V16:V79" si="4">ROUND(N16*17%,0)</f>
        <v>152460</v>
      </c>
      <c r="W16" s="89">
        <f t="shared" ref="W16:W79" si="5">ROUND((N16+V16)*13%,0)</f>
        <v>136407</v>
      </c>
      <c r="X16" s="221">
        <v>0</v>
      </c>
      <c r="Y16" s="83">
        <f t="shared" ref="Y16:Y79" si="6">ROUND(N16+S16+U16+V16+W16,0)</f>
        <v>1632589</v>
      </c>
      <c r="Z16" s="194">
        <v>2024</v>
      </c>
      <c r="AA16" s="108">
        <f>(1+PPI)^('Future Trunk Assets - Transport'!Z16-YEAR)</f>
        <v>1.1599167883489077</v>
      </c>
      <c r="AB16" s="108">
        <f>IF(Z16&lt;YEAR,1,IF('General Input Sheet'!$E$32="WACC1",1/(1+WACC1)^(Z16-YEAR), IF('General Input Sheet'!$E$32="WACC2",1/(1+WACC2)^(Z16-YEAR),"Check WACC Option in General Input Sheet")))</f>
        <v>0.63169036926213096</v>
      </c>
      <c r="AC16" s="239">
        <f t="shared" ref="AC16:AC79" si="7">ROUND(Y16+L16-X16,0)</f>
        <v>1875739</v>
      </c>
      <c r="AD16" s="90">
        <f t="shared" ref="AD16:AD79" si="8">IFERROR(ROUND((Y16*AA16)+((1+Landind)^(Z16-YEAR)*L16),0),0)</f>
        <v>2189922</v>
      </c>
      <c r="AE16" s="106">
        <f t="shared" ref="AE16:AE79" si="9">IFERROR(ROUND((AD16*AB16),0),0)</f>
        <v>1383353</v>
      </c>
    </row>
    <row r="17" spans="2:31">
      <c r="B17" s="103" t="s">
        <v>10427</v>
      </c>
      <c r="C17" s="109" t="s">
        <v>10426</v>
      </c>
      <c r="D17" s="100" t="s">
        <v>11126</v>
      </c>
      <c r="E17" s="100">
        <v>7</v>
      </c>
      <c r="F17" s="100" t="s">
        <v>10828</v>
      </c>
      <c r="G17" s="103" t="s">
        <v>11130</v>
      </c>
      <c r="H17" s="93">
        <v>0</v>
      </c>
      <c r="I17" s="94" t="s">
        <v>11139</v>
      </c>
      <c r="J17" s="104">
        <v>300</v>
      </c>
      <c r="K17" s="80">
        <f t="shared" ref="K17:K79" si="10">IFERROR(L17/J17,0)</f>
        <v>296</v>
      </c>
      <c r="L17" s="106">
        <v>88800</v>
      </c>
      <c r="M17" s="92" t="str">
        <f t="shared" si="0"/>
        <v/>
      </c>
      <c r="N17" s="97">
        <v>597881</v>
      </c>
      <c r="O17" s="100">
        <v>2016</v>
      </c>
      <c r="P17" s="107">
        <f>IFERROR(('General Input Sheet'!$G$38/(VLOOKUP(O17,Histindex,3,FALSE))),1)</f>
        <v>1</v>
      </c>
      <c r="Q17" s="104" t="s">
        <v>11164</v>
      </c>
      <c r="R17" s="213" cm="1">
        <f t="array" ref="R17">IFERROR(_xlfn.IFS(AND(Q17&lt;&gt;"New",D17&lt;&gt;"Road Bridge"),30%,D17="Road Bridge",10%),0)</f>
        <v>0.3</v>
      </c>
      <c r="S17" s="80">
        <f t="shared" si="1"/>
        <v>179364</v>
      </c>
      <c r="T17" s="82">
        <f t="shared" si="2"/>
        <v>0.15</v>
      </c>
      <c r="U17" s="89">
        <f t="shared" si="3"/>
        <v>118569</v>
      </c>
      <c r="V17" s="200">
        <f t="shared" si="4"/>
        <v>101640</v>
      </c>
      <c r="W17" s="89">
        <f t="shared" si="5"/>
        <v>90938</v>
      </c>
      <c r="X17" s="221">
        <v>0</v>
      </c>
      <c r="Y17" s="83">
        <f t="shared" si="6"/>
        <v>1088392</v>
      </c>
      <c r="Z17" s="195">
        <v>2024</v>
      </c>
      <c r="AA17" s="108">
        <f>(1+PPI)^('Future Trunk Assets - Transport'!Z17-YEAR)</f>
        <v>1.1599167883489077</v>
      </c>
      <c r="AB17" s="108">
        <f>IF(Z17&lt;YEAR,1,IF('General Input Sheet'!$E$32="WACC1",1/(1+WACC1)^(Z17-YEAR), IF('General Input Sheet'!$E$32="WACC2",1/(1+WACC2)^(Z17-YEAR),"Check WACC Option in General Input Sheet")))</f>
        <v>0.63169036926213096</v>
      </c>
      <c r="AC17" s="239">
        <f t="shared" si="7"/>
        <v>1177192</v>
      </c>
      <c r="AD17" s="90">
        <f t="shared" si="8"/>
        <v>1370638</v>
      </c>
      <c r="AE17" s="106">
        <f t="shared" si="9"/>
        <v>865819</v>
      </c>
    </row>
    <row r="18" spans="2:31">
      <c r="B18" s="103" t="s">
        <v>10429</v>
      </c>
      <c r="C18" s="109" t="s">
        <v>10428</v>
      </c>
      <c r="D18" s="100" t="s">
        <v>11126</v>
      </c>
      <c r="E18" s="100">
        <v>7</v>
      </c>
      <c r="F18" s="100" t="s">
        <v>10829</v>
      </c>
      <c r="G18" s="103" t="s">
        <v>11131</v>
      </c>
      <c r="H18" s="93">
        <v>0</v>
      </c>
      <c r="I18" s="94" t="s">
        <v>11140</v>
      </c>
      <c r="J18" s="104">
        <v>600</v>
      </c>
      <c r="K18" s="80">
        <f t="shared" si="10"/>
        <v>645.5</v>
      </c>
      <c r="L18" s="106">
        <v>387300</v>
      </c>
      <c r="M18" s="92" t="str">
        <f t="shared" si="0"/>
        <v/>
      </c>
      <c r="N18" s="97">
        <v>474634</v>
      </c>
      <c r="O18" s="100">
        <v>2016</v>
      </c>
      <c r="P18" s="107">
        <f>IFERROR(('General Input Sheet'!$G$38/(VLOOKUP(O18,Histindex,3,FALSE))),1)</f>
        <v>1</v>
      </c>
      <c r="Q18" s="104" t="s">
        <v>11164</v>
      </c>
      <c r="R18" s="213" cm="1">
        <f t="array" ref="R18">IFERROR(_xlfn.IFS(AND(Q18&lt;&gt;"New",D18&lt;&gt;"Road Bridge"),30%,D18="Road Bridge",10%),0)</f>
        <v>0.3</v>
      </c>
      <c r="S18" s="80">
        <f t="shared" si="1"/>
        <v>142390</v>
      </c>
      <c r="T18" s="82">
        <f t="shared" si="2"/>
        <v>0.15</v>
      </c>
      <c r="U18" s="89">
        <f t="shared" si="3"/>
        <v>94127</v>
      </c>
      <c r="V18" s="200">
        <f t="shared" si="4"/>
        <v>80688</v>
      </c>
      <c r="W18" s="89">
        <f t="shared" si="5"/>
        <v>72192</v>
      </c>
      <c r="X18" s="221">
        <v>0</v>
      </c>
      <c r="Y18" s="83">
        <f t="shared" si="6"/>
        <v>864031</v>
      </c>
      <c r="Z18" s="195">
        <v>2024</v>
      </c>
      <c r="AA18" s="108">
        <f>(1+PPI)^('Future Trunk Assets - Transport'!Z18-YEAR)</f>
        <v>1.1599167883489077</v>
      </c>
      <c r="AB18" s="108">
        <f>IF(Z18&lt;YEAR,1,IF('General Input Sheet'!$E$32="WACC1",1/(1+WACC1)^(Z18-YEAR), IF('General Input Sheet'!$E$32="WACC2",1/(1+WACC2)^(Z18-YEAR),"Check WACC Option in General Input Sheet")))</f>
        <v>0.63169036926213096</v>
      </c>
      <c r="AC18" s="239">
        <f t="shared" si="7"/>
        <v>1251331</v>
      </c>
      <c r="AD18" s="90">
        <f t="shared" si="8"/>
        <v>1474092</v>
      </c>
      <c r="AE18" s="106">
        <f t="shared" si="9"/>
        <v>931170</v>
      </c>
    </row>
    <row r="19" spans="2:31">
      <c r="B19" s="103" t="s">
        <v>10429</v>
      </c>
      <c r="C19" s="109" t="s">
        <v>10430</v>
      </c>
      <c r="D19" s="100" t="s">
        <v>11127</v>
      </c>
      <c r="E19" s="100">
        <v>7</v>
      </c>
      <c r="F19" s="100" t="s">
        <v>10830</v>
      </c>
      <c r="G19" s="103" t="s">
        <v>11132</v>
      </c>
      <c r="H19" s="93">
        <v>435</v>
      </c>
      <c r="I19" s="94" t="s">
        <v>11141</v>
      </c>
      <c r="J19" s="104">
        <v>2103</v>
      </c>
      <c r="K19" s="80">
        <f t="shared" si="10"/>
        <v>646.04041844983362</v>
      </c>
      <c r="L19" s="106">
        <v>1358623</v>
      </c>
      <c r="M19" s="92">
        <f t="shared" si="0"/>
        <v>2465.5908045977012</v>
      </c>
      <c r="N19" s="97">
        <v>1072532</v>
      </c>
      <c r="O19" s="100">
        <v>2016</v>
      </c>
      <c r="P19" s="107">
        <f>IFERROR(('General Input Sheet'!$G$38/(VLOOKUP(O19,Histindex,3,FALSE))),1)</f>
        <v>1</v>
      </c>
      <c r="Q19" s="104" t="s">
        <v>11165</v>
      </c>
      <c r="R19" s="213" cm="1">
        <f t="array" ref="R19">IFERROR(_xlfn.IFS(AND(Q19&lt;&gt;"New",D19&lt;&gt;"Road Bridge"),30%,D19="Road Bridge",10%),0)</f>
        <v>0.3</v>
      </c>
      <c r="S19" s="80">
        <f t="shared" si="1"/>
        <v>321760</v>
      </c>
      <c r="T19" s="82">
        <f t="shared" si="2"/>
        <v>0.15</v>
      </c>
      <c r="U19" s="89">
        <f t="shared" si="3"/>
        <v>212699</v>
      </c>
      <c r="V19" s="200">
        <f t="shared" si="4"/>
        <v>182330</v>
      </c>
      <c r="W19" s="89">
        <f t="shared" si="5"/>
        <v>163132</v>
      </c>
      <c r="X19" s="221">
        <v>0</v>
      </c>
      <c r="Y19" s="83">
        <f t="shared" si="6"/>
        <v>1952453</v>
      </c>
      <c r="Z19" s="195">
        <v>2024</v>
      </c>
      <c r="AA19" s="108">
        <f>(1+PPI)^('Future Trunk Assets - Transport'!Z19-YEAR)</f>
        <v>1.1599167883489077</v>
      </c>
      <c r="AB19" s="108">
        <f>IF(Z19&lt;YEAR,1,IF('General Input Sheet'!$E$32="WACC1",1/(1+WACC1)^(Z19-YEAR), IF('General Input Sheet'!$E$32="WACC2",1/(1+WACC2)^(Z19-YEAR),"Check WACC Option in General Input Sheet")))</f>
        <v>0.63169036926213096</v>
      </c>
      <c r="AC19" s="239">
        <f t="shared" si="7"/>
        <v>3311076</v>
      </c>
      <c r="AD19" s="90">
        <f t="shared" si="8"/>
        <v>3920033</v>
      </c>
      <c r="AE19" s="106">
        <f t="shared" si="9"/>
        <v>2476247</v>
      </c>
    </row>
    <row r="20" spans="2:31">
      <c r="B20" s="103" t="s">
        <v>10429</v>
      </c>
      <c r="C20" s="109" t="s">
        <v>10431</v>
      </c>
      <c r="D20" s="100" t="s">
        <v>11127</v>
      </c>
      <c r="E20" s="100">
        <v>7</v>
      </c>
      <c r="F20" s="100" t="s">
        <v>10831</v>
      </c>
      <c r="G20" s="103" t="s">
        <v>11132</v>
      </c>
      <c r="H20" s="93">
        <v>701</v>
      </c>
      <c r="I20" s="94" t="s">
        <v>11141</v>
      </c>
      <c r="J20" s="104">
        <v>4687</v>
      </c>
      <c r="K20" s="80">
        <f t="shared" si="10"/>
        <v>377.81245999573287</v>
      </c>
      <c r="L20" s="106">
        <v>1770807</v>
      </c>
      <c r="M20" s="92">
        <f t="shared" si="0"/>
        <v>2463.6875891583454</v>
      </c>
      <c r="N20" s="97">
        <v>1727045</v>
      </c>
      <c r="O20" s="100">
        <v>2016</v>
      </c>
      <c r="P20" s="107">
        <f>IFERROR(('General Input Sheet'!$G$38/(VLOOKUP(O20,Histindex,3,FALSE))),1)</f>
        <v>1</v>
      </c>
      <c r="Q20" s="104" t="s">
        <v>11165</v>
      </c>
      <c r="R20" s="213" cm="1">
        <f t="array" ref="R20">IFERROR(_xlfn.IFS(AND(Q20&lt;&gt;"New",D20&lt;&gt;"Road Bridge"),30%,D20="Road Bridge",10%),0)</f>
        <v>0.3</v>
      </c>
      <c r="S20" s="80">
        <f t="shared" si="1"/>
        <v>518114</v>
      </c>
      <c r="T20" s="82">
        <f t="shared" si="2"/>
        <v>0.15</v>
      </c>
      <c r="U20" s="89">
        <f t="shared" si="3"/>
        <v>342499</v>
      </c>
      <c r="V20" s="200">
        <f t="shared" si="4"/>
        <v>293598</v>
      </c>
      <c r="W20" s="89">
        <f t="shared" si="5"/>
        <v>262684</v>
      </c>
      <c r="X20" s="221">
        <v>0</v>
      </c>
      <c r="Y20" s="83">
        <f t="shared" si="6"/>
        <v>3143940</v>
      </c>
      <c r="Z20" s="195">
        <v>2024</v>
      </c>
      <c r="AA20" s="108">
        <f>(1+PPI)^('Future Trunk Assets - Transport'!Z20-YEAR)</f>
        <v>1.1599167883489077</v>
      </c>
      <c r="AB20" s="108">
        <f>IF(Z20&lt;YEAR,1,IF('General Input Sheet'!$E$32="WACC1",1/(1+WACC1)^(Z20-YEAR), IF('General Input Sheet'!$E$32="WACC2",1/(1+WACC2)^(Z20-YEAR),"Check WACC Option in General Input Sheet")))</f>
        <v>0.63169036926213096</v>
      </c>
      <c r="AC20" s="239">
        <f t="shared" si="7"/>
        <v>4914747</v>
      </c>
      <c r="AD20" s="90">
        <f t="shared" si="8"/>
        <v>5804265</v>
      </c>
      <c r="AE20" s="106">
        <f t="shared" si="9"/>
        <v>3666498</v>
      </c>
    </row>
    <row r="21" spans="2:31">
      <c r="B21" s="103" t="s">
        <v>10429</v>
      </c>
      <c r="C21" s="109" t="s">
        <v>10432</v>
      </c>
      <c r="D21" s="100" t="s">
        <v>11127</v>
      </c>
      <c r="E21" s="100">
        <v>7</v>
      </c>
      <c r="F21" s="100" t="s">
        <v>10832</v>
      </c>
      <c r="G21" s="103" t="s">
        <v>11132</v>
      </c>
      <c r="H21" s="93">
        <v>460</v>
      </c>
      <c r="I21" s="94" t="s">
        <v>11141</v>
      </c>
      <c r="J21" s="104">
        <v>2835</v>
      </c>
      <c r="K21" s="80">
        <f t="shared" si="10"/>
        <v>387.43703703703704</v>
      </c>
      <c r="L21" s="106">
        <v>1098384</v>
      </c>
      <c r="M21" s="92">
        <f t="shared" si="0"/>
        <v>2465.2130434782607</v>
      </c>
      <c r="N21" s="97">
        <v>1133998</v>
      </c>
      <c r="O21" s="100">
        <v>2016</v>
      </c>
      <c r="P21" s="107">
        <f>IFERROR(('General Input Sheet'!$G$38/(VLOOKUP(O21,Histindex,3,FALSE))),1)</f>
        <v>1</v>
      </c>
      <c r="Q21" s="104" t="s">
        <v>11165</v>
      </c>
      <c r="R21" s="213" cm="1">
        <f t="array" ref="R21">IFERROR(_xlfn.IFS(AND(Q21&lt;&gt;"New",D21&lt;&gt;"Road Bridge"),30%,D21="Road Bridge",10%),0)</f>
        <v>0.3</v>
      </c>
      <c r="S21" s="80">
        <f t="shared" si="1"/>
        <v>340199</v>
      </c>
      <c r="T21" s="82">
        <f t="shared" si="2"/>
        <v>0.15</v>
      </c>
      <c r="U21" s="89">
        <f t="shared" si="3"/>
        <v>224889</v>
      </c>
      <c r="V21" s="200">
        <f t="shared" si="4"/>
        <v>192780</v>
      </c>
      <c r="W21" s="89">
        <f t="shared" si="5"/>
        <v>172481</v>
      </c>
      <c r="X21" s="221">
        <v>0</v>
      </c>
      <c r="Y21" s="83">
        <f t="shared" si="6"/>
        <v>2064347</v>
      </c>
      <c r="Z21" s="195">
        <v>2024</v>
      </c>
      <c r="AA21" s="108">
        <f>(1+PPI)^('Future Trunk Assets - Transport'!Z21-YEAR)</f>
        <v>1.1599167883489077</v>
      </c>
      <c r="AB21" s="108">
        <f>IF(Z21&lt;YEAR,1,IF('General Input Sheet'!$E$32="WACC1",1/(1+WACC1)^(Z21-YEAR), IF('General Input Sheet'!$E$32="WACC2",1/(1+WACC2)^(Z21-YEAR),"Check WACC Option in General Input Sheet")))</f>
        <v>0.63169036926213096</v>
      </c>
      <c r="AC21" s="239">
        <f t="shared" si="7"/>
        <v>3162731</v>
      </c>
      <c r="AD21" s="90">
        <f t="shared" si="8"/>
        <v>3732745</v>
      </c>
      <c r="AE21" s="106">
        <f t="shared" si="9"/>
        <v>2357939</v>
      </c>
    </row>
    <row r="22" spans="2:31">
      <c r="B22" s="103" t="s">
        <v>10429</v>
      </c>
      <c r="C22" s="109" t="s">
        <v>10433</v>
      </c>
      <c r="D22" s="100" t="s">
        <v>11127</v>
      </c>
      <c r="E22" s="100">
        <v>7</v>
      </c>
      <c r="F22" s="100" t="s">
        <v>10833</v>
      </c>
      <c r="G22" s="103" t="s">
        <v>11132</v>
      </c>
      <c r="H22" s="93">
        <v>512</v>
      </c>
      <c r="I22" s="94" t="s">
        <v>11141</v>
      </c>
      <c r="J22" s="104">
        <v>1885</v>
      </c>
      <c r="K22" s="80">
        <f t="shared" si="10"/>
        <v>389.27851458885942</v>
      </c>
      <c r="L22" s="106">
        <v>733790</v>
      </c>
      <c r="M22" s="92">
        <f t="shared" si="0"/>
        <v>2462.986328125</v>
      </c>
      <c r="N22" s="97">
        <v>1261049</v>
      </c>
      <c r="O22" s="100">
        <v>2016</v>
      </c>
      <c r="P22" s="107">
        <f>IFERROR(('General Input Sheet'!$G$38/(VLOOKUP(O22,Histindex,3,FALSE))),1)</f>
        <v>1</v>
      </c>
      <c r="Q22" s="104" t="s">
        <v>11165</v>
      </c>
      <c r="R22" s="213" cm="1">
        <f t="array" ref="R22">IFERROR(_xlfn.IFS(AND(Q22&lt;&gt;"New",D22&lt;&gt;"Road Bridge"),30%,D22="Road Bridge",10%),0)</f>
        <v>0.3</v>
      </c>
      <c r="S22" s="80">
        <f t="shared" si="1"/>
        <v>378315</v>
      </c>
      <c r="T22" s="82">
        <f t="shared" si="2"/>
        <v>0.15</v>
      </c>
      <c r="U22" s="89">
        <f t="shared" si="3"/>
        <v>250085</v>
      </c>
      <c r="V22" s="200">
        <f t="shared" si="4"/>
        <v>214378</v>
      </c>
      <c r="W22" s="89">
        <f t="shared" si="5"/>
        <v>191806</v>
      </c>
      <c r="X22" s="221">
        <v>0</v>
      </c>
      <c r="Y22" s="83">
        <f t="shared" si="6"/>
        <v>2295633</v>
      </c>
      <c r="Z22" s="195">
        <v>2024</v>
      </c>
      <c r="AA22" s="108">
        <f>(1+PPI)^('Future Trunk Assets - Transport'!Z22-YEAR)</f>
        <v>1.1599167883489077</v>
      </c>
      <c r="AB22" s="108">
        <f>IF(Z22&lt;YEAR,1,IF('General Input Sheet'!$E$32="WACC1",1/(1+WACC1)^(Z22-YEAR), IF('General Input Sheet'!$E$32="WACC2",1/(1+WACC2)^(Z22-YEAR),"Check WACC Option in General Input Sheet")))</f>
        <v>0.63169036926213096</v>
      </c>
      <c r="AC22" s="239">
        <f t="shared" si="7"/>
        <v>3029423</v>
      </c>
      <c r="AD22" s="90">
        <f t="shared" si="8"/>
        <v>3556795</v>
      </c>
      <c r="AE22" s="106">
        <f t="shared" si="9"/>
        <v>2246793</v>
      </c>
    </row>
    <row r="23" spans="2:31">
      <c r="B23" s="103" t="s">
        <v>10429</v>
      </c>
      <c r="C23" s="109" t="s">
        <v>10434</v>
      </c>
      <c r="D23" s="100" t="s">
        <v>11126</v>
      </c>
      <c r="E23" s="100">
        <v>7</v>
      </c>
      <c r="F23" s="100" t="s">
        <v>10834</v>
      </c>
      <c r="G23" s="103" t="s">
        <v>11133</v>
      </c>
      <c r="H23" s="93">
        <v>0</v>
      </c>
      <c r="I23" s="94" t="s">
        <v>11142</v>
      </c>
      <c r="J23" s="104">
        <v>150</v>
      </c>
      <c r="K23" s="80">
        <f t="shared" si="10"/>
        <v>890</v>
      </c>
      <c r="L23" s="106">
        <v>133500</v>
      </c>
      <c r="M23" s="92" t="str">
        <f t="shared" si="0"/>
        <v/>
      </c>
      <c r="N23" s="97">
        <v>476691</v>
      </c>
      <c r="O23" s="100">
        <v>2016</v>
      </c>
      <c r="P23" s="107">
        <f>IFERROR(('General Input Sheet'!$G$38/(VLOOKUP(O23,Histindex,3,FALSE))),1)</f>
        <v>1</v>
      </c>
      <c r="Q23" s="104" t="s">
        <v>11164</v>
      </c>
      <c r="R23" s="213" cm="1">
        <f t="array" ref="R23">IFERROR(_xlfn.IFS(AND(Q23&lt;&gt;"New",D23&lt;&gt;"Road Bridge"),30%,D23="Road Bridge",10%),0)</f>
        <v>0.3</v>
      </c>
      <c r="S23" s="80">
        <f t="shared" si="1"/>
        <v>143007</v>
      </c>
      <c r="T23" s="82">
        <f t="shared" si="2"/>
        <v>7.4999999999999997E-2</v>
      </c>
      <c r="U23" s="89">
        <f t="shared" si="3"/>
        <v>47267</v>
      </c>
      <c r="V23" s="200">
        <f t="shared" si="4"/>
        <v>81037</v>
      </c>
      <c r="W23" s="89">
        <f t="shared" si="5"/>
        <v>72505</v>
      </c>
      <c r="X23" s="221">
        <v>0</v>
      </c>
      <c r="Y23" s="83">
        <f t="shared" si="6"/>
        <v>820507</v>
      </c>
      <c r="Z23" s="195">
        <v>2019</v>
      </c>
      <c r="AA23" s="108">
        <f>(1+PPI)^('Future Trunk Assets - Transport'!Z23-YEAR)</f>
        <v>1.0572070799739457</v>
      </c>
      <c r="AB23" s="108">
        <f>IF(Z23&lt;YEAR,1,IF('General Input Sheet'!$E$32="WACC1",1/(1+WACC1)^(Z23-YEAR), IF('General Input Sheet'!$E$32="WACC2",1/(1+WACC2)^(Z23-YEAR),"Check WACC Option in General Input Sheet")))</f>
        <v>0.84176157274348007</v>
      </c>
      <c r="AC23" s="239">
        <f t="shared" si="7"/>
        <v>954007</v>
      </c>
      <c r="AD23" s="90">
        <f t="shared" si="8"/>
        <v>1011211</v>
      </c>
      <c r="AE23" s="106">
        <f t="shared" si="9"/>
        <v>851199</v>
      </c>
    </row>
    <row r="24" spans="2:31">
      <c r="B24" s="103" t="s">
        <v>10429</v>
      </c>
      <c r="C24" s="109" t="s">
        <v>10435</v>
      </c>
      <c r="D24" s="100" t="s">
        <v>11126</v>
      </c>
      <c r="E24" s="100">
        <v>7</v>
      </c>
      <c r="F24" s="100" t="s">
        <v>10835</v>
      </c>
      <c r="G24" s="103" t="s">
        <v>11131</v>
      </c>
      <c r="H24" s="93">
        <v>0</v>
      </c>
      <c r="I24" s="94" t="s">
        <v>11140</v>
      </c>
      <c r="J24" s="104">
        <v>150</v>
      </c>
      <c r="K24" s="80">
        <f t="shared" si="10"/>
        <v>475</v>
      </c>
      <c r="L24" s="106">
        <v>71250</v>
      </c>
      <c r="M24" s="92" t="str">
        <f t="shared" si="0"/>
        <v/>
      </c>
      <c r="N24" s="97">
        <v>711951</v>
      </c>
      <c r="O24" s="100">
        <v>2016</v>
      </c>
      <c r="P24" s="107">
        <f>IFERROR(('General Input Sheet'!$G$38/(VLOOKUP(O24,Histindex,3,FALSE))),1)</f>
        <v>1</v>
      </c>
      <c r="Q24" s="104" t="s">
        <v>11163</v>
      </c>
      <c r="R24" s="213" cm="1">
        <f t="array" ref="R24">IFERROR(_xlfn.IFS(AND(Q24&lt;&gt;"New",D24&lt;&gt;"Road Bridge"),30%,D24="Road Bridge",10%),0)</f>
        <v>0.3</v>
      </c>
      <c r="S24" s="80">
        <f t="shared" si="1"/>
        <v>213585</v>
      </c>
      <c r="T24" s="82">
        <f t="shared" si="2"/>
        <v>7.4999999999999997E-2</v>
      </c>
      <c r="U24" s="89">
        <f t="shared" si="3"/>
        <v>70595</v>
      </c>
      <c r="V24" s="200">
        <f t="shared" si="4"/>
        <v>121032</v>
      </c>
      <c r="W24" s="89">
        <f t="shared" si="5"/>
        <v>108288</v>
      </c>
      <c r="X24" s="221">
        <v>0</v>
      </c>
      <c r="Y24" s="83">
        <f t="shared" si="6"/>
        <v>1225451</v>
      </c>
      <c r="Z24" s="195">
        <v>2019</v>
      </c>
      <c r="AA24" s="108">
        <f>(1+PPI)^('Future Trunk Assets - Transport'!Z24-YEAR)</f>
        <v>1.0572070799739457</v>
      </c>
      <c r="AB24" s="108">
        <f>IF(Z24&lt;YEAR,1,IF('General Input Sheet'!$E$32="WACC1",1/(1+WACC1)^(Z24-YEAR), IF('General Input Sheet'!$E$32="WACC2",1/(1+WACC2)^(Z24-YEAR),"Check WACC Option in General Input Sheet")))</f>
        <v>0.84176157274348007</v>
      </c>
      <c r="AC24" s="239">
        <f t="shared" si="7"/>
        <v>1296701</v>
      </c>
      <c r="AD24" s="90">
        <f t="shared" si="8"/>
        <v>1372284</v>
      </c>
      <c r="AE24" s="106">
        <f t="shared" si="9"/>
        <v>1155136</v>
      </c>
    </row>
    <row r="25" spans="2:31">
      <c r="B25" s="103" t="s">
        <v>10429</v>
      </c>
      <c r="C25" s="109" t="s">
        <v>10436</v>
      </c>
      <c r="D25" s="100" t="s">
        <v>11126</v>
      </c>
      <c r="E25" s="100">
        <v>7</v>
      </c>
      <c r="F25" s="100" t="s">
        <v>10836</v>
      </c>
      <c r="G25" s="103" t="s">
        <v>11133</v>
      </c>
      <c r="H25" s="93">
        <v>0</v>
      </c>
      <c r="I25" s="94" t="s">
        <v>11142</v>
      </c>
      <c r="J25" s="104">
        <v>300</v>
      </c>
      <c r="K25" s="80">
        <f t="shared" si="10"/>
        <v>682.5</v>
      </c>
      <c r="L25" s="106">
        <v>204750</v>
      </c>
      <c r="M25" s="92" t="str">
        <f t="shared" si="0"/>
        <v/>
      </c>
      <c r="N25" s="97">
        <v>544790</v>
      </c>
      <c r="O25" s="100">
        <v>2016</v>
      </c>
      <c r="P25" s="107">
        <f>IFERROR(('General Input Sheet'!$G$38/(VLOOKUP(O25,Histindex,3,FALSE))),1)</f>
        <v>1</v>
      </c>
      <c r="Q25" s="104" t="s">
        <v>11164</v>
      </c>
      <c r="R25" s="213" cm="1">
        <f t="array" ref="R25">IFERROR(_xlfn.IFS(AND(Q25&lt;&gt;"New",D25&lt;&gt;"Road Bridge"),30%,D25="Road Bridge",10%),0)</f>
        <v>0.3</v>
      </c>
      <c r="S25" s="80">
        <f t="shared" si="1"/>
        <v>163437</v>
      </c>
      <c r="T25" s="82">
        <f t="shared" si="2"/>
        <v>0.15</v>
      </c>
      <c r="U25" s="89">
        <f t="shared" si="3"/>
        <v>108040</v>
      </c>
      <c r="V25" s="200">
        <f t="shared" si="4"/>
        <v>92614</v>
      </c>
      <c r="W25" s="89">
        <f t="shared" si="5"/>
        <v>82863</v>
      </c>
      <c r="X25" s="221">
        <v>0</v>
      </c>
      <c r="Y25" s="83">
        <f t="shared" si="6"/>
        <v>991744</v>
      </c>
      <c r="Z25" s="195">
        <v>2024</v>
      </c>
      <c r="AA25" s="108">
        <f>(1+PPI)^('Future Trunk Assets - Transport'!Z25-YEAR)</f>
        <v>1.1599167883489077</v>
      </c>
      <c r="AB25" s="108">
        <f>IF(Z25&lt;YEAR,1,IF('General Input Sheet'!$E$32="WACC1",1/(1+WACC1)^(Z25-YEAR), IF('General Input Sheet'!$E$32="WACC2",1/(1+WACC2)^(Z25-YEAR),"Check WACC Option in General Input Sheet")))</f>
        <v>0.63169036926213096</v>
      </c>
      <c r="AC25" s="239">
        <f t="shared" si="7"/>
        <v>1196494</v>
      </c>
      <c r="AD25" s="90">
        <f t="shared" si="8"/>
        <v>1399809</v>
      </c>
      <c r="AE25" s="106">
        <f t="shared" si="9"/>
        <v>884246</v>
      </c>
    </row>
    <row r="26" spans="2:31">
      <c r="B26" s="103" t="s">
        <v>10425</v>
      </c>
      <c r="C26" s="109" t="s">
        <v>10437</v>
      </c>
      <c r="D26" s="100" t="s">
        <v>11127</v>
      </c>
      <c r="E26" s="100">
        <v>7</v>
      </c>
      <c r="F26" s="100" t="s">
        <v>10837</v>
      </c>
      <c r="G26" s="103" t="s">
        <v>11134</v>
      </c>
      <c r="H26" s="93">
        <v>375</v>
      </c>
      <c r="I26" s="94" t="s">
        <v>115</v>
      </c>
      <c r="J26" s="104">
        <v>26</v>
      </c>
      <c r="K26" s="80">
        <f t="shared" si="10"/>
        <v>40.42307692307692</v>
      </c>
      <c r="L26" s="106">
        <v>1051</v>
      </c>
      <c r="M26" s="92">
        <f t="shared" si="0"/>
        <v>1356.768</v>
      </c>
      <c r="N26" s="97">
        <v>508788</v>
      </c>
      <c r="O26" s="100">
        <v>2016</v>
      </c>
      <c r="P26" s="107">
        <f>IFERROR(('General Input Sheet'!$G$38/(VLOOKUP(O26,Histindex,3,FALSE))),1)</f>
        <v>1</v>
      </c>
      <c r="Q26" s="104" t="s">
        <v>11165</v>
      </c>
      <c r="R26" s="213" cm="1">
        <f t="array" ref="R26">IFERROR(_xlfn.IFS(AND(Q26&lt;&gt;"New",D26&lt;&gt;"Road Bridge"),30%,D26="Road Bridge",10%),0)</f>
        <v>0.3</v>
      </c>
      <c r="S26" s="80">
        <f t="shared" si="1"/>
        <v>152636</v>
      </c>
      <c r="T26" s="82">
        <f t="shared" si="2"/>
        <v>0.15</v>
      </c>
      <c r="U26" s="89">
        <f t="shared" si="3"/>
        <v>100900</v>
      </c>
      <c r="V26" s="200">
        <f t="shared" si="4"/>
        <v>86494</v>
      </c>
      <c r="W26" s="89">
        <f t="shared" si="5"/>
        <v>77387</v>
      </c>
      <c r="X26" s="221">
        <v>0</v>
      </c>
      <c r="Y26" s="83">
        <f t="shared" si="6"/>
        <v>926205</v>
      </c>
      <c r="Z26" s="195">
        <v>2024</v>
      </c>
      <c r="AA26" s="108">
        <f>(1+PPI)^('Future Trunk Assets - Transport'!Z26-YEAR)</f>
        <v>1.1599167883489077</v>
      </c>
      <c r="AB26" s="108">
        <f>IF(Z26&lt;YEAR,1,IF('General Input Sheet'!$E$32="WACC1",1/(1+WACC1)^(Z26-YEAR), IF('General Input Sheet'!$E$32="WACC2",1/(1+WACC2)^(Z26-YEAR),"Check WACC Option in General Input Sheet")))</f>
        <v>0.63169036926213096</v>
      </c>
      <c r="AC26" s="239">
        <f t="shared" si="7"/>
        <v>927256</v>
      </c>
      <c r="AD26" s="90">
        <f t="shared" si="8"/>
        <v>1075601</v>
      </c>
      <c r="AE26" s="106">
        <f t="shared" si="9"/>
        <v>679447</v>
      </c>
    </row>
    <row r="27" spans="2:31">
      <c r="B27" s="103" t="s">
        <v>10425</v>
      </c>
      <c r="C27" s="109" t="s">
        <v>10438</v>
      </c>
      <c r="D27" s="100" t="s">
        <v>11127</v>
      </c>
      <c r="E27" s="100">
        <v>7</v>
      </c>
      <c r="F27" s="100" t="s">
        <v>10838</v>
      </c>
      <c r="G27" s="103" t="s">
        <v>11135</v>
      </c>
      <c r="H27" s="93">
        <v>150</v>
      </c>
      <c r="I27" s="94" t="s">
        <v>11143</v>
      </c>
      <c r="J27" s="104">
        <v>2</v>
      </c>
      <c r="K27" s="80">
        <f t="shared" si="10"/>
        <v>0</v>
      </c>
      <c r="L27" s="106">
        <v>0</v>
      </c>
      <c r="M27" s="92">
        <f t="shared" si="0"/>
        <v>3006.8933333333334</v>
      </c>
      <c r="N27" s="97">
        <v>451034</v>
      </c>
      <c r="O27" s="100">
        <v>2016</v>
      </c>
      <c r="P27" s="107">
        <f>IFERROR(('General Input Sheet'!$G$38/(VLOOKUP(O27,Histindex,3,FALSE))),1)</f>
        <v>1</v>
      </c>
      <c r="Q27" s="104" t="s">
        <v>11165</v>
      </c>
      <c r="R27" s="213" cm="1">
        <f t="array" ref="R27">IFERROR(_xlfn.IFS(AND(Q27&lt;&gt;"New",D27&lt;&gt;"Road Bridge"),30%,D27="Road Bridge",10%),0)</f>
        <v>0.3</v>
      </c>
      <c r="S27" s="80">
        <f t="shared" si="1"/>
        <v>135310</v>
      </c>
      <c r="T27" s="82">
        <f t="shared" si="2"/>
        <v>0.15</v>
      </c>
      <c r="U27" s="89">
        <f t="shared" si="3"/>
        <v>89447</v>
      </c>
      <c r="V27" s="200">
        <f t="shared" si="4"/>
        <v>76676</v>
      </c>
      <c r="W27" s="89">
        <f t="shared" si="5"/>
        <v>68602</v>
      </c>
      <c r="X27" s="221">
        <v>0</v>
      </c>
      <c r="Y27" s="83">
        <f t="shared" si="6"/>
        <v>821069</v>
      </c>
      <c r="Z27" s="195">
        <v>2024</v>
      </c>
      <c r="AA27" s="108">
        <f>(1+PPI)^('Future Trunk Assets - Transport'!Z27-YEAR)</f>
        <v>1.1599167883489077</v>
      </c>
      <c r="AB27" s="108">
        <f>IF(Z27&lt;YEAR,1,IF('General Input Sheet'!$E$32="WACC1",1/(1+WACC1)^(Z27-YEAR), IF('General Input Sheet'!$E$32="WACC2",1/(1+WACC2)^(Z27-YEAR),"Check WACC Option in General Input Sheet")))</f>
        <v>0.63169036926213096</v>
      </c>
      <c r="AC27" s="239">
        <f t="shared" si="7"/>
        <v>821069</v>
      </c>
      <c r="AD27" s="90">
        <f t="shared" si="8"/>
        <v>952372</v>
      </c>
      <c r="AE27" s="106">
        <f t="shared" si="9"/>
        <v>601604</v>
      </c>
    </row>
    <row r="28" spans="2:31">
      <c r="B28" s="103" t="s">
        <v>10425</v>
      </c>
      <c r="C28" s="109" t="s">
        <v>10439</v>
      </c>
      <c r="D28" s="100" t="s">
        <v>11127</v>
      </c>
      <c r="E28" s="100">
        <v>7</v>
      </c>
      <c r="F28" s="100" t="s">
        <v>10839</v>
      </c>
      <c r="G28" s="103" t="s">
        <v>11134</v>
      </c>
      <c r="H28" s="93">
        <v>213</v>
      </c>
      <c r="I28" s="94" t="s">
        <v>115</v>
      </c>
      <c r="J28" s="104">
        <v>1234</v>
      </c>
      <c r="K28" s="80">
        <f t="shared" si="10"/>
        <v>142.16855753646678</v>
      </c>
      <c r="L28" s="106">
        <v>175436</v>
      </c>
      <c r="M28" s="92">
        <f t="shared" si="0"/>
        <v>2813.1737089201879</v>
      </c>
      <c r="N28" s="97">
        <v>599206</v>
      </c>
      <c r="O28" s="100">
        <v>2016</v>
      </c>
      <c r="P28" s="107">
        <f>IFERROR(('General Input Sheet'!$G$38/(VLOOKUP(O28,Histindex,3,FALSE))),1)</f>
        <v>1</v>
      </c>
      <c r="Q28" s="104" t="s">
        <v>11166</v>
      </c>
      <c r="R28" s="213" cm="1">
        <f t="array" ref="R28">IFERROR(_xlfn.IFS(AND(Q28&lt;&gt;"New",D28&lt;&gt;"Road Bridge"),30%,D28="Road Bridge",10%),0)</f>
        <v>0</v>
      </c>
      <c r="S28" s="80">
        <f t="shared" si="1"/>
        <v>0</v>
      </c>
      <c r="T28" s="82">
        <f t="shared" si="2"/>
        <v>0.15</v>
      </c>
      <c r="U28" s="89">
        <f t="shared" si="3"/>
        <v>118832</v>
      </c>
      <c r="V28" s="200">
        <f t="shared" si="4"/>
        <v>101865</v>
      </c>
      <c r="W28" s="89">
        <f t="shared" si="5"/>
        <v>91139</v>
      </c>
      <c r="X28" s="221">
        <v>0</v>
      </c>
      <c r="Y28" s="83">
        <f t="shared" si="6"/>
        <v>911042</v>
      </c>
      <c r="Z28" s="195">
        <v>2024</v>
      </c>
      <c r="AA28" s="108">
        <f>(1+PPI)^('Future Trunk Assets - Transport'!Z28-YEAR)</f>
        <v>1.1599167883489077</v>
      </c>
      <c r="AB28" s="108">
        <f>IF(Z28&lt;YEAR,1,IF('General Input Sheet'!$E$32="WACC1",1/(1+WACC1)^(Z28-YEAR), IF('General Input Sheet'!$E$32="WACC2",1/(1+WACC2)^(Z28-YEAR),"Check WACC Option in General Input Sheet")))</f>
        <v>0.63169036926213096</v>
      </c>
      <c r="AC28" s="239">
        <f t="shared" si="7"/>
        <v>1086478</v>
      </c>
      <c r="AD28" s="90">
        <f t="shared" si="8"/>
        <v>1270485</v>
      </c>
      <c r="AE28" s="106">
        <f t="shared" si="9"/>
        <v>802553</v>
      </c>
    </row>
    <row r="29" spans="2:31">
      <c r="B29" s="103" t="s">
        <v>10441</v>
      </c>
      <c r="C29" s="109" t="s">
        <v>10440</v>
      </c>
      <c r="D29" s="100" t="s">
        <v>11127</v>
      </c>
      <c r="E29" s="100">
        <v>16</v>
      </c>
      <c r="F29" s="100" t="s">
        <v>10840</v>
      </c>
      <c r="G29" s="103" t="s">
        <v>11135</v>
      </c>
      <c r="H29" s="93">
        <v>188</v>
      </c>
      <c r="I29" s="94" t="s">
        <v>11143</v>
      </c>
      <c r="J29" s="104">
        <v>0</v>
      </c>
      <c r="K29" s="80">
        <f t="shared" si="10"/>
        <v>0</v>
      </c>
      <c r="L29" s="106">
        <v>124</v>
      </c>
      <c r="M29" s="92">
        <f t="shared" si="0"/>
        <v>3006.4893617021276</v>
      </c>
      <c r="N29" s="97">
        <v>565220</v>
      </c>
      <c r="O29" s="100">
        <v>2016</v>
      </c>
      <c r="P29" s="107">
        <f>IFERROR(('General Input Sheet'!$G$38/(VLOOKUP(O29,Histindex,3,FALSE))),1)</f>
        <v>1</v>
      </c>
      <c r="Q29" s="104" t="s">
        <v>11165</v>
      </c>
      <c r="R29" s="213" cm="1">
        <f t="array" ref="R29">IFERROR(_xlfn.IFS(AND(Q29&lt;&gt;"New",D29&lt;&gt;"Road Bridge"),30%,D29="Road Bridge",10%),0)</f>
        <v>0.3</v>
      </c>
      <c r="S29" s="80">
        <f t="shared" si="1"/>
        <v>169566</v>
      </c>
      <c r="T29" s="82">
        <f t="shared" si="2"/>
        <v>7.4999999999999997E-2</v>
      </c>
      <c r="U29" s="89">
        <f t="shared" si="3"/>
        <v>56046</v>
      </c>
      <c r="V29" s="200">
        <f t="shared" si="4"/>
        <v>96087</v>
      </c>
      <c r="W29" s="89">
        <f t="shared" si="5"/>
        <v>85970</v>
      </c>
      <c r="X29" s="221">
        <v>0</v>
      </c>
      <c r="Y29" s="83">
        <f t="shared" si="6"/>
        <v>972889</v>
      </c>
      <c r="Z29" s="195">
        <v>2019</v>
      </c>
      <c r="AA29" s="108">
        <f>(1+PPI)^('Future Trunk Assets - Transport'!Z29-YEAR)</f>
        <v>1.0572070799739457</v>
      </c>
      <c r="AB29" s="108">
        <f>IF(Z29&lt;YEAR,1,IF('General Input Sheet'!$E$32="WACC1",1/(1+WACC1)^(Z29-YEAR), IF('General Input Sheet'!$E$32="WACC2",1/(1+WACC2)^(Z29-YEAR),"Check WACC Option in General Input Sheet")))</f>
        <v>0.84176157274348007</v>
      </c>
      <c r="AC29" s="239">
        <f t="shared" si="7"/>
        <v>973013</v>
      </c>
      <c r="AD29" s="90">
        <f t="shared" si="8"/>
        <v>1028679</v>
      </c>
      <c r="AE29" s="106">
        <f t="shared" si="9"/>
        <v>865902</v>
      </c>
    </row>
    <row r="30" spans="2:31">
      <c r="B30" s="103" t="s">
        <v>10441</v>
      </c>
      <c r="C30" s="109" t="s">
        <v>10442</v>
      </c>
      <c r="D30" s="100" t="s">
        <v>11127</v>
      </c>
      <c r="E30" s="100">
        <v>16</v>
      </c>
      <c r="F30" s="100" t="s">
        <v>10841</v>
      </c>
      <c r="G30" s="103" t="s">
        <v>11135</v>
      </c>
      <c r="H30" s="93">
        <v>66</v>
      </c>
      <c r="I30" s="94" t="s">
        <v>11143</v>
      </c>
      <c r="J30" s="104">
        <v>11</v>
      </c>
      <c r="K30" s="80">
        <f t="shared" si="10"/>
        <v>816.5454545454545</v>
      </c>
      <c r="L30" s="106">
        <v>8982</v>
      </c>
      <c r="M30" s="92">
        <f t="shared" si="0"/>
        <v>3688.348484848485</v>
      </c>
      <c r="N30" s="97">
        <v>243431</v>
      </c>
      <c r="O30" s="100">
        <v>2016</v>
      </c>
      <c r="P30" s="107">
        <f>IFERROR(('General Input Sheet'!$G$38/(VLOOKUP(O30,Histindex,3,FALSE))),1)</f>
        <v>1</v>
      </c>
      <c r="Q30" s="104" t="s">
        <v>11165</v>
      </c>
      <c r="R30" s="213" cm="1">
        <f t="array" ref="R30">IFERROR(_xlfn.IFS(AND(Q30&lt;&gt;"New",D30&lt;&gt;"Road Bridge"),30%,D30="Road Bridge",10%),0)</f>
        <v>0.3</v>
      </c>
      <c r="S30" s="80">
        <f t="shared" si="1"/>
        <v>73029</v>
      </c>
      <c r="T30" s="82">
        <f t="shared" si="2"/>
        <v>7.4999999999999997E-2</v>
      </c>
      <c r="U30" s="89">
        <f t="shared" si="3"/>
        <v>24138</v>
      </c>
      <c r="V30" s="200">
        <f t="shared" si="4"/>
        <v>41383</v>
      </c>
      <c r="W30" s="89">
        <f t="shared" si="5"/>
        <v>37026</v>
      </c>
      <c r="X30" s="221">
        <v>0</v>
      </c>
      <c r="Y30" s="83">
        <f t="shared" si="6"/>
        <v>419007</v>
      </c>
      <c r="Z30" s="195">
        <v>2019</v>
      </c>
      <c r="AA30" s="108">
        <f>(1+PPI)^('Future Trunk Assets - Transport'!Z30-YEAR)</f>
        <v>1.0572070799739457</v>
      </c>
      <c r="AB30" s="108">
        <f>IF(Z30&lt;YEAR,1,IF('General Input Sheet'!$E$32="WACC1",1/(1+WACC1)^(Z30-YEAR), IF('General Input Sheet'!$E$32="WACC2",1/(1+WACC2)^(Z30-YEAR),"Check WACC Option in General Input Sheet")))</f>
        <v>0.84176157274348007</v>
      </c>
      <c r="AC30" s="239">
        <f t="shared" si="7"/>
        <v>427989</v>
      </c>
      <c r="AD30" s="90">
        <f t="shared" si="8"/>
        <v>452650</v>
      </c>
      <c r="AE30" s="106">
        <f t="shared" si="9"/>
        <v>381023</v>
      </c>
    </row>
    <row r="31" spans="2:31">
      <c r="B31" s="103" t="s">
        <v>10441</v>
      </c>
      <c r="C31" s="109" t="s">
        <v>10443</v>
      </c>
      <c r="D31" s="100" t="s">
        <v>11127</v>
      </c>
      <c r="E31" s="100">
        <v>16</v>
      </c>
      <c r="F31" s="100" t="s">
        <v>10842</v>
      </c>
      <c r="G31" s="103" t="s">
        <v>11132</v>
      </c>
      <c r="H31" s="93">
        <v>225</v>
      </c>
      <c r="I31" s="94" t="s">
        <v>11141</v>
      </c>
      <c r="J31" s="104">
        <v>1721</v>
      </c>
      <c r="K31" s="80">
        <f t="shared" si="10"/>
        <v>652.11679256246373</v>
      </c>
      <c r="L31" s="106">
        <v>1122293</v>
      </c>
      <c r="M31" s="92">
        <f t="shared" si="0"/>
        <v>2737.1866666666665</v>
      </c>
      <c r="N31" s="97">
        <v>615867</v>
      </c>
      <c r="O31" s="100">
        <v>2016</v>
      </c>
      <c r="P31" s="107">
        <f>IFERROR(('General Input Sheet'!$G$38/(VLOOKUP(O31,Histindex,3,FALSE))),1)</f>
        <v>1</v>
      </c>
      <c r="Q31" s="104" t="s">
        <v>11165</v>
      </c>
      <c r="R31" s="213" cm="1">
        <f t="array" ref="R31">IFERROR(_xlfn.IFS(AND(Q31&lt;&gt;"New",D31&lt;&gt;"Road Bridge"),30%,D31="Road Bridge",10%),0)</f>
        <v>0.3</v>
      </c>
      <c r="S31" s="80">
        <f t="shared" si="1"/>
        <v>184760</v>
      </c>
      <c r="T31" s="82">
        <f t="shared" si="2"/>
        <v>7.4999999999999997E-2</v>
      </c>
      <c r="U31" s="89">
        <f t="shared" si="3"/>
        <v>61068</v>
      </c>
      <c r="V31" s="200">
        <f t="shared" si="4"/>
        <v>104697</v>
      </c>
      <c r="W31" s="89">
        <f t="shared" si="5"/>
        <v>93673</v>
      </c>
      <c r="X31" s="221">
        <v>0</v>
      </c>
      <c r="Y31" s="83">
        <f t="shared" si="6"/>
        <v>1060065</v>
      </c>
      <c r="Z31" s="195">
        <v>2019</v>
      </c>
      <c r="AA31" s="108">
        <f>(1+PPI)^('Future Trunk Assets - Transport'!Z31-YEAR)</f>
        <v>1.0572070799739457</v>
      </c>
      <c r="AB31" s="108">
        <f>IF(Z31&lt;YEAR,1,IF('General Input Sheet'!$E$32="WACC1",1/(1+WACC1)^(Z31-YEAR), IF('General Input Sheet'!$E$32="WACC2",1/(1+WACC2)^(Z31-YEAR),"Check WACC Option in General Input Sheet")))</f>
        <v>0.84176157274348007</v>
      </c>
      <c r="AC31" s="239">
        <f t="shared" si="7"/>
        <v>2182358</v>
      </c>
      <c r="AD31" s="90">
        <f t="shared" si="8"/>
        <v>2329295</v>
      </c>
      <c r="AE31" s="106">
        <f t="shared" si="9"/>
        <v>1960711</v>
      </c>
    </row>
    <row r="32" spans="2:31">
      <c r="B32" s="103" t="s">
        <v>10441</v>
      </c>
      <c r="C32" s="109" t="s">
        <v>10444</v>
      </c>
      <c r="D32" s="100" t="s">
        <v>11127</v>
      </c>
      <c r="E32" s="100">
        <v>16</v>
      </c>
      <c r="F32" s="100" t="s">
        <v>10843</v>
      </c>
      <c r="G32" s="103" t="s">
        <v>11132</v>
      </c>
      <c r="H32" s="93">
        <v>262</v>
      </c>
      <c r="I32" s="94" t="s">
        <v>11141</v>
      </c>
      <c r="J32" s="104">
        <v>2222</v>
      </c>
      <c r="K32" s="80">
        <f t="shared" si="10"/>
        <v>1509.030603060306</v>
      </c>
      <c r="L32" s="106">
        <v>3353066</v>
      </c>
      <c r="M32" s="92">
        <f t="shared" si="0"/>
        <v>2988.5458015267177</v>
      </c>
      <c r="N32" s="97">
        <v>782999</v>
      </c>
      <c r="O32" s="100">
        <v>2016</v>
      </c>
      <c r="P32" s="107">
        <f>IFERROR(('General Input Sheet'!$G$38/(VLOOKUP(O32,Histindex,3,FALSE))),1)</f>
        <v>1</v>
      </c>
      <c r="Q32" s="104" t="s">
        <v>11165</v>
      </c>
      <c r="R32" s="213" cm="1">
        <f t="array" ref="R32">IFERROR(_xlfn.IFS(AND(Q32&lt;&gt;"New",D32&lt;&gt;"Road Bridge"),30%,D32="Road Bridge",10%),0)</f>
        <v>0.3</v>
      </c>
      <c r="S32" s="80">
        <f t="shared" si="1"/>
        <v>234900</v>
      </c>
      <c r="T32" s="82">
        <f t="shared" si="2"/>
        <v>7.4999999999999997E-2</v>
      </c>
      <c r="U32" s="89">
        <f t="shared" si="3"/>
        <v>77640</v>
      </c>
      <c r="V32" s="200">
        <f t="shared" si="4"/>
        <v>133110</v>
      </c>
      <c r="W32" s="89">
        <f t="shared" si="5"/>
        <v>119094</v>
      </c>
      <c r="X32" s="221">
        <v>0</v>
      </c>
      <c r="Y32" s="83">
        <f t="shared" si="6"/>
        <v>1347743</v>
      </c>
      <c r="Z32" s="195">
        <v>2019</v>
      </c>
      <c r="AA32" s="108">
        <f>(1+PPI)^('Future Trunk Assets - Transport'!Z32-YEAR)</f>
        <v>1.0572070799739457</v>
      </c>
      <c r="AB32" s="108">
        <f>IF(Z32&lt;YEAR,1,IF('General Input Sheet'!$E$32="WACC1",1/(1+WACC1)^(Z32-YEAR), IF('General Input Sheet'!$E$32="WACC2",1/(1+WACC2)^(Z32-YEAR),"Check WACC Option in General Input Sheet")))</f>
        <v>0.84176157274348007</v>
      </c>
      <c r="AC32" s="239">
        <f t="shared" si="7"/>
        <v>4700809</v>
      </c>
      <c r="AD32" s="90">
        <f t="shared" si="8"/>
        <v>5035729</v>
      </c>
      <c r="AE32" s="106">
        <f t="shared" si="9"/>
        <v>4238883</v>
      </c>
    </row>
    <row r="33" spans="2:31">
      <c r="B33" s="103" t="s">
        <v>10441</v>
      </c>
      <c r="C33" s="109" t="s">
        <v>10445</v>
      </c>
      <c r="D33" s="100" t="s">
        <v>11127</v>
      </c>
      <c r="E33" s="100">
        <v>16</v>
      </c>
      <c r="F33" s="100" t="s">
        <v>10844</v>
      </c>
      <c r="G33" s="103" t="s">
        <v>11132</v>
      </c>
      <c r="H33" s="93">
        <v>101</v>
      </c>
      <c r="I33" s="94" t="s">
        <v>11141</v>
      </c>
      <c r="J33" s="104">
        <v>1633</v>
      </c>
      <c r="K33" s="80">
        <f t="shared" si="10"/>
        <v>636.79975505205141</v>
      </c>
      <c r="L33" s="106">
        <v>1039894</v>
      </c>
      <c r="M33" s="92">
        <f t="shared" si="0"/>
        <v>2737.7227722772277</v>
      </c>
      <c r="N33" s="97">
        <v>276510</v>
      </c>
      <c r="O33" s="100">
        <v>2016</v>
      </c>
      <c r="P33" s="107">
        <f>IFERROR(('General Input Sheet'!$G$38/(VLOOKUP(O33,Histindex,3,FALSE))),1)</f>
        <v>1</v>
      </c>
      <c r="Q33" s="104" t="s">
        <v>11165</v>
      </c>
      <c r="R33" s="213" cm="1">
        <f t="array" ref="R33">IFERROR(_xlfn.IFS(AND(Q33&lt;&gt;"New",D33&lt;&gt;"Road Bridge"),30%,D33="Road Bridge",10%),0)</f>
        <v>0.3</v>
      </c>
      <c r="S33" s="80">
        <f t="shared" si="1"/>
        <v>82953</v>
      </c>
      <c r="T33" s="82">
        <f t="shared" si="2"/>
        <v>7.4999999999999997E-2</v>
      </c>
      <c r="U33" s="89">
        <f t="shared" si="3"/>
        <v>27418</v>
      </c>
      <c r="V33" s="200">
        <f t="shared" si="4"/>
        <v>47007</v>
      </c>
      <c r="W33" s="89">
        <f t="shared" si="5"/>
        <v>42057</v>
      </c>
      <c r="X33" s="221">
        <v>0</v>
      </c>
      <c r="Y33" s="83">
        <f t="shared" si="6"/>
        <v>475945</v>
      </c>
      <c r="Z33" s="195">
        <v>2019</v>
      </c>
      <c r="AA33" s="108">
        <f>(1+PPI)^('Future Trunk Assets - Transport'!Z33-YEAR)</f>
        <v>1.0572070799739457</v>
      </c>
      <c r="AB33" s="108">
        <f>IF(Z33&lt;YEAR,1,IF('General Input Sheet'!$E$32="WACC1",1/(1+WACC1)^(Z33-YEAR), IF('General Input Sheet'!$E$32="WACC2",1/(1+WACC2)^(Z33-YEAR),"Check WACC Option in General Input Sheet")))</f>
        <v>0.84176157274348007</v>
      </c>
      <c r="AC33" s="239">
        <f t="shared" si="7"/>
        <v>1515839</v>
      </c>
      <c r="AD33" s="90">
        <f t="shared" si="8"/>
        <v>1623025</v>
      </c>
      <c r="AE33" s="106">
        <f t="shared" si="9"/>
        <v>1366200</v>
      </c>
    </row>
    <row r="34" spans="2:31">
      <c r="B34" s="103" t="s">
        <v>10441</v>
      </c>
      <c r="C34" s="109" t="s">
        <v>10446</v>
      </c>
      <c r="D34" s="100" t="s">
        <v>11127</v>
      </c>
      <c r="E34" s="100">
        <v>16</v>
      </c>
      <c r="F34" s="100" t="s">
        <v>10845</v>
      </c>
      <c r="G34" s="103" t="s">
        <v>11135</v>
      </c>
      <c r="H34" s="93">
        <v>59</v>
      </c>
      <c r="I34" s="94" t="s">
        <v>11143</v>
      </c>
      <c r="J34" s="104">
        <v>766</v>
      </c>
      <c r="K34" s="80">
        <f t="shared" si="10"/>
        <v>1593.4843342036554</v>
      </c>
      <c r="L34" s="106">
        <v>1220609</v>
      </c>
      <c r="M34" s="92">
        <f t="shared" si="0"/>
        <v>4438.2711864406783</v>
      </c>
      <c r="N34" s="97">
        <v>261858</v>
      </c>
      <c r="O34" s="100">
        <v>2016</v>
      </c>
      <c r="P34" s="107">
        <f>IFERROR(('General Input Sheet'!$G$38/(VLOOKUP(O34,Histindex,3,FALSE))),1)</f>
        <v>1</v>
      </c>
      <c r="Q34" s="104" t="s">
        <v>11165</v>
      </c>
      <c r="R34" s="213" cm="1">
        <f t="array" ref="R34">IFERROR(_xlfn.IFS(AND(Q34&lt;&gt;"New",D34&lt;&gt;"Road Bridge"),30%,D34="Road Bridge",10%),0)</f>
        <v>0.3</v>
      </c>
      <c r="S34" s="80">
        <f t="shared" si="1"/>
        <v>78557</v>
      </c>
      <c r="T34" s="82">
        <f t="shared" si="2"/>
        <v>7.4999999999999997E-2</v>
      </c>
      <c r="U34" s="89">
        <f t="shared" si="3"/>
        <v>25965</v>
      </c>
      <c r="V34" s="200">
        <f t="shared" si="4"/>
        <v>44516</v>
      </c>
      <c r="W34" s="89">
        <f t="shared" si="5"/>
        <v>39829</v>
      </c>
      <c r="X34" s="221">
        <v>0</v>
      </c>
      <c r="Y34" s="83">
        <f t="shared" si="6"/>
        <v>450725</v>
      </c>
      <c r="Z34" s="195">
        <v>2019</v>
      </c>
      <c r="AA34" s="108">
        <f>(1+PPI)^('Future Trunk Assets - Transport'!Z34-YEAR)</f>
        <v>1.0572070799739457</v>
      </c>
      <c r="AB34" s="108">
        <f>IF(Z34&lt;YEAR,1,IF('General Input Sheet'!$E$32="WACC1",1/(1+WACC1)^(Z34-YEAR), IF('General Input Sheet'!$E$32="WACC2",1/(1+WACC2)^(Z34-YEAR),"Check WACC Option in General Input Sheet")))</f>
        <v>0.84176157274348007</v>
      </c>
      <c r="AC34" s="239">
        <f t="shared" si="7"/>
        <v>1671334</v>
      </c>
      <c r="AD34" s="90">
        <f t="shared" si="8"/>
        <v>1790972</v>
      </c>
      <c r="AE34" s="106">
        <f t="shared" si="9"/>
        <v>1507571</v>
      </c>
    </row>
    <row r="35" spans="2:31">
      <c r="B35" s="103" t="s">
        <v>10441</v>
      </c>
      <c r="C35" s="109" t="s">
        <v>10447</v>
      </c>
      <c r="D35" s="100" t="s">
        <v>11127</v>
      </c>
      <c r="E35" s="100">
        <v>16</v>
      </c>
      <c r="F35" s="100" t="s">
        <v>10846</v>
      </c>
      <c r="G35" s="103" t="s">
        <v>11135</v>
      </c>
      <c r="H35" s="93">
        <v>118</v>
      </c>
      <c r="I35" s="94" t="s">
        <v>11143</v>
      </c>
      <c r="J35" s="104">
        <v>1497</v>
      </c>
      <c r="K35" s="80">
        <f t="shared" si="10"/>
        <v>925.00534402137612</v>
      </c>
      <c r="L35" s="106">
        <v>1384733</v>
      </c>
      <c r="M35" s="92">
        <f t="shared" si="0"/>
        <v>3005.3389830508477</v>
      </c>
      <c r="N35" s="97">
        <v>354630</v>
      </c>
      <c r="O35" s="100">
        <v>2016</v>
      </c>
      <c r="P35" s="107">
        <f>IFERROR(('General Input Sheet'!$G$38/(VLOOKUP(O35,Histindex,3,FALSE))),1)</f>
        <v>1</v>
      </c>
      <c r="Q35" s="104" t="s">
        <v>11165</v>
      </c>
      <c r="R35" s="213" cm="1">
        <f t="array" ref="R35">IFERROR(_xlfn.IFS(AND(Q35&lt;&gt;"New",D35&lt;&gt;"Road Bridge"),30%,D35="Road Bridge",10%),0)</f>
        <v>0.3</v>
      </c>
      <c r="S35" s="80">
        <f t="shared" si="1"/>
        <v>106389</v>
      </c>
      <c r="T35" s="82">
        <f t="shared" si="2"/>
        <v>7.4999999999999997E-2</v>
      </c>
      <c r="U35" s="89">
        <f t="shared" si="3"/>
        <v>35164</v>
      </c>
      <c r="V35" s="200">
        <f t="shared" si="4"/>
        <v>60287</v>
      </c>
      <c r="W35" s="89">
        <f t="shared" si="5"/>
        <v>53939</v>
      </c>
      <c r="X35" s="221">
        <v>0</v>
      </c>
      <c r="Y35" s="83">
        <f t="shared" si="6"/>
        <v>610409</v>
      </c>
      <c r="Z35" s="195">
        <v>2019</v>
      </c>
      <c r="AA35" s="108">
        <f>(1+PPI)^('Future Trunk Assets - Transport'!Z35-YEAR)</f>
        <v>1.0572070799739457</v>
      </c>
      <c r="AB35" s="108">
        <f>IF(Z35&lt;YEAR,1,IF('General Input Sheet'!$E$32="WACC1",1/(1+WACC1)^(Z35-YEAR), IF('General Input Sheet'!$E$32="WACC2",1/(1+WACC2)^(Z35-YEAR),"Check WACC Option in General Input Sheet")))</f>
        <v>0.84176157274348007</v>
      </c>
      <c r="AC35" s="239">
        <f t="shared" si="7"/>
        <v>1995142</v>
      </c>
      <c r="AD35" s="90">
        <f t="shared" si="8"/>
        <v>2136535</v>
      </c>
      <c r="AE35" s="106">
        <f t="shared" si="9"/>
        <v>1798453</v>
      </c>
    </row>
    <row r="36" spans="2:31">
      <c r="B36" s="103" t="s">
        <v>10441</v>
      </c>
      <c r="C36" s="109" t="s">
        <v>10448</v>
      </c>
      <c r="D36" s="100" t="s">
        <v>11126</v>
      </c>
      <c r="E36" s="100">
        <v>16</v>
      </c>
      <c r="F36" s="100" t="s">
        <v>10847</v>
      </c>
      <c r="G36" s="103" t="s">
        <v>11137</v>
      </c>
      <c r="H36" s="93">
        <v>0</v>
      </c>
      <c r="I36" s="94" t="s">
        <v>11145</v>
      </c>
      <c r="J36" s="104">
        <v>300</v>
      </c>
      <c r="K36" s="80">
        <f t="shared" si="10"/>
        <v>2029</v>
      </c>
      <c r="L36" s="106">
        <v>608700</v>
      </c>
      <c r="M36" s="92" t="str">
        <f t="shared" si="0"/>
        <v/>
      </c>
      <c r="N36" s="97">
        <v>552011</v>
      </c>
      <c r="O36" s="100">
        <v>2016</v>
      </c>
      <c r="P36" s="107">
        <f>IFERROR(('General Input Sheet'!$G$38/(VLOOKUP(O36,Histindex,3,FALSE))),1)</f>
        <v>1</v>
      </c>
      <c r="Q36" s="104" t="s">
        <v>11164</v>
      </c>
      <c r="R36" s="213" cm="1">
        <f t="array" ref="R36">IFERROR(_xlfn.IFS(AND(Q36&lt;&gt;"New",D36&lt;&gt;"Road Bridge"),30%,D36="Road Bridge",10%),0)</f>
        <v>0.3</v>
      </c>
      <c r="S36" s="80">
        <f t="shared" si="1"/>
        <v>165603</v>
      </c>
      <c r="T36" s="82">
        <f t="shared" si="2"/>
        <v>7.4999999999999997E-2</v>
      </c>
      <c r="U36" s="89">
        <f t="shared" si="3"/>
        <v>54736</v>
      </c>
      <c r="V36" s="200">
        <f t="shared" si="4"/>
        <v>93842</v>
      </c>
      <c r="W36" s="89">
        <f t="shared" si="5"/>
        <v>83961</v>
      </c>
      <c r="X36" s="221">
        <v>0</v>
      </c>
      <c r="Y36" s="83">
        <f t="shared" si="6"/>
        <v>950153</v>
      </c>
      <c r="Z36" s="195">
        <v>2019</v>
      </c>
      <c r="AA36" s="108">
        <f>(1+PPI)^('Future Trunk Assets - Transport'!Z36-YEAR)</f>
        <v>1.0572070799739457</v>
      </c>
      <c r="AB36" s="108">
        <f>IF(Z36&lt;YEAR,1,IF('General Input Sheet'!$E$32="WACC1",1/(1+WACC1)^(Z36-YEAR), IF('General Input Sheet'!$E$32="WACC2",1/(1+WACC2)^(Z36-YEAR),"Check WACC Option in General Input Sheet")))</f>
        <v>0.84176157274348007</v>
      </c>
      <c r="AC36" s="239">
        <f t="shared" si="7"/>
        <v>1558853</v>
      </c>
      <c r="AD36" s="90">
        <f t="shared" si="8"/>
        <v>1660012</v>
      </c>
      <c r="AE36" s="106">
        <f t="shared" si="9"/>
        <v>1397334</v>
      </c>
    </row>
    <row r="37" spans="2:31">
      <c r="B37" s="103" t="s">
        <v>10441</v>
      </c>
      <c r="C37" s="109" t="s">
        <v>10449</v>
      </c>
      <c r="D37" s="100" t="s">
        <v>11126</v>
      </c>
      <c r="E37" s="100">
        <v>16</v>
      </c>
      <c r="F37" s="100" t="s">
        <v>10848</v>
      </c>
      <c r="G37" s="103" t="s">
        <v>11133</v>
      </c>
      <c r="H37" s="93">
        <v>0</v>
      </c>
      <c r="I37" s="94" t="s">
        <v>11142</v>
      </c>
      <c r="J37" s="104">
        <v>450</v>
      </c>
      <c r="K37" s="80">
        <f t="shared" si="10"/>
        <v>1804</v>
      </c>
      <c r="L37" s="106">
        <v>811800</v>
      </c>
      <c r="M37" s="92" t="str">
        <f t="shared" si="0"/>
        <v/>
      </c>
      <c r="N37" s="97">
        <v>659482</v>
      </c>
      <c r="O37" s="100">
        <v>2016</v>
      </c>
      <c r="P37" s="107">
        <f>IFERROR(('General Input Sheet'!$G$38/(VLOOKUP(O37,Histindex,3,FALSE))),1)</f>
        <v>1</v>
      </c>
      <c r="Q37" s="104" t="s">
        <v>11164</v>
      </c>
      <c r="R37" s="213" cm="1">
        <f t="array" ref="R37">IFERROR(_xlfn.IFS(AND(Q37&lt;&gt;"New",D37&lt;&gt;"Road Bridge"),30%,D37="Road Bridge",10%),0)</f>
        <v>0.3</v>
      </c>
      <c r="S37" s="80">
        <f t="shared" si="1"/>
        <v>197845</v>
      </c>
      <c r="T37" s="82">
        <f t="shared" si="2"/>
        <v>7.4999999999999997E-2</v>
      </c>
      <c r="U37" s="89">
        <f t="shared" si="3"/>
        <v>65393</v>
      </c>
      <c r="V37" s="200">
        <f t="shared" si="4"/>
        <v>112112</v>
      </c>
      <c r="W37" s="89">
        <f t="shared" si="5"/>
        <v>100307</v>
      </c>
      <c r="X37" s="221">
        <v>0</v>
      </c>
      <c r="Y37" s="83">
        <f t="shared" si="6"/>
        <v>1135139</v>
      </c>
      <c r="Z37" s="195">
        <v>2019</v>
      </c>
      <c r="AA37" s="108">
        <f>(1+PPI)^('Future Trunk Assets - Transport'!Z37-YEAR)</f>
        <v>1.0572070799739457</v>
      </c>
      <c r="AB37" s="108">
        <f>IF(Z37&lt;YEAR,1,IF('General Input Sheet'!$E$32="WACC1",1/(1+WACC1)^(Z37-YEAR), IF('General Input Sheet'!$E$32="WACC2",1/(1+WACC2)^(Z37-YEAR),"Check WACC Option in General Input Sheet")))</f>
        <v>0.84176157274348007</v>
      </c>
      <c r="AC37" s="239">
        <f t="shared" si="7"/>
        <v>1946939</v>
      </c>
      <c r="AD37" s="90">
        <f t="shared" si="8"/>
        <v>2074297</v>
      </c>
      <c r="AE37" s="106">
        <f t="shared" si="9"/>
        <v>1746064</v>
      </c>
    </row>
    <row r="38" spans="2:31">
      <c r="B38" s="103" t="s">
        <v>10441</v>
      </c>
      <c r="C38" s="109" t="s">
        <v>10450</v>
      </c>
      <c r="D38" s="100" t="s">
        <v>11126</v>
      </c>
      <c r="E38" s="100">
        <v>16</v>
      </c>
      <c r="F38" s="100" t="s">
        <v>10849</v>
      </c>
      <c r="G38" s="103" t="s">
        <v>11130</v>
      </c>
      <c r="H38" s="93">
        <v>0</v>
      </c>
      <c r="I38" s="94" t="s">
        <v>11139</v>
      </c>
      <c r="J38" s="104">
        <v>150</v>
      </c>
      <c r="K38" s="80">
        <f t="shared" si="10"/>
        <v>1612</v>
      </c>
      <c r="L38" s="106">
        <v>241800</v>
      </c>
      <c r="M38" s="92" t="str">
        <f t="shared" si="0"/>
        <v/>
      </c>
      <c r="N38" s="97">
        <v>597881</v>
      </c>
      <c r="O38" s="100">
        <v>2016</v>
      </c>
      <c r="P38" s="107">
        <f>IFERROR(('General Input Sheet'!$G$38/(VLOOKUP(O38,Histindex,3,FALSE))),1)</f>
        <v>1</v>
      </c>
      <c r="Q38" s="104" t="s">
        <v>11164</v>
      </c>
      <c r="R38" s="213" cm="1">
        <f t="array" ref="R38">IFERROR(_xlfn.IFS(AND(Q38&lt;&gt;"New",D38&lt;&gt;"Road Bridge"),30%,D38="Road Bridge",10%),0)</f>
        <v>0.3</v>
      </c>
      <c r="S38" s="80">
        <f t="shared" si="1"/>
        <v>179364</v>
      </c>
      <c r="T38" s="82">
        <f t="shared" si="2"/>
        <v>7.4999999999999997E-2</v>
      </c>
      <c r="U38" s="89">
        <f t="shared" si="3"/>
        <v>59284</v>
      </c>
      <c r="V38" s="200">
        <f t="shared" si="4"/>
        <v>101640</v>
      </c>
      <c r="W38" s="89">
        <f t="shared" si="5"/>
        <v>90938</v>
      </c>
      <c r="X38" s="221">
        <v>0</v>
      </c>
      <c r="Y38" s="83">
        <f t="shared" si="6"/>
        <v>1029107</v>
      </c>
      <c r="Z38" s="195">
        <v>2019</v>
      </c>
      <c r="AA38" s="108">
        <f>(1+PPI)^('Future Trunk Assets - Transport'!Z38-YEAR)</f>
        <v>1.0572070799739457</v>
      </c>
      <c r="AB38" s="108">
        <f>IF(Z38&lt;YEAR,1,IF('General Input Sheet'!$E$32="WACC1",1/(1+WACC1)^(Z38-YEAR), IF('General Input Sheet'!$E$32="WACC2",1/(1+WACC2)^(Z38-YEAR),"Check WACC Option in General Input Sheet")))</f>
        <v>0.84176157274348007</v>
      </c>
      <c r="AC38" s="239">
        <f t="shared" si="7"/>
        <v>1270907</v>
      </c>
      <c r="AD38" s="90">
        <f t="shared" si="8"/>
        <v>1348371</v>
      </c>
      <c r="AE38" s="106">
        <f t="shared" si="9"/>
        <v>1135007</v>
      </c>
    </row>
    <row r="39" spans="2:31">
      <c r="B39" s="103" t="s">
        <v>10441</v>
      </c>
      <c r="C39" s="109" t="s">
        <v>10451</v>
      </c>
      <c r="D39" s="100" t="s">
        <v>11126</v>
      </c>
      <c r="E39" s="100">
        <v>16</v>
      </c>
      <c r="F39" s="100" t="s">
        <v>10850</v>
      </c>
      <c r="G39" s="103" t="s">
        <v>11130</v>
      </c>
      <c r="H39" s="93">
        <v>0</v>
      </c>
      <c r="I39" s="94" t="s">
        <v>11139</v>
      </c>
      <c r="J39" s="104">
        <v>300</v>
      </c>
      <c r="K39" s="80">
        <f t="shared" si="10"/>
        <v>1575.5</v>
      </c>
      <c r="L39" s="106">
        <v>472650</v>
      </c>
      <c r="M39" s="92" t="str">
        <f t="shared" si="0"/>
        <v/>
      </c>
      <c r="N39" s="97">
        <v>633282</v>
      </c>
      <c r="O39" s="100">
        <v>2016</v>
      </c>
      <c r="P39" s="107">
        <f>IFERROR(('General Input Sheet'!$G$38/(VLOOKUP(O39,Histindex,3,FALSE))),1)</f>
        <v>1</v>
      </c>
      <c r="Q39" s="104" t="s">
        <v>11164</v>
      </c>
      <c r="R39" s="213" cm="1">
        <f t="array" ref="R39">IFERROR(_xlfn.IFS(AND(Q39&lt;&gt;"New",D39&lt;&gt;"Road Bridge"),30%,D39="Road Bridge",10%),0)</f>
        <v>0.3</v>
      </c>
      <c r="S39" s="80">
        <f t="shared" si="1"/>
        <v>189985</v>
      </c>
      <c r="T39" s="82">
        <f t="shared" si="2"/>
        <v>7.4999999999999997E-2</v>
      </c>
      <c r="U39" s="89">
        <f t="shared" si="3"/>
        <v>62795</v>
      </c>
      <c r="V39" s="200">
        <f t="shared" si="4"/>
        <v>107658</v>
      </c>
      <c r="W39" s="89">
        <f t="shared" si="5"/>
        <v>96322</v>
      </c>
      <c r="X39" s="221">
        <v>0</v>
      </c>
      <c r="Y39" s="83">
        <f t="shared" si="6"/>
        <v>1090042</v>
      </c>
      <c r="Z39" s="195">
        <v>2019</v>
      </c>
      <c r="AA39" s="108">
        <f>(1+PPI)^('Future Trunk Assets - Transport'!Z39-YEAR)</f>
        <v>1.0572070799739457</v>
      </c>
      <c r="AB39" s="108">
        <f>IF(Z39&lt;YEAR,1,IF('General Input Sheet'!$E$32="WACC1",1/(1+WACC1)^(Z39-YEAR), IF('General Input Sheet'!$E$32="WACC2",1/(1+WACC2)^(Z39-YEAR),"Check WACC Option in General Input Sheet")))</f>
        <v>0.84176157274348007</v>
      </c>
      <c r="AC39" s="239">
        <f t="shared" si="7"/>
        <v>1562692</v>
      </c>
      <c r="AD39" s="90">
        <f t="shared" si="8"/>
        <v>1661392</v>
      </c>
      <c r="AE39" s="106">
        <f t="shared" si="9"/>
        <v>1398496</v>
      </c>
    </row>
    <row r="40" spans="2:31">
      <c r="B40" s="103" t="s">
        <v>10441</v>
      </c>
      <c r="C40" s="109" t="s">
        <v>10452</v>
      </c>
      <c r="D40" s="100" t="s">
        <v>11126</v>
      </c>
      <c r="E40" s="100">
        <v>16</v>
      </c>
      <c r="F40" s="100" t="s">
        <v>10851</v>
      </c>
      <c r="G40" s="103" t="s">
        <v>11130</v>
      </c>
      <c r="H40" s="93">
        <v>0</v>
      </c>
      <c r="I40" s="94" t="s">
        <v>11139</v>
      </c>
      <c r="J40" s="104">
        <v>150</v>
      </c>
      <c r="K40" s="80">
        <f t="shared" si="10"/>
        <v>890</v>
      </c>
      <c r="L40" s="106">
        <v>133500</v>
      </c>
      <c r="M40" s="92" t="str">
        <f t="shared" si="0"/>
        <v/>
      </c>
      <c r="N40" s="97">
        <v>523146</v>
      </c>
      <c r="O40" s="100">
        <v>2016</v>
      </c>
      <c r="P40" s="107">
        <f>IFERROR(('General Input Sheet'!$G$38/(VLOOKUP(O40,Histindex,3,FALSE))),1)</f>
        <v>1</v>
      </c>
      <c r="Q40" s="104" t="s">
        <v>11164</v>
      </c>
      <c r="R40" s="213" cm="1">
        <f t="array" ref="R40">IFERROR(_xlfn.IFS(AND(Q40&lt;&gt;"New",D40&lt;&gt;"Road Bridge"),30%,D40="Road Bridge",10%),0)</f>
        <v>0.3</v>
      </c>
      <c r="S40" s="80">
        <f t="shared" si="1"/>
        <v>156944</v>
      </c>
      <c r="T40" s="82">
        <f t="shared" si="2"/>
        <v>7.4999999999999997E-2</v>
      </c>
      <c r="U40" s="89">
        <f t="shared" si="3"/>
        <v>51874</v>
      </c>
      <c r="V40" s="200">
        <f t="shared" si="4"/>
        <v>88935</v>
      </c>
      <c r="W40" s="89">
        <f t="shared" si="5"/>
        <v>79571</v>
      </c>
      <c r="X40" s="221">
        <v>0</v>
      </c>
      <c r="Y40" s="83">
        <f t="shared" si="6"/>
        <v>900470</v>
      </c>
      <c r="Z40" s="195">
        <v>2019</v>
      </c>
      <c r="AA40" s="108">
        <f>(1+PPI)^('Future Trunk Assets - Transport'!Z40-YEAR)</f>
        <v>1.0572070799739457</v>
      </c>
      <c r="AB40" s="108">
        <f>IF(Z40&lt;YEAR,1,IF('General Input Sheet'!$E$32="WACC1",1/(1+WACC1)^(Z40-YEAR), IF('General Input Sheet'!$E$32="WACC2",1/(1+WACC2)^(Z40-YEAR),"Check WACC Option in General Input Sheet")))</f>
        <v>0.84176157274348007</v>
      </c>
      <c r="AC40" s="239">
        <f t="shared" si="7"/>
        <v>1033970</v>
      </c>
      <c r="AD40" s="90">
        <f t="shared" si="8"/>
        <v>1095748</v>
      </c>
      <c r="AE40" s="106">
        <f t="shared" si="9"/>
        <v>922359</v>
      </c>
    </row>
    <row r="41" spans="2:31">
      <c r="B41" s="103" t="s">
        <v>10454</v>
      </c>
      <c r="C41" s="109" t="s">
        <v>10453</v>
      </c>
      <c r="D41" s="100" t="s">
        <v>11126</v>
      </c>
      <c r="E41" s="100">
        <v>7</v>
      </c>
      <c r="F41" s="100" t="s">
        <v>10852</v>
      </c>
      <c r="G41" s="103" t="s">
        <v>11137</v>
      </c>
      <c r="H41" s="93">
        <v>0</v>
      </c>
      <c r="I41" s="94" t="s">
        <v>11145</v>
      </c>
      <c r="J41" s="104">
        <v>150</v>
      </c>
      <c r="K41" s="80">
        <f t="shared" si="10"/>
        <v>2261</v>
      </c>
      <c r="L41" s="106">
        <v>339150</v>
      </c>
      <c r="M41" s="92" t="str">
        <f t="shared" si="0"/>
        <v/>
      </c>
      <c r="N41" s="97">
        <v>668224</v>
      </c>
      <c r="O41" s="100">
        <v>2016</v>
      </c>
      <c r="P41" s="107">
        <f>IFERROR(('General Input Sheet'!$G$38/(VLOOKUP(O41,Histindex,3,FALSE))),1)</f>
        <v>1</v>
      </c>
      <c r="Q41" s="104" t="s">
        <v>11164</v>
      </c>
      <c r="R41" s="213" cm="1">
        <f t="array" ref="R41">IFERROR(_xlfn.IFS(AND(Q41&lt;&gt;"New",D41&lt;&gt;"Road Bridge"),30%,D41="Road Bridge",10%),0)</f>
        <v>0.3</v>
      </c>
      <c r="S41" s="80">
        <f t="shared" si="1"/>
        <v>200467</v>
      </c>
      <c r="T41" s="82">
        <f t="shared" si="2"/>
        <v>7.4999999999999997E-2</v>
      </c>
      <c r="U41" s="89">
        <f t="shared" si="3"/>
        <v>66259</v>
      </c>
      <c r="V41" s="200">
        <f t="shared" si="4"/>
        <v>113598</v>
      </c>
      <c r="W41" s="89">
        <f t="shared" si="5"/>
        <v>101637</v>
      </c>
      <c r="X41" s="221">
        <v>0</v>
      </c>
      <c r="Y41" s="83">
        <f t="shared" si="6"/>
        <v>1150185</v>
      </c>
      <c r="Z41" s="195">
        <v>2019</v>
      </c>
      <c r="AA41" s="108">
        <f>(1+PPI)^('Future Trunk Assets - Transport'!Z41-YEAR)</f>
        <v>1.0572070799739457</v>
      </c>
      <c r="AB41" s="108">
        <f>IF(Z41&lt;YEAR,1,IF('General Input Sheet'!$E$32="WACC1",1/(1+WACC1)^(Z41-YEAR), IF('General Input Sheet'!$E$32="WACC2",1/(1+WACC2)^(Z41-YEAR),"Check WACC Option in General Input Sheet")))</f>
        <v>0.84176157274348007</v>
      </c>
      <c r="AC41" s="239">
        <f t="shared" si="7"/>
        <v>1489335</v>
      </c>
      <c r="AD41" s="90">
        <f t="shared" si="8"/>
        <v>1581211</v>
      </c>
      <c r="AE41" s="106">
        <f t="shared" si="9"/>
        <v>1331003</v>
      </c>
    </row>
    <row r="42" spans="2:31">
      <c r="B42" s="103" t="s">
        <v>10456</v>
      </c>
      <c r="C42" s="109" t="s">
        <v>10455</v>
      </c>
      <c r="D42" s="100" t="s">
        <v>11126</v>
      </c>
      <c r="E42" s="100">
        <v>7</v>
      </c>
      <c r="F42" s="100" t="s">
        <v>10853</v>
      </c>
      <c r="G42" s="103" t="s">
        <v>11136</v>
      </c>
      <c r="H42" s="93">
        <v>0</v>
      </c>
      <c r="I42" s="94" t="s">
        <v>11146</v>
      </c>
      <c r="J42" s="104">
        <v>450</v>
      </c>
      <c r="K42" s="80">
        <f t="shared" si="10"/>
        <v>1472</v>
      </c>
      <c r="L42" s="106">
        <v>662400</v>
      </c>
      <c r="M42" s="92" t="str">
        <f t="shared" si="0"/>
        <v/>
      </c>
      <c r="N42" s="97">
        <v>526462</v>
      </c>
      <c r="O42" s="100">
        <v>2016</v>
      </c>
      <c r="P42" s="107">
        <f>IFERROR(('General Input Sheet'!$G$38/(VLOOKUP(O42,Histindex,3,FALSE))),1)</f>
        <v>1</v>
      </c>
      <c r="Q42" s="104" t="s">
        <v>11164</v>
      </c>
      <c r="R42" s="213" cm="1">
        <f t="array" ref="R42">IFERROR(_xlfn.IFS(AND(Q42&lt;&gt;"New",D42&lt;&gt;"Road Bridge"),30%,D42="Road Bridge",10%),0)</f>
        <v>0.3</v>
      </c>
      <c r="S42" s="80">
        <f t="shared" si="1"/>
        <v>157939</v>
      </c>
      <c r="T42" s="82">
        <f t="shared" si="2"/>
        <v>7.4999999999999997E-2</v>
      </c>
      <c r="U42" s="89">
        <f t="shared" si="3"/>
        <v>52203</v>
      </c>
      <c r="V42" s="200">
        <f t="shared" si="4"/>
        <v>89499</v>
      </c>
      <c r="W42" s="89">
        <f t="shared" si="5"/>
        <v>80075</v>
      </c>
      <c r="X42" s="221">
        <v>0</v>
      </c>
      <c r="Y42" s="83">
        <f t="shared" si="6"/>
        <v>906178</v>
      </c>
      <c r="Z42" s="195">
        <v>2019</v>
      </c>
      <c r="AA42" s="108">
        <f>(1+PPI)^('Future Trunk Assets - Transport'!Z42-YEAR)</f>
        <v>1.0572070799739457</v>
      </c>
      <c r="AB42" s="108">
        <f>IF(Z42&lt;YEAR,1,IF('General Input Sheet'!$E$32="WACC1",1/(1+WACC1)^(Z42-YEAR), IF('General Input Sheet'!$E$32="WACC2",1/(1+WACC2)^(Z42-YEAR),"Check WACC Option in General Input Sheet")))</f>
        <v>0.84176157274348007</v>
      </c>
      <c r="AC42" s="239">
        <f t="shared" si="7"/>
        <v>1568578</v>
      </c>
      <c r="AD42" s="90">
        <f t="shared" si="8"/>
        <v>1671350</v>
      </c>
      <c r="AE42" s="106">
        <f t="shared" si="9"/>
        <v>1406878</v>
      </c>
    </row>
    <row r="43" spans="2:31">
      <c r="B43" s="103" t="s">
        <v>10458</v>
      </c>
      <c r="C43" s="109" t="s">
        <v>10457</v>
      </c>
      <c r="D43" s="100" t="s">
        <v>11126</v>
      </c>
      <c r="E43" s="100">
        <v>12</v>
      </c>
      <c r="F43" s="100" t="s">
        <v>10854</v>
      </c>
      <c r="G43" s="103" t="s">
        <v>11137</v>
      </c>
      <c r="H43" s="93">
        <v>0</v>
      </c>
      <c r="I43" s="94" t="s">
        <v>11145</v>
      </c>
      <c r="J43" s="104">
        <v>150</v>
      </c>
      <c r="K43" s="80">
        <f t="shared" si="10"/>
        <v>2261</v>
      </c>
      <c r="L43" s="106">
        <v>339150</v>
      </c>
      <c r="M43" s="92" t="str">
        <f t="shared" si="0"/>
        <v/>
      </c>
      <c r="N43" s="97">
        <v>668224</v>
      </c>
      <c r="O43" s="100">
        <v>2016</v>
      </c>
      <c r="P43" s="107">
        <f>IFERROR(('General Input Sheet'!$G$38/(VLOOKUP(O43,Histindex,3,FALSE))),1)</f>
        <v>1</v>
      </c>
      <c r="Q43" s="104" t="s">
        <v>11164</v>
      </c>
      <c r="R43" s="213" cm="1">
        <f t="array" ref="R43">IFERROR(_xlfn.IFS(AND(Q43&lt;&gt;"New",D43&lt;&gt;"Road Bridge"),30%,D43="Road Bridge",10%),0)</f>
        <v>0.3</v>
      </c>
      <c r="S43" s="80">
        <f t="shared" si="1"/>
        <v>200467</v>
      </c>
      <c r="T43" s="82">
        <f t="shared" si="2"/>
        <v>7.4999999999999997E-2</v>
      </c>
      <c r="U43" s="89">
        <f t="shared" si="3"/>
        <v>66259</v>
      </c>
      <c r="V43" s="200">
        <f t="shared" si="4"/>
        <v>113598</v>
      </c>
      <c r="W43" s="89">
        <f t="shared" si="5"/>
        <v>101637</v>
      </c>
      <c r="X43" s="221">
        <v>0</v>
      </c>
      <c r="Y43" s="83">
        <f t="shared" si="6"/>
        <v>1150185</v>
      </c>
      <c r="Z43" s="195">
        <v>2019</v>
      </c>
      <c r="AA43" s="108">
        <f>(1+PPI)^('Future Trunk Assets - Transport'!Z43-YEAR)</f>
        <v>1.0572070799739457</v>
      </c>
      <c r="AB43" s="108">
        <f>IF(Z43&lt;YEAR,1,IF('General Input Sheet'!$E$32="WACC1",1/(1+WACC1)^(Z43-YEAR), IF('General Input Sheet'!$E$32="WACC2",1/(1+WACC2)^(Z43-YEAR),"Check WACC Option in General Input Sheet")))</f>
        <v>0.84176157274348007</v>
      </c>
      <c r="AC43" s="239">
        <f t="shared" si="7"/>
        <v>1489335</v>
      </c>
      <c r="AD43" s="90">
        <f t="shared" si="8"/>
        <v>1581211</v>
      </c>
      <c r="AE43" s="106">
        <f t="shared" si="9"/>
        <v>1331003</v>
      </c>
    </row>
    <row r="44" spans="2:31">
      <c r="B44" s="103" t="s">
        <v>10458</v>
      </c>
      <c r="C44" s="109" t="s">
        <v>10459</v>
      </c>
      <c r="D44" s="100" t="s">
        <v>11126</v>
      </c>
      <c r="E44" s="100">
        <v>12</v>
      </c>
      <c r="F44" s="100" t="s">
        <v>10855</v>
      </c>
      <c r="G44" s="103" t="s">
        <v>11130</v>
      </c>
      <c r="H44" s="93">
        <v>0</v>
      </c>
      <c r="I44" s="94" t="s">
        <v>11139</v>
      </c>
      <c r="J44" s="104">
        <v>300</v>
      </c>
      <c r="K44" s="80">
        <f t="shared" si="10"/>
        <v>2261</v>
      </c>
      <c r="L44" s="106">
        <v>678300</v>
      </c>
      <c r="M44" s="92" t="str">
        <f t="shared" si="0"/>
        <v/>
      </c>
      <c r="N44" s="97">
        <v>633282</v>
      </c>
      <c r="O44" s="100">
        <v>2016</v>
      </c>
      <c r="P44" s="107">
        <f>IFERROR(('General Input Sheet'!$G$38/(VLOOKUP(O44,Histindex,3,FALSE))),1)</f>
        <v>1</v>
      </c>
      <c r="Q44" s="104" t="s">
        <v>11164</v>
      </c>
      <c r="R44" s="213" cm="1">
        <f t="array" ref="R44">IFERROR(_xlfn.IFS(AND(Q44&lt;&gt;"New",D44&lt;&gt;"Road Bridge"),30%,D44="Road Bridge",10%),0)</f>
        <v>0.3</v>
      </c>
      <c r="S44" s="80">
        <f t="shared" si="1"/>
        <v>189985</v>
      </c>
      <c r="T44" s="82">
        <f t="shared" si="2"/>
        <v>7.4999999999999997E-2</v>
      </c>
      <c r="U44" s="89">
        <f t="shared" si="3"/>
        <v>62795</v>
      </c>
      <c r="V44" s="200">
        <f t="shared" si="4"/>
        <v>107658</v>
      </c>
      <c r="W44" s="89">
        <f t="shared" si="5"/>
        <v>96322</v>
      </c>
      <c r="X44" s="221">
        <v>0</v>
      </c>
      <c r="Y44" s="83">
        <f t="shared" si="6"/>
        <v>1090042</v>
      </c>
      <c r="Z44" s="195">
        <v>2019</v>
      </c>
      <c r="AA44" s="108">
        <f>(1+PPI)^('Future Trunk Assets - Transport'!Z44-YEAR)</f>
        <v>1.0572070799739457</v>
      </c>
      <c r="AB44" s="108">
        <f>IF(Z44&lt;YEAR,1,IF('General Input Sheet'!$E$32="WACC1",1/(1+WACC1)^(Z44-YEAR), IF('General Input Sheet'!$E$32="WACC2",1/(1+WACC2)^(Z44-YEAR),"Check WACC Option in General Input Sheet")))</f>
        <v>0.84176157274348007</v>
      </c>
      <c r="AC44" s="239">
        <f t="shared" si="7"/>
        <v>1768342</v>
      </c>
      <c r="AD44" s="90">
        <f t="shared" si="8"/>
        <v>1882855</v>
      </c>
      <c r="AE44" s="106">
        <f t="shared" si="9"/>
        <v>1584915</v>
      </c>
    </row>
    <row r="45" spans="2:31">
      <c r="B45" s="103" t="s">
        <v>10458</v>
      </c>
      <c r="C45" s="109" t="s">
        <v>10460</v>
      </c>
      <c r="D45" s="100" t="s">
        <v>11126</v>
      </c>
      <c r="E45" s="100">
        <v>12</v>
      </c>
      <c r="F45" s="100" t="s">
        <v>10856</v>
      </c>
      <c r="G45" s="103" t="s">
        <v>11137</v>
      </c>
      <c r="H45" s="93">
        <v>0</v>
      </c>
      <c r="I45" s="94" t="s">
        <v>11145</v>
      </c>
      <c r="J45" s="104">
        <v>600</v>
      </c>
      <c r="K45" s="80">
        <f t="shared" si="10"/>
        <v>1183.75</v>
      </c>
      <c r="L45" s="106">
        <v>710250</v>
      </c>
      <c r="M45" s="92" t="str">
        <f t="shared" si="0"/>
        <v/>
      </c>
      <c r="N45" s="97">
        <v>630869</v>
      </c>
      <c r="O45" s="100">
        <v>2016</v>
      </c>
      <c r="P45" s="107">
        <f>IFERROR(('General Input Sheet'!$G$38/(VLOOKUP(O45,Histindex,3,FALSE))),1)</f>
        <v>1</v>
      </c>
      <c r="Q45" s="104" t="s">
        <v>11164</v>
      </c>
      <c r="R45" s="213" cm="1">
        <f t="array" ref="R45">IFERROR(_xlfn.IFS(AND(Q45&lt;&gt;"New",D45&lt;&gt;"Road Bridge"),30%,D45="Road Bridge",10%),0)</f>
        <v>0.3</v>
      </c>
      <c r="S45" s="80">
        <f t="shared" si="1"/>
        <v>189261</v>
      </c>
      <c r="T45" s="82">
        <f t="shared" si="2"/>
        <v>7.4999999999999997E-2</v>
      </c>
      <c r="U45" s="89">
        <f t="shared" si="3"/>
        <v>62555</v>
      </c>
      <c r="V45" s="200">
        <f t="shared" si="4"/>
        <v>107248</v>
      </c>
      <c r="W45" s="89">
        <f t="shared" si="5"/>
        <v>95955</v>
      </c>
      <c r="X45" s="221">
        <v>0</v>
      </c>
      <c r="Y45" s="83">
        <f t="shared" si="6"/>
        <v>1085888</v>
      </c>
      <c r="Z45" s="195">
        <v>2019</v>
      </c>
      <c r="AA45" s="108">
        <f>(1+PPI)^('Future Trunk Assets - Transport'!Z45-YEAR)</f>
        <v>1.0572070799739457</v>
      </c>
      <c r="AB45" s="108">
        <f>IF(Z45&lt;YEAR,1,IF('General Input Sheet'!$E$32="WACC1",1/(1+WACC1)^(Z45-YEAR), IF('General Input Sheet'!$E$32="WACC2",1/(1+WACC2)^(Z45-YEAR),"Check WACC Option in General Input Sheet")))</f>
        <v>0.84176157274348007</v>
      </c>
      <c r="AC45" s="239">
        <f t="shared" si="7"/>
        <v>1796138</v>
      </c>
      <c r="AD45" s="90">
        <f t="shared" si="8"/>
        <v>1912870</v>
      </c>
      <c r="AE45" s="106">
        <f t="shared" si="9"/>
        <v>1610180</v>
      </c>
    </row>
    <row r="46" spans="2:31">
      <c r="B46" s="103" t="s">
        <v>10462</v>
      </c>
      <c r="C46" s="109" t="s">
        <v>10461</v>
      </c>
      <c r="D46" s="100" t="s">
        <v>11127</v>
      </c>
      <c r="E46" s="100" t="s">
        <v>11150</v>
      </c>
      <c r="F46" s="100" t="s">
        <v>10857</v>
      </c>
      <c r="G46" s="103" t="s">
        <v>11132</v>
      </c>
      <c r="H46" s="93">
        <v>400</v>
      </c>
      <c r="I46" s="94" t="s">
        <v>11141</v>
      </c>
      <c r="J46" s="104">
        <v>784</v>
      </c>
      <c r="K46" s="80">
        <f t="shared" si="10"/>
        <v>724.63647959183675</v>
      </c>
      <c r="L46" s="106">
        <v>568115</v>
      </c>
      <c r="M46" s="92">
        <f t="shared" si="0"/>
        <v>2462.23</v>
      </c>
      <c r="N46" s="97">
        <v>984892</v>
      </c>
      <c r="O46" s="100">
        <v>2016</v>
      </c>
      <c r="P46" s="107">
        <f>IFERROR(('General Input Sheet'!$G$38/(VLOOKUP(O46,Histindex,3,FALSE))),1)</f>
        <v>1</v>
      </c>
      <c r="Q46" s="104" t="s">
        <v>11165</v>
      </c>
      <c r="R46" s="213" cm="1">
        <f t="array" ref="R46">IFERROR(_xlfn.IFS(AND(Q46&lt;&gt;"New",D46&lt;&gt;"Road Bridge"),30%,D46="Road Bridge",10%),0)</f>
        <v>0.3</v>
      </c>
      <c r="S46" s="80">
        <f t="shared" si="1"/>
        <v>295468</v>
      </c>
      <c r="T46" s="82">
        <f t="shared" si="2"/>
        <v>7.4999999999999997E-2</v>
      </c>
      <c r="U46" s="89">
        <f t="shared" si="3"/>
        <v>97659</v>
      </c>
      <c r="V46" s="200">
        <f t="shared" si="4"/>
        <v>167432</v>
      </c>
      <c r="W46" s="89">
        <f t="shared" si="5"/>
        <v>149802</v>
      </c>
      <c r="X46" s="221">
        <v>0</v>
      </c>
      <c r="Y46" s="83">
        <f t="shared" si="6"/>
        <v>1695253</v>
      </c>
      <c r="Z46" s="195">
        <v>2019</v>
      </c>
      <c r="AA46" s="108">
        <f>(1+PPI)^('Future Trunk Assets - Transport'!Z46-YEAR)</f>
        <v>1.0572070799739457</v>
      </c>
      <c r="AB46" s="108">
        <f>IF(Z46&lt;YEAR,1,IF('General Input Sheet'!$E$32="WACC1",1/(1+WACC1)^(Z46-YEAR), IF('General Input Sheet'!$E$32="WACC2",1/(1+WACC2)^(Z46-YEAR),"Check WACC Option in General Input Sheet")))</f>
        <v>0.84176157274348007</v>
      </c>
      <c r="AC46" s="239">
        <f t="shared" si="7"/>
        <v>2263368</v>
      </c>
      <c r="AD46" s="90">
        <f t="shared" si="8"/>
        <v>2404031</v>
      </c>
      <c r="AE46" s="106">
        <f t="shared" si="9"/>
        <v>2023621</v>
      </c>
    </row>
    <row r="47" spans="2:31">
      <c r="B47" s="103" t="s">
        <v>10462</v>
      </c>
      <c r="C47" s="109" t="s">
        <v>10463</v>
      </c>
      <c r="D47" s="100" t="s">
        <v>11126</v>
      </c>
      <c r="E47" s="100">
        <v>1</v>
      </c>
      <c r="F47" s="100" t="s">
        <v>10858</v>
      </c>
      <c r="G47" s="103" t="s">
        <v>11133</v>
      </c>
      <c r="H47" s="93">
        <v>0</v>
      </c>
      <c r="I47" s="94" t="s">
        <v>11142</v>
      </c>
      <c r="J47" s="104">
        <v>150</v>
      </c>
      <c r="K47" s="80">
        <f t="shared" si="10"/>
        <v>838</v>
      </c>
      <c r="L47" s="106">
        <v>125700</v>
      </c>
      <c r="M47" s="92" t="str">
        <f t="shared" si="0"/>
        <v/>
      </c>
      <c r="N47" s="97">
        <v>476691</v>
      </c>
      <c r="O47" s="100">
        <v>2016</v>
      </c>
      <c r="P47" s="107">
        <f>IFERROR(('General Input Sheet'!$G$38/(VLOOKUP(O47,Histindex,3,FALSE))),1)</f>
        <v>1</v>
      </c>
      <c r="Q47" s="104" t="s">
        <v>11164</v>
      </c>
      <c r="R47" s="213" cm="1">
        <f t="array" ref="R47">IFERROR(_xlfn.IFS(AND(Q47&lt;&gt;"New",D47&lt;&gt;"Road Bridge"),30%,D47="Road Bridge",10%),0)</f>
        <v>0.3</v>
      </c>
      <c r="S47" s="80">
        <f t="shared" si="1"/>
        <v>143007</v>
      </c>
      <c r="T47" s="82">
        <f t="shared" si="2"/>
        <v>0.15</v>
      </c>
      <c r="U47" s="89">
        <f t="shared" si="3"/>
        <v>94535</v>
      </c>
      <c r="V47" s="200">
        <f t="shared" si="4"/>
        <v>81037</v>
      </c>
      <c r="W47" s="89">
        <f t="shared" si="5"/>
        <v>72505</v>
      </c>
      <c r="X47" s="221">
        <v>0</v>
      </c>
      <c r="Y47" s="83">
        <f t="shared" si="6"/>
        <v>867775</v>
      </c>
      <c r="Z47" s="195">
        <v>2024</v>
      </c>
      <c r="AA47" s="108">
        <f>(1+PPI)^('Future Trunk Assets - Transport'!Z47-YEAR)</f>
        <v>1.1599167883489077</v>
      </c>
      <c r="AB47" s="108">
        <f>IF(Z47&lt;YEAR,1,IF('General Input Sheet'!$E$32="WACC1",1/(1+WACC1)^(Z47-YEAR), IF('General Input Sheet'!$E$32="WACC2",1/(1+WACC2)^(Z47-YEAR),"Check WACC Option in General Input Sheet")))</f>
        <v>0.63169036926213096</v>
      </c>
      <c r="AC47" s="239">
        <f t="shared" si="7"/>
        <v>993475</v>
      </c>
      <c r="AD47" s="90">
        <f t="shared" si="8"/>
        <v>1159700</v>
      </c>
      <c r="AE47" s="106">
        <f t="shared" si="9"/>
        <v>732571</v>
      </c>
    </row>
    <row r="48" spans="2:31">
      <c r="B48" s="103" t="s">
        <v>10462</v>
      </c>
      <c r="C48" s="109" t="s">
        <v>10464</v>
      </c>
      <c r="D48" s="100" t="s">
        <v>11126</v>
      </c>
      <c r="E48" s="100">
        <v>2</v>
      </c>
      <c r="F48" s="100" t="s">
        <v>10859</v>
      </c>
      <c r="G48" s="103" t="s">
        <v>11133</v>
      </c>
      <c r="H48" s="93">
        <v>0</v>
      </c>
      <c r="I48" s="94" t="s">
        <v>11142</v>
      </c>
      <c r="J48" s="104">
        <v>150</v>
      </c>
      <c r="K48" s="80">
        <f t="shared" si="10"/>
        <v>139</v>
      </c>
      <c r="L48" s="106">
        <v>20850</v>
      </c>
      <c r="M48" s="92" t="str">
        <f t="shared" si="0"/>
        <v/>
      </c>
      <c r="N48" s="97">
        <v>476691</v>
      </c>
      <c r="O48" s="100">
        <v>2016</v>
      </c>
      <c r="P48" s="107">
        <f>IFERROR(('General Input Sheet'!$G$38/(VLOOKUP(O48,Histindex,3,FALSE))),1)</f>
        <v>1</v>
      </c>
      <c r="Q48" s="104" t="s">
        <v>11164</v>
      </c>
      <c r="R48" s="213" cm="1">
        <f t="array" ref="R48">IFERROR(_xlfn.IFS(AND(Q48&lt;&gt;"New",D48&lt;&gt;"Road Bridge"),30%,D48="Road Bridge",10%),0)</f>
        <v>0.3</v>
      </c>
      <c r="S48" s="80">
        <f t="shared" ref="S48:S79" si="11">ROUND(N48*R48,0)</f>
        <v>143007</v>
      </c>
      <c r="T48" s="82">
        <f t="shared" si="2"/>
        <v>7.4999999999999997E-2</v>
      </c>
      <c r="U48" s="89">
        <f t="shared" si="3"/>
        <v>47267</v>
      </c>
      <c r="V48" s="200">
        <f t="shared" si="4"/>
        <v>81037</v>
      </c>
      <c r="W48" s="89">
        <f t="shared" si="5"/>
        <v>72505</v>
      </c>
      <c r="X48" s="221">
        <v>0</v>
      </c>
      <c r="Y48" s="83">
        <f t="shared" si="6"/>
        <v>820507</v>
      </c>
      <c r="Z48" s="195">
        <v>2019</v>
      </c>
      <c r="AA48" s="108">
        <f>(1+PPI)^('Future Trunk Assets - Transport'!Z48-YEAR)</f>
        <v>1.0572070799739457</v>
      </c>
      <c r="AB48" s="108">
        <f>IF(Z48&lt;YEAR,1,IF('General Input Sheet'!$E$32="WACC1",1/(1+WACC1)^(Z48-YEAR), IF('General Input Sheet'!$E$32="WACC2",1/(1+WACC2)^(Z48-YEAR),"Check WACC Option in General Input Sheet")))</f>
        <v>0.84176157274348007</v>
      </c>
      <c r="AC48" s="239">
        <f t="shared" si="7"/>
        <v>841357</v>
      </c>
      <c r="AD48" s="90">
        <f t="shared" si="8"/>
        <v>889899</v>
      </c>
      <c r="AE48" s="106">
        <f t="shared" si="9"/>
        <v>749083</v>
      </c>
    </row>
    <row r="49" spans="2:31">
      <c r="B49" s="103" t="s">
        <v>10441</v>
      </c>
      <c r="C49" s="109" t="s">
        <v>10465</v>
      </c>
      <c r="D49" s="100" t="s">
        <v>11127</v>
      </c>
      <c r="E49" s="100">
        <v>8</v>
      </c>
      <c r="F49" s="100" t="s">
        <v>10860</v>
      </c>
      <c r="G49" s="103" t="s">
        <v>11135</v>
      </c>
      <c r="H49" s="93">
        <v>355</v>
      </c>
      <c r="I49" s="94" t="s">
        <v>11143</v>
      </c>
      <c r="J49" s="104">
        <v>2975</v>
      </c>
      <c r="K49" s="80">
        <f t="shared" si="10"/>
        <v>121.40941176470588</v>
      </c>
      <c r="L49" s="106">
        <v>361193</v>
      </c>
      <c r="M49" s="92">
        <f t="shared" si="0"/>
        <v>2852.5408450704226</v>
      </c>
      <c r="N49" s="97">
        <v>1012652</v>
      </c>
      <c r="O49" s="100">
        <v>2016</v>
      </c>
      <c r="P49" s="107">
        <f>IFERROR(('General Input Sheet'!$G$38/(VLOOKUP(O49,Histindex,3,FALSE))),1)</f>
        <v>1</v>
      </c>
      <c r="Q49" s="104" t="s">
        <v>11165</v>
      </c>
      <c r="R49" s="213" cm="1">
        <f t="array" ref="R49">IFERROR(_xlfn.IFS(AND(Q49&lt;&gt;"New",D49&lt;&gt;"Road Bridge"),30%,D49="Road Bridge",10%),0)</f>
        <v>0.3</v>
      </c>
      <c r="S49" s="80">
        <f t="shared" si="11"/>
        <v>303796</v>
      </c>
      <c r="T49" s="82">
        <f t="shared" si="2"/>
        <v>7.4999999999999997E-2</v>
      </c>
      <c r="U49" s="89">
        <f t="shared" si="3"/>
        <v>100412</v>
      </c>
      <c r="V49" s="200">
        <f t="shared" si="4"/>
        <v>172151</v>
      </c>
      <c r="W49" s="89">
        <f t="shared" si="5"/>
        <v>154024</v>
      </c>
      <c r="X49" s="221">
        <v>0</v>
      </c>
      <c r="Y49" s="83">
        <f t="shared" si="6"/>
        <v>1743035</v>
      </c>
      <c r="Z49" s="195">
        <v>2019</v>
      </c>
      <c r="AA49" s="108">
        <f>(1+PPI)^('Future Trunk Assets - Transport'!Z49-YEAR)</f>
        <v>1.0572070799739457</v>
      </c>
      <c r="AB49" s="108">
        <f>IF(Z49&lt;YEAR,1,IF('General Input Sheet'!$E$32="WACC1",1/(1+WACC1)^(Z49-YEAR), IF('General Input Sheet'!$E$32="WACC2",1/(1+WACC2)^(Z49-YEAR),"Check WACC Option in General Input Sheet")))</f>
        <v>0.84176157274348007</v>
      </c>
      <c r="AC49" s="239">
        <f t="shared" si="7"/>
        <v>2104228</v>
      </c>
      <c r="AD49" s="90">
        <f t="shared" si="8"/>
        <v>2231714</v>
      </c>
      <c r="AE49" s="106">
        <f t="shared" si="9"/>
        <v>1878571</v>
      </c>
    </row>
    <row r="50" spans="2:31">
      <c r="B50" s="103" t="s">
        <v>10467</v>
      </c>
      <c r="C50" s="109" t="s">
        <v>10466</v>
      </c>
      <c r="D50" s="100" t="s">
        <v>11127</v>
      </c>
      <c r="E50" s="100">
        <v>8</v>
      </c>
      <c r="F50" s="100" t="s">
        <v>10861</v>
      </c>
      <c r="G50" s="103" t="s">
        <v>11134</v>
      </c>
      <c r="H50" s="93">
        <v>350</v>
      </c>
      <c r="I50" s="94" t="s">
        <v>115</v>
      </c>
      <c r="J50" s="104">
        <v>1593</v>
      </c>
      <c r="K50" s="80">
        <f t="shared" si="10"/>
        <v>2564.0458254865034</v>
      </c>
      <c r="L50" s="106">
        <v>4084525</v>
      </c>
      <c r="M50" s="92">
        <f t="shared" si="0"/>
        <v>1427.0485714285714</v>
      </c>
      <c r="N50" s="97">
        <v>499467</v>
      </c>
      <c r="O50" s="100">
        <v>2016</v>
      </c>
      <c r="P50" s="107">
        <f>IFERROR(('General Input Sheet'!$G$38/(VLOOKUP(O50,Histindex,3,FALSE))),1)</f>
        <v>1</v>
      </c>
      <c r="Q50" s="104" t="s">
        <v>11165</v>
      </c>
      <c r="R50" s="213" cm="1">
        <f t="array" ref="R50">IFERROR(_xlfn.IFS(AND(Q50&lt;&gt;"New",D50&lt;&gt;"Road Bridge"),30%,D50="Road Bridge",10%),0)</f>
        <v>0.3</v>
      </c>
      <c r="S50" s="80">
        <f t="shared" si="11"/>
        <v>149840</v>
      </c>
      <c r="T50" s="82">
        <f t="shared" si="2"/>
        <v>0.15</v>
      </c>
      <c r="U50" s="89">
        <f t="shared" si="3"/>
        <v>99052</v>
      </c>
      <c r="V50" s="200">
        <f t="shared" si="4"/>
        <v>84909</v>
      </c>
      <c r="W50" s="89">
        <f t="shared" si="5"/>
        <v>75969</v>
      </c>
      <c r="X50" s="221">
        <v>0</v>
      </c>
      <c r="Y50" s="83">
        <f t="shared" si="6"/>
        <v>909237</v>
      </c>
      <c r="Z50" s="195">
        <v>2024</v>
      </c>
      <c r="AA50" s="108">
        <f>(1+PPI)^('Future Trunk Assets - Transport'!Z50-YEAR)</f>
        <v>1.1599167883489077</v>
      </c>
      <c r="AB50" s="108">
        <f>IF(Z50&lt;YEAR,1,IF('General Input Sheet'!$E$32="WACC1",1/(1+WACC1)^(Z50-YEAR), IF('General Input Sheet'!$E$32="WACC2",1/(1+WACC2)^(Z50-YEAR),"Check WACC Option in General Input Sheet")))</f>
        <v>0.63169036926213096</v>
      </c>
      <c r="AC50" s="239">
        <f t="shared" si="7"/>
        <v>4993762</v>
      </c>
      <c r="AD50" s="90">
        <f t="shared" si="8"/>
        <v>6031236</v>
      </c>
      <c r="AE50" s="106">
        <f t="shared" si="9"/>
        <v>3809874</v>
      </c>
    </row>
    <row r="51" spans="2:31">
      <c r="B51" s="103" t="s">
        <v>10467</v>
      </c>
      <c r="C51" s="109" t="s">
        <v>10468</v>
      </c>
      <c r="D51" s="100" t="s">
        <v>11126</v>
      </c>
      <c r="E51" s="100">
        <v>8</v>
      </c>
      <c r="F51" s="100" t="s">
        <v>10862</v>
      </c>
      <c r="G51" s="103" t="s">
        <v>11138</v>
      </c>
      <c r="H51" s="93">
        <v>0</v>
      </c>
      <c r="I51" s="94" t="s">
        <v>11147</v>
      </c>
      <c r="J51" s="104">
        <v>300</v>
      </c>
      <c r="K51" s="80">
        <f t="shared" si="10"/>
        <v>2395</v>
      </c>
      <c r="L51" s="106">
        <v>718500</v>
      </c>
      <c r="M51" s="92" t="str">
        <f t="shared" si="0"/>
        <v/>
      </c>
      <c r="N51" s="97">
        <v>418448</v>
      </c>
      <c r="O51" s="100">
        <v>2016</v>
      </c>
      <c r="P51" s="107">
        <f>IFERROR(('General Input Sheet'!$G$38/(VLOOKUP(O51,Histindex,3,FALSE))),1)</f>
        <v>1</v>
      </c>
      <c r="Q51" s="104" t="s">
        <v>11163</v>
      </c>
      <c r="R51" s="213" cm="1">
        <f t="array" ref="R51">IFERROR(_xlfn.IFS(AND(Q51&lt;&gt;"New",D51&lt;&gt;"Road Bridge"),30%,D51="Road Bridge",10%),0)</f>
        <v>0.3</v>
      </c>
      <c r="S51" s="80">
        <f t="shared" si="11"/>
        <v>125534</v>
      </c>
      <c r="T51" s="82">
        <f t="shared" si="2"/>
        <v>7.4999999999999997E-2</v>
      </c>
      <c r="U51" s="89">
        <f t="shared" si="3"/>
        <v>41492</v>
      </c>
      <c r="V51" s="200">
        <f t="shared" si="4"/>
        <v>71136</v>
      </c>
      <c r="W51" s="89">
        <f t="shared" si="5"/>
        <v>63646</v>
      </c>
      <c r="X51" s="221">
        <v>0</v>
      </c>
      <c r="Y51" s="83">
        <f t="shared" si="6"/>
        <v>720256</v>
      </c>
      <c r="Z51" s="195">
        <v>2019</v>
      </c>
      <c r="AA51" s="108">
        <f>(1+PPI)^('Future Trunk Assets - Transport'!Z51-YEAR)</f>
        <v>1.0572070799739457</v>
      </c>
      <c r="AB51" s="108">
        <f>IF(Z51&lt;YEAR,1,IF('General Input Sheet'!$E$32="WACC1",1/(1+WACC1)^(Z51-YEAR), IF('General Input Sheet'!$E$32="WACC2",1/(1+WACC2)^(Z51-YEAR),"Check WACC Option in General Input Sheet")))</f>
        <v>0.84176157274348007</v>
      </c>
      <c r="AC51" s="239">
        <f t="shared" si="7"/>
        <v>1438756</v>
      </c>
      <c r="AD51" s="90">
        <f t="shared" si="8"/>
        <v>1535206</v>
      </c>
      <c r="AE51" s="106">
        <f t="shared" si="9"/>
        <v>1292277</v>
      </c>
    </row>
    <row r="52" spans="2:31">
      <c r="B52" s="103" t="s">
        <v>10470</v>
      </c>
      <c r="C52" s="109" t="s">
        <v>10469</v>
      </c>
      <c r="D52" s="100" t="s">
        <v>11127</v>
      </c>
      <c r="E52" s="100">
        <v>15</v>
      </c>
      <c r="F52" s="100" t="s">
        <v>10863</v>
      </c>
      <c r="G52" s="103" t="s">
        <v>11135</v>
      </c>
      <c r="H52" s="93">
        <v>716</v>
      </c>
      <c r="I52" s="94" t="s">
        <v>11143</v>
      </c>
      <c r="J52" s="104">
        <v>5302</v>
      </c>
      <c r="K52" s="80">
        <f t="shared" si="10"/>
        <v>331.13372312334968</v>
      </c>
      <c r="L52" s="106">
        <v>1755671</v>
      </c>
      <c r="M52" s="92">
        <f t="shared" si="0"/>
        <v>2711.4986033519554</v>
      </c>
      <c r="N52" s="97">
        <v>1941433</v>
      </c>
      <c r="O52" s="100">
        <v>2016</v>
      </c>
      <c r="P52" s="107">
        <f>IFERROR(('General Input Sheet'!$G$38/(VLOOKUP(O52,Histindex,3,FALSE))),1)</f>
        <v>1</v>
      </c>
      <c r="Q52" s="104" t="s">
        <v>11165</v>
      </c>
      <c r="R52" s="213" cm="1">
        <f t="array" ref="R52">IFERROR(_xlfn.IFS(AND(Q52&lt;&gt;"New",D52&lt;&gt;"Road Bridge"),30%,D52="Road Bridge",10%),0)</f>
        <v>0.3</v>
      </c>
      <c r="S52" s="80">
        <f t="shared" si="11"/>
        <v>582430</v>
      </c>
      <c r="T52" s="82">
        <f t="shared" si="2"/>
        <v>7.4999999999999997E-2</v>
      </c>
      <c r="U52" s="89">
        <f t="shared" si="3"/>
        <v>192508</v>
      </c>
      <c r="V52" s="200">
        <f t="shared" si="4"/>
        <v>330044</v>
      </c>
      <c r="W52" s="89">
        <f t="shared" si="5"/>
        <v>295292</v>
      </c>
      <c r="X52" s="221">
        <v>0</v>
      </c>
      <c r="Y52" s="83">
        <f t="shared" si="6"/>
        <v>3341707</v>
      </c>
      <c r="Z52" s="195">
        <v>2019</v>
      </c>
      <c r="AA52" s="108">
        <f>(1+PPI)^('Future Trunk Assets - Transport'!Z52-YEAR)</f>
        <v>1.0572070799739457</v>
      </c>
      <c r="AB52" s="108">
        <f>IF(Z52&lt;YEAR,1,IF('General Input Sheet'!$E$32="WACC1",1/(1+WACC1)^(Z52-YEAR), IF('General Input Sheet'!$E$32="WACC2",1/(1+WACC2)^(Z52-YEAR),"Check WACC Option in General Input Sheet")))</f>
        <v>0.84176157274348007</v>
      </c>
      <c r="AC52" s="239">
        <f t="shared" si="7"/>
        <v>5097378</v>
      </c>
      <c r="AD52" s="90">
        <f t="shared" si="8"/>
        <v>5423542</v>
      </c>
      <c r="AE52" s="106">
        <f t="shared" si="9"/>
        <v>4565329</v>
      </c>
    </row>
    <row r="53" spans="2:31">
      <c r="B53" s="103" t="s">
        <v>10470</v>
      </c>
      <c r="C53" s="109" t="s">
        <v>10471</v>
      </c>
      <c r="D53" s="100" t="s">
        <v>11127</v>
      </c>
      <c r="E53" s="100">
        <v>15</v>
      </c>
      <c r="F53" s="100" t="s">
        <v>10864</v>
      </c>
      <c r="G53" s="103" t="s">
        <v>11135</v>
      </c>
      <c r="H53" s="93">
        <v>87</v>
      </c>
      <c r="I53" s="94" t="s">
        <v>11143</v>
      </c>
      <c r="J53" s="104">
        <v>9</v>
      </c>
      <c r="K53" s="80">
        <f t="shared" si="10"/>
        <v>0</v>
      </c>
      <c r="L53" s="106">
        <v>0</v>
      </c>
      <c r="M53" s="92">
        <f t="shared" si="0"/>
        <v>3661.5977011494251</v>
      </c>
      <c r="N53" s="97">
        <v>318559</v>
      </c>
      <c r="O53" s="100">
        <v>2016</v>
      </c>
      <c r="P53" s="107">
        <f>IFERROR(('General Input Sheet'!$G$38/(VLOOKUP(O53,Histindex,3,FALSE))),1)</f>
        <v>1</v>
      </c>
      <c r="Q53" s="104" t="s">
        <v>11165</v>
      </c>
      <c r="R53" s="213" cm="1">
        <f t="array" ref="R53">IFERROR(_xlfn.IFS(AND(Q53&lt;&gt;"New",D53&lt;&gt;"Road Bridge"),30%,D53="Road Bridge",10%),0)</f>
        <v>0.3</v>
      </c>
      <c r="S53" s="80">
        <f t="shared" si="11"/>
        <v>95568</v>
      </c>
      <c r="T53" s="82">
        <f t="shared" si="2"/>
        <v>7.4999999999999997E-2</v>
      </c>
      <c r="U53" s="89">
        <f t="shared" si="3"/>
        <v>31588</v>
      </c>
      <c r="V53" s="200">
        <f t="shared" si="4"/>
        <v>54155</v>
      </c>
      <c r="W53" s="89">
        <f t="shared" si="5"/>
        <v>48453</v>
      </c>
      <c r="X53" s="221">
        <v>0</v>
      </c>
      <c r="Y53" s="83">
        <f t="shared" si="6"/>
        <v>548323</v>
      </c>
      <c r="Z53" s="195">
        <v>2019</v>
      </c>
      <c r="AA53" s="108">
        <f>(1+PPI)^('Future Trunk Assets - Transport'!Z53-YEAR)</f>
        <v>1.0572070799739457</v>
      </c>
      <c r="AB53" s="108">
        <f>IF(Z53&lt;YEAR,1,IF('General Input Sheet'!$E$32="WACC1",1/(1+WACC1)^(Z53-YEAR), IF('General Input Sheet'!$E$32="WACC2",1/(1+WACC2)^(Z53-YEAR),"Check WACC Option in General Input Sheet")))</f>
        <v>0.84176157274348007</v>
      </c>
      <c r="AC53" s="239">
        <f t="shared" si="7"/>
        <v>548323</v>
      </c>
      <c r="AD53" s="90">
        <f t="shared" si="8"/>
        <v>579691</v>
      </c>
      <c r="AE53" s="106">
        <f t="shared" si="9"/>
        <v>487962</v>
      </c>
    </row>
    <row r="54" spans="2:31">
      <c r="B54" s="103" t="s">
        <v>10470</v>
      </c>
      <c r="C54" s="109" t="s">
        <v>10472</v>
      </c>
      <c r="D54" s="100" t="s">
        <v>11127</v>
      </c>
      <c r="E54" s="100">
        <v>15</v>
      </c>
      <c r="F54" s="100" t="s">
        <v>10865</v>
      </c>
      <c r="G54" s="103" t="s">
        <v>11135</v>
      </c>
      <c r="H54" s="93">
        <v>376</v>
      </c>
      <c r="I54" s="94" t="s">
        <v>11143</v>
      </c>
      <c r="J54" s="104">
        <v>1721</v>
      </c>
      <c r="K54" s="80">
        <f t="shared" si="10"/>
        <v>423.54328878558977</v>
      </c>
      <c r="L54" s="106">
        <v>728918</v>
      </c>
      <c r="M54" s="92">
        <f t="shared" si="0"/>
        <v>2713.6861702127658</v>
      </c>
      <c r="N54" s="97">
        <v>1020346</v>
      </c>
      <c r="O54" s="100">
        <v>2016</v>
      </c>
      <c r="P54" s="107">
        <f>IFERROR(('General Input Sheet'!$G$38/(VLOOKUP(O54,Histindex,3,FALSE))),1)</f>
        <v>1</v>
      </c>
      <c r="Q54" s="104" t="s">
        <v>11165</v>
      </c>
      <c r="R54" s="213" cm="1">
        <f t="array" ref="R54">IFERROR(_xlfn.IFS(AND(Q54&lt;&gt;"New",D54&lt;&gt;"Road Bridge"),30%,D54="Road Bridge",10%),0)</f>
        <v>0.3</v>
      </c>
      <c r="S54" s="80">
        <f t="shared" si="11"/>
        <v>306104</v>
      </c>
      <c r="T54" s="82">
        <f t="shared" si="2"/>
        <v>7.4999999999999997E-2</v>
      </c>
      <c r="U54" s="89">
        <f t="shared" si="3"/>
        <v>101175</v>
      </c>
      <c r="V54" s="200">
        <f t="shared" si="4"/>
        <v>173459</v>
      </c>
      <c r="W54" s="89">
        <f t="shared" si="5"/>
        <v>155195</v>
      </c>
      <c r="X54" s="221">
        <v>0</v>
      </c>
      <c r="Y54" s="83">
        <f t="shared" si="6"/>
        <v>1756279</v>
      </c>
      <c r="Z54" s="195">
        <v>2019</v>
      </c>
      <c r="AA54" s="108">
        <f>(1+PPI)^('Future Trunk Assets - Transport'!Z54-YEAR)</f>
        <v>1.0572070799739457</v>
      </c>
      <c r="AB54" s="108">
        <f>IF(Z54&lt;YEAR,1,IF('General Input Sheet'!$E$32="WACC1",1/(1+WACC1)^(Z54-YEAR), IF('General Input Sheet'!$E$32="WACC2",1/(1+WACC2)^(Z54-YEAR),"Check WACC Option in General Input Sheet")))</f>
        <v>0.84176157274348007</v>
      </c>
      <c r="AC54" s="239">
        <f t="shared" si="7"/>
        <v>2485197</v>
      </c>
      <c r="AD54" s="90">
        <f t="shared" si="8"/>
        <v>2641716</v>
      </c>
      <c r="AE54" s="106">
        <f t="shared" si="9"/>
        <v>2223695</v>
      </c>
    </row>
    <row r="55" spans="2:31">
      <c r="B55" s="103" t="s">
        <v>10470</v>
      </c>
      <c r="C55" s="109" t="s">
        <v>10473</v>
      </c>
      <c r="D55" s="100" t="s">
        <v>11126</v>
      </c>
      <c r="E55" s="100">
        <v>15</v>
      </c>
      <c r="F55" s="100" t="s">
        <v>10866</v>
      </c>
      <c r="G55" s="103" t="s">
        <v>11130</v>
      </c>
      <c r="H55" s="93">
        <v>0</v>
      </c>
      <c r="I55" s="94" t="s">
        <v>11139</v>
      </c>
      <c r="J55" s="104">
        <v>150</v>
      </c>
      <c r="K55" s="80">
        <f t="shared" si="10"/>
        <v>306</v>
      </c>
      <c r="L55" s="106">
        <v>45900</v>
      </c>
      <c r="M55" s="92" t="str">
        <f t="shared" si="0"/>
        <v/>
      </c>
      <c r="N55" s="97">
        <v>597881</v>
      </c>
      <c r="O55" s="100">
        <v>2016</v>
      </c>
      <c r="P55" s="107">
        <f>IFERROR(('General Input Sheet'!$G$38/(VLOOKUP(O55,Histindex,3,FALSE))),1)</f>
        <v>1</v>
      </c>
      <c r="Q55" s="104" t="s">
        <v>11164</v>
      </c>
      <c r="R55" s="213" cm="1">
        <f t="array" ref="R55">IFERROR(_xlfn.IFS(AND(Q55&lt;&gt;"New",D55&lt;&gt;"Road Bridge"),30%,D55="Road Bridge",10%),0)</f>
        <v>0.3</v>
      </c>
      <c r="S55" s="80">
        <f t="shared" si="11"/>
        <v>179364</v>
      </c>
      <c r="T55" s="82">
        <f t="shared" si="2"/>
        <v>7.4999999999999997E-2</v>
      </c>
      <c r="U55" s="89">
        <f t="shared" si="3"/>
        <v>59284</v>
      </c>
      <c r="V55" s="200">
        <f t="shared" si="4"/>
        <v>101640</v>
      </c>
      <c r="W55" s="89">
        <f t="shared" si="5"/>
        <v>90938</v>
      </c>
      <c r="X55" s="221">
        <v>0</v>
      </c>
      <c r="Y55" s="83">
        <f t="shared" si="6"/>
        <v>1029107</v>
      </c>
      <c r="Z55" s="195">
        <v>2019</v>
      </c>
      <c r="AA55" s="108">
        <f>(1+PPI)^('Future Trunk Assets - Transport'!Z55-YEAR)</f>
        <v>1.0572070799739457</v>
      </c>
      <c r="AB55" s="108">
        <f>IF(Z55&lt;YEAR,1,IF('General Input Sheet'!$E$32="WACC1",1/(1+WACC1)^(Z55-YEAR), IF('General Input Sheet'!$E$32="WACC2",1/(1+WACC2)^(Z55-YEAR),"Check WACC Option in General Input Sheet")))</f>
        <v>0.84176157274348007</v>
      </c>
      <c r="AC55" s="239">
        <f t="shared" si="7"/>
        <v>1075007</v>
      </c>
      <c r="AD55" s="90">
        <f t="shared" si="8"/>
        <v>1137408</v>
      </c>
      <c r="AE55" s="106">
        <f t="shared" si="9"/>
        <v>957426</v>
      </c>
    </row>
    <row r="56" spans="2:31">
      <c r="B56" s="103" t="s">
        <v>11225</v>
      </c>
      <c r="C56" s="109" t="s">
        <v>10474</v>
      </c>
      <c r="D56" s="100" t="s">
        <v>11126</v>
      </c>
      <c r="E56" s="100">
        <v>15</v>
      </c>
      <c r="F56" s="100" t="s">
        <v>10867</v>
      </c>
      <c r="G56" s="103" t="s">
        <v>11136</v>
      </c>
      <c r="H56" s="93">
        <v>0</v>
      </c>
      <c r="I56" s="94" t="s">
        <v>11146</v>
      </c>
      <c r="J56" s="104">
        <v>600</v>
      </c>
      <c r="K56" s="80">
        <f t="shared" si="10"/>
        <v>838</v>
      </c>
      <c r="L56" s="106">
        <v>502800</v>
      </c>
      <c r="M56" s="92" t="str">
        <f t="shared" si="0"/>
        <v/>
      </c>
      <c r="N56" s="97">
        <v>789691</v>
      </c>
      <c r="O56" s="100">
        <v>2016</v>
      </c>
      <c r="P56" s="107">
        <f>IFERROR(('General Input Sheet'!$G$38/(VLOOKUP(O56,Histindex,3,FALSE))),1)</f>
        <v>1</v>
      </c>
      <c r="Q56" s="104" t="s">
        <v>11163</v>
      </c>
      <c r="R56" s="213" cm="1">
        <f t="array" ref="R56">IFERROR(_xlfn.IFS(AND(Q56&lt;&gt;"New",D56&lt;&gt;"Road Bridge"),30%,D56="Road Bridge",10%),0)</f>
        <v>0.3</v>
      </c>
      <c r="S56" s="80">
        <f t="shared" si="11"/>
        <v>236907</v>
      </c>
      <c r="T56" s="82">
        <f t="shared" si="2"/>
        <v>0.15</v>
      </c>
      <c r="U56" s="89">
        <f t="shared" si="3"/>
        <v>156608</v>
      </c>
      <c r="V56" s="200">
        <f t="shared" si="4"/>
        <v>134247</v>
      </c>
      <c r="W56" s="89">
        <f t="shared" si="5"/>
        <v>120112</v>
      </c>
      <c r="X56" s="221">
        <v>0</v>
      </c>
      <c r="Y56" s="83">
        <f t="shared" si="6"/>
        <v>1437565</v>
      </c>
      <c r="Z56" s="195">
        <v>2024</v>
      </c>
      <c r="AA56" s="108">
        <f>(1+PPI)^('Future Trunk Assets - Transport'!Z56-YEAR)</f>
        <v>1.1599167883489077</v>
      </c>
      <c r="AB56" s="108">
        <f>IF(Z56&lt;YEAR,1,IF('General Input Sheet'!$E$32="WACC1",1/(1+WACC1)^(Z56-YEAR), IF('General Input Sheet'!$E$32="WACC2",1/(1+WACC2)^(Z56-YEAR),"Check WACC Option in General Input Sheet")))</f>
        <v>0.63169036926213096</v>
      </c>
      <c r="AC56" s="239">
        <f t="shared" si="7"/>
        <v>1940365</v>
      </c>
      <c r="AD56" s="90">
        <f t="shared" si="8"/>
        <v>2280069</v>
      </c>
      <c r="AE56" s="106">
        <f t="shared" si="9"/>
        <v>1440298</v>
      </c>
    </row>
    <row r="57" spans="2:31">
      <c r="B57" s="103" t="s">
        <v>10475</v>
      </c>
      <c r="C57" s="109" t="s">
        <v>10476</v>
      </c>
      <c r="D57" s="100" t="s">
        <v>11126</v>
      </c>
      <c r="E57" s="100">
        <v>15</v>
      </c>
      <c r="F57" s="100" t="s">
        <v>11226</v>
      </c>
      <c r="G57" s="103" t="s">
        <v>11133</v>
      </c>
      <c r="H57" s="93">
        <v>0</v>
      </c>
      <c r="I57" s="94" t="s">
        <v>11142</v>
      </c>
      <c r="J57" s="104">
        <v>0</v>
      </c>
      <c r="K57" s="80">
        <f t="shared" si="10"/>
        <v>0</v>
      </c>
      <c r="L57" s="106">
        <v>0</v>
      </c>
      <c r="M57" s="92" t="str">
        <f t="shared" si="0"/>
        <v/>
      </c>
      <c r="N57" s="97">
        <v>817184</v>
      </c>
      <c r="O57" s="100">
        <v>2016</v>
      </c>
      <c r="P57" s="107">
        <f>IFERROR(('General Input Sheet'!$G$38/(VLOOKUP(O57,Histindex,3,FALSE))),1)</f>
        <v>1</v>
      </c>
      <c r="Q57" s="104" t="s">
        <v>11163</v>
      </c>
      <c r="R57" s="213" cm="1">
        <f t="array" ref="R57">IFERROR(_xlfn.IFS(AND(Q57&lt;&gt;"New",D57&lt;&gt;"Road Bridge"),30%,D57="Road Bridge",10%),0)</f>
        <v>0.3</v>
      </c>
      <c r="S57" s="80">
        <f t="shared" si="11"/>
        <v>245155</v>
      </c>
      <c r="T57" s="82">
        <f t="shared" si="2"/>
        <v>0.15</v>
      </c>
      <c r="U57" s="89">
        <f t="shared" si="3"/>
        <v>162060</v>
      </c>
      <c r="V57" s="200">
        <f t="shared" si="4"/>
        <v>138921</v>
      </c>
      <c r="W57" s="89">
        <f t="shared" si="5"/>
        <v>124294</v>
      </c>
      <c r="X57" s="221">
        <v>0</v>
      </c>
      <c r="Y57" s="83">
        <f t="shared" si="6"/>
        <v>1487614</v>
      </c>
      <c r="Z57" s="195">
        <v>2024</v>
      </c>
      <c r="AA57" s="108">
        <f>(1+PPI)^('Future Trunk Assets - Transport'!Z57-YEAR)</f>
        <v>1.1599167883489077</v>
      </c>
      <c r="AB57" s="108">
        <f>IF(Z57&lt;YEAR,1,IF('General Input Sheet'!$E$32="WACC1",1/(1+WACC1)^(Z57-YEAR), IF('General Input Sheet'!$E$32="WACC2",1/(1+WACC2)^(Z57-YEAR),"Check WACC Option in General Input Sheet")))</f>
        <v>0.63169036926213096</v>
      </c>
      <c r="AC57" s="239">
        <f t="shared" si="7"/>
        <v>1487614</v>
      </c>
      <c r="AD57" s="90">
        <f t="shared" si="8"/>
        <v>1725508</v>
      </c>
      <c r="AE57" s="106">
        <f t="shared" si="9"/>
        <v>1089987</v>
      </c>
    </row>
    <row r="58" spans="2:31">
      <c r="B58" s="103" t="s">
        <v>10478</v>
      </c>
      <c r="C58" s="109" t="s">
        <v>10477</v>
      </c>
      <c r="D58" s="100" t="s">
        <v>11126</v>
      </c>
      <c r="E58" s="100">
        <v>5</v>
      </c>
      <c r="F58" s="100" t="s">
        <v>10868</v>
      </c>
      <c r="G58" s="103" t="s">
        <v>11131</v>
      </c>
      <c r="H58" s="93">
        <v>0</v>
      </c>
      <c r="I58" s="94" t="s">
        <v>11140</v>
      </c>
      <c r="J58" s="104">
        <v>300</v>
      </c>
      <c r="K58" s="80">
        <f t="shared" si="10"/>
        <v>970.5</v>
      </c>
      <c r="L58" s="106">
        <v>291150</v>
      </c>
      <c r="M58" s="92" t="str">
        <f t="shared" si="0"/>
        <v/>
      </c>
      <c r="N58" s="97">
        <v>711951</v>
      </c>
      <c r="O58" s="100">
        <v>2016</v>
      </c>
      <c r="P58" s="107">
        <f>IFERROR(('General Input Sheet'!$G$38/(VLOOKUP(O58,Histindex,3,FALSE))),1)</f>
        <v>1</v>
      </c>
      <c r="Q58" s="104" t="s">
        <v>11163</v>
      </c>
      <c r="R58" s="213" cm="1">
        <f t="array" ref="R58">IFERROR(_xlfn.IFS(AND(Q58&lt;&gt;"New",D58&lt;&gt;"Road Bridge"),30%,D58="Road Bridge",10%),0)</f>
        <v>0.3</v>
      </c>
      <c r="S58" s="80">
        <f t="shared" si="11"/>
        <v>213585</v>
      </c>
      <c r="T58" s="82">
        <f t="shared" si="2"/>
        <v>7.4999999999999997E-2</v>
      </c>
      <c r="U58" s="89">
        <f t="shared" si="3"/>
        <v>70595</v>
      </c>
      <c r="V58" s="200">
        <f t="shared" si="4"/>
        <v>121032</v>
      </c>
      <c r="W58" s="89">
        <f t="shared" si="5"/>
        <v>108288</v>
      </c>
      <c r="X58" s="221">
        <v>0</v>
      </c>
      <c r="Y58" s="83">
        <f t="shared" si="6"/>
        <v>1225451</v>
      </c>
      <c r="Z58" s="195">
        <v>2019</v>
      </c>
      <c r="AA58" s="108">
        <f>(1+PPI)^('Future Trunk Assets - Transport'!Z58-YEAR)</f>
        <v>1.0572070799739457</v>
      </c>
      <c r="AB58" s="108">
        <f>IF(Z58&lt;YEAR,1,IF('General Input Sheet'!$E$32="WACC1",1/(1+WACC1)^(Z58-YEAR), IF('General Input Sheet'!$E$32="WACC2",1/(1+WACC2)^(Z58-YEAR),"Check WACC Option in General Input Sheet")))</f>
        <v>0.84176157274348007</v>
      </c>
      <c r="AC58" s="239">
        <f t="shared" si="7"/>
        <v>1516601</v>
      </c>
      <c r="AD58" s="90">
        <f t="shared" si="8"/>
        <v>1609092</v>
      </c>
      <c r="AE58" s="106">
        <f t="shared" si="9"/>
        <v>1354472</v>
      </c>
    </row>
    <row r="59" spans="2:31">
      <c r="B59" s="103" t="s">
        <v>10480</v>
      </c>
      <c r="C59" s="109" t="s">
        <v>10479</v>
      </c>
      <c r="D59" s="100" t="s">
        <v>11127</v>
      </c>
      <c r="E59" s="100">
        <v>16</v>
      </c>
      <c r="F59" s="100" t="s">
        <v>10869</v>
      </c>
      <c r="G59" s="103" t="s">
        <v>11132</v>
      </c>
      <c r="H59" s="93">
        <v>615</v>
      </c>
      <c r="I59" s="94" t="s">
        <v>11141</v>
      </c>
      <c r="J59" s="104">
        <v>2951</v>
      </c>
      <c r="K59" s="80">
        <f t="shared" si="10"/>
        <v>247.62860047441546</v>
      </c>
      <c r="L59" s="106">
        <v>730752</v>
      </c>
      <c r="M59" s="92">
        <f t="shared" si="0"/>
        <v>2466.6081300813007</v>
      </c>
      <c r="N59" s="97">
        <v>1516964</v>
      </c>
      <c r="O59" s="100">
        <v>2016</v>
      </c>
      <c r="P59" s="107">
        <f>IFERROR(('General Input Sheet'!$G$38/(VLOOKUP(O59,Histindex,3,FALSE))),1)</f>
        <v>1</v>
      </c>
      <c r="Q59" s="104" t="s">
        <v>11165</v>
      </c>
      <c r="R59" s="213" cm="1">
        <f t="array" ref="R59">IFERROR(_xlfn.IFS(AND(Q59&lt;&gt;"New",D59&lt;&gt;"Road Bridge"),30%,D59="Road Bridge",10%),0)</f>
        <v>0.3</v>
      </c>
      <c r="S59" s="80">
        <f t="shared" si="11"/>
        <v>455089</v>
      </c>
      <c r="T59" s="82">
        <f t="shared" si="2"/>
        <v>0.15</v>
      </c>
      <c r="U59" s="89">
        <f t="shared" si="3"/>
        <v>300837</v>
      </c>
      <c r="V59" s="200">
        <f t="shared" si="4"/>
        <v>257884</v>
      </c>
      <c r="W59" s="89">
        <f t="shared" si="5"/>
        <v>230730</v>
      </c>
      <c r="X59" s="221">
        <v>0</v>
      </c>
      <c r="Y59" s="83">
        <f t="shared" si="6"/>
        <v>2761504</v>
      </c>
      <c r="Z59" s="195">
        <v>2024</v>
      </c>
      <c r="AA59" s="108">
        <f>(1+PPI)^('Future Trunk Assets - Transport'!Z59-YEAR)</f>
        <v>1.1599167883489077</v>
      </c>
      <c r="AB59" s="108">
        <f>IF(Z59&lt;YEAR,1,IF('General Input Sheet'!$E$32="WACC1",1/(1+WACC1)^(Z59-YEAR), IF('General Input Sheet'!$E$32="WACC2",1/(1+WACC2)^(Z59-YEAR),"Check WACC Option in General Input Sheet")))</f>
        <v>0.63169036926213096</v>
      </c>
      <c r="AC59" s="239">
        <f t="shared" si="7"/>
        <v>3492256</v>
      </c>
      <c r="AD59" s="90">
        <f t="shared" si="8"/>
        <v>4093465</v>
      </c>
      <c r="AE59" s="106">
        <f t="shared" si="9"/>
        <v>2585802</v>
      </c>
    </row>
    <row r="60" spans="2:31">
      <c r="B60" s="103" t="s">
        <v>10480</v>
      </c>
      <c r="C60" s="109" t="s">
        <v>10481</v>
      </c>
      <c r="D60" s="100" t="s">
        <v>11126</v>
      </c>
      <c r="E60" s="100">
        <v>16</v>
      </c>
      <c r="F60" s="100" t="s">
        <v>11217</v>
      </c>
      <c r="G60" s="103" t="s">
        <v>11133</v>
      </c>
      <c r="H60" s="93">
        <v>0</v>
      </c>
      <c r="I60" s="94" t="s">
        <v>11142</v>
      </c>
      <c r="J60" s="104">
        <v>150</v>
      </c>
      <c r="K60" s="80">
        <f t="shared" si="10"/>
        <v>890</v>
      </c>
      <c r="L60" s="106">
        <v>133500</v>
      </c>
      <c r="M60" s="92" t="str">
        <f t="shared" si="0"/>
        <v/>
      </c>
      <c r="N60" s="97">
        <v>476691</v>
      </c>
      <c r="O60" s="100">
        <v>2016</v>
      </c>
      <c r="P60" s="107">
        <f>IFERROR(('General Input Sheet'!$G$38/(VLOOKUP(O60,Histindex,3,FALSE))),1)</f>
        <v>1</v>
      </c>
      <c r="Q60" s="104" t="s">
        <v>11164</v>
      </c>
      <c r="R60" s="213" cm="1">
        <f t="array" ref="R60">IFERROR(_xlfn.IFS(AND(Q60&lt;&gt;"New",D60&lt;&gt;"Road Bridge"),30%,D60="Road Bridge",10%),0)</f>
        <v>0.3</v>
      </c>
      <c r="S60" s="80">
        <f t="shared" si="11"/>
        <v>143007</v>
      </c>
      <c r="T60" s="82">
        <f t="shared" si="2"/>
        <v>0.15</v>
      </c>
      <c r="U60" s="89">
        <f t="shared" si="3"/>
        <v>94535</v>
      </c>
      <c r="V60" s="200">
        <f t="shared" si="4"/>
        <v>81037</v>
      </c>
      <c r="W60" s="89">
        <f t="shared" si="5"/>
        <v>72505</v>
      </c>
      <c r="X60" s="221">
        <v>0</v>
      </c>
      <c r="Y60" s="83">
        <f t="shared" si="6"/>
        <v>867775</v>
      </c>
      <c r="Z60" s="195">
        <v>2024</v>
      </c>
      <c r="AA60" s="108">
        <f>(1+PPI)^('Future Trunk Assets - Transport'!Z60-YEAR)</f>
        <v>1.1599167883489077</v>
      </c>
      <c r="AB60" s="108">
        <f>IF(Z60&lt;YEAR,1,IF('General Input Sheet'!$E$32="WACC1",1/(1+WACC1)^(Z60-YEAR), IF('General Input Sheet'!$E$32="WACC2",1/(1+WACC2)^(Z60-YEAR),"Check WACC Option in General Input Sheet")))</f>
        <v>0.63169036926213096</v>
      </c>
      <c r="AC60" s="239">
        <f t="shared" si="7"/>
        <v>1001275</v>
      </c>
      <c r="AD60" s="90">
        <f t="shared" si="8"/>
        <v>1169204</v>
      </c>
      <c r="AE60" s="106">
        <f t="shared" si="9"/>
        <v>738575</v>
      </c>
    </row>
    <row r="61" spans="2:31">
      <c r="B61" s="103" t="s">
        <v>10483</v>
      </c>
      <c r="C61" s="109" t="s">
        <v>10482</v>
      </c>
      <c r="D61" s="100" t="s">
        <v>11126</v>
      </c>
      <c r="E61" s="100">
        <v>4</v>
      </c>
      <c r="F61" s="100" t="s">
        <v>10870</v>
      </c>
      <c r="G61" s="103" t="s">
        <v>11133</v>
      </c>
      <c r="H61" s="93">
        <v>0</v>
      </c>
      <c r="I61" s="94" t="s">
        <v>11142</v>
      </c>
      <c r="J61" s="104">
        <v>300</v>
      </c>
      <c r="K61" s="80">
        <f t="shared" si="10"/>
        <v>936</v>
      </c>
      <c r="L61" s="106">
        <v>280800</v>
      </c>
      <c r="M61" s="92" t="str">
        <f t="shared" si="0"/>
        <v/>
      </c>
      <c r="N61" s="97">
        <v>544790</v>
      </c>
      <c r="O61" s="100">
        <v>2016</v>
      </c>
      <c r="P61" s="107">
        <f>IFERROR(('General Input Sheet'!$G$38/(VLOOKUP(O61,Histindex,3,FALSE))),1)</f>
        <v>1</v>
      </c>
      <c r="Q61" s="104" t="s">
        <v>11164</v>
      </c>
      <c r="R61" s="213" cm="1">
        <f t="array" ref="R61">IFERROR(_xlfn.IFS(AND(Q61&lt;&gt;"New",D61&lt;&gt;"Road Bridge"),30%,D61="Road Bridge",10%),0)</f>
        <v>0.3</v>
      </c>
      <c r="S61" s="80">
        <f t="shared" si="11"/>
        <v>163437</v>
      </c>
      <c r="T61" s="82">
        <f t="shared" si="2"/>
        <v>7.4999999999999997E-2</v>
      </c>
      <c r="U61" s="89">
        <f t="shared" si="3"/>
        <v>54020</v>
      </c>
      <c r="V61" s="200">
        <f t="shared" si="4"/>
        <v>92614</v>
      </c>
      <c r="W61" s="89">
        <f t="shared" si="5"/>
        <v>82863</v>
      </c>
      <c r="X61" s="221">
        <v>0</v>
      </c>
      <c r="Y61" s="83">
        <f t="shared" si="6"/>
        <v>937724</v>
      </c>
      <c r="Z61" s="195">
        <v>2019</v>
      </c>
      <c r="AA61" s="108">
        <f>(1+PPI)^('Future Trunk Assets - Transport'!Z61-YEAR)</f>
        <v>1.0572070799739457</v>
      </c>
      <c r="AB61" s="108">
        <f>IF(Z61&lt;YEAR,1,IF('General Input Sheet'!$E$32="WACC1",1/(1+WACC1)^(Z61-YEAR), IF('General Input Sheet'!$E$32="WACC2",1/(1+WACC2)^(Z61-YEAR),"Check WACC Option in General Input Sheet")))</f>
        <v>0.84176157274348007</v>
      </c>
      <c r="AC61" s="239">
        <f t="shared" si="7"/>
        <v>1218524</v>
      </c>
      <c r="AD61" s="90">
        <f t="shared" si="8"/>
        <v>1293759</v>
      </c>
      <c r="AE61" s="106">
        <f t="shared" si="9"/>
        <v>1089037</v>
      </c>
    </row>
    <row r="62" spans="2:31">
      <c r="B62" s="103" t="s">
        <v>10485</v>
      </c>
      <c r="C62" s="109" t="s">
        <v>10484</v>
      </c>
      <c r="D62" s="100" t="s">
        <v>11128</v>
      </c>
      <c r="E62" s="100">
        <v>15</v>
      </c>
      <c r="F62" s="100" t="s">
        <v>10871</v>
      </c>
      <c r="G62" s="103" t="s">
        <v>11132</v>
      </c>
      <c r="H62" s="93">
        <v>0</v>
      </c>
      <c r="I62" s="94" t="s">
        <v>11141</v>
      </c>
      <c r="J62" s="104">
        <v>0</v>
      </c>
      <c r="K62" s="80">
        <f t="shared" si="10"/>
        <v>0</v>
      </c>
      <c r="L62" s="106">
        <v>25000000</v>
      </c>
      <c r="M62" s="92" t="str">
        <f t="shared" si="0"/>
        <v/>
      </c>
      <c r="N62" s="97">
        <v>123598191</v>
      </c>
      <c r="O62" s="100">
        <v>2016</v>
      </c>
      <c r="P62" s="107">
        <f>IFERROR(('General Input Sheet'!$G$38/(VLOOKUP(O62,Histindex,3,FALSE))),1)</f>
        <v>1</v>
      </c>
      <c r="Q62" s="104" t="s">
        <v>11157</v>
      </c>
      <c r="R62" s="213" cm="1">
        <f t="array" ref="R62">IFERROR(_xlfn.IFS(AND(Q62&lt;&gt;"New",D62&lt;&gt;"Road Bridge"),30%,D62="Road Bridge",10%),0)</f>
        <v>0.3</v>
      </c>
      <c r="S62" s="80">
        <f t="shared" si="11"/>
        <v>37079457</v>
      </c>
      <c r="T62" s="82">
        <f t="shared" si="2"/>
        <v>0.15</v>
      </c>
      <c r="U62" s="89">
        <f t="shared" si="3"/>
        <v>24511375</v>
      </c>
      <c r="V62" s="200">
        <f t="shared" si="4"/>
        <v>21011692</v>
      </c>
      <c r="W62" s="89">
        <f t="shared" si="5"/>
        <v>18799285</v>
      </c>
      <c r="X62" s="221">
        <v>191250000</v>
      </c>
      <c r="Y62" s="83">
        <f t="shared" si="6"/>
        <v>225000000</v>
      </c>
      <c r="Z62" s="195">
        <v>2024</v>
      </c>
      <c r="AA62" s="108">
        <f>(1+PPI)^('Future Trunk Assets - Transport'!Z62-YEAR)</f>
        <v>1.1599167883489077</v>
      </c>
      <c r="AB62" s="108">
        <f>IF(Z62&lt;YEAR,1,IF('General Input Sheet'!$E$32="WACC1",1/(1+WACC1)^(Z62-YEAR), IF('General Input Sheet'!$E$32="WACC2",1/(1+WACC2)^(Z62-YEAR),"Check WACC Option in General Input Sheet")))</f>
        <v>0.63169036926213096</v>
      </c>
      <c r="AC62" s="239">
        <f t="shared" si="7"/>
        <v>58750000</v>
      </c>
      <c r="AD62" s="90">
        <f t="shared" si="8"/>
        <v>291441350</v>
      </c>
      <c r="AE62" s="106">
        <f t="shared" si="9"/>
        <v>184100694</v>
      </c>
    </row>
    <row r="63" spans="2:31">
      <c r="B63" s="103" t="s">
        <v>10487</v>
      </c>
      <c r="C63" s="109" t="s">
        <v>10486</v>
      </c>
      <c r="D63" s="100" t="s">
        <v>11127</v>
      </c>
      <c r="E63" s="100">
        <v>15</v>
      </c>
      <c r="F63" s="100" t="s">
        <v>10872</v>
      </c>
      <c r="G63" s="103" t="s">
        <v>11132</v>
      </c>
      <c r="H63" s="93">
        <v>463</v>
      </c>
      <c r="I63" s="94" t="s">
        <v>11141</v>
      </c>
      <c r="J63" s="104">
        <v>3052</v>
      </c>
      <c r="K63" s="80">
        <f t="shared" si="10"/>
        <v>76.903014416775889</v>
      </c>
      <c r="L63" s="106">
        <v>234708</v>
      </c>
      <c r="M63" s="92">
        <f t="shared" si="0"/>
        <v>2463.5399568034559</v>
      </c>
      <c r="N63" s="97">
        <v>1140619</v>
      </c>
      <c r="O63" s="100">
        <v>2016</v>
      </c>
      <c r="P63" s="107">
        <f>IFERROR(('General Input Sheet'!$G$38/(VLOOKUP(O63,Histindex,3,FALSE))),1)</f>
        <v>1</v>
      </c>
      <c r="Q63" s="104" t="s">
        <v>11165</v>
      </c>
      <c r="R63" s="213" cm="1">
        <f t="array" ref="R63">IFERROR(_xlfn.IFS(AND(Q63&lt;&gt;"New",D63&lt;&gt;"Road Bridge"),30%,D63="Road Bridge",10%),0)</f>
        <v>0.3</v>
      </c>
      <c r="S63" s="80">
        <f t="shared" si="11"/>
        <v>342186</v>
      </c>
      <c r="T63" s="82">
        <f t="shared" si="2"/>
        <v>0.15</v>
      </c>
      <c r="U63" s="89">
        <f t="shared" si="3"/>
        <v>226202</v>
      </c>
      <c r="V63" s="200">
        <f t="shared" si="4"/>
        <v>193905</v>
      </c>
      <c r="W63" s="89">
        <f t="shared" si="5"/>
        <v>173488</v>
      </c>
      <c r="X63" s="221">
        <v>0</v>
      </c>
      <c r="Y63" s="83">
        <f t="shared" si="6"/>
        <v>2076400</v>
      </c>
      <c r="Z63" s="195">
        <v>2024</v>
      </c>
      <c r="AA63" s="108">
        <f>(1+PPI)^('Future Trunk Assets - Transport'!Z63-YEAR)</f>
        <v>1.1599167883489077</v>
      </c>
      <c r="AB63" s="108">
        <f>IF(Z63&lt;YEAR,1,IF('General Input Sheet'!$E$32="WACC1",1/(1+WACC1)^(Z63-YEAR), IF('General Input Sheet'!$E$32="WACC2",1/(1+WACC2)^(Z63-YEAR),"Check WACC Option in General Input Sheet")))</f>
        <v>0.63169036926213096</v>
      </c>
      <c r="AC63" s="239">
        <f t="shared" si="7"/>
        <v>2311108</v>
      </c>
      <c r="AD63" s="90">
        <f t="shared" si="8"/>
        <v>2694420</v>
      </c>
      <c r="AE63" s="106">
        <f t="shared" si="9"/>
        <v>1702039</v>
      </c>
    </row>
    <row r="64" spans="2:31">
      <c r="B64" s="103" t="s">
        <v>10485</v>
      </c>
      <c r="C64" s="109" t="s">
        <v>10488</v>
      </c>
      <c r="D64" s="100" t="s">
        <v>11127</v>
      </c>
      <c r="E64" s="100">
        <v>15</v>
      </c>
      <c r="F64" s="100" t="s">
        <v>10873</v>
      </c>
      <c r="G64" s="103" t="s">
        <v>11132</v>
      </c>
      <c r="H64" s="93">
        <v>475</v>
      </c>
      <c r="I64" s="94" t="s">
        <v>11141</v>
      </c>
      <c r="J64" s="104">
        <v>1733</v>
      </c>
      <c r="K64" s="80">
        <f t="shared" si="10"/>
        <v>131.20196191575303</v>
      </c>
      <c r="L64" s="106">
        <v>227373</v>
      </c>
      <c r="M64" s="92">
        <f t="shared" si="0"/>
        <v>2466.04</v>
      </c>
      <c r="N64" s="97">
        <v>1171369</v>
      </c>
      <c r="O64" s="100">
        <v>2016</v>
      </c>
      <c r="P64" s="107">
        <f>IFERROR(('General Input Sheet'!$G$38/(VLOOKUP(O64,Histindex,3,FALSE))),1)</f>
        <v>1</v>
      </c>
      <c r="Q64" s="104" t="s">
        <v>11165</v>
      </c>
      <c r="R64" s="213" cm="1">
        <f t="array" ref="R64">IFERROR(_xlfn.IFS(AND(Q64&lt;&gt;"New",D64&lt;&gt;"Road Bridge"),30%,D64="Road Bridge",10%),0)</f>
        <v>0.3</v>
      </c>
      <c r="S64" s="80">
        <f t="shared" si="11"/>
        <v>351411</v>
      </c>
      <c r="T64" s="82">
        <f t="shared" si="2"/>
        <v>0.15</v>
      </c>
      <c r="U64" s="89">
        <f t="shared" si="3"/>
        <v>232300</v>
      </c>
      <c r="V64" s="200">
        <f t="shared" si="4"/>
        <v>199133</v>
      </c>
      <c r="W64" s="89">
        <f t="shared" si="5"/>
        <v>178165</v>
      </c>
      <c r="X64" s="221">
        <v>0</v>
      </c>
      <c r="Y64" s="83">
        <f t="shared" si="6"/>
        <v>2132378</v>
      </c>
      <c r="Z64" s="195">
        <v>2024</v>
      </c>
      <c r="AA64" s="108">
        <f>(1+PPI)^('Future Trunk Assets - Transport'!Z64-YEAR)</f>
        <v>1.1599167883489077</v>
      </c>
      <c r="AB64" s="108">
        <f>IF(Z64&lt;YEAR,1,IF('General Input Sheet'!$E$32="WACC1",1/(1+WACC1)^(Z64-YEAR), IF('General Input Sheet'!$E$32="WACC2",1/(1+WACC2)^(Z64-YEAR),"Check WACC Option in General Input Sheet")))</f>
        <v>0.63169036926213096</v>
      </c>
      <c r="AC64" s="239">
        <f t="shared" si="7"/>
        <v>2359751</v>
      </c>
      <c r="AD64" s="90">
        <f t="shared" si="8"/>
        <v>2750413</v>
      </c>
      <c r="AE64" s="106">
        <f t="shared" si="9"/>
        <v>1737409</v>
      </c>
    </row>
    <row r="65" spans="2:31">
      <c r="B65" s="103" t="s">
        <v>10485</v>
      </c>
      <c r="C65" s="109" t="s">
        <v>10489</v>
      </c>
      <c r="D65" s="100" t="s">
        <v>11127</v>
      </c>
      <c r="E65" s="100">
        <v>15</v>
      </c>
      <c r="F65" s="100" t="s">
        <v>10874</v>
      </c>
      <c r="G65" s="103" t="s">
        <v>11132</v>
      </c>
      <c r="H65" s="93">
        <v>145</v>
      </c>
      <c r="I65" s="94" t="s">
        <v>11141</v>
      </c>
      <c r="J65" s="104">
        <v>233</v>
      </c>
      <c r="K65" s="80">
        <f t="shared" si="10"/>
        <v>126.98712446351931</v>
      </c>
      <c r="L65" s="106">
        <v>29588</v>
      </c>
      <c r="M65" s="92">
        <f t="shared" si="0"/>
        <v>2729.1931034482759</v>
      </c>
      <c r="N65" s="97">
        <v>395733</v>
      </c>
      <c r="O65" s="100">
        <v>2016</v>
      </c>
      <c r="P65" s="107">
        <f>IFERROR(('General Input Sheet'!$G$38/(VLOOKUP(O65,Histindex,3,FALSE))),1)</f>
        <v>1</v>
      </c>
      <c r="Q65" s="104" t="s">
        <v>11165</v>
      </c>
      <c r="R65" s="213" cm="1">
        <f t="array" ref="R65">IFERROR(_xlfn.IFS(AND(Q65&lt;&gt;"New",D65&lt;&gt;"Road Bridge"),30%,D65="Road Bridge",10%),0)</f>
        <v>0.3</v>
      </c>
      <c r="S65" s="80">
        <f t="shared" si="11"/>
        <v>118720</v>
      </c>
      <c r="T65" s="82">
        <f t="shared" si="2"/>
        <v>0.15</v>
      </c>
      <c r="U65" s="89">
        <f t="shared" si="3"/>
        <v>78480</v>
      </c>
      <c r="V65" s="200">
        <f t="shared" si="4"/>
        <v>67275</v>
      </c>
      <c r="W65" s="89">
        <f t="shared" si="5"/>
        <v>60191</v>
      </c>
      <c r="X65" s="221">
        <v>0</v>
      </c>
      <c r="Y65" s="83">
        <f t="shared" si="6"/>
        <v>720399</v>
      </c>
      <c r="Z65" s="195">
        <v>2024</v>
      </c>
      <c r="AA65" s="108">
        <f>(1+PPI)^('Future Trunk Assets - Transport'!Z65-YEAR)</f>
        <v>1.1599167883489077</v>
      </c>
      <c r="AB65" s="108">
        <f>IF(Z65&lt;YEAR,1,IF('General Input Sheet'!$E$32="WACC1",1/(1+WACC1)^(Z65-YEAR), IF('General Input Sheet'!$E$32="WACC2",1/(1+WACC2)^(Z65-YEAR),"Check WACC Option in General Input Sheet")))</f>
        <v>0.63169036926213096</v>
      </c>
      <c r="AC65" s="239">
        <f t="shared" si="7"/>
        <v>749987</v>
      </c>
      <c r="AD65" s="90">
        <f t="shared" si="8"/>
        <v>871653</v>
      </c>
      <c r="AE65" s="106">
        <f t="shared" si="9"/>
        <v>550615</v>
      </c>
    </row>
    <row r="66" spans="2:31">
      <c r="B66" s="103" t="s">
        <v>10485</v>
      </c>
      <c r="C66" s="109" t="s">
        <v>10490</v>
      </c>
      <c r="D66" s="100" t="s">
        <v>11127</v>
      </c>
      <c r="E66" s="100">
        <v>15</v>
      </c>
      <c r="F66" s="100" t="s">
        <v>10875</v>
      </c>
      <c r="G66" s="103" t="s">
        <v>11132</v>
      </c>
      <c r="H66" s="93">
        <v>384</v>
      </c>
      <c r="I66" s="94" t="s">
        <v>11141</v>
      </c>
      <c r="J66" s="104">
        <v>2045</v>
      </c>
      <c r="K66" s="80">
        <f t="shared" si="10"/>
        <v>546.09437652811732</v>
      </c>
      <c r="L66" s="106">
        <v>1116763</v>
      </c>
      <c r="M66" s="92">
        <f t="shared" si="0"/>
        <v>2467.328125</v>
      </c>
      <c r="N66" s="97">
        <v>947454</v>
      </c>
      <c r="O66" s="100">
        <v>2016</v>
      </c>
      <c r="P66" s="107">
        <f>IFERROR(('General Input Sheet'!$G$38/(VLOOKUP(O66,Histindex,3,FALSE))),1)</f>
        <v>1</v>
      </c>
      <c r="Q66" s="104" t="s">
        <v>11165</v>
      </c>
      <c r="R66" s="213" cm="1">
        <f t="array" ref="R66">IFERROR(_xlfn.IFS(AND(Q66&lt;&gt;"New",D66&lt;&gt;"Road Bridge"),30%,D66="Road Bridge",10%),0)</f>
        <v>0.3</v>
      </c>
      <c r="S66" s="80">
        <f t="shared" si="11"/>
        <v>284236</v>
      </c>
      <c r="T66" s="82">
        <f t="shared" si="2"/>
        <v>0.15</v>
      </c>
      <c r="U66" s="89">
        <f t="shared" si="3"/>
        <v>187894</v>
      </c>
      <c r="V66" s="200">
        <f t="shared" si="4"/>
        <v>161067</v>
      </c>
      <c r="W66" s="89">
        <f t="shared" si="5"/>
        <v>144108</v>
      </c>
      <c r="X66" s="221">
        <v>0</v>
      </c>
      <c r="Y66" s="83">
        <f t="shared" si="6"/>
        <v>1724759</v>
      </c>
      <c r="Z66" s="195">
        <v>2024</v>
      </c>
      <c r="AA66" s="108">
        <f>(1+PPI)^('Future Trunk Assets - Transport'!Z66-YEAR)</f>
        <v>1.1599167883489077</v>
      </c>
      <c r="AB66" s="108">
        <f>IF(Z66&lt;YEAR,1,IF('General Input Sheet'!$E$32="WACC1",1/(1+WACC1)^(Z66-YEAR), IF('General Input Sheet'!$E$32="WACC2",1/(1+WACC2)^(Z66-YEAR),"Check WACC Option in General Input Sheet")))</f>
        <v>0.63169036926213096</v>
      </c>
      <c r="AC66" s="239">
        <f t="shared" si="7"/>
        <v>2841522</v>
      </c>
      <c r="AD66" s="90">
        <f t="shared" si="8"/>
        <v>3361244</v>
      </c>
      <c r="AE66" s="106">
        <f t="shared" si="9"/>
        <v>2123265</v>
      </c>
    </row>
    <row r="67" spans="2:31">
      <c r="B67" s="103" t="s">
        <v>10485</v>
      </c>
      <c r="C67" s="109" t="s">
        <v>10491</v>
      </c>
      <c r="D67" s="100" t="s">
        <v>11127</v>
      </c>
      <c r="E67" s="100">
        <v>15</v>
      </c>
      <c r="F67" s="100" t="s">
        <v>10876</v>
      </c>
      <c r="G67" s="103" t="s">
        <v>11132</v>
      </c>
      <c r="H67" s="93">
        <v>383</v>
      </c>
      <c r="I67" s="94" t="s">
        <v>11141</v>
      </c>
      <c r="J67" s="104">
        <v>1526</v>
      </c>
      <c r="K67" s="80">
        <f t="shared" si="10"/>
        <v>708.18348623853205</v>
      </c>
      <c r="L67" s="106">
        <v>1080688</v>
      </c>
      <c r="M67" s="92">
        <f t="shared" si="0"/>
        <v>2468.3707571801565</v>
      </c>
      <c r="N67" s="97">
        <v>945386</v>
      </c>
      <c r="O67" s="100">
        <v>2016</v>
      </c>
      <c r="P67" s="107">
        <f>IFERROR(('General Input Sheet'!$G$38/(VLOOKUP(O67,Histindex,3,FALSE))),1)</f>
        <v>1</v>
      </c>
      <c r="Q67" s="104" t="s">
        <v>11165</v>
      </c>
      <c r="R67" s="213" cm="1">
        <f t="array" ref="R67">IFERROR(_xlfn.IFS(AND(Q67&lt;&gt;"New",D67&lt;&gt;"Road Bridge"),30%,D67="Road Bridge",10%),0)</f>
        <v>0.3</v>
      </c>
      <c r="S67" s="80">
        <f t="shared" si="11"/>
        <v>283616</v>
      </c>
      <c r="T67" s="82">
        <f t="shared" si="2"/>
        <v>0.15</v>
      </c>
      <c r="U67" s="89">
        <f t="shared" si="3"/>
        <v>187484</v>
      </c>
      <c r="V67" s="200">
        <f t="shared" si="4"/>
        <v>160716</v>
      </c>
      <c r="W67" s="89">
        <f t="shared" si="5"/>
        <v>143793</v>
      </c>
      <c r="X67" s="221">
        <v>0</v>
      </c>
      <c r="Y67" s="83">
        <f t="shared" si="6"/>
        <v>1720995</v>
      </c>
      <c r="Z67" s="195">
        <v>2024</v>
      </c>
      <c r="AA67" s="108">
        <f>(1+PPI)^('Future Trunk Assets - Transport'!Z67-YEAR)</f>
        <v>1.1599167883489077</v>
      </c>
      <c r="AB67" s="108">
        <f>IF(Z67&lt;YEAR,1,IF('General Input Sheet'!$E$32="WACC1",1/(1+WACC1)^(Z67-YEAR), IF('General Input Sheet'!$E$32="WACC2",1/(1+WACC2)^(Z67-YEAR),"Check WACC Option in General Input Sheet")))</f>
        <v>0.63169036926213096</v>
      </c>
      <c r="AC67" s="239">
        <f t="shared" si="7"/>
        <v>2801683</v>
      </c>
      <c r="AD67" s="90">
        <f t="shared" si="8"/>
        <v>3312924</v>
      </c>
      <c r="AE67" s="106">
        <f t="shared" si="9"/>
        <v>2092742</v>
      </c>
    </row>
    <row r="68" spans="2:31">
      <c r="B68" s="103" t="s">
        <v>10485</v>
      </c>
      <c r="C68" s="109" t="s">
        <v>10492</v>
      </c>
      <c r="D68" s="100" t="s">
        <v>11126</v>
      </c>
      <c r="E68" s="100">
        <v>15</v>
      </c>
      <c r="F68" s="100" t="s">
        <v>10877</v>
      </c>
      <c r="G68" s="103" t="s">
        <v>11131</v>
      </c>
      <c r="H68" s="93">
        <v>0</v>
      </c>
      <c r="I68" s="94" t="s">
        <v>11140</v>
      </c>
      <c r="J68" s="104">
        <v>300</v>
      </c>
      <c r="K68" s="80">
        <f t="shared" si="10"/>
        <v>488.5</v>
      </c>
      <c r="L68" s="106">
        <v>146550</v>
      </c>
      <c r="M68" s="92" t="str">
        <f t="shared" si="0"/>
        <v/>
      </c>
      <c r="N68" s="97">
        <v>711951</v>
      </c>
      <c r="O68" s="100">
        <v>2016</v>
      </c>
      <c r="P68" s="107">
        <f>IFERROR(('General Input Sheet'!$G$38/(VLOOKUP(O68,Histindex,3,FALSE))),1)</f>
        <v>1</v>
      </c>
      <c r="Q68" s="104" t="s">
        <v>11163</v>
      </c>
      <c r="R68" s="213" cm="1">
        <f t="array" ref="R68">IFERROR(_xlfn.IFS(AND(Q68&lt;&gt;"New",D68&lt;&gt;"Road Bridge"),30%,D68="Road Bridge",10%),0)</f>
        <v>0.3</v>
      </c>
      <c r="S68" s="80">
        <f t="shared" si="11"/>
        <v>213585</v>
      </c>
      <c r="T68" s="82">
        <f t="shared" si="2"/>
        <v>0.15</v>
      </c>
      <c r="U68" s="89">
        <f t="shared" si="3"/>
        <v>141191</v>
      </c>
      <c r="V68" s="200">
        <f t="shared" si="4"/>
        <v>121032</v>
      </c>
      <c r="W68" s="89">
        <f t="shared" si="5"/>
        <v>108288</v>
      </c>
      <c r="X68" s="221">
        <v>0</v>
      </c>
      <c r="Y68" s="83">
        <f t="shared" si="6"/>
        <v>1296047</v>
      </c>
      <c r="Z68" s="195">
        <v>2024</v>
      </c>
      <c r="AA68" s="108">
        <f>(1+PPI)^('Future Trunk Assets - Transport'!Z68-YEAR)</f>
        <v>1.1599167883489077</v>
      </c>
      <c r="AB68" s="108">
        <f>IF(Z68&lt;YEAR,1,IF('General Input Sheet'!$E$32="WACC1",1/(1+WACC1)^(Z68-YEAR), IF('General Input Sheet'!$E$32="WACC2",1/(1+WACC2)^(Z68-YEAR),"Check WACC Option in General Input Sheet")))</f>
        <v>0.63169036926213096</v>
      </c>
      <c r="AC68" s="239">
        <f t="shared" si="7"/>
        <v>1442597</v>
      </c>
      <c r="AD68" s="90">
        <f t="shared" si="8"/>
        <v>1681864</v>
      </c>
      <c r="AE68" s="106">
        <f t="shared" si="9"/>
        <v>1062417</v>
      </c>
    </row>
    <row r="69" spans="2:31">
      <c r="B69" s="103" t="s">
        <v>10485</v>
      </c>
      <c r="C69" s="109" t="s">
        <v>10493</v>
      </c>
      <c r="D69" s="100" t="s">
        <v>11126</v>
      </c>
      <c r="E69" s="100">
        <v>15</v>
      </c>
      <c r="F69" s="100" t="s">
        <v>10878</v>
      </c>
      <c r="G69" s="103" t="s">
        <v>11131</v>
      </c>
      <c r="H69" s="93">
        <v>0</v>
      </c>
      <c r="I69" s="94" t="s">
        <v>11140</v>
      </c>
      <c r="J69" s="104">
        <v>150</v>
      </c>
      <c r="K69" s="80">
        <f t="shared" si="10"/>
        <v>280</v>
      </c>
      <c r="L69" s="106">
        <v>42000</v>
      </c>
      <c r="M69" s="92" t="str">
        <f t="shared" si="0"/>
        <v/>
      </c>
      <c r="N69" s="97">
        <v>533964</v>
      </c>
      <c r="O69" s="100">
        <v>2016</v>
      </c>
      <c r="P69" s="107">
        <f>IFERROR(('General Input Sheet'!$G$38/(VLOOKUP(O69,Histindex,3,FALSE))),1)</f>
        <v>1</v>
      </c>
      <c r="Q69" s="104" t="s">
        <v>11163</v>
      </c>
      <c r="R69" s="213" cm="1">
        <f t="array" ref="R69">IFERROR(_xlfn.IFS(AND(Q69&lt;&gt;"New",D69&lt;&gt;"Road Bridge"),30%,D69="Road Bridge",10%),0)</f>
        <v>0.3</v>
      </c>
      <c r="S69" s="80">
        <f t="shared" si="11"/>
        <v>160189</v>
      </c>
      <c r="T69" s="82">
        <f t="shared" si="2"/>
        <v>0.15</v>
      </c>
      <c r="U69" s="89">
        <f t="shared" si="3"/>
        <v>105893</v>
      </c>
      <c r="V69" s="200">
        <f t="shared" si="4"/>
        <v>90774</v>
      </c>
      <c r="W69" s="89">
        <f t="shared" si="5"/>
        <v>81216</v>
      </c>
      <c r="X69" s="221">
        <v>0</v>
      </c>
      <c r="Y69" s="83">
        <f t="shared" si="6"/>
        <v>972036</v>
      </c>
      <c r="Z69" s="195">
        <v>2024</v>
      </c>
      <c r="AA69" s="108">
        <f>(1+PPI)^('Future Trunk Assets - Transport'!Z69-YEAR)</f>
        <v>1.1599167883489077</v>
      </c>
      <c r="AB69" s="108">
        <f>IF(Z69&lt;YEAR,1,IF('General Input Sheet'!$E$32="WACC1",1/(1+WACC1)^(Z69-YEAR), IF('General Input Sheet'!$E$32="WACC2",1/(1+WACC2)^(Z69-YEAR),"Check WACC Option in General Input Sheet")))</f>
        <v>0.63169036926213096</v>
      </c>
      <c r="AC69" s="239">
        <f t="shared" si="7"/>
        <v>1014036</v>
      </c>
      <c r="AD69" s="90">
        <f t="shared" si="8"/>
        <v>1178654</v>
      </c>
      <c r="AE69" s="106">
        <f t="shared" si="9"/>
        <v>744544</v>
      </c>
    </row>
    <row r="70" spans="2:31">
      <c r="B70" s="103" t="s">
        <v>10495</v>
      </c>
      <c r="C70" s="109" t="s">
        <v>10494</v>
      </c>
      <c r="D70" s="100" t="s">
        <v>11129</v>
      </c>
      <c r="E70" s="100" t="s">
        <v>11151</v>
      </c>
      <c r="F70" s="100" t="s">
        <v>10879</v>
      </c>
      <c r="G70" s="103" t="s">
        <v>11132</v>
      </c>
      <c r="H70" s="93">
        <v>121</v>
      </c>
      <c r="I70" s="94" t="s">
        <v>11141</v>
      </c>
      <c r="J70" s="104">
        <v>82.188729386139187</v>
      </c>
      <c r="K70" s="80">
        <f t="shared" si="10"/>
        <v>0</v>
      </c>
      <c r="L70" s="106">
        <v>0</v>
      </c>
      <c r="M70" s="92">
        <f t="shared" si="0"/>
        <v>49325.057851239668</v>
      </c>
      <c r="N70" s="97">
        <v>5968332</v>
      </c>
      <c r="O70" s="100">
        <v>2016</v>
      </c>
      <c r="P70" s="107">
        <f>IFERROR(('General Input Sheet'!$G$38/(VLOOKUP(O70,Histindex,3,FALSE))),1)</f>
        <v>1</v>
      </c>
      <c r="Q70" s="104" t="s">
        <v>11165</v>
      </c>
      <c r="R70" s="213" cm="1">
        <f t="array" ref="R70">IFERROR(_xlfn.IFS(AND(Q70&lt;&gt;"New",D70&lt;&gt;"Road Bridge"),30%,D70="Road Bridge",10%),0)</f>
        <v>0.1</v>
      </c>
      <c r="S70" s="80">
        <f t="shared" si="11"/>
        <v>596833</v>
      </c>
      <c r="T70" s="82">
        <f t="shared" si="2"/>
        <v>7.4999999999999997E-2</v>
      </c>
      <c r="U70" s="89">
        <f t="shared" si="3"/>
        <v>591805</v>
      </c>
      <c r="V70" s="200">
        <f t="shared" si="4"/>
        <v>1014616</v>
      </c>
      <c r="W70" s="89">
        <f t="shared" si="5"/>
        <v>907783</v>
      </c>
      <c r="X70" s="221">
        <v>0</v>
      </c>
      <c r="Y70" s="83">
        <f t="shared" si="6"/>
        <v>9079369</v>
      </c>
      <c r="Z70" s="195">
        <v>2019</v>
      </c>
      <c r="AA70" s="108">
        <f>(1+PPI)^('Future Trunk Assets - Transport'!Z70-YEAR)</f>
        <v>1.0572070799739457</v>
      </c>
      <c r="AB70" s="108">
        <f>IF(Z70&lt;YEAR,1,IF('General Input Sheet'!$E$32="WACC1",1/(1+WACC1)^(Z70-YEAR), IF('General Input Sheet'!$E$32="WACC2",1/(1+WACC2)^(Z70-YEAR),"Check WACC Option in General Input Sheet")))</f>
        <v>0.84176157274348007</v>
      </c>
      <c r="AC70" s="239">
        <f t="shared" si="7"/>
        <v>9079369</v>
      </c>
      <c r="AD70" s="90">
        <f t="shared" si="8"/>
        <v>9598773</v>
      </c>
      <c r="AE70" s="106">
        <f t="shared" si="9"/>
        <v>8079878</v>
      </c>
    </row>
    <row r="71" spans="2:31">
      <c r="B71" s="103" t="s">
        <v>10495</v>
      </c>
      <c r="C71" s="109" t="s">
        <v>10496</v>
      </c>
      <c r="D71" s="100" t="s">
        <v>11127</v>
      </c>
      <c r="E71" s="100">
        <v>4</v>
      </c>
      <c r="F71" s="100" t="s">
        <v>10880</v>
      </c>
      <c r="G71" s="103" t="s">
        <v>11132</v>
      </c>
      <c r="H71" s="93">
        <v>455</v>
      </c>
      <c r="I71" s="94" t="s">
        <v>11141</v>
      </c>
      <c r="J71" s="104">
        <v>1237</v>
      </c>
      <c r="K71" s="80">
        <f t="shared" si="10"/>
        <v>756.6297493936944</v>
      </c>
      <c r="L71" s="106">
        <v>935951</v>
      </c>
      <c r="M71" s="92">
        <f t="shared" si="0"/>
        <v>2462.9626373626375</v>
      </c>
      <c r="N71" s="97">
        <v>1120648</v>
      </c>
      <c r="O71" s="100">
        <v>2016</v>
      </c>
      <c r="P71" s="107">
        <f>IFERROR(('General Input Sheet'!$G$38/(VLOOKUP(O71,Histindex,3,FALSE))),1)</f>
        <v>1</v>
      </c>
      <c r="Q71" s="104" t="s">
        <v>11165</v>
      </c>
      <c r="R71" s="213" cm="1">
        <f t="array" ref="R71">IFERROR(_xlfn.IFS(AND(Q71&lt;&gt;"New",D71&lt;&gt;"Road Bridge"),30%,D71="Road Bridge",10%),0)</f>
        <v>0.3</v>
      </c>
      <c r="S71" s="80">
        <f t="shared" si="11"/>
        <v>336194</v>
      </c>
      <c r="T71" s="82">
        <f t="shared" si="2"/>
        <v>7.4999999999999997E-2</v>
      </c>
      <c r="U71" s="89">
        <f t="shared" si="3"/>
        <v>111121</v>
      </c>
      <c r="V71" s="200">
        <f t="shared" si="4"/>
        <v>190510</v>
      </c>
      <c r="W71" s="89">
        <f t="shared" si="5"/>
        <v>170451</v>
      </c>
      <c r="X71" s="221">
        <v>0</v>
      </c>
      <c r="Y71" s="83">
        <f t="shared" si="6"/>
        <v>1928924</v>
      </c>
      <c r="Z71" s="195">
        <v>2019</v>
      </c>
      <c r="AA71" s="108">
        <f>(1+PPI)^('Future Trunk Assets - Transport'!Z71-YEAR)</f>
        <v>1.0572070799739457</v>
      </c>
      <c r="AB71" s="108">
        <f>IF(Z71&lt;YEAR,1,IF('General Input Sheet'!$E$32="WACC1",1/(1+WACC1)^(Z71-YEAR), IF('General Input Sheet'!$E$32="WACC2",1/(1+WACC2)^(Z71-YEAR),"Check WACC Option in General Input Sheet")))</f>
        <v>0.84176157274348007</v>
      </c>
      <c r="AC71" s="239">
        <f t="shared" si="7"/>
        <v>2864875</v>
      </c>
      <c r="AD71" s="90">
        <f t="shared" si="8"/>
        <v>3047189</v>
      </c>
      <c r="AE71" s="106">
        <f t="shared" si="9"/>
        <v>2565007</v>
      </c>
    </row>
    <row r="72" spans="2:31">
      <c r="B72" s="103" t="s">
        <v>10498</v>
      </c>
      <c r="C72" s="109" t="s">
        <v>10497</v>
      </c>
      <c r="D72" s="100" t="s">
        <v>11127</v>
      </c>
      <c r="E72" s="100">
        <v>2</v>
      </c>
      <c r="F72" s="100" t="s">
        <v>10881</v>
      </c>
      <c r="G72" s="103" t="s">
        <v>11132</v>
      </c>
      <c r="H72" s="93">
        <v>301</v>
      </c>
      <c r="I72" s="94" t="s">
        <v>11141</v>
      </c>
      <c r="J72" s="104">
        <v>442</v>
      </c>
      <c r="K72" s="80">
        <f t="shared" si="10"/>
        <v>0</v>
      </c>
      <c r="L72" s="106">
        <v>0</v>
      </c>
      <c r="M72" s="92">
        <f t="shared" si="0"/>
        <v>2461.2890365448507</v>
      </c>
      <c r="N72" s="97">
        <v>740848</v>
      </c>
      <c r="O72" s="100">
        <v>2016</v>
      </c>
      <c r="P72" s="107">
        <f>IFERROR(('General Input Sheet'!$G$38/(VLOOKUP(O72,Histindex,3,FALSE))),1)</f>
        <v>1</v>
      </c>
      <c r="Q72" s="104" t="s">
        <v>11165</v>
      </c>
      <c r="R72" s="213" cm="1">
        <f t="array" ref="R72">IFERROR(_xlfn.IFS(AND(Q72&lt;&gt;"New",D72&lt;&gt;"Road Bridge"),30%,D72="Road Bridge",10%),0)</f>
        <v>0.3</v>
      </c>
      <c r="S72" s="80">
        <f t="shared" si="11"/>
        <v>222254</v>
      </c>
      <c r="T72" s="82">
        <f t="shared" si="2"/>
        <v>7.4999999999999997E-2</v>
      </c>
      <c r="U72" s="89">
        <f t="shared" si="3"/>
        <v>73461</v>
      </c>
      <c r="V72" s="200">
        <f t="shared" si="4"/>
        <v>125944</v>
      </c>
      <c r="W72" s="89">
        <f t="shared" si="5"/>
        <v>112683</v>
      </c>
      <c r="X72" s="221">
        <v>0</v>
      </c>
      <c r="Y72" s="83">
        <f t="shared" si="6"/>
        <v>1275190</v>
      </c>
      <c r="Z72" s="195">
        <v>2019</v>
      </c>
      <c r="AA72" s="108">
        <f>(1+PPI)^('Future Trunk Assets - Transport'!Z72-YEAR)</f>
        <v>1.0572070799739457</v>
      </c>
      <c r="AB72" s="108">
        <f>IF(Z72&lt;YEAR,1,IF('General Input Sheet'!$E$32="WACC1",1/(1+WACC1)^(Z72-YEAR), IF('General Input Sheet'!$E$32="WACC2",1/(1+WACC2)^(Z72-YEAR),"Check WACC Option in General Input Sheet")))</f>
        <v>0.84176157274348007</v>
      </c>
      <c r="AC72" s="239">
        <f t="shared" si="7"/>
        <v>1275190</v>
      </c>
      <c r="AD72" s="90">
        <f t="shared" si="8"/>
        <v>1348140</v>
      </c>
      <c r="AE72" s="106">
        <f t="shared" si="9"/>
        <v>1134812</v>
      </c>
    </row>
    <row r="73" spans="2:31">
      <c r="B73" s="103" t="s">
        <v>10500</v>
      </c>
      <c r="C73" s="109" t="s">
        <v>10499</v>
      </c>
      <c r="D73" s="100" t="s">
        <v>11127</v>
      </c>
      <c r="E73" s="100">
        <v>15</v>
      </c>
      <c r="F73" s="100" t="s">
        <v>10882</v>
      </c>
      <c r="G73" s="103" t="s">
        <v>11132</v>
      </c>
      <c r="H73" s="93">
        <v>534</v>
      </c>
      <c r="I73" s="94" t="s">
        <v>11141</v>
      </c>
      <c r="J73" s="104">
        <v>4097</v>
      </c>
      <c r="K73" s="80">
        <f t="shared" si="10"/>
        <v>110.9794971930681</v>
      </c>
      <c r="L73" s="106">
        <v>454683</v>
      </c>
      <c r="M73" s="92">
        <f t="shared" si="0"/>
        <v>2464.0318352059926</v>
      </c>
      <c r="N73" s="97">
        <v>1315793</v>
      </c>
      <c r="O73" s="100">
        <v>2016</v>
      </c>
      <c r="P73" s="107">
        <f>IFERROR(('General Input Sheet'!$G$38/(VLOOKUP(O73,Histindex,3,FALSE))),1)</f>
        <v>1</v>
      </c>
      <c r="Q73" s="104" t="s">
        <v>11165</v>
      </c>
      <c r="R73" s="213" cm="1">
        <f t="array" ref="R73">IFERROR(_xlfn.IFS(AND(Q73&lt;&gt;"New",D73&lt;&gt;"Road Bridge"),30%,D73="Road Bridge",10%),0)</f>
        <v>0.3</v>
      </c>
      <c r="S73" s="80">
        <f t="shared" si="11"/>
        <v>394738</v>
      </c>
      <c r="T73" s="82">
        <f t="shared" si="2"/>
        <v>7.4999999999999997E-2</v>
      </c>
      <c r="U73" s="89">
        <f t="shared" si="3"/>
        <v>130471</v>
      </c>
      <c r="V73" s="200">
        <f t="shared" si="4"/>
        <v>223685</v>
      </c>
      <c r="W73" s="89">
        <f t="shared" si="5"/>
        <v>200132</v>
      </c>
      <c r="X73" s="221">
        <v>0</v>
      </c>
      <c r="Y73" s="83">
        <f t="shared" si="6"/>
        <v>2264819</v>
      </c>
      <c r="Z73" s="195">
        <v>2019</v>
      </c>
      <c r="AA73" s="108">
        <f>(1+PPI)^('Future Trunk Assets - Transport'!Z73-YEAR)</f>
        <v>1.0572070799739457</v>
      </c>
      <c r="AB73" s="108">
        <f>IF(Z73&lt;YEAR,1,IF('General Input Sheet'!$E$32="WACC1",1/(1+WACC1)^(Z73-YEAR), IF('General Input Sheet'!$E$32="WACC2",1/(1+WACC2)^(Z73-YEAR),"Check WACC Option in General Input Sheet")))</f>
        <v>0.84176157274348007</v>
      </c>
      <c r="AC73" s="239">
        <f t="shared" si="7"/>
        <v>2719502</v>
      </c>
      <c r="AD73" s="90">
        <f t="shared" si="8"/>
        <v>2884027</v>
      </c>
      <c r="AE73" s="106">
        <f t="shared" si="9"/>
        <v>2427663</v>
      </c>
    </row>
    <row r="74" spans="2:31">
      <c r="B74" s="103" t="s">
        <v>10502</v>
      </c>
      <c r="C74" s="109" t="s">
        <v>10501</v>
      </c>
      <c r="D74" s="100" t="s">
        <v>11127</v>
      </c>
      <c r="E74" s="100">
        <v>15</v>
      </c>
      <c r="F74" s="100" t="s">
        <v>10883</v>
      </c>
      <c r="G74" s="103" t="s">
        <v>11132</v>
      </c>
      <c r="H74" s="93">
        <v>253</v>
      </c>
      <c r="I74" s="94" t="s">
        <v>11141</v>
      </c>
      <c r="J74" s="104">
        <v>1820</v>
      </c>
      <c r="K74" s="80">
        <f t="shared" si="10"/>
        <v>126.19230769230769</v>
      </c>
      <c r="L74" s="106">
        <v>229670</v>
      </c>
      <c r="M74" s="92">
        <f t="shared" si="0"/>
        <v>2466.810276679842</v>
      </c>
      <c r="N74" s="97">
        <v>624103</v>
      </c>
      <c r="O74" s="100">
        <v>2016</v>
      </c>
      <c r="P74" s="107">
        <f>IFERROR(('General Input Sheet'!$G$38/(VLOOKUP(O74,Histindex,3,FALSE))),1)</f>
        <v>1</v>
      </c>
      <c r="Q74" s="104" t="s">
        <v>11165</v>
      </c>
      <c r="R74" s="213" cm="1">
        <f t="array" ref="R74">IFERROR(_xlfn.IFS(AND(Q74&lt;&gt;"New",D74&lt;&gt;"Road Bridge"),30%,D74="Road Bridge",10%),0)</f>
        <v>0.3</v>
      </c>
      <c r="S74" s="80">
        <f t="shared" si="11"/>
        <v>187231</v>
      </c>
      <c r="T74" s="82">
        <f t="shared" si="2"/>
        <v>7.4999999999999997E-2</v>
      </c>
      <c r="U74" s="89">
        <f t="shared" si="3"/>
        <v>61885</v>
      </c>
      <c r="V74" s="200">
        <f t="shared" si="4"/>
        <v>106098</v>
      </c>
      <c r="W74" s="89">
        <f t="shared" si="5"/>
        <v>94926</v>
      </c>
      <c r="X74" s="221">
        <v>0</v>
      </c>
      <c r="Y74" s="83">
        <f t="shared" si="6"/>
        <v>1074243</v>
      </c>
      <c r="Z74" s="195">
        <v>2019</v>
      </c>
      <c r="AA74" s="108">
        <f>(1+PPI)^('Future Trunk Assets - Transport'!Z74-YEAR)</f>
        <v>1.0572070799739457</v>
      </c>
      <c r="AB74" s="108">
        <f>IF(Z74&lt;YEAR,1,IF('General Input Sheet'!$E$32="WACC1",1/(1+WACC1)^(Z74-YEAR), IF('General Input Sheet'!$E$32="WACC2",1/(1+WACC2)^(Z74-YEAR),"Check WACC Option in General Input Sheet")))</f>
        <v>0.84176157274348007</v>
      </c>
      <c r="AC74" s="239">
        <f t="shared" si="7"/>
        <v>1303913</v>
      </c>
      <c r="AD74" s="90">
        <f t="shared" si="8"/>
        <v>1383027</v>
      </c>
      <c r="AE74" s="106">
        <f t="shared" si="9"/>
        <v>1164179</v>
      </c>
    </row>
    <row r="75" spans="2:31">
      <c r="B75" s="103" t="s">
        <v>10504</v>
      </c>
      <c r="C75" s="109" t="s">
        <v>10503</v>
      </c>
      <c r="D75" s="100" t="s">
        <v>11127</v>
      </c>
      <c r="E75" s="100">
        <v>14</v>
      </c>
      <c r="F75" s="100" t="s">
        <v>10884</v>
      </c>
      <c r="G75" s="103" t="s">
        <v>11132</v>
      </c>
      <c r="H75" s="93">
        <v>792</v>
      </c>
      <c r="I75" s="94" t="s">
        <v>11141</v>
      </c>
      <c r="J75" s="104">
        <v>4617</v>
      </c>
      <c r="K75" s="80">
        <f t="shared" si="10"/>
        <v>779.27680311890833</v>
      </c>
      <c r="L75" s="106">
        <v>3597921</v>
      </c>
      <c r="M75" s="92">
        <f t="shared" si="0"/>
        <v>2466.7398989898988</v>
      </c>
      <c r="N75" s="97">
        <v>1953658</v>
      </c>
      <c r="O75" s="100">
        <v>2016</v>
      </c>
      <c r="P75" s="107">
        <f>IFERROR(('General Input Sheet'!$G$38/(VLOOKUP(O75,Histindex,3,FALSE))),1)</f>
        <v>1</v>
      </c>
      <c r="Q75" s="104" t="s">
        <v>11165</v>
      </c>
      <c r="R75" s="213" cm="1">
        <f t="array" ref="R75">IFERROR(_xlfn.IFS(AND(Q75&lt;&gt;"New",D75&lt;&gt;"Road Bridge"),30%,D75="Road Bridge",10%),0)</f>
        <v>0.3</v>
      </c>
      <c r="S75" s="80">
        <f t="shared" si="11"/>
        <v>586097</v>
      </c>
      <c r="T75" s="82">
        <f t="shared" si="2"/>
        <v>7.4999999999999997E-2</v>
      </c>
      <c r="U75" s="89">
        <f t="shared" si="3"/>
        <v>193720</v>
      </c>
      <c r="V75" s="200">
        <f t="shared" si="4"/>
        <v>332122</v>
      </c>
      <c r="W75" s="89">
        <f t="shared" si="5"/>
        <v>297151</v>
      </c>
      <c r="X75" s="221">
        <v>0</v>
      </c>
      <c r="Y75" s="83">
        <f t="shared" si="6"/>
        <v>3362748</v>
      </c>
      <c r="Z75" s="195">
        <v>2019</v>
      </c>
      <c r="AA75" s="108">
        <f>(1+PPI)^('Future Trunk Assets - Transport'!Z75-YEAR)</f>
        <v>1.0572070799739457</v>
      </c>
      <c r="AB75" s="108">
        <f>IF(Z75&lt;YEAR,1,IF('General Input Sheet'!$E$32="WACC1",1/(1+WACC1)^(Z75-YEAR), IF('General Input Sheet'!$E$32="WACC2",1/(1+WACC2)^(Z75-YEAR),"Check WACC Option in General Input Sheet")))</f>
        <v>0.84176157274348007</v>
      </c>
      <c r="AC75" s="239">
        <f t="shared" si="7"/>
        <v>6960669</v>
      </c>
      <c r="AD75" s="90">
        <f t="shared" si="8"/>
        <v>7429688</v>
      </c>
      <c r="AE75" s="106">
        <f t="shared" si="9"/>
        <v>6254026</v>
      </c>
    </row>
    <row r="76" spans="2:31">
      <c r="B76" s="103" t="s">
        <v>10504</v>
      </c>
      <c r="C76" s="109" t="s">
        <v>10505</v>
      </c>
      <c r="D76" s="100" t="s">
        <v>11127</v>
      </c>
      <c r="E76" s="100">
        <v>14</v>
      </c>
      <c r="F76" s="100" t="s">
        <v>10885</v>
      </c>
      <c r="G76" s="103" t="s">
        <v>11132</v>
      </c>
      <c r="H76" s="93">
        <v>322</v>
      </c>
      <c r="I76" s="94" t="s">
        <v>11141</v>
      </c>
      <c r="J76" s="104">
        <v>477</v>
      </c>
      <c r="K76" s="80">
        <f t="shared" si="10"/>
        <v>262.01257861635219</v>
      </c>
      <c r="L76" s="106">
        <v>124980</v>
      </c>
      <c r="M76" s="92">
        <f t="shared" si="0"/>
        <v>2979.6304347826085</v>
      </c>
      <c r="N76" s="97">
        <v>959441</v>
      </c>
      <c r="O76" s="100">
        <v>2016</v>
      </c>
      <c r="P76" s="107">
        <f>IFERROR(('General Input Sheet'!$G$38/(VLOOKUP(O76,Histindex,3,FALSE))),1)</f>
        <v>1</v>
      </c>
      <c r="Q76" s="104" t="s">
        <v>11165</v>
      </c>
      <c r="R76" s="213" cm="1">
        <f t="array" ref="R76">IFERROR(_xlfn.IFS(AND(Q76&lt;&gt;"New",D76&lt;&gt;"Road Bridge"),30%,D76="Road Bridge",10%),0)</f>
        <v>0.3</v>
      </c>
      <c r="S76" s="80">
        <f t="shared" si="11"/>
        <v>287832</v>
      </c>
      <c r="T76" s="82">
        <f t="shared" si="2"/>
        <v>7.4999999999999997E-2</v>
      </c>
      <c r="U76" s="89">
        <f t="shared" si="3"/>
        <v>95136</v>
      </c>
      <c r="V76" s="200">
        <f t="shared" si="4"/>
        <v>163105</v>
      </c>
      <c r="W76" s="89">
        <f t="shared" si="5"/>
        <v>145931</v>
      </c>
      <c r="X76" s="221">
        <v>0</v>
      </c>
      <c r="Y76" s="83">
        <f t="shared" si="6"/>
        <v>1651445</v>
      </c>
      <c r="Z76" s="195">
        <v>2019</v>
      </c>
      <c r="AA76" s="108">
        <f>(1+PPI)^('Future Trunk Assets - Transport'!Z76-YEAR)</f>
        <v>1.0572070799739457</v>
      </c>
      <c r="AB76" s="108">
        <f>IF(Z76&lt;YEAR,1,IF('General Input Sheet'!$E$32="WACC1",1/(1+WACC1)^(Z76-YEAR), IF('General Input Sheet'!$E$32="WACC2",1/(1+WACC2)^(Z76-YEAR),"Check WACC Option in General Input Sheet")))</f>
        <v>0.84176157274348007</v>
      </c>
      <c r="AC76" s="239">
        <f t="shared" si="7"/>
        <v>1776425</v>
      </c>
      <c r="AD76" s="90">
        <f t="shared" si="8"/>
        <v>1880509</v>
      </c>
      <c r="AE76" s="106">
        <f t="shared" si="9"/>
        <v>1582940</v>
      </c>
    </row>
    <row r="77" spans="2:31">
      <c r="B77" s="103" t="s">
        <v>10504</v>
      </c>
      <c r="C77" s="109" t="s">
        <v>10506</v>
      </c>
      <c r="D77" s="100" t="s">
        <v>11127</v>
      </c>
      <c r="E77" s="100">
        <v>14</v>
      </c>
      <c r="F77" s="100" t="s">
        <v>10886</v>
      </c>
      <c r="G77" s="103" t="s">
        <v>11132</v>
      </c>
      <c r="H77" s="93">
        <v>145</v>
      </c>
      <c r="I77" s="94" t="s">
        <v>11141</v>
      </c>
      <c r="J77" s="104">
        <v>964</v>
      </c>
      <c r="K77" s="80">
        <f t="shared" si="10"/>
        <v>764.58195020746894</v>
      </c>
      <c r="L77" s="106">
        <v>737057</v>
      </c>
      <c r="M77" s="92">
        <f t="shared" si="0"/>
        <v>2737.5655172413794</v>
      </c>
      <c r="N77" s="97">
        <v>396947</v>
      </c>
      <c r="O77" s="100">
        <v>2016</v>
      </c>
      <c r="P77" s="107">
        <f>IFERROR(('General Input Sheet'!$G$38/(VLOOKUP(O77,Histindex,3,FALSE))),1)</f>
        <v>1</v>
      </c>
      <c r="Q77" s="104" t="s">
        <v>11165</v>
      </c>
      <c r="R77" s="213" cm="1">
        <f t="array" ref="R77">IFERROR(_xlfn.IFS(AND(Q77&lt;&gt;"New",D77&lt;&gt;"Road Bridge"),30%,D77="Road Bridge",10%),0)</f>
        <v>0.3</v>
      </c>
      <c r="S77" s="80">
        <f t="shared" si="11"/>
        <v>119084</v>
      </c>
      <c r="T77" s="82">
        <f t="shared" si="2"/>
        <v>7.4999999999999997E-2</v>
      </c>
      <c r="U77" s="89">
        <f t="shared" si="3"/>
        <v>39360</v>
      </c>
      <c r="V77" s="200">
        <f t="shared" si="4"/>
        <v>67481</v>
      </c>
      <c r="W77" s="89">
        <f t="shared" si="5"/>
        <v>60376</v>
      </c>
      <c r="X77" s="221">
        <v>0</v>
      </c>
      <c r="Y77" s="83">
        <f t="shared" si="6"/>
        <v>683248</v>
      </c>
      <c r="Z77" s="195">
        <v>2019</v>
      </c>
      <c r="AA77" s="108">
        <f>(1+PPI)^('Future Trunk Assets - Transport'!Z77-YEAR)</f>
        <v>1.0572070799739457</v>
      </c>
      <c r="AB77" s="108">
        <f>IF(Z77&lt;YEAR,1,IF('General Input Sheet'!$E$32="WACC1",1/(1+WACC1)^(Z77-YEAR), IF('General Input Sheet'!$E$32="WACC2",1/(1+WACC2)^(Z77-YEAR),"Check WACC Option in General Input Sheet")))</f>
        <v>0.84176157274348007</v>
      </c>
      <c r="AC77" s="239">
        <f t="shared" si="7"/>
        <v>1420305</v>
      </c>
      <c r="AD77" s="90">
        <f t="shared" si="8"/>
        <v>1516064</v>
      </c>
      <c r="AE77" s="106">
        <f t="shared" si="9"/>
        <v>1276164</v>
      </c>
    </row>
    <row r="78" spans="2:31">
      <c r="B78" s="103" t="s">
        <v>10504</v>
      </c>
      <c r="C78" s="109" t="s">
        <v>10507</v>
      </c>
      <c r="D78" s="100" t="s">
        <v>11126</v>
      </c>
      <c r="E78" s="100">
        <v>15</v>
      </c>
      <c r="F78" s="100" t="s">
        <v>10887</v>
      </c>
      <c r="G78" s="103" t="s">
        <v>11131</v>
      </c>
      <c r="H78" s="93">
        <v>0</v>
      </c>
      <c r="I78" s="94" t="s">
        <v>11140</v>
      </c>
      <c r="J78" s="104">
        <v>0</v>
      </c>
      <c r="K78" s="80">
        <f t="shared" si="10"/>
        <v>0</v>
      </c>
      <c r="L78" s="106">
        <v>0</v>
      </c>
      <c r="M78" s="92" t="str">
        <f t="shared" si="0"/>
        <v/>
      </c>
      <c r="N78" s="97">
        <v>415305</v>
      </c>
      <c r="O78" s="100">
        <v>2016</v>
      </c>
      <c r="P78" s="107">
        <f>IFERROR(('General Input Sheet'!$G$38/(VLOOKUP(O78,Histindex,3,FALSE))),1)</f>
        <v>1</v>
      </c>
      <c r="Q78" s="104" t="s">
        <v>11164</v>
      </c>
      <c r="R78" s="213" cm="1">
        <f t="array" ref="R78">IFERROR(_xlfn.IFS(AND(Q78&lt;&gt;"New",D78&lt;&gt;"Road Bridge"),30%,D78="Road Bridge",10%),0)</f>
        <v>0.3</v>
      </c>
      <c r="S78" s="80">
        <f t="shared" si="11"/>
        <v>124592</v>
      </c>
      <c r="T78" s="82">
        <f t="shared" si="2"/>
        <v>7.4999999999999997E-2</v>
      </c>
      <c r="U78" s="89">
        <f t="shared" si="3"/>
        <v>41181</v>
      </c>
      <c r="V78" s="200">
        <f t="shared" si="4"/>
        <v>70602</v>
      </c>
      <c r="W78" s="89">
        <f t="shared" si="5"/>
        <v>63168</v>
      </c>
      <c r="X78" s="221">
        <v>0</v>
      </c>
      <c r="Y78" s="83">
        <f t="shared" si="6"/>
        <v>714848</v>
      </c>
      <c r="Z78" s="195">
        <v>2019</v>
      </c>
      <c r="AA78" s="108">
        <f>(1+PPI)^('Future Trunk Assets - Transport'!Z78-YEAR)</f>
        <v>1.0572070799739457</v>
      </c>
      <c r="AB78" s="108">
        <f>IF(Z78&lt;YEAR,1,IF('General Input Sheet'!$E$32="WACC1",1/(1+WACC1)^(Z78-YEAR), IF('General Input Sheet'!$E$32="WACC2",1/(1+WACC2)^(Z78-YEAR),"Check WACC Option in General Input Sheet")))</f>
        <v>0.84176157274348007</v>
      </c>
      <c r="AC78" s="239">
        <f t="shared" si="7"/>
        <v>714848</v>
      </c>
      <c r="AD78" s="90">
        <f t="shared" si="8"/>
        <v>755742</v>
      </c>
      <c r="AE78" s="106">
        <f t="shared" si="9"/>
        <v>636155</v>
      </c>
    </row>
    <row r="79" spans="2:31">
      <c r="B79" s="103" t="s">
        <v>10504</v>
      </c>
      <c r="C79" s="109" t="s">
        <v>10508</v>
      </c>
      <c r="D79" s="100" t="s">
        <v>11126</v>
      </c>
      <c r="E79" s="100">
        <v>14</v>
      </c>
      <c r="F79" s="100" t="s">
        <v>10888</v>
      </c>
      <c r="G79" s="103" t="s">
        <v>11131</v>
      </c>
      <c r="H79" s="93">
        <v>0</v>
      </c>
      <c r="I79" s="94" t="s">
        <v>11140</v>
      </c>
      <c r="J79" s="104">
        <v>600</v>
      </c>
      <c r="K79" s="80">
        <f t="shared" si="10"/>
        <v>980.5</v>
      </c>
      <c r="L79" s="106">
        <v>588300</v>
      </c>
      <c r="M79" s="92" t="str">
        <f t="shared" si="0"/>
        <v/>
      </c>
      <c r="N79" s="97">
        <v>474634</v>
      </c>
      <c r="O79" s="100">
        <v>2016</v>
      </c>
      <c r="P79" s="107">
        <f>IFERROR(('General Input Sheet'!$G$38/(VLOOKUP(O79,Histindex,3,FALSE))),1)</f>
        <v>1</v>
      </c>
      <c r="Q79" s="104" t="s">
        <v>11164</v>
      </c>
      <c r="R79" s="213" cm="1">
        <f t="array" ref="R79">IFERROR(_xlfn.IFS(AND(Q79&lt;&gt;"New",D79&lt;&gt;"Road Bridge"),30%,D79="Road Bridge",10%),0)</f>
        <v>0.3</v>
      </c>
      <c r="S79" s="80">
        <f t="shared" si="11"/>
        <v>142390</v>
      </c>
      <c r="T79" s="82">
        <f t="shared" ref="T79:T142" si="12">IF(Z79="","",IF(Z79&lt;=YEAR+5,0.075,IF(AND(Z79&gt;YEAR+5,Z79&lt;=YEAR+10),0.15,IF(AND(Z79&gt;YEAR+10,Z79&lt;=YEAR+20),0.2,IF(Z79&gt;YEAR+20,0.25,"")))))</f>
        <v>7.4999999999999997E-2</v>
      </c>
      <c r="U79" s="89">
        <f t="shared" si="3"/>
        <v>47064</v>
      </c>
      <c r="V79" s="200">
        <f t="shared" si="4"/>
        <v>80688</v>
      </c>
      <c r="W79" s="89">
        <f t="shared" si="5"/>
        <v>72192</v>
      </c>
      <c r="X79" s="221">
        <v>0</v>
      </c>
      <c r="Y79" s="83">
        <f t="shared" si="6"/>
        <v>816968</v>
      </c>
      <c r="Z79" s="195">
        <v>2019</v>
      </c>
      <c r="AA79" s="108">
        <f>(1+PPI)^('Future Trunk Assets - Transport'!Z79-YEAR)</f>
        <v>1.0572070799739457</v>
      </c>
      <c r="AB79" s="108">
        <f>IF(Z79&lt;YEAR,1,IF('General Input Sheet'!$E$32="WACC1",1/(1+WACC1)^(Z79-YEAR), IF('General Input Sheet'!$E$32="WACC2",1/(1+WACC2)^(Z79-YEAR),"Check WACC Option in General Input Sheet")))</f>
        <v>0.84176157274348007</v>
      </c>
      <c r="AC79" s="239">
        <f t="shared" si="7"/>
        <v>1405268</v>
      </c>
      <c r="AD79" s="90">
        <f t="shared" si="8"/>
        <v>1497239</v>
      </c>
      <c r="AE79" s="106">
        <f t="shared" si="9"/>
        <v>1260318</v>
      </c>
    </row>
    <row r="80" spans="2:31">
      <c r="B80" s="103" t="s">
        <v>10504</v>
      </c>
      <c r="C80" s="109" t="s">
        <v>10509</v>
      </c>
      <c r="D80" s="100" t="s">
        <v>11126</v>
      </c>
      <c r="E80" s="100">
        <v>14</v>
      </c>
      <c r="F80" s="100" t="s">
        <v>10889</v>
      </c>
      <c r="G80" s="103" t="s">
        <v>11131</v>
      </c>
      <c r="H80" s="93">
        <v>0</v>
      </c>
      <c r="I80" s="94" t="s">
        <v>11140</v>
      </c>
      <c r="J80" s="104">
        <v>300</v>
      </c>
      <c r="K80" s="80">
        <f t="shared" ref="K80:K143" si="13">IFERROR(L80/J80,0)</f>
        <v>895</v>
      </c>
      <c r="L80" s="106">
        <v>268500</v>
      </c>
      <c r="M80" s="92" t="str">
        <f t="shared" ref="M80:M143" si="14">IFERROR(N80/H80,"")</f>
        <v/>
      </c>
      <c r="N80" s="97">
        <v>415305</v>
      </c>
      <c r="O80" s="100">
        <v>2016</v>
      </c>
      <c r="P80" s="107">
        <f>IFERROR(('General Input Sheet'!$G$38/(VLOOKUP(O80,Histindex,3,FALSE))),1)</f>
        <v>1</v>
      </c>
      <c r="Q80" s="104" t="s">
        <v>11164</v>
      </c>
      <c r="R80" s="213" cm="1">
        <f t="array" ref="R80">IFERROR(_xlfn.IFS(AND(Q80&lt;&gt;"New",D80&lt;&gt;"Road Bridge"),30%,D80="Road Bridge",10%),0)</f>
        <v>0.3</v>
      </c>
      <c r="S80" s="80">
        <f t="shared" ref="S80:S90" si="15">ROUND(N80*R80,0)</f>
        <v>124592</v>
      </c>
      <c r="T80" s="82">
        <f t="shared" si="12"/>
        <v>7.4999999999999997E-2</v>
      </c>
      <c r="U80" s="89">
        <f t="shared" ref="U80:U143" si="16">ROUND((N80+V80+W80)*T80,0)</f>
        <v>41181</v>
      </c>
      <c r="V80" s="200">
        <f t="shared" ref="V80:V143" si="17">ROUND(N80*17%,0)</f>
        <v>70602</v>
      </c>
      <c r="W80" s="89">
        <f t="shared" ref="W80:W143" si="18">ROUND((N80+V80)*13%,0)</f>
        <v>63168</v>
      </c>
      <c r="X80" s="221">
        <v>0</v>
      </c>
      <c r="Y80" s="83">
        <f t="shared" ref="Y80:Y143" si="19">ROUND(N80+S80+U80+V80+W80,0)</f>
        <v>714848</v>
      </c>
      <c r="Z80" s="195">
        <v>2019</v>
      </c>
      <c r="AA80" s="108">
        <f>(1+PPI)^('Future Trunk Assets - Transport'!Z80-YEAR)</f>
        <v>1.0572070799739457</v>
      </c>
      <c r="AB80" s="108">
        <f>IF(Z80&lt;YEAR,1,IF('General Input Sheet'!$E$32="WACC1",1/(1+WACC1)^(Z80-YEAR), IF('General Input Sheet'!$E$32="WACC2",1/(1+WACC2)^(Z80-YEAR),"Check WACC Option in General Input Sheet")))</f>
        <v>0.84176157274348007</v>
      </c>
      <c r="AC80" s="239">
        <f t="shared" ref="AC80:AC143" si="20">ROUND(Y80+L80-X80,0)</f>
        <v>983348</v>
      </c>
      <c r="AD80" s="90">
        <f t="shared" ref="AD80:AD143" si="21">IFERROR(ROUND((Y80*AA80)+((1+Landind)^(Z80-YEAR)*L80),0),0)</f>
        <v>1044887</v>
      </c>
      <c r="AE80" s="106">
        <f t="shared" ref="AE80:AE143" si="22">IFERROR(ROUND((AD80*AB80),0),0)</f>
        <v>879546</v>
      </c>
    </row>
    <row r="81" spans="2:31">
      <c r="B81" s="103" t="s">
        <v>10511</v>
      </c>
      <c r="C81" s="109" t="s">
        <v>10510</v>
      </c>
      <c r="D81" s="100" t="s">
        <v>11127</v>
      </c>
      <c r="E81" s="100">
        <v>14</v>
      </c>
      <c r="F81" s="100" t="s">
        <v>10890</v>
      </c>
      <c r="G81" s="103" t="s">
        <v>11132</v>
      </c>
      <c r="H81" s="93">
        <v>584</v>
      </c>
      <c r="I81" s="94" t="s">
        <v>11141</v>
      </c>
      <c r="J81" s="104">
        <v>3338</v>
      </c>
      <c r="K81" s="80">
        <f t="shared" si="13"/>
        <v>698.54823247453567</v>
      </c>
      <c r="L81" s="106">
        <v>2331754</v>
      </c>
      <c r="M81" s="92">
        <f t="shared" si="14"/>
        <v>2465.8236301369861</v>
      </c>
      <c r="N81" s="97">
        <v>1440041</v>
      </c>
      <c r="O81" s="100">
        <v>2016</v>
      </c>
      <c r="P81" s="107">
        <f>IFERROR(('General Input Sheet'!$G$38/(VLOOKUP(O81,Histindex,3,FALSE))),1)</f>
        <v>1</v>
      </c>
      <c r="Q81" s="104" t="s">
        <v>11165</v>
      </c>
      <c r="R81" s="213" cm="1">
        <f t="array" ref="R81">IFERROR(_xlfn.IFS(AND(Q81&lt;&gt;"New",D81&lt;&gt;"Road Bridge"),30%,D81="Road Bridge",10%),0)</f>
        <v>0.3</v>
      </c>
      <c r="S81" s="80">
        <f t="shared" si="15"/>
        <v>432012</v>
      </c>
      <c r="T81" s="82">
        <f t="shared" si="12"/>
        <v>7.4999999999999997E-2</v>
      </c>
      <c r="U81" s="89">
        <f t="shared" si="16"/>
        <v>142791</v>
      </c>
      <c r="V81" s="200">
        <f t="shared" si="17"/>
        <v>244807</v>
      </c>
      <c r="W81" s="89">
        <f t="shared" si="18"/>
        <v>219030</v>
      </c>
      <c r="X81" s="221">
        <v>0</v>
      </c>
      <c r="Y81" s="83">
        <f t="shared" si="19"/>
        <v>2478681</v>
      </c>
      <c r="Z81" s="195">
        <v>2019</v>
      </c>
      <c r="AA81" s="108">
        <f>(1+PPI)^('Future Trunk Assets - Transport'!Z81-YEAR)</f>
        <v>1.0572070799739457</v>
      </c>
      <c r="AB81" s="108">
        <f>IF(Z81&lt;YEAR,1,IF('General Input Sheet'!$E$32="WACC1",1/(1+WACC1)^(Z81-YEAR), IF('General Input Sheet'!$E$32="WACC2",1/(1+WACC2)^(Z81-YEAR),"Check WACC Option in General Input Sheet")))</f>
        <v>0.84176157274348007</v>
      </c>
      <c r="AC81" s="239">
        <f t="shared" si="20"/>
        <v>4810435</v>
      </c>
      <c r="AD81" s="90">
        <f t="shared" si="21"/>
        <v>5131523</v>
      </c>
      <c r="AE81" s="106">
        <f t="shared" si="22"/>
        <v>4319519</v>
      </c>
    </row>
    <row r="82" spans="2:31">
      <c r="B82" s="103" t="s">
        <v>10511</v>
      </c>
      <c r="C82" s="109" t="s">
        <v>10512</v>
      </c>
      <c r="D82" s="100" t="s">
        <v>11127</v>
      </c>
      <c r="E82" s="100">
        <v>14</v>
      </c>
      <c r="F82" s="100" t="s">
        <v>10891</v>
      </c>
      <c r="G82" s="103" t="s">
        <v>11132</v>
      </c>
      <c r="H82" s="93">
        <v>375</v>
      </c>
      <c r="I82" s="94" t="s">
        <v>11141</v>
      </c>
      <c r="J82" s="104">
        <v>642</v>
      </c>
      <c r="K82" s="80">
        <f t="shared" si="13"/>
        <v>914.38006230529595</v>
      </c>
      <c r="L82" s="106">
        <v>587032</v>
      </c>
      <c r="M82" s="92">
        <f t="shared" si="14"/>
        <v>2462.2453333333333</v>
      </c>
      <c r="N82" s="97">
        <v>923342</v>
      </c>
      <c r="O82" s="100">
        <v>2016</v>
      </c>
      <c r="P82" s="107">
        <f>IFERROR(('General Input Sheet'!$G$38/(VLOOKUP(O82,Histindex,3,FALSE))),1)</f>
        <v>1</v>
      </c>
      <c r="Q82" s="104" t="s">
        <v>11165</v>
      </c>
      <c r="R82" s="213" cm="1">
        <f t="array" ref="R82">IFERROR(_xlfn.IFS(AND(Q82&lt;&gt;"New",D82&lt;&gt;"Road Bridge"),30%,D82="Road Bridge",10%),0)</f>
        <v>0.3</v>
      </c>
      <c r="S82" s="80">
        <f t="shared" si="15"/>
        <v>277003</v>
      </c>
      <c r="T82" s="82">
        <f t="shared" si="12"/>
        <v>7.4999999999999997E-2</v>
      </c>
      <c r="U82" s="89">
        <f t="shared" si="16"/>
        <v>91556</v>
      </c>
      <c r="V82" s="200">
        <f t="shared" si="17"/>
        <v>156968</v>
      </c>
      <c r="W82" s="89">
        <f t="shared" si="18"/>
        <v>140440</v>
      </c>
      <c r="X82" s="221">
        <v>0</v>
      </c>
      <c r="Y82" s="83">
        <f t="shared" si="19"/>
        <v>1589309</v>
      </c>
      <c r="Z82" s="195">
        <v>2019</v>
      </c>
      <c r="AA82" s="108">
        <f>(1+PPI)^('Future Trunk Assets - Transport'!Z82-YEAR)</f>
        <v>1.0572070799739457</v>
      </c>
      <c r="AB82" s="108">
        <f>IF(Z82&lt;YEAR,1,IF('General Input Sheet'!$E$32="WACC1",1/(1+WACC1)^(Z82-YEAR), IF('General Input Sheet'!$E$32="WACC2",1/(1+WACC2)^(Z82-YEAR),"Check WACC Option in General Input Sheet")))</f>
        <v>0.84176157274348007</v>
      </c>
      <c r="AC82" s="239">
        <f t="shared" si="20"/>
        <v>2176341</v>
      </c>
      <c r="AD82" s="90">
        <f t="shared" si="21"/>
        <v>2312398</v>
      </c>
      <c r="AE82" s="106">
        <f t="shared" si="22"/>
        <v>1946488</v>
      </c>
    </row>
    <row r="83" spans="2:31">
      <c r="B83" s="103" t="s">
        <v>10511</v>
      </c>
      <c r="C83" s="109" t="s">
        <v>10513</v>
      </c>
      <c r="D83" s="100" t="s">
        <v>11127</v>
      </c>
      <c r="E83" s="100">
        <v>14</v>
      </c>
      <c r="F83" s="100" t="s">
        <v>10892</v>
      </c>
      <c r="G83" s="103" t="s">
        <v>11132</v>
      </c>
      <c r="H83" s="93">
        <v>102</v>
      </c>
      <c r="I83" s="94" t="s">
        <v>11141</v>
      </c>
      <c r="J83" s="104">
        <v>0</v>
      </c>
      <c r="K83" s="80">
        <f t="shared" si="13"/>
        <v>0</v>
      </c>
      <c r="L83" s="106">
        <v>0</v>
      </c>
      <c r="M83" s="92">
        <f t="shared" si="14"/>
        <v>3302.4607843137255</v>
      </c>
      <c r="N83" s="97">
        <v>336851</v>
      </c>
      <c r="O83" s="100">
        <v>2016</v>
      </c>
      <c r="P83" s="107">
        <f>IFERROR(('General Input Sheet'!$G$38/(VLOOKUP(O83,Histindex,3,FALSE))),1)</f>
        <v>1</v>
      </c>
      <c r="Q83" s="104" t="s">
        <v>11165</v>
      </c>
      <c r="R83" s="213" cm="1">
        <f t="array" ref="R83">IFERROR(_xlfn.IFS(AND(Q83&lt;&gt;"New",D83&lt;&gt;"Road Bridge"),30%,D83="Road Bridge",10%),0)</f>
        <v>0.3</v>
      </c>
      <c r="S83" s="80">
        <f t="shared" si="15"/>
        <v>101055</v>
      </c>
      <c r="T83" s="82">
        <f t="shared" si="12"/>
        <v>7.4999999999999997E-2</v>
      </c>
      <c r="U83" s="89">
        <f t="shared" si="16"/>
        <v>33401</v>
      </c>
      <c r="V83" s="200">
        <f t="shared" si="17"/>
        <v>57265</v>
      </c>
      <c r="W83" s="89">
        <f t="shared" si="18"/>
        <v>51235</v>
      </c>
      <c r="X83" s="221">
        <v>0</v>
      </c>
      <c r="Y83" s="83">
        <f t="shared" si="19"/>
        <v>579807</v>
      </c>
      <c r="Z83" s="195">
        <v>2019</v>
      </c>
      <c r="AA83" s="108">
        <f>(1+PPI)^('Future Trunk Assets - Transport'!Z83-YEAR)</f>
        <v>1.0572070799739457</v>
      </c>
      <c r="AB83" s="108">
        <f>IF(Z83&lt;YEAR,1,IF('General Input Sheet'!$E$32="WACC1",1/(1+WACC1)^(Z83-YEAR), IF('General Input Sheet'!$E$32="WACC2",1/(1+WACC2)^(Z83-YEAR),"Check WACC Option in General Input Sheet")))</f>
        <v>0.84176157274348007</v>
      </c>
      <c r="AC83" s="239">
        <f t="shared" si="20"/>
        <v>579807</v>
      </c>
      <c r="AD83" s="90">
        <f t="shared" si="21"/>
        <v>612976</v>
      </c>
      <c r="AE83" s="106">
        <f t="shared" si="22"/>
        <v>515980</v>
      </c>
    </row>
    <row r="84" spans="2:31">
      <c r="B84" s="103" t="s">
        <v>10511</v>
      </c>
      <c r="C84" s="109" t="s">
        <v>10514</v>
      </c>
      <c r="D84" s="100" t="s">
        <v>11126</v>
      </c>
      <c r="E84" s="100">
        <v>15</v>
      </c>
      <c r="F84" s="100" t="s">
        <v>10893</v>
      </c>
      <c r="G84" s="103" t="s">
        <v>11133</v>
      </c>
      <c r="H84" s="93">
        <v>0</v>
      </c>
      <c r="I84" s="94" t="s">
        <v>11142</v>
      </c>
      <c r="J84" s="104">
        <v>450</v>
      </c>
      <c r="K84" s="80">
        <f t="shared" si="13"/>
        <v>936</v>
      </c>
      <c r="L84" s="106">
        <v>421200</v>
      </c>
      <c r="M84" s="92" t="str">
        <f t="shared" si="14"/>
        <v/>
      </c>
      <c r="N84" s="97">
        <v>544790</v>
      </c>
      <c r="O84" s="100">
        <v>2016</v>
      </c>
      <c r="P84" s="107">
        <f>IFERROR(('General Input Sheet'!$G$38/(VLOOKUP(O84,Histindex,3,FALSE))),1)</f>
        <v>1</v>
      </c>
      <c r="Q84" s="104" t="s">
        <v>11164</v>
      </c>
      <c r="R84" s="213" cm="1">
        <f t="array" ref="R84">IFERROR(_xlfn.IFS(AND(Q84&lt;&gt;"New",D84&lt;&gt;"Road Bridge"),30%,D84="Road Bridge",10%),0)</f>
        <v>0.3</v>
      </c>
      <c r="S84" s="80">
        <f t="shared" si="15"/>
        <v>163437</v>
      </c>
      <c r="T84" s="82">
        <f t="shared" si="12"/>
        <v>0.15</v>
      </c>
      <c r="U84" s="89">
        <f t="shared" si="16"/>
        <v>108040</v>
      </c>
      <c r="V84" s="200">
        <f t="shared" si="17"/>
        <v>92614</v>
      </c>
      <c r="W84" s="89">
        <f t="shared" si="18"/>
        <v>82863</v>
      </c>
      <c r="X84" s="221">
        <v>0</v>
      </c>
      <c r="Y84" s="83">
        <f t="shared" si="19"/>
        <v>991744</v>
      </c>
      <c r="Z84" s="195">
        <v>2024</v>
      </c>
      <c r="AA84" s="108">
        <f>(1+PPI)^('Future Trunk Assets - Transport'!Z84-YEAR)</f>
        <v>1.1599167883489077</v>
      </c>
      <c r="AB84" s="108">
        <f>IF(Z84&lt;YEAR,1,IF('General Input Sheet'!$E$32="WACC1",1/(1+WACC1)^(Z84-YEAR), IF('General Input Sheet'!$E$32="WACC2",1/(1+WACC2)^(Z84-YEAR),"Check WACC Option in General Input Sheet")))</f>
        <v>0.63169036926213096</v>
      </c>
      <c r="AC84" s="239">
        <f t="shared" si="20"/>
        <v>1412944</v>
      </c>
      <c r="AD84" s="90">
        <f t="shared" si="21"/>
        <v>1663532</v>
      </c>
      <c r="AE84" s="106">
        <f t="shared" si="22"/>
        <v>1050837</v>
      </c>
    </row>
    <row r="85" spans="2:31">
      <c r="B85" s="103" t="s">
        <v>10511</v>
      </c>
      <c r="C85" s="109" t="s">
        <v>10515</v>
      </c>
      <c r="D85" s="100" t="s">
        <v>11126</v>
      </c>
      <c r="E85" s="100">
        <v>14</v>
      </c>
      <c r="F85" s="100" t="s">
        <v>10894</v>
      </c>
      <c r="G85" s="103" t="s">
        <v>11133</v>
      </c>
      <c r="H85" s="93">
        <v>0</v>
      </c>
      <c r="I85" s="94" t="s">
        <v>11142</v>
      </c>
      <c r="J85" s="104">
        <v>300</v>
      </c>
      <c r="K85" s="80">
        <f t="shared" si="13"/>
        <v>718</v>
      </c>
      <c r="L85" s="106">
        <v>215400</v>
      </c>
      <c r="M85" s="92" t="str">
        <f t="shared" si="14"/>
        <v/>
      </c>
      <c r="N85" s="97">
        <v>544790</v>
      </c>
      <c r="O85" s="100">
        <v>2016</v>
      </c>
      <c r="P85" s="107">
        <f>IFERROR(('General Input Sheet'!$G$38/(VLOOKUP(O85,Histindex,3,FALSE))),1)</f>
        <v>1</v>
      </c>
      <c r="Q85" s="104" t="s">
        <v>11164</v>
      </c>
      <c r="R85" s="213" cm="1">
        <f t="array" ref="R85">IFERROR(_xlfn.IFS(AND(Q85&lt;&gt;"New",D85&lt;&gt;"Road Bridge"),30%,D85="Road Bridge",10%),0)</f>
        <v>0.3</v>
      </c>
      <c r="S85" s="80">
        <f t="shared" si="15"/>
        <v>163437</v>
      </c>
      <c r="T85" s="82">
        <f t="shared" si="12"/>
        <v>7.4999999999999997E-2</v>
      </c>
      <c r="U85" s="89">
        <f t="shared" si="16"/>
        <v>54020</v>
      </c>
      <c r="V85" s="200">
        <f t="shared" si="17"/>
        <v>92614</v>
      </c>
      <c r="W85" s="89">
        <f t="shared" si="18"/>
        <v>82863</v>
      </c>
      <c r="X85" s="221">
        <v>0</v>
      </c>
      <c r="Y85" s="83">
        <f t="shared" si="19"/>
        <v>937724</v>
      </c>
      <c r="Z85" s="195">
        <v>2019</v>
      </c>
      <c r="AA85" s="108">
        <f>(1+PPI)^('Future Trunk Assets - Transport'!Z85-YEAR)</f>
        <v>1.0572070799739457</v>
      </c>
      <c r="AB85" s="108">
        <f>IF(Z85&lt;YEAR,1,IF('General Input Sheet'!$E$32="WACC1",1/(1+WACC1)^(Z85-YEAR), IF('General Input Sheet'!$E$32="WACC2",1/(1+WACC2)^(Z85-YEAR),"Check WACC Option in General Input Sheet")))</f>
        <v>0.84176157274348007</v>
      </c>
      <c r="AC85" s="239">
        <f t="shared" si="20"/>
        <v>1153124</v>
      </c>
      <c r="AD85" s="90">
        <f t="shared" si="21"/>
        <v>1223331</v>
      </c>
      <c r="AE85" s="106">
        <f t="shared" si="22"/>
        <v>1029753</v>
      </c>
    </row>
    <row r="86" spans="2:31">
      <c r="B86" s="103" t="s">
        <v>10511</v>
      </c>
      <c r="C86" s="109" t="s">
        <v>10516</v>
      </c>
      <c r="D86" s="100" t="s">
        <v>11126</v>
      </c>
      <c r="E86" s="100">
        <v>14</v>
      </c>
      <c r="F86" s="100" t="s">
        <v>10895</v>
      </c>
      <c r="G86" s="103" t="s">
        <v>11133</v>
      </c>
      <c r="H86" s="93">
        <v>0</v>
      </c>
      <c r="I86" s="94" t="s">
        <v>11142</v>
      </c>
      <c r="J86" s="104">
        <v>300</v>
      </c>
      <c r="K86" s="80">
        <f t="shared" si="13"/>
        <v>936</v>
      </c>
      <c r="L86" s="106">
        <v>280800</v>
      </c>
      <c r="M86" s="92" t="str">
        <f t="shared" si="14"/>
        <v/>
      </c>
      <c r="N86" s="97">
        <v>544790</v>
      </c>
      <c r="O86" s="100">
        <v>2016</v>
      </c>
      <c r="P86" s="107">
        <f>IFERROR(('General Input Sheet'!$G$38/(VLOOKUP(O86,Histindex,3,FALSE))),1)</f>
        <v>1</v>
      </c>
      <c r="Q86" s="104" t="s">
        <v>11164</v>
      </c>
      <c r="R86" s="213" cm="1">
        <f t="array" ref="R86">IFERROR(_xlfn.IFS(AND(Q86&lt;&gt;"New",D86&lt;&gt;"Road Bridge"),30%,D86="Road Bridge",10%),0)</f>
        <v>0.3</v>
      </c>
      <c r="S86" s="80">
        <f t="shared" si="15"/>
        <v>163437</v>
      </c>
      <c r="T86" s="82">
        <f t="shared" si="12"/>
        <v>7.4999999999999997E-2</v>
      </c>
      <c r="U86" s="89">
        <f t="shared" si="16"/>
        <v>54020</v>
      </c>
      <c r="V86" s="200">
        <f t="shared" si="17"/>
        <v>92614</v>
      </c>
      <c r="W86" s="89">
        <f t="shared" si="18"/>
        <v>82863</v>
      </c>
      <c r="X86" s="221">
        <v>0</v>
      </c>
      <c r="Y86" s="83">
        <f t="shared" si="19"/>
        <v>937724</v>
      </c>
      <c r="Z86" s="195">
        <v>2019</v>
      </c>
      <c r="AA86" s="108">
        <f>(1+PPI)^('Future Trunk Assets - Transport'!Z86-YEAR)</f>
        <v>1.0572070799739457</v>
      </c>
      <c r="AB86" s="108">
        <f>IF(Z86&lt;YEAR,1,IF('General Input Sheet'!$E$32="WACC1",1/(1+WACC1)^(Z86-YEAR), IF('General Input Sheet'!$E$32="WACC2",1/(1+WACC2)^(Z86-YEAR),"Check WACC Option in General Input Sheet")))</f>
        <v>0.84176157274348007</v>
      </c>
      <c r="AC86" s="239">
        <f t="shared" si="20"/>
        <v>1218524</v>
      </c>
      <c r="AD86" s="90">
        <f t="shared" si="21"/>
        <v>1293759</v>
      </c>
      <c r="AE86" s="106">
        <f t="shared" si="22"/>
        <v>1089037</v>
      </c>
    </row>
    <row r="87" spans="2:31">
      <c r="B87" s="103" t="s">
        <v>10518</v>
      </c>
      <c r="C87" s="109" t="s">
        <v>10517</v>
      </c>
      <c r="D87" s="100" t="s">
        <v>11127</v>
      </c>
      <c r="E87" s="100">
        <v>5</v>
      </c>
      <c r="F87" s="100" t="s">
        <v>10896</v>
      </c>
      <c r="G87" s="103" t="s">
        <v>11135</v>
      </c>
      <c r="H87" s="93">
        <v>275</v>
      </c>
      <c r="I87" s="94" t="s">
        <v>11143</v>
      </c>
      <c r="J87" s="104">
        <v>496</v>
      </c>
      <c r="K87" s="80">
        <f t="shared" si="13"/>
        <v>873.34677419354841</v>
      </c>
      <c r="L87" s="106">
        <v>433180</v>
      </c>
      <c r="M87" s="92">
        <f t="shared" si="14"/>
        <v>3280.8290909090911</v>
      </c>
      <c r="N87" s="97">
        <v>902228</v>
      </c>
      <c r="O87" s="100">
        <v>2016</v>
      </c>
      <c r="P87" s="107">
        <f>IFERROR(('General Input Sheet'!$G$38/(VLOOKUP(O87,Histindex,3,FALSE))),1)</f>
        <v>1</v>
      </c>
      <c r="Q87" s="104" t="s">
        <v>11165</v>
      </c>
      <c r="R87" s="213" cm="1">
        <f t="array" ref="R87">IFERROR(_xlfn.IFS(AND(Q87&lt;&gt;"New",D87&lt;&gt;"Road Bridge"),30%,D87="Road Bridge",10%),0)</f>
        <v>0.3</v>
      </c>
      <c r="S87" s="80">
        <f t="shared" si="15"/>
        <v>270668</v>
      </c>
      <c r="T87" s="82">
        <f t="shared" si="12"/>
        <v>0.15</v>
      </c>
      <c r="U87" s="89">
        <f t="shared" si="16"/>
        <v>178925</v>
      </c>
      <c r="V87" s="200">
        <f t="shared" si="17"/>
        <v>153379</v>
      </c>
      <c r="W87" s="89">
        <f t="shared" si="18"/>
        <v>137229</v>
      </c>
      <c r="X87" s="221">
        <v>0</v>
      </c>
      <c r="Y87" s="83">
        <f t="shared" si="19"/>
        <v>1642429</v>
      </c>
      <c r="Z87" s="195">
        <v>2024</v>
      </c>
      <c r="AA87" s="108">
        <f>(1+PPI)^('Future Trunk Assets - Transport'!Z87-YEAR)</f>
        <v>1.1599167883489077</v>
      </c>
      <c r="AB87" s="108">
        <f>IF(Z87&lt;YEAR,1,IF('General Input Sheet'!$E$32="WACC1",1/(1+WACC1)^(Z87-YEAR), IF('General Input Sheet'!$E$32="WACC2",1/(1+WACC2)^(Z87-YEAR),"Check WACC Option in General Input Sheet")))</f>
        <v>0.63169036926213096</v>
      </c>
      <c r="AC87" s="239">
        <f t="shared" si="20"/>
        <v>2075609</v>
      </c>
      <c r="AD87" s="90">
        <f t="shared" si="21"/>
        <v>2432869</v>
      </c>
      <c r="AE87" s="106">
        <f t="shared" si="22"/>
        <v>1536820</v>
      </c>
    </row>
    <row r="88" spans="2:31">
      <c r="B88" s="103" t="s">
        <v>10518</v>
      </c>
      <c r="C88" s="109" t="s">
        <v>10519</v>
      </c>
      <c r="D88" s="100" t="s">
        <v>11126</v>
      </c>
      <c r="E88" s="100">
        <v>5</v>
      </c>
      <c r="F88" s="100" t="s">
        <v>10897</v>
      </c>
      <c r="G88" s="103" t="s">
        <v>11137</v>
      </c>
      <c r="H88" s="93">
        <v>0</v>
      </c>
      <c r="I88" s="94" t="s">
        <v>11145</v>
      </c>
      <c r="J88" s="104">
        <v>150</v>
      </c>
      <c r="K88" s="80">
        <f t="shared" si="13"/>
        <v>790</v>
      </c>
      <c r="L88" s="106">
        <v>118500</v>
      </c>
      <c r="M88" s="92" t="str">
        <f t="shared" si="14"/>
        <v/>
      </c>
      <c r="N88" s="97">
        <v>763684</v>
      </c>
      <c r="O88" s="100">
        <v>2016</v>
      </c>
      <c r="P88" s="107">
        <f>IFERROR(('General Input Sheet'!$G$38/(VLOOKUP(O88,Histindex,3,FALSE))),1)</f>
        <v>1</v>
      </c>
      <c r="Q88" s="104" t="s">
        <v>11164</v>
      </c>
      <c r="R88" s="213" cm="1">
        <f t="array" ref="R88">IFERROR(_xlfn.IFS(AND(Q88&lt;&gt;"New",D88&lt;&gt;"Road Bridge"),30%,D88="Road Bridge",10%),0)</f>
        <v>0.3</v>
      </c>
      <c r="S88" s="80">
        <f t="shared" si="15"/>
        <v>229105</v>
      </c>
      <c r="T88" s="82">
        <f t="shared" si="12"/>
        <v>0.15</v>
      </c>
      <c r="U88" s="89">
        <f t="shared" si="16"/>
        <v>151450</v>
      </c>
      <c r="V88" s="200">
        <f t="shared" si="17"/>
        <v>129826</v>
      </c>
      <c r="W88" s="89">
        <f t="shared" si="18"/>
        <v>116156</v>
      </c>
      <c r="X88" s="221">
        <v>0</v>
      </c>
      <c r="Y88" s="83">
        <f t="shared" si="19"/>
        <v>1390221</v>
      </c>
      <c r="Z88" s="195">
        <v>2024</v>
      </c>
      <c r="AA88" s="108">
        <f>(1+PPI)^('Future Trunk Assets - Transport'!Z88-YEAR)</f>
        <v>1.1599167883489077</v>
      </c>
      <c r="AB88" s="108">
        <f>IF(Z88&lt;YEAR,1,IF('General Input Sheet'!$E$32="WACC1",1/(1+WACC1)^(Z88-YEAR), IF('General Input Sheet'!$E$32="WACC2",1/(1+WACC2)^(Z88-YEAR),"Check WACC Option in General Input Sheet")))</f>
        <v>0.63169036926213096</v>
      </c>
      <c r="AC88" s="239">
        <f t="shared" si="20"/>
        <v>1508721</v>
      </c>
      <c r="AD88" s="90">
        <f t="shared" si="21"/>
        <v>1756921</v>
      </c>
      <c r="AE88" s="106">
        <f t="shared" si="22"/>
        <v>1109830</v>
      </c>
    </row>
    <row r="89" spans="2:31">
      <c r="B89" s="103" t="s">
        <v>10518</v>
      </c>
      <c r="C89" s="109" t="s">
        <v>10520</v>
      </c>
      <c r="D89" s="100" t="s">
        <v>11126</v>
      </c>
      <c r="E89" s="100">
        <v>5</v>
      </c>
      <c r="F89" s="100" t="s">
        <v>10898</v>
      </c>
      <c r="G89" s="103" t="s">
        <v>11136</v>
      </c>
      <c r="H89" s="93">
        <v>0</v>
      </c>
      <c r="I89" s="94" t="s">
        <v>11146</v>
      </c>
      <c r="J89" s="104">
        <v>450</v>
      </c>
      <c r="K89" s="80">
        <f t="shared" si="13"/>
        <v>1456.3333333333333</v>
      </c>
      <c r="L89" s="106">
        <v>655350</v>
      </c>
      <c r="M89" s="92" t="str">
        <f t="shared" si="14"/>
        <v/>
      </c>
      <c r="N89" s="97">
        <v>637296</v>
      </c>
      <c r="O89" s="100">
        <v>2016</v>
      </c>
      <c r="P89" s="107">
        <f>IFERROR(('General Input Sheet'!$G$38/(VLOOKUP(O89,Histindex,3,FALSE))),1)</f>
        <v>1</v>
      </c>
      <c r="Q89" s="104" t="s">
        <v>11164</v>
      </c>
      <c r="R89" s="213" cm="1">
        <f t="array" ref="R89">IFERROR(_xlfn.IFS(AND(Q89&lt;&gt;"New",D89&lt;&gt;"Road Bridge"),30%,D89="Road Bridge",10%),0)</f>
        <v>0.3</v>
      </c>
      <c r="S89" s="80">
        <f t="shared" si="15"/>
        <v>191189</v>
      </c>
      <c r="T89" s="82">
        <f t="shared" si="12"/>
        <v>0.15</v>
      </c>
      <c r="U89" s="89">
        <f t="shared" si="16"/>
        <v>126385</v>
      </c>
      <c r="V89" s="200">
        <f t="shared" si="17"/>
        <v>108340</v>
      </c>
      <c r="W89" s="89">
        <f t="shared" si="18"/>
        <v>96933</v>
      </c>
      <c r="X89" s="221">
        <v>0</v>
      </c>
      <c r="Y89" s="83">
        <f t="shared" si="19"/>
        <v>1160143</v>
      </c>
      <c r="Z89" s="195">
        <v>2024</v>
      </c>
      <c r="AA89" s="108">
        <f>(1+PPI)^('Future Trunk Assets - Transport'!Z89-YEAR)</f>
        <v>1.1599167883489077</v>
      </c>
      <c r="AB89" s="108">
        <f>IF(Z89&lt;YEAR,1,IF('General Input Sheet'!$E$32="WACC1",1/(1+WACC1)^(Z89-YEAR), IF('General Input Sheet'!$E$32="WACC2",1/(1+WACC2)^(Z89-YEAR),"Check WACC Option in General Input Sheet")))</f>
        <v>0.63169036926213096</v>
      </c>
      <c r="AC89" s="239">
        <f t="shared" si="20"/>
        <v>1815493</v>
      </c>
      <c r="AD89" s="90">
        <f t="shared" si="21"/>
        <v>2144150</v>
      </c>
      <c r="AE89" s="106">
        <f t="shared" si="22"/>
        <v>1354439</v>
      </c>
    </row>
    <row r="90" spans="2:31">
      <c r="B90" s="103" t="s">
        <v>10522</v>
      </c>
      <c r="C90" s="109" t="s">
        <v>10521</v>
      </c>
      <c r="D90" s="100" t="s">
        <v>11126</v>
      </c>
      <c r="E90" s="100">
        <v>9</v>
      </c>
      <c r="F90" s="100" t="s">
        <v>10899</v>
      </c>
      <c r="G90" s="103" t="s">
        <v>11137</v>
      </c>
      <c r="H90" s="93">
        <v>0</v>
      </c>
      <c r="I90" s="94" t="s">
        <v>11145</v>
      </c>
      <c r="J90" s="104">
        <v>150</v>
      </c>
      <c r="K90" s="80">
        <f t="shared" si="13"/>
        <v>936</v>
      </c>
      <c r="L90" s="106">
        <v>140400</v>
      </c>
      <c r="M90" s="92" t="str">
        <f t="shared" si="14"/>
        <v/>
      </c>
      <c r="N90" s="97">
        <v>552011</v>
      </c>
      <c r="O90" s="100">
        <v>2016</v>
      </c>
      <c r="P90" s="107">
        <f>IFERROR(('General Input Sheet'!$G$38/(VLOOKUP(O90,Histindex,3,FALSE))),1)</f>
        <v>1</v>
      </c>
      <c r="Q90" s="104" t="s">
        <v>11164</v>
      </c>
      <c r="R90" s="213" cm="1">
        <f t="array" ref="R90">IFERROR(_xlfn.IFS(AND(Q90&lt;&gt;"New",D90&lt;&gt;"Road Bridge"),30%,D90="Road Bridge",10%),0)</f>
        <v>0.3</v>
      </c>
      <c r="S90" s="80">
        <f t="shared" si="15"/>
        <v>165603</v>
      </c>
      <c r="T90" s="82">
        <f t="shared" si="12"/>
        <v>0.15</v>
      </c>
      <c r="U90" s="89">
        <f t="shared" si="16"/>
        <v>109472</v>
      </c>
      <c r="V90" s="200">
        <f t="shared" si="17"/>
        <v>93842</v>
      </c>
      <c r="W90" s="89">
        <f t="shared" si="18"/>
        <v>83961</v>
      </c>
      <c r="X90" s="221">
        <v>0</v>
      </c>
      <c r="Y90" s="83">
        <f t="shared" si="19"/>
        <v>1004889</v>
      </c>
      <c r="Z90" s="195">
        <v>2024</v>
      </c>
      <c r="AA90" s="108">
        <f>(1+PPI)^('Future Trunk Assets - Transport'!Z90-YEAR)</f>
        <v>1.1599167883489077</v>
      </c>
      <c r="AB90" s="108">
        <f>IF(Z90&lt;YEAR,1,IF('General Input Sheet'!$E$32="WACC1",1/(1+WACC1)^(Z90-YEAR), IF('General Input Sheet'!$E$32="WACC2",1/(1+WACC2)^(Z90-YEAR),"Check WACC Option in General Input Sheet")))</f>
        <v>0.63169036926213096</v>
      </c>
      <c r="AC90" s="239">
        <f t="shared" si="20"/>
        <v>1145289</v>
      </c>
      <c r="AD90" s="90">
        <f t="shared" si="21"/>
        <v>1336651</v>
      </c>
      <c r="AE90" s="106">
        <f t="shared" si="22"/>
        <v>844350</v>
      </c>
    </row>
    <row r="91" spans="2:31">
      <c r="B91" s="103" t="s">
        <v>10454</v>
      </c>
      <c r="C91" s="109" t="s">
        <v>10523</v>
      </c>
      <c r="D91" s="100" t="s">
        <v>11128</v>
      </c>
      <c r="E91" s="100">
        <v>4</v>
      </c>
      <c r="F91" s="100" t="s">
        <v>10900</v>
      </c>
      <c r="G91" s="103" t="s">
        <v>11132</v>
      </c>
      <c r="H91" s="93">
        <v>0</v>
      </c>
      <c r="I91" s="94" t="s">
        <v>11141</v>
      </c>
      <c r="J91" s="104">
        <v>0</v>
      </c>
      <c r="K91" s="80">
        <f t="shared" si="13"/>
        <v>0</v>
      </c>
      <c r="L91" s="106">
        <v>35000000</v>
      </c>
      <c r="M91" s="92" t="str">
        <f t="shared" si="14"/>
        <v/>
      </c>
      <c r="N91" s="97">
        <v>173037467</v>
      </c>
      <c r="O91" s="100">
        <v>2016</v>
      </c>
      <c r="P91" s="107">
        <f>IFERROR(('General Input Sheet'!$G$38/(VLOOKUP(O91,Histindex,3,FALSE))),1)</f>
        <v>1</v>
      </c>
      <c r="Q91" s="104" t="s">
        <v>11157</v>
      </c>
      <c r="R91" s="213" cm="1">
        <f t="array" ref="R91">IFERROR(_xlfn.IFS(AND(Q91&lt;&gt;"New",D91&lt;&gt;"Road Bridge"),30%,D91="Road Bridge",10%),0)</f>
        <v>0.3</v>
      </c>
      <c r="S91" s="80">
        <f t="shared" ref="S91:S102" si="23">ROUND(N91*R91,0)</f>
        <v>51911240</v>
      </c>
      <c r="T91" s="82">
        <f t="shared" si="12"/>
        <v>0.15</v>
      </c>
      <c r="U91" s="89">
        <f t="shared" si="16"/>
        <v>34315925</v>
      </c>
      <c r="V91" s="200">
        <f t="shared" si="17"/>
        <v>29416369</v>
      </c>
      <c r="W91" s="89">
        <f t="shared" si="18"/>
        <v>26318999</v>
      </c>
      <c r="X91" s="221">
        <v>267750000</v>
      </c>
      <c r="Y91" s="83">
        <f t="shared" si="19"/>
        <v>315000000</v>
      </c>
      <c r="Z91" s="195">
        <v>2024</v>
      </c>
      <c r="AA91" s="108">
        <f>(1+PPI)^('Future Trunk Assets - Transport'!Z91-YEAR)</f>
        <v>1.1599167883489077</v>
      </c>
      <c r="AB91" s="108">
        <f>IF(Z91&lt;YEAR,1,IF('General Input Sheet'!$E$32="WACC1",1/(1+WACC1)^(Z91-YEAR), IF('General Input Sheet'!$E$32="WACC2",1/(1+WACC2)^(Z91-YEAR),"Check WACC Option in General Input Sheet")))</f>
        <v>0.63169036926213096</v>
      </c>
      <c r="AC91" s="239">
        <f t="shared" si="20"/>
        <v>82250000</v>
      </c>
      <c r="AD91" s="90">
        <f t="shared" si="21"/>
        <v>408017890</v>
      </c>
      <c r="AE91" s="106">
        <f t="shared" si="22"/>
        <v>257740972</v>
      </c>
    </row>
    <row r="92" spans="2:31">
      <c r="B92" s="103" t="s">
        <v>10454</v>
      </c>
      <c r="C92" s="109" t="s">
        <v>10524</v>
      </c>
      <c r="D92" s="100" t="s">
        <v>11127</v>
      </c>
      <c r="E92" s="100">
        <v>4</v>
      </c>
      <c r="F92" s="100" t="s">
        <v>10901</v>
      </c>
      <c r="G92" s="103" t="s">
        <v>11132</v>
      </c>
      <c r="H92" s="93">
        <v>159</v>
      </c>
      <c r="I92" s="94" t="s">
        <v>11141</v>
      </c>
      <c r="J92" s="104">
        <v>799</v>
      </c>
      <c r="K92" s="80">
        <f t="shared" si="13"/>
        <v>1093.9536921151439</v>
      </c>
      <c r="L92" s="106">
        <v>874069</v>
      </c>
      <c r="M92" s="92">
        <f t="shared" si="14"/>
        <v>3311.8742138364778</v>
      </c>
      <c r="N92" s="97">
        <v>526588</v>
      </c>
      <c r="O92" s="100">
        <v>2016</v>
      </c>
      <c r="P92" s="107">
        <f>IFERROR(('General Input Sheet'!$G$38/(VLOOKUP(O92,Histindex,3,FALSE))),1)</f>
        <v>1</v>
      </c>
      <c r="Q92" s="104" t="s">
        <v>11165</v>
      </c>
      <c r="R92" s="213" cm="1">
        <f t="array" ref="R92">IFERROR(_xlfn.IFS(AND(Q92&lt;&gt;"New",D92&lt;&gt;"Road Bridge"),30%,D92="Road Bridge",10%),0)</f>
        <v>0.3</v>
      </c>
      <c r="S92" s="80">
        <f t="shared" si="23"/>
        <v>157976</v>
      </c>
      <c r="T92" s="82">
        <f t="shared" si="12"/>
        <v>7.4999999999999997E-2</v>
      </c>
      <c r="U92" s="89">
        <f t="shared" si="16"/>
        <v>52215</v>
      </c>
      <c r="V92" s="200">
        <f t="shared" si="17"/>
        <v>89520</v>
      </c>
      <c r="W92" s="89">
        <f t="shared" si="18"/>
        <v>80094</v>
      </c>
      <c r="X92" s="221">
        <v>0</v>
      </c>
      <c r="Y92" s="83">
        <f t="shared" si="19"/>
        <v>906393</v>
      </c>
      <c r="Z92" s="195">
        <v>2019</v>
      </c>
      <c r="AA92" s="108">
        <f>(1+PPI)^('Future Trunk Assets - Transport'!Z92-YEAR)</f>
        <v>1.0572070799739457</v>
      </c>
      <c r="AB92" s="108">
        <f>IF(Z92&lt;YEAR,1,IF('General Input Sheet'!$E$32="WACC1",1/(1+WACC1)^(Z92-YEAR), IF('General Input Sheet'!$E$32="WACC2",1/(1+WACC2)^(Z92-YEAR),"Check WACC Option in General Input Sheet")))</f>
        <v>0.84176157274348007</v>
      </c>
      <c r="AC92" s="239">
        <f t="shared" si="20"/>
        <v>1780462</v>
      </c>
      <c r="AD92" s="90">
        <f t="shared" si="21"/>
        <v>1899522</v>
      </c>
      <c r="AE92" s="106">
        <f t="shared" si="22"/>
        <v>1598945</v>
      </c>
    </row>
    <row r="93" spans="2:31">
      <c r="B93" s="103" t="s">
        <v>10526</v>
      </c>
      <c r="C93" s="109" t="s">
        <v>10525</v>
      </c>
      <c r="D93" s="100" t="s">
        <v>11127</v>
      </c>
      <c r="E93" s="100">
        <v>4</v>
      </c>
      <c r="F93" s="100" t="s">
        <v>10902</v>
      </c>
      <c r="G93" s="103" t="s">
        <v>11132</v>
      </c>
      <c r="H93" s="93">
        <v>620</v>
      </c>
      <c r="I93" s="94" t="s">
        <v>11141</v>
      </c>
      <c r="J93" s="104">
        <v>3775</v>
      </c>
      <c r="K93" s="80">
        <f t="shared" si="13"/>
        <v>1014.9994701986755</v>
      </c>
      <c r="L93" s="106">
        <v>3831623</v>
      </c>
      <c r="M93" s="92">
        <f t="shared" si="14"/>
        <v>2466.15</v>
      </c>
      <c r="N93" s="97">
        <v>1529013</v>
      </c>
      <c r="O93" s="100">
        <v>2016</v>
      </c>
      <c r="P93" s="107">
        <f>IFERROR(('General Input Sheet'!$G$38/(VLOOKUP(O93,Histindex,3,FALSE))),1)</f>
        <v>1</v>
      </c>
      <c r="Q93" s="104" t="s">
        <v>11165</v>
      </c>
      <c r="R93" s="213" cm="1">
        <f t="array" ref="R93">IFERROR(_xlfn.IFS(AND(Q93&lt;&gt;"New",D93&lt;&gt;"Road Bridge"),30%,D93="Road Bridge",10%),0)</f>
        <v>0.3</v>
      </c>
      <c r="S93" s="80">
        <f t="shared" si="23"/>
        <v>458704</v>
      </c>
      <c r="T93" s="82">
        <f t="shared" si="12"/>
        <v>7.4999999999999997E-2</v>
      </c>
      <c r="U93" s="89">
        <f t="shared" si="16"/>
        <v>151613</v>
      </c>
      <c r="V93" s="200">
        <f t="shared" si="17"/>
        <v>259932</v>
      </c>
      <c r="W93" s="89">
        <f t="shared" si="18"/>
        <v>232563</v>
      </c>
      <c r="X93" s="221">
        <v>0</v>
      </c>
      <c r="Y93" s="83">
        <f t="shared" si="19"/>
        <v>2631825</v>
      </c>
      <c r="Z93" s="195">
        <v>2019</v>
      </c>
      <c r="AA93" s="108">
        <f>(1+PPI)^('Future Trunk Assets - Transport'!Z93-YEAR)</f>
        <v>1.0572070799739457</v>
      </c>
      <c r="AB93" s="108">
        <f>IF(Z93&lt;YEAR,1,IF('General Input Sheet'!$E$32="WACC1",1/(1+WACC1)^(Z93-YEAR), IF('General Input Sheet'!$E$32="WACC2",1/(1+WACC2)^(Z93-YEAR),"Check WACC Option in General Input Sheet")))</f>
        <v>0.84176157274348007</v>
      </c>
      <c r="AC93" s="239">
        <f t="shared" si="20"/>
        <v>6463448</v>
      </c>
      <c r="AD93" s="90">
        <f t="shared" si="21"/>
        <v>6908623</v>
      </c>
      <c r="AE93" s="106">
        <f t="shared" si="22"/>
        <v>5815413</v>
      </c>
    </row>
    <row r="94" spans="2:31">
      <c r="B94" s="103" t="s">
        <v>10528</v>
      </c>
      <c r="C94" s="109" t="s">
        <v>10527</v>
      </c>
      <c r="D94" s="100" t="s">
        <v>11127</v>
      </c>
      <c r="E94" s="100" t="s">
        <v>11152</v>
      </c>
      <c r="F94" s="100" t="s">
        <v>10903</v>
      </c>
      <c r="G94" s="103" t="s">
        <v>11132</v>
      </c>
      <c r="H94" s="93">
        <v>350</v>
      </c>
      <c r="I94" s="94" t="s">
        <v>11141</v>
      </c>
      <c r="J94" s="104">
        <v>1207</v>
      </c>
      <c r="K94" s="80">
        <f t="shared" si="13"/>
        <v>58.362883181441589</v>
      </c>
      <c r="L94" s="106">
        <v>70444</v>
      </c>
      <c r="M94" s="92">
        <f t="shared" si="14"/>
        <v>2464.3857142857141</v>
      </c>
      <c r="N94" s="97">
        <v>862535</v>
      </c>
      <c r="O94" s="100">
        <v>2016</v>
      </c>
      <c r="P94" s="107">
        <f>IFERROR(('General Input Sheet'!$G$38/(VLOOKUP(O94,Histindex,3,FALSE))),1)</f>
        <v>1</v>
      </c>
      <c r="Q94" s="104" t="s">
        <v>11165</v>
      </c>
      <c r="R94" s="213" cm="1">
        <f t="array" ref="R94">IFERROR(_xlfn.IFS(AND(Q94&lt;&gt;"New",D94&lt;&gt;"Road Bridge"),30%,D94="Road Bridge",10%),0)</f>
        <v>0.3</v>
      </c>
      <c r="S94" s="80">
        <f t="shared" si="23"/>
        <v>258761</v>
      </c>
      <c r="T94" s="82">
        <f t="shared" si="12"/>
        <v>0.15</v>
      </c>
      <c r="U94" s="89">
        <f t="shared" si="16"/>
        <v>171054</v>
      </c>
      <c r="V94" s="200">
        <f t="shared" si="17"/>
        <v>146631</v>
      </c>
      <c r="W94" s="89">
        <f t="shared" si="18"/>
        <v>131192</v>
      </c>
      <c r="X94" s="221">
        <v>0</v>
      </c>
      <c r="Y94" s="83">
        <f t="shared" si="19"/>
        <v>1570173</v>
      </c>
      <c r="Z94" s="195">
        <v>2024</v>
      </c>
      <c r="AA94" s="108">
        <f>(1+PPI)^('Future Trunk Assets - Transport'!Z94-YEAR)</f>
        <v>1.1599167883489077</v>
      </c>
      <c r="AB94" s="108">
        <f>IF(Z94&lt;YEAR,1,IF('General Input Sheet'!$E$32="WACC1",1/(1+WACC1)^(Z94-YEAR), IF('General Input Sheet'!$E$32="WACC2",1/(1+WACC2)^(Z94-YEAR),"Check WACC Option in General Input Sheet")))</f>
        <v>0.63169036926213096</v>
      </c>
      <c r="AC94" s="239">
        <f t="shared" si="20"/>
        <v>1640617</v>
      </c>
      <c r="AD94" s="90">
        <f t="shared" si="21"/>
        <v>1907099</v>
      </c>
      <c r="AE94" s="106">
        <f t="shared" si="22"/>
        <v>1204696</v>
      </c>
    </row>
    <row r="95" spans="2:31">
      <c r="B95" s="103" t="s">
        <v>10454</v>
      </c>
      <c r="C95" s="109" t="s">
        <v>10529</v>
      </c>
      <c r="D95" s="100" t="s">
        <v>11127</v>
      </c>
      <c r="E95" s="100">
        <v>4</v>
      </c>
      <c r="F95" s="100" t="s">
        <v>10904</v>
      </c>
      <c r="G95" s="103" t="s">
        <v>11132</v>
      </c>
      <c r="H95" s="93">
        <v>76</v>
      </c>
      <c r="I95" s="94" t="s">
        <v>11141</v>
      </c>
      <c r="J95" s="104">
        <v>588</v>
      </c>
      <c r="K95" s="80">
        <f t="shared" si="13"/>
        <v>1327.2380952380952</v>
      </c>
      <c r="L95" s="106">
        <v>780416</v>
      </c>
      <c r="M95" s="92">
        <f t="shared" si="14"/>
        <v>4009.8552631578946</v>
      </c>
      <c r="N95" s="97">
        <v>304749</v>
      </c>
      <c r="O95" s="100">
        <v>2016</v>
      </c>
      <c r="P95" s="107">
        <f>IFERROR(('General Input Sheet'!$G$38/(VLOOKUP(O95,Histindex,3,FALSE))),1)</f>
        <v>1</v>
      </c>
      <c r="Q95" s="104" t="s">
        <v>11157</v>
      </c>
      <c r="R95" s="213" cm="1">
        <f t="array" ref="R95">IFERROR(_xlfn.IFS(AND(Q95&lt;&gt;"New",D95&lt;&gt;"Road Bridge"),30%,D95="Road Bridge",10%),0)</f>
        <v>0.3</v>
      </c>
      <c r="S95" s="80">
        <f t="shared" si="23"/>
        <v>91425</v>
      </c>
      <c r="T95" s="82">
        <f t="shared" si="12"/>
        <v>7.4999999999999997E-2</v>
      </c>
      <c r="U95" s="89">
        <f t="shared" si="16"/>
        <v>30218</v>
      </c>
      <c r="V95" s="200">
        <f t="shared" si="17"/>
        <v>51807</v>
      </c>
      <c r="W95" s="89">
        <f t="shared" si="18"/>
        <v>46352</v>
      </c>
      <c r="X95" s="221">
        <v>0</v>
      </c>
      <c r="Y95" s="83">
        <f t="shared" si="19"/>
        <v>524551</v>
      </c>
      <c r="Z95" s="195">
        <v>2019</v>
      </c>
      <c r="AA95" s="108">
        <f>(1+PPI)^('Future Trunk Assets - Transport'!Z95-YEAR)</f>
        <v>1.0572070799739457</v>
      </c>
      <c r="AB95" s="108">
        <f>IF(Z95&lt;YEAR,1,IF('General Input Sheet'!$E$32="WACC1",1/(1+WACC1)^(Z95-YEAR), IF('General Input Sheet'!$E$32="WACC2",1/(1+WACC2)^(Z95-YEAR),"Check WACC Option in General Input Sheet")))</f>
        <v>0.84176157274348007</v>
      </c>
      <c r="AC95" s="239">
        <f t="shared" si="20"/>
        <v>1304967</v>
      </c>
      <c r="AD95" s="90">
        <f t="shared" si="21"/>
        <v>1394982</v>
      </c>
      <c r="AE95" s="106">
        <f t="shared" si="22"/>
        <v>1174242</v>
      </c>
    </row>
    <row r="96" spans="2:31">
      <c r="B96" s="103" t="s">
        <v>10528</v>
      </c>
      <c r="C96" s="109" t="s">
        <v>10530</v>
      </c>
      <c r="D96" s="100" t="s">
        <v>11126</v>
      </c>
      <c r="E96" s="100">
        <v>4</v>
      </c>
      <c r="F96" s="100" t="s">
        <v>10905</v>
      </c>
      <c r="G96" s="103" t="s">
        <v>11133</v>
      </c>
      <c r="H96" s="93">
        <v>0</v>
      </c>
      <c r="I96" s="94" t="s">
        <v>11142</v>
      </c>
      <c r="J96" s="104">
        <v>150</v>
      </c>
      <c r="K96" s="80">
        <f t="shared" si="13"/>
        <v>890</v>
      </c>
      <c r="L96" s="106">
        <v>133500</v>
      </c>
      <c r="M96" s="92" t="str">
        <f t="shared" si="14"/>
        <v/>
      </c>
      <c r="N96" s="97">
        <v>544790</v>
      </c>
      <c r="O96" s="100">
        <v>2016</v>
      </c>
      <c r="P96" s="107">
        <f>IFERROR(('General Input Sheet'!$G$38/(VLOOKUP(O96,Histindex,3,FALSE))),1)</f>
        <v>1</v>
      </c>
      <c r="Q96" s="104" t="s">
        <v>11164</v>
      </c>
      <c r="R96" s="213" cm="1">
        <f t="array" ref="R96">IFERROR(_xlfn.IFS(AND(Q96&lt;&gt;"New",D96&lt;&gt;"Road Bridge"),30%,D96="Road Bridge",10%),0)</f>
        <v>0.3</v>
      </c>
      <c r="S96" s="80">
        <f t="shared" si="23"/>
        <v>163437</v>
      </c>
      <c r="T96" s="82">
        <f t="shared" si="12"/>
        <v>7.4999999999999997E-2</v>
      </c>
      <c r="U96" s="89">
        <f t="shared" si="16"/>
        <v>54020</v>
      </c>
      <c r="V96" s="200">
        <f t="shared" si="17"/>
        <v>92614</v>
      </c>
      <c r="W96" s="89">
        <f t="shared" si="18"/>
        <v>82863</v>
      </c>
      <c r="X96" s="221">
        <v>0</v>
      </c>
      <c r="Y96" s="83">
        <f t="shared" si="19"/>
        <v>937724</v>
      </c>
      <c r="Z96" s="195">
        <v>2019</v>
      </c>
      <c r="AA96" s="108">
        <f>(1+PPI)^('Future Trunk Assets - Transport'!Z96-YEAR)</f>
        <v>1.0572070799739457</v>
      </c>
      <c r="AB96" s="108">
        <f>IF(Z96&lt;YEAR,1,IF('General Input Sheet'!$E$32="WACC1",1/(1+WACC1)^(Z96-YEAR), IF('General Input Sheet'!$E$32="WACC2",1/(1+WACC2)^(Z96-YEAR),"Check WACC Option in General Input Sheet")))</f>
        <v>0.84176157274348007</v>
      </c>
      <c r="AC96" s="239">
        <f t="shared" si="20"/>
        <v>1071224</v>
      </c>
      <c r="AD96" s="90">
        <f t="shared" si="21"/>
        <v>1135133</v>
      </c>
      <c r="AE96" s="106">
        <f t="shared" si="22"/>
        <v>955511</v>
      </c>
    </row>
    <row r="97" spans="2:31">
      <c r="B97" s="103" t="s">
        <v>10454</v>
      </c>
      <c r="C97" s="109" t="s">
        <v>10531</v>
      </c>
      <c r="D97" s="100" t="s">
        <v>11126</v>
      </c>
      <c r="E97" s="100">
        <v>4</v>
      </c>
      <c r="F97" s="100" t="s">
        <v>10906</v>
      </c>
      <c r="G97" s="103" t="s">
        <v>11133</v>
      </c>
      <c r="H97" s="93">
        <v>0</v>
      </c>
      <c r="I97" s="94" t="s">
        <v>11142</v>
      </c>
      <c r="J97" s="104">
        <v>300</v>
      </c>
      <c r="K97" s="80">
        <f t="shared" si="13"/>
        <v>1630</v>
      </c>
      <c r="L97" s="106">
        <v>489000</v>
      </c>
      <c r="M97" s="92" t="str">
        <f t="shared" si="14"/>
        <v/>
      </c>
      <c r="N97" s="97">
        <v>741918</v>
      </c>
      <c r="O97" s="100">
        <v>2016</v>
      </c>
      <c r="P97" s="107">
        <f>IFERROR(('General Input Sheet'!$G$38/(VLOOKUP(O97,Histindex,3,FALSE))),1)</f>
        <v>1</v>
      </c>
      <c r="Q97" s="104" t="s">
        <v>11163</v>
      </c>
      <c r="R97" s="213" cm="1">
        <f t="array" ref="R97">IFERROR(_xlfn.IFS(AND(Q97&lt;&gt;"New",D97&lt;&gt;"Road Bridge"),30%,D97="Road Bridge",10%),0)</f>
        <v>0.3</v>
      </c>
      <c r="S97" s="80">
        <f t="shared" si="23"/>
        <v>222575</v>
      </c>
      <c r="T97" s="82">
        <f t="shared" si="12"/>
        <v>7.4999999999999997E-2</v>
      </c>
      <c r="U97" s="89">
        <f t="shared" si="16"/>
        <v>73567</v>
      </c>
      <c r="V97" s="200">
        <f t="shared" si="17"/>
        <v>126126</v>
      </c>
      <c r="W97" s="89">
        <f t="shared" si="18"/>
        <v>112846</v>
      </c>
      <c r="X97" s="221">
        <v>0</v>
      </c>
      <c r="Y97" s="83">
        <f t="shared" si="19"/>
        <v>1277032</v>
      </c>
      <c r="Z97" s="195">
        <v>2019</v>
      </c>
      <c r="AA97" s="108">
        <f>(1+PPI)^('Future Trunk Assets - Transport'!Z97-YEAR)</f>
        <v>1.0572070799739457</v>
      </c>
      <c r="AB97" s="108">
        <f>IF(Z97&lt;YEAR,1,IF('General Input Sheet'!$E$32="WACC1",1/(1+WACC1)^(Z97-YEAR), IF('General Input Sheet'!$E$32="WACC2",1/(1+WACC2)^(Z97-YEAR),"Check WACC Option in General Input Sheet")))</f>
        <v>0.84176157274348007</v>
      </c>
      <c r="AC97" s="239">
        <f t="shared" si="20"/>
        <v>1766032</v>
      </c>
      <c r="AD97" s="90">
        <f t="shared" si="21"/>
        <v>1876687</v>
      </c>
      <c r="AE97" s="106">
        <f t="shared" si="22"/>
        <v>1579723</v>
      </c>
    </row>
    <row r="98" spans="2:31">
      <c r="B98" s="103" t="s">
        <v>10483</v>
      </c>
      <c r="C98" s="109" t="s">
        <v>10532</v>
      </c>
      <c r="D98" s="100" t="s">
        <v>11126</v>
      </c>
      <c r="E98" s="100">
        <v>4</v>
      </c>
      <c r="F98" s="100" t="s">
        <v>10907</v>
      </c>
      <c r="G98" s="103" t="s">
        <v>11133</v>
      </c>
      <c r="H98" s="93">
        <v>0</v>
      </c>
      <c r="I98" s="94" t="s">
        <v>11142</v>
      </c>
      <c r="J98" s="104">
        <v>300</v>
      </c>
      <c r="K98" s="80">
        <f t="shared" si="13"/>
        <v>1138</v>
      </c>
      <c r="L98" s="106">
        <v>341400</v>
      </c>
      <c r="M98" s="92" t="str">
        <f t="shared" si="14"/>
        <v/>
      </c>
      <c r="N98" s="97">
        <v>544790</v>
      </c>
      <c r="O98" s="100">
        <v>2016</v>
      </c>
      <c r="P98" s="107">
        <f>IFERROR(('General Input Sheet'!$G$38/(VLOOKUP(O98,Histindex,3,FALSE))),1)</f>
        <v>1</v>
      </c>
      <c r="Q98" s="104" t="s">
        <v>11164</v>
      </c>
      <c r="R98" s="213" cm="1">
        <f t="array" ref="R98">IFERROR(_xlfn.IFS(AND(Q98&lt;&gt;"New",D98&lt;&gt;"Road Bridge"),30%,D98="Road Bridge",10%),0)</f>
        <v>0.3</v>
      </c>
      <c r="S98" s="80">
        <f t="shared" si="23"/>
        <v>163437</v>
      </c>
      <c r="T98" s="82">
        <f t="shared" si="12"/>
        <v>7.4999999999999997E-2</v>
      </c>
      <c r="U98" s="89">
        <f t="shared" si="16"/>
        <v>54020</v>
      </c>
      <c r="V98" s="200">
        <f t="shared" si="17"/>
        <v>92614</v>
      </c>
      <c r="W98" s="89">
        <f t="shared" si="18"/>
        <v>82863</v>
      </c>
      <c r="X98" s="221">
        <v>0</v>
      </c>
      <c r="Y98" s="83">
        <f t="shared" si="19"/>
        <v>937724</v>
      </c>
      <c r="Z98" s="195">
        <v>2019</v>
      </c>
      <c r="AA98" s="108">
        <f>(1+PPI)^('Future Trunk Assets - Transport'!Z98-YEAR)</f>
        <v>1.0572070799739457</v>
      </c>
      <c r="AB98" s="108">
        <f>IF(Z98&lt;YEAR,1,IF('General Input Sheet'!$E$32="WACC1",1/(1+WACC1)^(Z98-YEAR), IF('General Input Sheet'!$E$32="WACC2",1/(1+WACC2)^(Z98-YEAR),"Check WACC Option in General Input Sheet")))</f>
        <v>0.84176157274348007</v>
      </c>
      <c r="AC98" s="239">
        <f t="shared" si="20"/>
        <v>1279124</v>
      </c>
      <c r="AD98" s="90">
        <f t="shared" si="21"/>
        <v>1359019</v>
      </c>
      <c r="AE98" s="106">
        <f t="shared" si="22"/>
        <v>1143970</v>
      </c>
    </row>
    <row r="99" spans="2:31">
      <c r="B99" s="103" t="s">
        <v>10483</v>
      </c>
      <c r="C99" s="109" t="s">
        <v>10533</v>
      </c>
      <c r="D99" s="100" t="s">
        <v>11126</v>
      </c>
      <c r="E99" s="100">
        <v>4</v>
      </c>
      <c r="F99" s="100" t="s">
        <v>10908</v>
      </c>
      <c r="G99" s="103" t="s">
        <v>11136</v>
      </c>
      <c r="H99" s="93">
        <v>0</v>
      </c>
      <c r="I99" s="94" t="s">
        <v>11146</v>
      </c>
      <c r="J99" s="104">
        <v>300</v>
      </c>
      <c r="K99" s="80">
        <f t="shared" si="13"/>
        <v>1627</v>
      </c>
      <c r="L99" s="106">
        <v>488100</v>
      </c>
      <c r="M99" s="92" t="str">
        <f t="shared" si="14"/>
        <v/>
      </c>
      <c r="N99" s="97">
        <v>592269</v>
      </c>
      <c r="O99" s="100">
        <v>2016</v>
      </c>
      <c r="P99" s="107">
        <f>IFERROR(('General Input Sheet'!$G$38/(VLOOKUP(O99,Histindex,3,FALSE))),1)</f>
        <v>1</v>
      </c>
      <c r="Q99" s="104" t="s">
        <v>11163</v>
      </c>
      <c r="R99" s="213" cm="1">
        <f t="array" ref="R99">IFERROR(_xlfn.IFS(AND(Q99&lt;&gt;"New",D99&lt;&gt;"Road Bridge"),30%,D99="Road Bridge",10%),0)</f>
        <v>0.3</v>
      </c>
      <c r="S99" s="80">
        <f t="shared" si="23"/>
        <v>177681</v>
      </c>
      <c r="T99" s="82">
        <f t="shared" si="12"/>
        <v>0.15</v>
      </c>
      <c r="U99" s="89">
        <f t="shared" si="16"/>
        <v>117456</v>
      </c>
      <c r="V99" s="200">
        <f t="shared" si="17"/>
        <v>100686</v>
      </c>
      <c r="W99" s="89">
        <f t="shared" si="18"/>
        <v>90084</v>
      </c>
      <c r="X99" s="221">
        <v>0</v>
      </c>
      <c r="Y99" s="83">
        <f t="shared" si="19"/>
        <v>1078176</v>
      </c>
      <c r="Z99" s="195">
        <v>2024</v>
      </c>
      <c r="AA99" s="108">
        <f>(1+PPI)^('Future Trunk Assets - Transport'!Z99-YEAR)</f>
        <v>1.1599167883489077</v>
      </c>
      <c r="AB99" s="108">
        <f>IF(Z99&lt;YEAR,1,IF('General Input Sheet'!$E$32="WACC1",1/(1+WACC1)^(Z99-YEAR), IF('General Input Sheet'!$E$32="WACC2",1/(1+WACC2)^(Z99-YEAR),"Check WACC Option in General Input Sheet")))</f>
        <v>0.63169036926213096</v>
      </c>
      <c r="AC99" s="239">
        <f t="shared" si="20"/>
        <v>1566276</v>
      </c>
      <c r="AD99" s="90">
        <f t="shared" si="21"/>
        <v>1845297</v>
      </c>
      <c r="AE99" s="106">
        <f t="shared" si="22"/>
        <v>1165656</v>
      </c>
    </row>
    <row r="100" spans="2:31">
      <c r="B100" s="103" t="s">
        <v>10454</v>
      </c>
      <c r="C100" s="109" t="s">
        <v>10534</v>
      </c>
      <c r="D100" s="100" t="s">
        <v>11126</v>
      </c>
      <c r="E100" s="100">
        <v>4</v>
      </c>
      <c r="F100" s="100" t="s">
        <v>10909</v>
      </c>
      <c r="G100" s="103" t="s">
        <v>11130</v>
      </c>
      <c r="H100" s="93">
        <v>0</v>
      </c>
      <c r="I100" s="94" t="s">
        <v>11139</v>
      </c>
      <c r="J100" s="104">
        <v>600</v>
      </c>
      <c r="K100" s="80">
        <f t="shared" si="13"/>
        <v>1694.5</v>
      </c>
      <c r="L100" s="106">
        <v>1016700</v>
      </c>
      <c r="M100" s="92" t="str">
        <f t="shared" si="14"/>
        <v/>
      </c>
      <c r="N100" s="97">
        <v>723750</v>
      </c>
      <c r="O100" s="100">
        <v>2016</v>
      </c>
      <c r="P100" s="107">
        <f>IFERROR(('General Input Sheet'!$G$38/(VLOOKUP(O100,Histindex,3,FALSE))),1)</f>
        <v>1</v>
      </c>
      <c r="Q100" s="104" t="s">
        <v>11164</v>
      </c>
      <c r="R100" s="213" cm="1">
        <f t="array" ref="R100">IFERROR(_xlfn.IFS(AND(Q100&lt;&gt;"New",D100&lt;&gt;"Road Bridge"),30%,D100="Road Bridge",10%),0)</f>
        <v>0.3</v>
      </c>
      <c r="S100" s="80">
        <f t="shared" si="23"/>
        <v>217125</v>
      </c>
      <c r="T100" s="82">
        <f t="shared" si="12"/>
        <v>7.4999999999999997E-2</v>
      </c>
      <c r="U100" s="89">
        <f t="shared" si="16"/>
        <v>71765</v>
      </c>
      <c r="V100" s="200">
        <f t="shared" si="17"/>
        <v>123038</v>
      </c>
      <c r="W100" s="89">
        <f t="shared" si="18"/>
        <v>110082</v>
      </c>
      <c r="X100" s="221">
        <v>0</v>
      </c>
      <c r="Y100" s="83">
        <f t="shared" si="19"/>
        <v>1245760</v>
      </c>
      <c r="Z100" s="195">
        <v>2019</v>
      </c>
      <c r="AA100" s="108">
        <f>(1+PPI)^('Future Trunk Assets - Transport'!Z100-YEAR)</f>
        <v>1.0572070799739457</v>
      </c>
      <c r="AB100" s="108">
        <f>IF(Z100&lt;YEAR,1,IF('General Input Sheet'!$E$32="WACC1",1/(1+WACC1)^(Z100-YEAR), IF('General Input Sheet'!$E$32="WACC2",1/(1+WACC2)^(Z100-YEAR),"Check WACC Option in General Input Sheet")))</f>
        <v>0.84176157274348007</v>
      </c>
      <c r="AC100" s="239">
        <f t="shared" si="20"/>
        <v>2262460</v>
      </c>
      <c r="AD100" s="90">
        <f t="shared" si="21"/>
        <v>2411901</v>
      </c>
      <c r="AE100" s="106">
        <f t="shared" si="22"/>
        <v>2030246</v>
      </c>
    </row>
    <row r="101" spans="2:31">
      <c r="B101" s="103" t="s">
        <v>10536</v>
      </c>
      <c r="C101" s="109" t="s">
        <v>10535</v>
      </c>
      <c r="D101" s="100" t="s">
        <v>11128</v>
      </c>
      <c r="E101" s="100">
        <v>7</v>
      </c>
      <c r="F101" s="100" t="s">
        <v>10910</v>
      </c>
      <c r="G101" s="103" t="s">
        <v>11132</v>
      </c>
      <c r="H101" s="93">
        <v>0</v>
      </c>
      <c r="I101" s="94" t="s">
        <v>11141</v>
      </c>
      <c r="J101" s="104">
        <v>0</v>
      </c>
      <c r="K101" s="80">
        <f t="shared" si="13"/>
        <v>0</v>
      </c>
      <c r="L101" s="106">
        <v>23000000</v>
      </c>
      <c r="M101" s="92" t="str">
        <f t="shared" si="14"/>
        <v/>
      </c>
      <c r="N101" s="97">
        <v>113710335</v>
      </c>
      <c r="O101" s="100">
        <v>2016</v>
      </c>
      <c r="P101" s="107">
        <f>IFERROR(('General Input Sheet'!$G$38/(VLOOKUP(O101,Histindex,3,FALSE))),1)</f>
        <v>1</v>
      </c>
      <c r="Q101" s="104" t="s">
        <v>11157</v>
      </c>
      <c r="R101" s="213" cm="1">
        <f t="array" ref="R101">IFERROR(_xlfn.IFS(AND(Q101&lt;&gt;"New",D101&lt;&gt;"Road Bridge"),30%,D101="Road Bridge",10%),0)</f>
        <v>0.3</v>
      </c>
      <c r="S101" s="80">
        <f t="shared" si="23"/>
        <v>34113101</v>
      </c>
      <c r="T101" s="82">
        <f t="shared" si="12"/>
        <v>0.15</v>
      </c>
      <c r="U101" s="89">
        <f t="shared" si="16"/>
        <v>22550465</v>
      </c>
      <c r="V101" s="200">
        <f t="shared" si="17"/>
        <v>19330757</v>
      </c>
      <c r="W101" s="89">
        <f t="shared" si="18"/>
        <v>17295342</v>
      </c>
      <c r="X101" s="221">
        <v>175950000</v>
      </c>
      <c r="Y101" s="83">
        <f t="shared" si="19"/>
        <v>207000000</v>
      </c>
      <c r="Z101" s="195">
        <v>2024</v>
      </c>
      <c r="AA101" s="108">
        <f>(1+PPI)^('Future Trunk Assets - Transport'!Z101-YEAR)</f>
        <v>1.1599167883489077</v>
      </c>
      <c r="AB101" s="108">
        <f>IF(Z101&lt;YEAR,1,IF('General Input Sheet'!$E$32="WACC1",1/(1+WACC1)^(Z101-YEAR), IF('General Input Sheet'!$E$32="WACC2",1/(1+WACC2)^(Z101-YEAR),"Check WACC Option in General Input Sheet")))</f>
        <v>0.63169036926213096</v>
      </c>
      <c r="AC101" s="239">
        <f t="shared" si="20"/>
        <v>54050000</v>
      </c>
      <c r="AD101" s="90">
        <f t="shared" si="21"/>
        <v>268126042</v>
      </c>
      <c r="AE101" s="106">
        <f t="shared" si="22"/>
        <v>169372638</v>
      </c>
    </row>
    <row r="102" spans="2:31">
      <c r="B102" s="103" t="s">
        <v>10538</v>
      </c>
      <c r="C102" s="109" t="s">
        <v>10537</v>
      </c>
      <c r="D102" s="100" t="s">
        <v>11127</v>
      </c>
      <c r="E102" s="100">
        <v>6</v>
      </c>
      <c r="F102" s="100" t="s">
        <v>10911</v>
      </c>
      <c r="G102" s="103" t="s">
        <v>11134</v>
      </c>
      <c r="H102" s="93">
        <v>372</v>
      </c>
      <c r="I102" s="94" t="s">
        <v>115</v>
      </c>
      <c r="J102" s="104">
        <v>4072</v>
      </c>
      <c r="K102" s="80">
        <f t="shared" si="13"/>
        <v>103.56581532416503</v>
      </c>
      <c r="L102" s="106">
        <v>421720</v>
      </c>
      <c r="M102" s="92">
        <f t="shared" si="14"/>
        <v>2536.483870967742</v>
      </c>
      <c r="N102" s="97">
        <v>943572</v>
      </c>
      <c r="O102" s="100">
        <v>2016</v>
      </c>
      <c r="P102" s="107">
        <f>IFERROR(('General Input Sheet'!$G$38/(VLOOKUP(O102,Histindex,3,FALSE))),1)</f>
        <v>1</v>
      </c>
      <c r="Q102" s="104" t="s">
        <v>11166</v>
      </c>
      <c r="R102" s="213" cm="1">
        <f t="array" ref="R102">IFERROR(_xlfn.IFS(AND(Q102&lt;&gt;"New",D102&lt;&gt;"Road Bridge"),30%,D102="Road Bridge",10%),0)</f>
        <v>0</v>
      </c>
      <c r="S102" s="80">
        <f t="shared" si="23"/>
        <v>0</v>
      </c>
      <c r="T102" s="82">
        <f t="shared" si="12"/>
        <v>0.15</v>
      </c>
      <c r="U102" s="89">
        <f t="shared" si="16"/>
        <v>187124</v>
      </c>
      <c r="V102" s="200">
        <f t="shared" si="17"/>
        <v>160407</v>
      </c>
      <c r="W102" s="89">
        <f t="shared" si="18"/>
        <v>143517</v>
      </c>
      <c r="X102" s="221">
        <v>0</v>
      </c>
      <c r="Y102" s="83">
        <f t="shared" si="19"/>
        <v>1434620</v>
      </c>
      <c r="Z102" s="195">
        <v>2024</v>
      </c>
      <c r="AA102" s="108">
        <f>(1+PPI)^('Future Trunk Assets - Transport'!Z102-YEAR)</f>
        <v>1.1599167883489077</v>
      </c>
      <c r="AB102" s="108">
        <f>IF(Z102&lt;YEAR,1,IF('General Input Sheet'!$E$32="WACC1",1/(1+WACC1)^(Z102-YEAR), IF('General Input Sheet'!$E$32="WACC2",1/(1+WACC2)^(Z102-YEAR),"Check WACC Option in General Input Sheet")))</f>
        <v>0.63169036926213096</v>
      </c>
      <c r="AC102" s="239">
        <f t="shared" si="20"/>
        <v>1856340</v>
      </c>
      <c r="AD102" s="90">
        <f t="shared" si="21"/>
        <v>2177865</v>
      </c>
      <c r="AE102" s="106">
        <f t="shared" si="22"/>
        <v>1375736</v>
      </c>
    </row>
    <row r="103" spans="2:31">
      <c r="B103" s="103" t="s">
        <v>10538</v>
      </c>
      <c r="C103" s="109" t="s">
        <v>10539</v>
      </c>
      <c r="D103" s="100" t="s">
        <v>11127</v>
      </c>
      <c r="E103" s="100">
        <v>6</v>
      </c>
      <c r="F103" s="100" t="s">
        <v>10912</v>
      </c>
      <c r="G103" s="103" t="s">
        <v>11134</v>
      </c>
      <c r="H103" s="93">
        <v>310</v>
      </c>
      <c r="I103" s="94" t="s">
        <v>115</v>
      </c>
      <c r="J103" s="104">
        <v>5975</v>
      </c>
      <c r="K103" s="80">
        <f t="shared" si="13"/>
        <v>177.5052719665272</v>
      </c>
      <c r="L103" s="106">
        <v>1060594</v>
      </c>
      <c r="M103" s="92">
        <f t="shared" si="14"/>
        <v>2535.8354838709679</v>
      </c>
      <c r="N103" s="97">
        <v>786109</v>
      </c>
      <c r="O103" s="100">
        <v>2016</v>
      </c>
      <c r="P103" s="107">
        <f>IFERROR(('General Input Sheet'!$G$38/(VLOOKUP(O103,Histindex,3,FALSE))),1)</f>
        <v>1</v>
      </c>
      <c r="Q103" s="104" t="s">
        <v>11166</v>
      </c>
      <c r="R103" s="213" cm="1">
        <f t="array" ref="R103">IFERROR(_xlfn.IFS(AND(Q103&lt;&gt;"New",D103&lt;&gt;"Road Bridge"),30%,D103="Road Bridge",10%),0)</f>
        <v>0</v>
      </c>
      <c r="S103" s="80">
        <f t="shared" ref="S103:S166" si="24">ROUND(N103*R103,0)</f>
        <v>0</v>
      </c>
      <c r="T103" s="82">
        <f t="shared" si="12"/>
        <v>0.15</v>
      </c>
      <c r="U103" s="89">
        <f t="shared" si="16"/>
        <v>155897</v>
      </c>
      <c r="V103" s="200">
        <f t="shared" si="17"/>
        <v>133639</v>
      </c>
      <c r="W103" s="89">
        <f t="shared" si="18"/>
        <v>119567</v>
      </c>
      <c r="X103" s="221">
        <v>0</v>
      </c>
      <c r="Y103" s="83">
        <f t="shared" si="19"/>
        <v>1195212</v>
      </c>
      <c r="Z103" s="195">
        <v>2024</v>
      </c>
      <c r="AA103" s="108">
        <f>(1+PPI)^('Future Trunk Assets - Transport'!Z103-YEAR)</f>
        <v>1.1599167883489077</v>
      </c>
      <c r="AB103" s="108">
        <f>IF(Z103&lt;YEAR,1,IF('General Input Sheet'!$E$32="WACC1",1/(1+WACC1)^(Z103-YEAR), IF('General Input Sheet'!$E$32="WACC2",1/(1+WACC2)^(Z103-YEAR),"Check WACC Option in General Input Sheet")))</f>
        <v>0.63169036926213096</v>
      </c>
      <c r="AC103" s="239">
        <f t="shared" si="20"/>
        <v>2255806</v>
      </c>
      <c r="AD103" s="90">
        <f t="shared" si="21"/>
        <v>2678577</v>
      </c>
      <c r="AE103" s="106">
        <f t="shared" si="22"/>
        <v>1692031</v>
      </c>
    </row>
    <row r="104" spans="2:31">
      <c r="B104" s="103" t="s">
        <v>10541</v>
      </c>
      <c r="C104" s="109" t="s">
        <v>10540</v>
      </c>
      <c r="D104" s="100" t="s">
        <v>11127</v>
      </c>
      <c r="E104" s="100">
        <v>6</v>
      </c>
      <c r="F104" s="100" t="s">
        <v>11228</v>
      </c>
      <c r="G104" s="103" t="s">
        <v>11132</v>
      </c>
      <c r="H104" s="93">
        <v>403</v>
      </c>
      <c r="I104" s="94" t="s">
        <v>11141</v>
      </c>
      <c r="J104" s="104">
        <v>1889</v>
      </c>
      <c r="K104" s="80">
        <f t="shared" si="13"/>
        <v>211.76813128639492</v>
      </c>
      <c r="L104" s="106">
        <v>400030</v>
      </c>
      <c r="M104" s="92">
        <f t="shared" si="14"/>
        <v>2462.697270471464</v>
      </c>
      <c r="N104" s="97">
        <v>992467</v>
      </c>
      <c r="O104" s="100">
        <v>2016</v>
      </c>
      <c r="P104" s="107">
        <f>IFERROR(('General Input Sheet'!$G$38/(VLOOKUP(O104,Histindex,3,FALSE))),1)</f>
        <v>1</v>
      </c>
      <c r="Q104" s="104" t="s">
        <v>11165</v>
      </c>
      <c r="R104" s="213" cm="1">
        <f t="array" ref="R104">IFERROR(_xlfn.IFS(AND(Q104&lt;&gt;"New",D104&lt;&gt;"Road Bridge"),30%,D104="Road Bridge",10%),0)</f>
        <v>0.3</v>
      </c>
      <c r="S104" s="80">
        <f t="shared" si="24"/>
        <v>297740</v>
      </c>
      <c r="T104" s="82">
        <f t="shared" si="12"/>
        <v>0.15</v>
      </c>
      <c r="U104" s="89">
        <f t="shared" si="16"/>
        <v>196821</v>
      </c>
      <c r="V104" s="200">
        <f t="shared" si="17"/>
        <v>168719</v>
      </c>
      <c r="W104" s="89">
        <f t="shared" si="18"/>
        <v>150954</v>
      </c>
      <c r="X104" s="221">
        <v>0</v>
      </c>
      <c r="Y104" s="83">
        <f t="shared" si="19"/>
        <v>1806701</v>
      </c>
      <c r="Z104" s="195">
        <v>2024</v>
      </c>
      <c r="AA104" s="108">
        <f>(1+PPI)^('Future Trunk Assets - Transport'!Z104-YEAR)</f>
        <v>1.1599167883489077</v>
      </c>
      <c r="AB104" s="108">
        <f>IF(Z104&lt;YEAR,1,IF('General Input Sheet'!$E$32="WACC1",1/(1+WACC1)^(Z104-YEAR), IF('General Input Sheet'!$E$32="WACC2",1/(1+WACC2)^(Z104-YEAR),"Check WACC Option in General Input Sheet")))</f>
        <v>0.63169036926213096</v>
      </c>
      <c r="AC104" s="239">
        <f t="shared" si="20"/>
        <v>2206731</v>
      </c>
      <c r="AD104" s="90">
        <f t="shared" si="21"/>
        <v>2583021</v>
      </c>
      <c r="AE104" s="106">
        <f t="shared" si="22"/>
        <v>1631669</v>
      </c>
    </row>
    <row r="105" spans="2:31">
      <c r="B105" s="103" t="s">
        <v>10541</v>
      </c>
      <c r="C105" s="109" t="s">
        <v>10542</v>
      </c>
      <c r="D105" s="100" t="s">
        <v>11127</v>
      </c>
      <c r="E105" s="100">
        <v>6</v>
      </c>
      <c r="F105" s="100" t="s">
        <v>11229</v>
      </c>
      <c r="G105" s="103" t="s">
        <v>11132</v>
      </c>
      <c r="H105" s="93">
        <v>399</v>
      </c>
      <c r="I105" s="94" t="s">
        <v>11141</v>
      </c>
      <c r="J105" s="104">
        <v>2091</v>
      </c>
      <c r="K105" s="80">
        <f t="shared" si="13"/>
        <v>292.94117647058823</v>
      </c>
      <c r="L105" s="106">
        <v>612540</v>
      </c>
      <c r="M105" s="92">
        <f t="shared" si="14"/>
        <v>2467.1303258145363</v>
      </c>
      <c r="N105" s="97">
        <v>984385</v>
      </c>
      <c r="O105" s="100">
        <v>2016</v>
      </c>
      <c r="P105" s="107">
        <f>IFERROR(('General Input Sheet'!$G$38/(VLOOKUP(O105,Histindex,3,FALSE))),1)</f>
        <v>1</v>
      </c>
      <c r="Q105" s="104" t="s">
        <v>11165</v>
      </c>
      <c r="R105" s="213" cm="1">
        <f t="array" ref="R105">IFERROR(_xlfn.IFS(AND(Q105&lt;&gt;"New",D105&lt;&gt;"Road Bridge"),30%,D105="Road Bridge",10%),0)</f>
        <v>0.3</v>
      </c>
      <c r="S105" s="80">
        <f t="shared" si="24"/>
        <v>295316</v>
      </c>
      <c r="T105" s="82">
        <f t="shared" si="12"/>
        <v>0.15</v>
      </c>
      <c r="U105" s="89">
        <f t="shared" si="16"/>
        <v>195218</v>
      </c>
      <c r="V105" s="200">
        <f t="shared" si="17"/>
        <v>167345</v>
      </c>
      <c r="W105" s="89">
        <f t="shared" si="18"/>
        <v>149725</v>
      </c>
      <c r="X105" s="221">
        <v>0</v>
      </c>
      <c r="Y105" s="83">
        <f t="shared" si="19"/>
        <v>1791989</v>
      </c>
      <c r="Z105" s="195">
        <v>2024</v>
      </c>
      <c r="AA105" s="108">
        <f>(1+PPI)^('Future Trunk Assets - Transport'!Z105-YEAR)</f>
        <v>1.1599167883489077</v>
      </c>
      <c r="AB105" s="108">
        <f>IF(Z105&lt;YEAR,1,IF('General Input Sheet'!$E$32="WACC1",1/(1+WACC1)^(Z105-YEAR), IF('General Input Sheet'!$E$32="WACC2",1/(1+WACC2)^(Z105-YEAR),"Check WACC Option in General Input Sheet")))</f>
        <v>0.63169036926213096</v>
      </c>
      <c r="AC105" s="239">
        <f t="shared" si="20"/>
        <v>2404529</v>
      </c>
      <c r="AD105" s="90">
        <f t="shared" si="21"/>
        <v>2824879</v>
      </c>
      <c r="AE105" s="106">
        <f t="shared" si="22"/>
        <v>1784449</v>
      </c>
    </row>
    <row r="106" spans="2:31">
      <c r="B106" s="103" t="s">
        <v>10541</v>
      </c>
      <c r="C106" s="109" t="s">
        <v>10543</v>
      </c>
      <c r="D106" s="100" t="s">
        <v>11126</v>
      </c>
      <c r="E106" s="100">
        <v>6</v>
      </c>
      <c r="F106" s="100" t="s">
        <v>10913</v>
      </c>
      <c r="G106" s="103" t="s">
        <v>11131</v>
      </c>
      <c r="H106" s="93">
        <v>0</v>
      </c>
      <c r="I106" s="94" t="s">
        <v>11140</v>
      </c>
      <c r="J106" s="104">
        <v>450</v>
      </c>
      <c r="K106" s="80">
        <f t="shared" si="13"/>
        <v>372</v>
      </c>
      <c r="L106" s="106">
        <v>167400</v>
      </c>
      <c r="M106" s="92" t="str">
        <f t="shared" si="14"/>
        <v/>
      </c>
      <c r="N106" s="97">
        <v>415305</v>
      </c>
      <c r="O106" s="100">
        <v>2016</v>
      </c>
      <c r="P106" s="107">
        <f>IFERROR(('General Input Sheet'!$G$38/(VLOOKUP(O106,Histindex,3,FALSE))),1)</f>
        <v>1</v>
      </c>
      <c r="Q106" s="104" t="s">
        <v>11164</v>
      </c>
      <c r="R106" s="213" cm="1">
        <f t="array" ref="R106">IFERROR(_xlfn.IFS(AND(Q106&lt;&gt;"New",D106&lt;&gt;"Road Bridge"),30%,D106="Road Bridge",10%),0)</f>
        <v>0.3</v>
      </c>
      <c r="S106" s="80">
        <f t="shared" si="24"/>
        <v>124592</v>
      </c>
      <c r="T106" s="82">
        <f t="shared" si="12"/>
        <v>0.15</v>
      </c>
      <c r="U106" s="89">
        <f t="shared" si="16"/>
        <v>82361</v>
      </c>
      <c r="V106" s="200">
        <f t="shared" si="17"/>
        <v>70602</v>
      </c>
      <c r="W106" s="89">
        <f t="shared" si="18"/>
        <v>63168</v>
      </c>
      <c r="X106" s="221">
        <v>0</v>
      </c>
      <c r="Y106" s="83">
        <f t="shared" si="19"/>
        <v>756028</v>
      </c>
      <c r="Z106" s="195">
        <v>2024</v>
      </c>
      <c r="AA106" s="108">
        <f>(1+PPI)^('Future Trunk Assets - Transport'!Z106-YEAR)</f>
        <v>1.1599167883489077</v>
      </c>
      <c r="AB106" s="108">
        <f>IF(Z106&lt;YEAR,1,IF('General Input Sheet'!$E$32="WACC1",1/(1+WACC1)^(Z106-YEAR), IF('General Input Sheet'!$E$32="WACC2",1/(1+WACC2)^(Z106-YEAR),"Check WACC Option in General Input Sheet")))</f>
        <v>0.63169036926213096</v>
      </c>
      <c r="AC106" s="239">
        <f t="shared" si="20"/>
        <v>923428</v>
      </c>
      <c r="AD106" s="90">
        <f t="shared" si="21"/>
        <v>1080890</v>
      </c>
      <c r="AE106" s="106">
        <f t="shared" si="22"/>
        <v>682788</v>
      </c>
    </row>
    <row r="107" spans="2:31">
      <c r="B107" s="103" t="s">
        <v>10545</v>
      </c>
      <c r="C107" s="109" t="s">
        <v>10544</v>
      </c>
      <c r="D107" s="100" t="s">
        <v>11129</v>
      </c>
      <c r="E107" s="100">
        <v>10</v>
      </c>
      <c r="F107" s="100" t="s">
        <v>10914</v>
      </c>
      <c r="G107" s="103" t="s">
        <v>11132</v>
      </c>
      <c r="H107" s="93">
        <v>34</v>
      </c>
      <c r="I107" s="94" t="s">
        <v>11141</v>
      </c>
      <c r="J107" s="104">
        <v>1043.6130636309595</v>
      </c>
      <c r="K107" s="80">
        <f t="shared" si="13"/>
        <v>1.523553178290084</v>
      </c>
      <c r="L107" s="106">
        <v>1590</v>
      </c>
      <c r="M107" s="92">
        <f t="shared" si="14"/>
        <v>90105.882352941175</v>
      </c>
      <c r="N107" s="97">
        <v>3063600</v>
      </c>
      <c r="O107" s="100">
        <v>2016</v>
      </c>
      <c r="P107" s="107">
        <f>IFERROR(('General Input Sheet'!$G$38/(VLOOKUP(O107,Histindex,3,FALSE))),1)</f>
        <v>1</v>
      </c>
      <c r="Q107" s="104" t="s">
        <v>11165</v>
      </c>
      <c r="R107" s="213" cm="1">
        <f t="array" ref="R107">IFERROR(_xlfn.IFS(AND(Q107&lt;&gt;"New",D107&lt;&gt;"Road Bridge"),30%,D107="Road Bridge",10%),0)</f>
        <v>0.1</v>
      </c>
      <c r="S107" s="80">
        <f t="shared" si="24"/>
        <v>306360</v>
      </c>
      <c r="T107" s="82">
        <f t="shared" si="12"/>
        <v>0.15</v>
      </c>
      <c r="U107" s="89">
        <f t="shared" si="16"/>
        <v>607558</v>
      </c>
      <c r="V107" s="200">
        <f t="shared" si="17"/>
        <v>520812</v>
      </c>
      <c r="W107" s="89">
        <f t="shared" si="18"/>
        <v>465974</v>
      </c>
      <c r="X107" s="221">
        <v>0</v>
      </c>
      <c r="Y107" s="83">
        <f t="shared" si="19"/>
        <v>4964304</v>
      </c>
      <c r="Z107" s="195">
        <v>2024</v>
      </c>
      <c r="AA107" s="108">
        <f>(1+PPI)^('Future Trunk Assets - Transport'!Z107-YEAR)</f>
        <v>1.1599167883489077</v>
      </c>
      <c r="AB107" s="108">
        <f>IF(Z107&lt;YEAR,1,IF('General Input Sheet'!$E$32="WACC1",1/(1+WACC1)^(Z107-YEAR), IF('General Input Sheet'!$E$32="WACC2",1/(1+WACC2)^(Z107-YEAR),"Check WACC Option in General Input Sheet")))</f>
        <v>0.63169036926213096</v>
      </c>
      <c r="AC107" s="239">
        <f t="shared" si="20"/>
        <v>4965894</v>
      </c>
      <c r="AD107" s="90">
        <f t="shared" si="21"/>
        <v>5760117</v>
      </c>
      <c r="AE107" s="106">
        <f t="shared" si="22"/>
        <v>3638610</v>
      </c>
    </row>
    <row r="108" spans="2:31">
      <c r="B108" s="103" t="s">
        <v>10545</v>
      </c>
      <c r="C108" s="109" t="s">
        <v>10546</v>
      </c>
      <c r="D108" s="100" t="s">
        <v>11127</v>
      </c>
      <c r="E108" s="100">
        <v>10</v>
      </c>
      <c r="F108" s="100" t="s">
        <v>10915</v>
      </c>
      <c r="G108" s="103" t="s">
        <v>11132</v>
      </c>
      <c r="H108" s="93">
        <v>443</v>
      </c>
      <c r="I108" s="94" t="s">
        <v>11141</v>
      </c>
      <c r="J108" s="104">
        <v>3286</v>
      </c>
      <c r="K108" s="80">
        <f t="shared" si="13"/>
        <v>401.40961655508215</v>
      </c>
      <c r="L108" s="106">
        <v>1319032</v>
      </c>
      <c r="M108" s="92">
        <f t="shared" si="14"/>
        <v>2467.0993227990971</v>
      </c>
      <c r="N108" s="97">
        <v>1092925</v>
      </c>
      <c r="O108" s="100">
        <v>2016</v>
      </c>
      <c r="P108" s="107">
        <f>IFERROR(('General Input Sheet'!$G$38/(VLOOKUP(O108,Histindex,3,FALSE))),1)</f>
        <v>1</v>
      </c>
      <c r="Q108" s="104" t="s">
        <v>11165</v>
      </c>
      <c r="R108" s="213" cm="1">
        <f t="array" ref="R108">IFERROR(_xlfn.IFS(AND(Q108&lt;&gt;"New",D108&lt;&gt;"Road Bridge"),30%,D108="Road Bridge",10%),0)</f>
        <v>0.3</v>
      </c>
      <c r="S108" s="80">
        <f t="shared" si="24"/>
        <v>327878</v>
      </c>
      <c r="T108" s="82">
        <f t="shared" si="12"/>
        <v>0.15</v>
      </c>
      <c r="U108" s="89">
        <f t="shared" si="16"/>
        <v>216743</v>
      </c>
      <c r="V108" s="200">
        <f t="shared" si="17"/>
        <v>185797</v>
      </c>
      <c r="W108" s="89">
        <f t="shared" si="18"/>
        <v>166234</v>
      </c>
      <c r="X108" s="221">
        <v>0</v>
      </c>
      <c r="Y108" s="83">
        <f t="shared" si="19"/>
        <v>1989577</v>
      </c>
      <c r="Z108" s="195">
        <v>2024</v>
      </c>
      <c r="AA108" s="108">
        <f>(1+PPI)^('Future Trunk Assets - Transport'!Z108-YEAR)</f>
        <v>1.1599167883489077</v>
      </c>
      <c r="AB108" s="108">
        <f>IF(Z108&lt;YEAR,1,IF('General Input Sheet'!$E$32="WACC1",1/(1+WACC1)^(Z108-YEAR), IF('General Input Sheet'!$E$32="WACC2",1/(1+WACC2)^(Z108-YEAR),"Check WACC Option in General Input Sheet")))</f>
        <v>0.63169036926213096</v>
      </c>
      <c r="AC108" s="239">
        <f t="shared" si="20"/>
        <v>3308609</v>
      </c>
      <c r="AD108" s="90">
        <f t="shared" si="21"/>
        <v>3914856</v>
      </c>
      <c r="AE108" s="106">
        <f t="shared" si="22"/>
        <v>2472977</v>
      </c>
    </row>
    <row r="109" spans="2:31">
      <c r="B109" s="103" t="s">
        <v>10545</v>
      </c>
      <c r="C109" s="109" t="s">
        <v>10547</v>
      </c>
      <c r="D109" s="100" t="s">
        <v>11127</v>
      </c>
      <c r="E109" s="100">
        <v>10</v>
      </c>
      <c r="F109" s="100" t="s">
        <v>10916</v>
      </c>
      <c r="G109" s="103" t="s">
        <v>11132</v>
      </c>
      <c r="H109" s="93">
        <v>222</v>
      </c>
      <c r="I109" s="94" t="s">
        <v>11141</v>
      </c>
      <c r="J109" s="104">
        <v>692</v>
      </c>
      <c r="K109" s="80">
        <f t="shared" si="13"/>
        <v>523.58815028901734</v>
      </c>
      <c r="L109" s="106">
        <v>362323</v>
      </c>
      <c r="M109" s="92">
        <f t="shared" si="14"/>
        <v>2726.171171171171</v>
      </c>
      <c r="N109" s="97">
        <v>605210</v>
      </c>
      <c r="O109" s="100">
        <v>2016</v>
      </c>
      <c r="P109" s="107">
        <f>IFERROR(('General Input Sheet'!$G$38/(VLOOKUP(O109,Histindex,3,FALSE))),1)</f>
        <v>1</v>
      </c>
      <c r="Q109" s="104" t="s">
        <v>11165</v>
      </c>
      <c r="R109" s="213" cm="1">
        <f t="array" ref="R109">IFERROR(_xlfn.IFS(AND(Q109&lt;&gt;"New",D109&lt;&gt;"Road Bridge"),30%,D109="Road Bridge",10%),0)</f>
        <v>0.3</v>
      </c>
      <c r="S109" s="80">
        <f t="shared" si="24"/>
        <v>181563</v>
      </c>
      <c r="T109" s="82">
        <f t="shared" si="12"/>
        <v>0.15</v>
      </c>
      <c r="U109" s="89">
        <f t="shared" si="16"/>
        <v>120022</v>
      </c>
      <c r="V109" s="200">
        <f t="shared" si="17"/>
        <v>102886</v>
      </c>
      <c r="W109" s="89">
        <f t="shared" si="18"/>
        <v>92052</v>
      </c>
      <c r="X109" s="221">
        <v>0</v>
      </c>
      <c r="Y109" s="83">
        <f t="shared" si="19"/>
        <v>1101733</v>
      </c>
      <c r="Z109" s="195">
        <v>2024</v>
      </c>
      <c r="AA109" s="108">
        <f>(1+PPI)^('Future Trunk Assets - Transport'!Z109-YEAR)</f>
        <v>1.1599167883489077</v>
      </c>
      <c r="AB109" s="108">
        <f>IF(Z109&lt;YEAR,1,IF('General Input Sheet'!$E$32="WACC1",1/(1+WACC1)^(Z109-YEAR), IF('General Input Sheet'!$E$32="WACC2",1/(1+WACC2)^(Z109-YEAR),"Check WACC Option in General Input Sheet")))</f>
        <v>0.63169036926213096</v>
      </c>
      <c r="AC109" s="239">
        <f t="shared" si="20"/>
        <v>1464056</v>
      </c>
      <c r="AD109" s="90">
        <f t="shared" si="21"/>
        <v>1719374</v>
      </c>
      <c r="AE109" s="106">
        <f t="shared" si="22"/>
        <v>1086112</v>
      </c>
    </row>
    <row r="110" spans="2:31">
      <c r="B110" s="103" t="s">
        <v>10545</v>
      </c>
      <c r="C110" s="109" t="s">
        <v>10548</v>
      </c>
      <c r="D110" s="100" t="s">
        <v>11127</v>
      </c>
      <c r="E110" s="100">
        <v>10</v>
      </c>
      <c r="F110" s="100" t="s">
        <v>10917</v>
      </c>
      <c r="G110" s="103" t="s">
        <v>11132</v>
      </c>
      <c r="H110" s="93">
        <v>589</v>
      </c>
      <c r="I110" s="94" t="s">
        <v>11141</v>
      </c>
      <c r="J110" s="104">
        <v>2868</v>
      </c>
      <c r="K110" s="80">
        <f t="shared" si="13"/>
        <v>198.99546722454673</v>
      </c>
      <c r="L110" s="106">
        <v>570719</v>
      </c>
      <c r="M110" s="92">
        <f t="shared" si="14"/>
        <v>2466.037351443124</v>
      </c>
      <c r="N110" s="97">
        <v>1452496</v>
      </c>
      <c r="O110" s="100">
        <v>2016</v>
      </c>
      <c r="P110" s="107">
        <f>IFERROR(('General Input Sheet'!$G$38/(VLOOKUP(O110,Histindex,3,FALSE))),1)</f>
        <v>1</v>
      </c>
      <c r="Q110" s="104" t="s">
        <v>11165</v>
      </c>
      <c r="R110" s="213" cm="1">
        <f t="array" ref="R110">IFERROR(_xlfn.IFS(AND(Q110&lt;&gt;"New",D110&lt;&gt;"Road Bridge"),30%,D110="Road Bridge",10%),0)</f>
        <v>0.3</v>
      </c>
      <c r="S110" s="80">
        <f t="shared" si="24"/>
        <v>435749</v>
      </c>
      <c r="T110" s="82">
        <f t="shared" si="12"/>
        <v>0.15</v>
      </c>
      <c r="U110" s="89">
        <f t="shared" si="16"/>
        <v>288052</v>
      </c>
      <c r="V110" s="200">
        <f t="shared" si="17"/>
        <v>246924</v>
      </c>
      <c r="W110" s="89">
        <f t="shared" si="18"/>
        <v>220925</v>
      </c>
      <c r="X110" s="221">
        <v>0</v>
      </c>
      <c r="Y110" s="83">
        <f t="shared" si="19"/>
        <v>2644146</v>
      </c>
      <c r="Z110" s="195">
        <v>2024</v>
      </c>
      <c r="AA110" s="108">
        <f>(1+PPI)^('Future Trunk Assets - Transport'!Z110-YEAR)</f>
        <v>1.1599167883489077</v>
      </c>
      <c r="AB110" s="108">
        <f>IF(Z110&lt;YEAR,1,IF('General Input Sheet'!$E$32="WACC1",1/(1+WACC1)^(Z110-YEAR), IF('General Input Sheet'!$E$32="WACC2",1/(1+WACC2)^(Z110-YEAR),"Check WACC Option in General Input Sheet")))</f>
        <v>0.63169036926213096</v>
      </c>
      <c r="AC110" s="239">
        <f t="shared" si="20"/>
        <v>3214865</v>
      </c>
      <c r="AD110" s="90">
        <f t="shared" si="21"/>
        <v>3762355</v>
      </c>
      <c r="AE110" s="106">
        <f t="shared" si="22"/>
        <v>2376643</v>
      </c>
    </row>
    <row r="111" spans="2:31">
      <c r="B111" s="103" t="s">
        <v>10545</v>
      </c>
      <c r="C111" s="109" t="s">
        <v>10549</v>
      </c>
      <c r="D111" s="100" t="s">
        <v>11127</v>
      </c>
      <c r="E111" s="100">
        <v>10</v>
      </c>
      <c r="F111" s="100" t="s">
        <v>10918</v>
      </c>
      <c r="G111" s="103" t="s">
        <v>11134</v>
      </c>
      <c r="H111" s="93">
        <v>497</v>
      </c>
      <c r="I111" s="94" t="s">
        <v>115</v>
      </c>
      <c r="J111" s="104">
        <v>9499</v>
      </c>
      <c r="K111" s="80">
        <f t="shared" si="13"/>
        <v>32.823349826297502</v>
      </c>
      <c r="L111" s="106">
        <v>311789</v>
      </c>
      <c r="M111" s="92">
        <f t="shared" si="14"/>
        <v>2533.7686116700202</v>
      </c>
      <c r="N111" s="97">
        <v>1259283</v>
      </c>
      <c r="O111" s="100">
        <v>2016</v>
      </c>
      <c r="P111" s="107">
        <f>IFERROR(('General Input Sheet'!$G$38/(VLOOKUP(O111,Histindex,3,FALSE))),1)</f>
        <v>1</v>
      </c>
      <c r="Q111" s="104" t="s">
        <v>11166</v>
      </c>
      <c r="R111" s="213" cm="1">
        <f t="array" ref="R111">IFERROR(_xlfn.IFS(AND(Q111&lt;&gt;"New",D111&lt;&gt;"Road Bridge"),30%,D111="Road Bridge",10%),0)</f>
        <v>0</v>
      </c>
      <c r="S111" s="80">
        <f t="shared" si="24"/>
        <v>0</v>
      </c>
      <c r="T111" s="82">
        <f t="shared" si="12"/>
        <v>0.15</v>
      </c>
      <c r="U111" s="89">
        <f t="shared" si="16"/>
        <v>249735</v>
      </c>
      <c r="V111" s="200">
        <f t="shared" si="17"/>
        <v>214078</v>
      </c>
      <c r="W111" s="89">
        <f t="shared" si="18"/>
        <v>191537</v>
      </c>
      <c r="X111" s="221">
        <v>0</v>
      </c>
      <c r="Y111" s="83">
        <f t="shared" si="19"/>
        <v>1914633</v>
      </c>
      <c r="Z111" s="195">
        <v>2024</v>
      </c>
      <c r="AA111" s="108">
        <f>(1+PPI)^('Future Trunk Assets - Transport'!Z111-YEAR)</f>
        <v>1.1599167883489077</v>
      </c>
      <c r="AB111" s="108">
        <f>IF(Z111&lt;YEAR,1,IF('General Input Sheet'!$E$32="WACC1",1/(1+WACC1)^(Z111-YEAR), IF('General Input Sheet'!$E$32="WACC2",1/(1+WACC2)^(Z111-YEAR),"Check WACC Option in General Input Sheet")))</f>
        <v>0.63169036926213096</v>
      </c>
      <c r="AC111" s="239">
        <f t="shared" si="20"/>
        <v>2226422</v>
      </c>
      <c r="AD111" s="90">
        <f t="shared" si="21"/>
        <v>2600700</v>
      </c>
      <c r="AE111" s="106">
        <f t="shared" si="22"/>
        <v>1642837</v>
      </c>
    </row>
    <row r="112" spans="2:31">
      <c r="B112" s="103" t="s">
        <v>10545</v>
      </c>
      <c r="C112" s="109" t="s">
        <v>10550</v>
      </c>
      <c r="D112" s="100" t="s">
        <v>11126</v>
      </c>
      <c r="E112" s="100">
        <v>10</v>
      </c>
      <c r="F112" s="100" t="s">
        <v>10919</v>
      </c>
      <c r="G112" s="103" t="s">
        <v>11131</v>
      </c>
      <c r="H112" s="93">
        <v>0</v>
      </c>
      <c r="I112" s="94" t="s">
        <v>11148</v>
      </c>
      <c r="J112" s="104">
        <v>150</v>
      </c>
      <c r="K112" s="80">
        <f t="shared" si="13"/>
        <v>306</v>
      </c>
      <c r="L112" s="106">
        <v>45900</v>
      </c>
      <c r="M112" s="92" t="str">
        <f t="shared" si="14"/>
        <v/>
      </c>
      <c r="N112" s="97">
        <v>466452</v>
      </c>
      <c r="O112" s="100">
        <v>2016</v>
      </c>
      <c r="P112" s="107">
        <f>IFERROR(('General Input Sheet'!$G$38/(VLOOKUP(O112,Histindex,3,FALSE))),1)</f>
        <v>1</v>
      </c>
      <c r="Q112" s="104" t="s">
        <v>11163</v>
      </c>
      <c r="R112" s="213" cm="1">
        <f t="array" ref="R112">IFERROR(_xlfn.IFS(AND(Q112&lt;&gt;"New",D112&lt;&gt;"Road Bridge"),30%,D112="Road Bridge",10%),0)</f>
        <v>0.3</v>
      </c>
      <c r="S112" s="80">
        <f t="shared" si="24"/>
        <v>139936</v>
      </c>
      <c r="T112" s="82">
        <f t="shared" si="12"/>
        <v>0.15</v>
      </c>
      <c r="U112" s="89">
        <f t="shared" si="16"/>
        <v>92504</v>
      </c>
      <c r="V112" s="200">
        <f t="shared" si="17"/>
        <v>79297</v>
      </c>
      <c r="W112" s="89">
        <f t="shared" si="18"/>
        <v>70947</v>
      </c>
      <c r="X112" s="221">
        <v>0</v>
      </c>
      <c r="Y112" s="83">
        <f t="shared" si="19"/>
        <v>849136</v>
      </c>
      <c r="Z112" s="195">
        <v>2024</v>
      </c>
      <c r="AA112" s="108">
        <f>(1+PPI)^('Future Trunk Assets - Transport'!Z112-YEAR)</f>
        <v>1.1599167883489077</v>
      </c>
      <c r="AB112" s="108">
        <f>IF(Z112&lt;YEAR,1,IF('General Input Sheet'!$E$32="WACC1",1/(1+WACC1)^(Z112-YEAR), IF('General Input Sheet'!$E$32="WACC2",1/(1+WACC2)^(Z112-YEAR),"Check WACC Option in General Input Sheet")))</f>
        <v>0.63169036926213096</v>
      </c>
      <c r="AC112" s="239">
        <f t="shared" si="20"/>
        <v>895036</v>
      </c>
      <c r="AD112" s="90">
        <f t="shared" si="21"/>
        <v>1040852</v>
      </c>
      <c r="AE112" s="106">
        <f t="shared" si="22"/>
        <v>657496</v>
      </c>
    </row>
    <row r="113" spans="2:31">
      <c r="B113" s="103" t="s">
        <v>10545</v>
      </c>
      <c r="C113" s="109" t="s">
        <v>10551</v>
      </c>
      <c r="D113" s="100" t="s">
        <v>11126</v>
      </c>
      <c r="E113" s="100">
        <v>10</v>
      </c>
      <c r="F113" s="100" t="s">
        <v>10920</v>
      </c>
      <c r="G113" s="103" t="s">
        <v>11131</v>
      </c>
      <c r="H113" s="93">
        <v>0</v>
      </c>
      <c r="I113" s="94" t="s">
        <v>11148</v>
      </c>
      <c r="J113" s="104">
        <v>150</v>
      </c>
      <c r="K113" s="80">
        <f t="shared" si="13"/>
        <v>306</v>
      </c>
      <c r="L113" s="106">
        <v>45900</v>
      </c>
      <c r="M113" s="92" t="str">
        <f t="shared" si="14"/>
        <v/>
      </c>
      <c r="N113" s="97">
        <v>466452</v>
      </c>
      <c r="O113" s="100">
        <v>2016</v>
      </c>
      <c r="P113" s="107">
        <f>IFERROR(('General Input Sheet'!$G$38/(VLOOKUP(O113,Histindex,3,FALSE))),1)</f>
        <v>1</v>
      </c>
      <c r="Q113" s="104" t="s">
        <v>11163</v>
      </c>
      <c r="R113" s="213" cm="1">
        <f t="array" ref="R113">IFERROR(_xlfn.IFS(AND(Q113&lt;&gt;"New",D113&lt;&gt;"Road Bridge"),30%,D113="Road Bridge",10%),0)</f>
        <v>0.3</v>
      </c>
      <c r="S113" s="80">
        <f t="shared" si="24"/>
        <v>139936</v>
      </c>
      <c r="T113" s="82">
        <f t="shared" si="12"/>
        <v>7.4999999999999997E-2</v>
      </c>
      <c r="U113" s="89">
        <f t="shared" si="16"/>
        <v>46252</v>
      </c>
      <c r="V113" s="200">
        <f t="shared" si="17"/>
        <v>79297</v>
      </c>
      <c r="W113" s="89">
        <f t="shared" si="18"/>
        <v>70947</v>
      </c>
      <c r="X113" s="221">
        <v>0</v>
      </c>
      <c r="Y113" s="83">
        <f t="shared" si="19"/>
        <v>802884</v>
      </c>
      <c r="Z113" s="195">
        <v>2019</v>
      </c>
      <c r="AA113" s="108">
        <f>(1+PPI)^('Future Trunk Assets - Transport'!Z113-YEAR)</f>
        <v>1.0572070799739457</v>
      </c>
      <c r="AB113" s="108">
        <f>IF(Z113&lt;YEAR,1,IF('General Input Sheet'!$E$32="WACC1",1/(1+WACC1)^(Z113-YEAR), IF('General Input Sheet'!$E$32="WACC2",1/(1+WACC2)^(Z113-YEAR),"Check WACC Option in General Input Sheet")))</f>
        <v>0.84176157274348007</v>
      </c>
      <c r="AC113" s="239">
        <f t="shared" si="20"/>
        <v>848784</v>
      </c>
      <c r="AD113" s="90">
        <f t="shared" si="21"/>
        <v>898244</v>
      </c>
      <c r="AE113" s="106">
        <f t="shared" si="22"/>
        <v>756107</v>
      </c>
    </row>
    <row r="114" spans="2:31">
      <c r="B114" s="103" t="s">
        <v>10545</v>
      </c>
      <c r="C114" s="109" t="s">
        <v>10552</v>
      </c>
      <c r="D114" s="100" t="s">
        <v>11126</v>
      </c>
      <c r="E114" s="100">
        <v>10</v>
      </c>
      <c r="F114" s="100" t="s">
        <v>10921</v>
      </c>
      <c r="G114" s="103" t="s">
        <v>11131</v>
      </c>
      <c r="H114" s="93">
        <v>0</v>
      </c>
      <c r="I114" s="94" t="s">
        <v>11140</v>
      </c>
      <c r="J114" s="104">
        <v>450</v>
      </c>
      <c r="K114" s="80">
        <f t="shared" si="13"/>
        <v>606</v>
      </c>
      <c r="L114" s="106">
        <v>272700</v>
      </c>
      <c r="M114" s="92" t="str">
        <f t="shared" si="14"/>
        <v/>
      </c>
      <c r="N114" s="97">
        <v>711951</v>
      </c>
      <c r="O114" s="100">
        <v>2016</v>
      </c>
      <c r="P114" s="107">
        <f>IFERROR(('General Input Sheet'!$G$38/(VLOOKUP(O114,Histindex,3,FALSE))),1)</f>
        <v>1</v>
      </c>
      <c r="Q114" s="104" t="s">
        <v>11163</v>
      </c>
      <c r="R114" s="213" cm="1">
        <f t="array" ref="R114">IFERROR(_xlfn.IFS(AND(Q114&lt;&gt;"New",D114&lt;&gt;"Road Bridge"),30%,D114="Road Bridge",10%),0)</f>
        <v>0.3</v>
      </c>
      <c r="S114" s="80">
        <f t="shared" si="24"/>
        <v>213585</v>
      </c>
      <c r="T114" s="82">
        <f t="shared" si="12"/>
        <v>0.15</v>
      </c>
      <c r="U114" s="89">
        <f t="shared" si="16"/>
        <v>141191</v>
      </c>
      <c r="V114" s="200">
        <f t="shared" si="17"/>
        <v>121032</v>
      </c>
      <c r="W114" s="89">
        <f t="shared" si="18"/>
        <v>108288</v>
      </c>
      <c r="X114" s="221">
        <v>0</v>
      </c>
      <c r="Y114" s="83">
        <f t="shared" si="19"/>
        <v>1296047</v>
      </c>
      <c r="Z114" s="195">
        <v>2024</v>
      </c>
      <c r="AA114" s="108">
        <f>(1+PPI)^('Future Trunk Assets - Transport'!Z114-YEAR)</f>
        <v>1.1599167883489077</v>
      </c>
      <c r="AB114" s="108">
        <f>IF(Z114&lt;YEAR,1,IF('General Input Sheet'!$E$32="WACC1",1/(1+WACC1)^(Z114-YEAR), IF('General Input Sheet'!$E$32="WACC2",1/(1+WACC2)^(Z114-YEAR),"Check WACC Option in General Input Sheet")))</f>
        <v>0.63169036926213096</v>
      </c>
      <c r="AC114" s="239">
        <f t="shared" si="20"/>
        <v>1568747</v>
      </c>
      <c r="AD114" s="90">
        <f t="shared" si="21"/>
        <v>1835565</v>
      </c>
      <c r="AE114" s="106">
        <f t="shared" si="22"/>
        <v>1159509</v>
      </c>
    </row>
    <row r="115" spans="2:31">
      <c r="B115" s="103" t="s">
        <v>10475</v>
      </c>
      <c r="C115" s="109" t="s">
        <v>10553</v>
      </c>
      <c r="D115" s="100" t="s">
        <v>11127</v>
      </c>
      <c r="E115" s="100">
        <v>15</v>
      </c>
      <c r="F115" s="100" t="s">
        <v>10922</v>
      </c>
      <c r="G115" s="103" t="s">
        <v>11135</v>
      </c>
      <c r="H115" s="93">
        <v>736</v>
      </c>
      <c r="I115" s="94" t="s">
        <v>11143</v>
      </c>
      <c r="J115" s="104">
        <v>819</v>
      </c>
      <c r="K115" s="80">
        <f t="shared" si="13"/>
        <v>96.230769230769226</v>
      </c>
      <c r="L115" s="106">
        <v>78813</v>
      </c>
      <c r="M115" s="92">
        <f t="shared" si="14"/>
        <v>2711.802989130435</v>
      </c>
      <c r="N115" s="97">
        <v>1995887</v>
      </c>
      <c r="O115" s="100">
        <v>2016</v>
      </c>
      <c r="P115" s="107">
        <f>IFERROR(('General Input Sheet'!$G$38/(VLOOKUP(O115,Histindex,3,FALSE))),1)</f>
        <v>1</v>
      </c>
      <c r="Q115" s="104" t="s">
        <v>11165</v>
      </c>
      <c r="R115" s="213" cm="1">
        <f t="array" ref="R115">IFERROR(_xlfn.IFS(AND(Q115&lt;&gt;"New",D115&lt;&gt;"Road Bridge"),30%,D115="Road Bridge",10%),0)</f>
        <v>0.3</v>
      </c>
      <c r="S115" s="80">
        <f t="shared" si="24"/>
        <v>598766</v>
      </c>
      <c r="T115" s="82">
        <f t="shared" si="12"/>
        <v>7.4999999999999997E-2</v>
      </c>
      <c r="U115" s="89">
        <f t="shared" si="16"/>
        <v>197907</v>
      </c>
      <c r="V115" s="200">
        <f t="shared" si="17"/>
        <v>339301</v>
      </c>
      <c r="W115" s="89">
        <f t="shared" si="18"/>
        <v>303574</v>
      </c>
      <c r="X115" s="221">
        <v>0</v>
      </c>
      <c r="Y115" s="83">
        <f t="shared" si="19"/>
        <v>3435435</v>
      </c>
      <c r="Z115" s="195">
        <v>2019</v>
      </c>
      <c r="AA115" s="108">
        <f>(1+PPI)^('Future Trunk Assets - Transport'!Z115-YEAR)</f>
        <v>1.0572070799739457</v>
      </c>
      <c r="AB115" s="108">
        <f>IF(Z115&lt;YEAR,1,IF('General Input Sheet'!$E$32="WACC1",1/(1+WACC1)^(Z115-YEAR), IF('General Input Sheet'!$E$32="WACC2",1/(1+WACC2)^(Z115-YEAR),"Check WACC Option in General Input Sheet")))</f>
        <v>0.84176157274348007</v>
      </c>
      <c r="AC115" s="239">
        <f t="shared" si="20"/>
        <v>3514248</v>
      </c>
      <c r="AD115" s="90">
        <f t="shared" si="21"/>
        <v>3716839</v>
      </c>
      <c r="AE115" s="106">
        <f t="shared" si="22"/>
        <v>3128692</v>
      </c>
    </row>
    <row r="116" spans="2:31">
      <c r="B116" s="103" t="s">
        <v>10555</v>
      </c>
      <c r="C116" s="109" t="s">
        <v>10554</v>
      </c>
      <c r="D116" s="100" t="s">
        <v>11127</v>
      </c>
      <c r="E116" s="100">
        <v>15</v>
      </c>
      <c r="F116" s="100" t="s">
        <v>10923</v>
      </c>
      <c r="G116" s="103" t="s">
        <v>11135</v>
      </c>
      <c r="H116" s="93">
        <v>304</v>
      </c>
      <c r="I116" s="94" t="s">
        <v>11143</v>
      </c>
      <c r="J116" s="104">
        <v>1309</v>
      </c>
      <c r="K116" s="80">
        <f t="shared" si="13"/>
        <v>27.433155080213904</v>
      </c>
      <c r="L116" s="106">
        <v>35910</v>
      </c>
      <c r="M116" s="92">
        <f t="shared" si="14"/>
        <v>2714.0394736842104</v>
      </c>
      <c r="N116" s="97">
        <v>825068</v>
      </c>
      <c r="O116" s="100">
        <v>2016</v>
      </c>
      <c r="P116" s="107">
        <f>IFERROR(('General Input Sheet'!$G$38/(VLOOKUP(O116,Histindex,3,FALSE))),1)</f>
        <v>1</v>
      </c>
      <c r="Q116" s="104" t="s">
        <v>11165</v>
      </c>
      <c r="R116" s="213" cm="1">
        <f t="array" ref="R116">IFERROR(_xlfn.IFS(AND(Q116&lt;&gt;"New",D116&lt;&gt;"Road Bridge"),30%,D116="Road Bridge",10%),0)</f>
        <v>0.3</v>
      </c>
      <c r="S116" s="80">
        <f t="shared" si="24"/>
        <v>247520</v>
      </c>
      <c r="T116" s="82">
        <f t="shared" si="12"/>
        <v>7.4999999999999997E-2</v>
      </c>
      <c r="U116" s="89">
        <f t="shared" si="16"/>
        <v>81812</v>
      </c>
      <c r="V116" s="200">
        <f t="shared" si="17"/>
        <v>140262</v>
      </c>
      <c r="W116" s="89">
        <f t="shared" si="18"/>
        <v>125493</v>
      </c>
      <c r="X116" s="221">
        <v>0</v>
      </c>
      <c r="Y116" s="83">
        <f t="shared" si="19"/>
        <v>1420155</v>
      </c>
      <c r="Z116" s="195">
        <v>2019</v>
      </c>
      <c r="AA116" s="108">
        <f>(1+PPI)^('Future Trunk Assets - Transport'!Z116-YEAR)</f>
        <v>1.0572070799739457</v>
      </c>
      <c r="AB116" s="108">
        <f>IF(Z116&lt;YEAR,1,IF('General Input Sheet'!$E$32="WACC1",1/(1+WACC1)^(Z116-YEAR), IF('General Input Sheet'!$E$32="WACC2",1/(1+WACC2)^(Z116-YEAR),"Check WACC Option in General Input Sheet")))</f>
        <v>0.84176157274348007</v>
      </c>
      <c r="AC116" s="239">
        <f t="shared" si="20"/>
        <v>1456065</v>
      </c>
      <c r="AD116" s="90">
        <f t="shared" si="21"/>
        <v>1540069</v>
      </c>
      <c r="AE116" s="106">
        <f t="shared" si="22"/>
        <v>1296371</v>
      </c>
    </row>
    <row r="117" spans="2:31">
      <c r="B117" s="103" t="s">
        <v>10475</v>
      </c>
      <c r="C117" s="109" t="s">
        <v>10556</v>
      </c>
      <c r="D117" s="100" t="s">
        <v>11126</v>
      </c>
      <c r="E117" s="100">
        <v>15</v>
      </c>
      <c r="F117" s="100" t="s">
        <v>10924</v>
      </c>
      <c r="G117" s="103" t="s">
        <v>11137</v>
      </c>
      <c r="H117" s="93">
        <v>0</v>
      </c>
      <c r="I117" s="94" t="s">
        <v>11149</v>
      </c>
      <c r="J117" s="104">
        <v>150</v>
      </c>
      <c r="K117" s="80">
        <f t="shared" si="13"/>
        <v>139</v>
      </c>
      <c r="L117" s="106">
        <v>20850</v>
      </c>
      <c r="M117" s="92" t="str">
        <f t="shared" si="14"/>
        <v/>
      </c>
      <c r="N117" s="97">
        <v>552011</v>
      </c>
      <c r="O117" s="100">
        <v>2016</v>
      </c>
      <c r="P117" s="107">
        <f>IFERROR(('General Input Sheet'!$G$38/(VLOOKUP(O117,Histindex,3,FALSE))),1)</f>
        <v>1</v>
      </c>
      <c r="Q117" s="104" t="s">
        <v>11164</v>
      </c>
      <c r="R117" s="213" cm="1">
        <f t="array" ref="R117">IFERROR(_xlfn.IFS(AND(Q117&lt;&gt;"New",D117&lt;&gt;"Road Bridge"),30%,D117="Road Bridge",10%),0)</f>
        <v>0.3</v>
      </c>
      <c r="S117" s="80">
        <f t="shared" si="24"/>
        <v>165603</v>
      </c>
      <c r="T117" s="82">
        <f t="shared" si="12"/>
        <v>7.4999999999999997E-2</v>
      </c>
      <c r="U117" s="89">
        <f t="shared" si="16"/>
        <v>54736</v>
      </c>
      <c r="V117" s="200">
        <f t="shared" si="17"/>
        <v>93842</v>
      </c>
      <c r="W117" s="89">
        <f t="shared" si="18"/>
        <v>83961</v>
      </c>
      <c r="X117" s="221">
        <v>0</v>
      </c>
      <c r="Y117" s="83">
        <f t="shared" si="19"/>
        <v>950153</v>
      </c>
      <c r="Z117" s="195">
        <v>2019</v>
      </c>
      <c r="AA117" s="108">
        <f>(1+PPI)^('Future Trunk Assets - Transport'!Z117-YEAR)</f>
        <v>1.0572070799739457</v>
      </c>
      <c r="AB117" s="108">
        <f>IF(Z117&lt;YEAR,1,IF('General Input Sheet'!$E$32="WACC1",1/(1+WACC1)^(Z117-YEAR), IF('General Input Sheet'!$E$32="WACC2",1/(1+WACC2)^(Z117-YEAR),"Check WACC Option in General Input Sheet")))</f>
        <v>0.84176157274348007</v>
      </c>
      <c r="AC117" s="239">
        <f t="shared" si="20"/>
        <v>971003</v>
      </c>
      <c r="AD117" s="90">
        <f t="shared" si="21"/>
        <v>1026962</v>
      </c>
      <c r="AE117" s="106">
        <f t="shared" si="22"/>
        <v>864457</v>
      </c>
    </row>
    <row r="118" spans="2:31">
      <c r="B118" s="103" t="s">
        <v>10558</v>
      </c>
      <c r="C118" s="109" t="s">
        <v>10557</v>
      </c>
      <c r="D118" s="100" t="s">
        <v>11127</v>
      </c>
      <c r="E118" s="100">
        <v>9</v>
      </c>
      <c r="F118" s="100" t="s">
        <v>10925</v>
      </c>
      <c r="G118" s="103" t="s">
        <v>11135</v>
      </c>
      <c r="H118" s="93">
        <v>300</v>
      </c>
      <c r="I118" s="94" t="s">
        <v>11143</v>
      </c>
      <c r="J118" s="104">
        <v>945</v>
      </c>
      <c r="K118" s="80">
        <f t="shared" si="13"/>
        <v>1.0857142857142856</v>
      </c>
      <c r="L118" s="106">
        <v>1026</v>
      </c>
      <c r="M118" s="92">
        <f t="shared" si="14"/>
        <v>2708.45</v>
      </c>
      <c r="N118" s="97">
        <v>812535</v>
      </c>
      <c r="O118" s="100">
        <v>2016</v>
      </c>
      <c r="P118" s="107">
        <f>IFERROR(('General Input Sheet'!$G$38/(VLOOKUP(O118,Histindex,3,FALSE))),1)</f>
        <v>1</v>
      </c>
      <c r="Q118" s="104" t="s">
        <v>11165</v>
      </c>
      <c r="R118" s="213" cm="1">
        <f t="array" ref="R118">IFERROR(_xlfn.IFS(AND(Q118&lt;&gt;"New",D118&lt;&gt;"Road Bridge"),30%,D118="Road Bridge",10%),0)</f>
        <v>0.3</v>
      </c>
      <c r="S118" s="80">
        <f t="shared" si="24"/>
        <v>243761</v>
      </c>
      <c r="T118" s="82">
        <f t="shared" si="12"/>
        <v>0.15</v>
      </c>
      <c r="U118" s="89">
        <f t="shared" si="16"/>
        <v>161138</v>
      </c>
      <c r="V118" s="200">
        <f t="shared" si="17"/>
        <v>138131</v>
      </c>
      <c r="W118" s="89">
        <f t="shared" si="18"/>
        <v>123587</v>
      </c>
      <c r="X118" s="221">
        <v>0</v>
      </c>
      <c r="Y118" s="83">
        <f t="shared" si="19"/>
        <v>1479152</v>
      </c>
      <c r="Z118" s="195">
        <v>2024</v>
      </c>
      <c r="AA118" s="108">
        <f>(1+PPI)^('Future Trunk Assets - Transport'!Z118-YEAR)</f>
        <v>1.1599167883489077</v>
      </c>
      <c r="AB118" s="108">
        <f>IF(Z118&lt;YEAR,1,IF('General Input Sheet'!$E$32="WACC1",1/(1+WACC1)^(Z118-YEAR), IF('General Input Sheet'!$E$32="WACC2",1/(1+WACC2)^(Z118-YEAR),"Check WACC Option in General Input Sheet")))</f>
        <v>0.63169036926213096</v>
      </c>
      <c r="AC118" s="239">
        <f t="shared" si="20"/>
        <v>1480178</v>
      </c>
      <c r="AD118" s="90">
        <f t="shared" si="21"/>
        <v>1716943</v>
      </c>
      <c r="AE118" s="106">
        <f t="shared" si="22"/>
        <v>1084576</v>
      </c>
    </row>
    <row r="119" spans="2:31">
      <c r="B119" s="103" t="s">
        <v>10558</v>
      </c>
      <c r="C119" s="109" t="s">
        <v>10559</v>
      </c>
      <c r="D119" s="100" t="s">
        <v>11126</v>
      </c>
      <c r="E119" s="100">
        <v>9</v>
      </c>
      <c r="F119" s="100" t="s">
        <v>10926</v>
      </c>
      <c r="G119" s="103" t="s">
        <v>11136</v>
      </c>
      <c r="H119" s="93">
        <v>0</v>
      </c>
      <c r="I119" s="94" t="s">
        <v>11146</v>
      </c>
      <c r="J119" s="104">
        <v>150</v>
      </c>
      <c r="K119" s="80">
        <f t="shared" si="13"/>
        <v>2</v>
      </c>
      <c r="L119" s="106">
        <v>300</v>
      </c>
      <c r="M119" s="92" t="str">
        <f t="shared" si="14"/>
        <v/>
      </c>
      <c r="N119" s="97">
        <v>592269</v>
      </c>
      <c r="O119" s="100">
        <v>2016</v>
      </c>
      <c r="P119" s="107">
        <f>IFERROR(('General Input Sheet'!$G$38/(VLOOKUP(O119,Histindex,3,FALSE))),1)</f>
        <v>1</v>
      </c>
      <c r="Q119" s="104" t="s">
        <v>11163</v>
      </c>
      <c r="R119" s="213" cm="1">
        <f t="array" ref="R119">IFERROR(_xlfn.IFS(AND(Q119&lt;&gt;"New",D119&lt;&gt;"Road Bridge"),30%,D119="Road Bridge",10%),0)</f>
        <v>0.3</v>
      </c>
      <c r="S119" s="80">
        <f t="shared" si="24"/>
        <v>177681</v>
      </c>
      <c r="T119" s="82">
        <f t="shared" si="12"/>
        <v>0.15</v>
      </c>
      <c r="U119" s="89">
        <f t="shared" si="16"/>
        <v>117456</v>
      </c>
      <c r="V119" s="200">
        <f t="shared" si="17"/>
        <v>100686</v>
      </c>
      <c r="W119" s="89">
        <f t="shared" si="18"/>
        <v>90084</v>
      </c>
      <c r="X119" s="221">
        <v>0</v>
      </c>
      <c r="Y119" s="83">
        <f t="shared" si="19"/>
        <v>1078176</v>
      </c>
      <c r="Z119" s="195">
        <v>2024</v>
      </c>
      <c r="AA119" s="108">
        <f>(1+PPI)^('Future Trunk Assets - Transport'!Z119-YEAR)</f>
        <v>1.1599167883489077</v>
      </c>
      <c r="AB119" s="108">
        <f>IF(Z119&lt;YEAR,1,IF('General Input Sheet'!$E$32="WACC1",1/(1+WACC1)^(Z119-YEAR), IF('General Input Sheet'!$E$32="WACC2",1/(1+WACC2)^(Z119-YEAR),"Check WACC Option in General Input Sheet")))</f>
        <v>0.63169036926213096</v>
      </c>
      <c r="AC119" s="239">
        <f t="shared" si="20"/>
        <v>1078476</v>
      </c>
      <c r="AD119" s="90">
        <f t="shared" si="21"/>
        <v>1250960</v>
      </c>
      <c r="AE119" s="106">
        <f t="shared" si="22"/>
        <v>790219</v>
      </c>
    </row>
    <row r="120" spans="2:31">
      <c r="B120" s="103" t="s">
        <v>10528</v>
      </c>
      <c r="C120" s="109" t="s">
        <v>10560</v>
      </c>
      <c r="D120" s="100" t="s">
        <v>11127</v>
      </c>
      <c r="E120" s="100">
        <v>8</v>
      </c>
      <c r="F120" s="100" t="s">
        <v>10927</v>
      </c>
      <c r="G120" s="103" t="s">
        <v>11135</v>
      </c>
      <c r="H120" s="93">
        <v>367</v>
      </c>
      <c r="I120" s="94" t="s">
        <v>11143</v>
      </c>
      <c r="J120" s="104">
        <v>4400</v>
      </c>
      <c r="K120" s="80">
        <f t="shared" si="13"/>
        <v>1365.336590909091</v>
      </c>
      <c r="L120" s="106">
        <v>6007481</v>
      </c>
      <c r="M120" s="92">
        <f t="shared" si="14"/>
        <v>2855.7220708446866</v>
      </c>
      <c r="N120" s="97">
        <v>1048050</v>
      </c>
      <c r="O120" s="100">
        <v>2016</v>
      </c>
      <c r="P120" s="107">
        <f>IFERROR(('General Input Sheet'!$G$38/(VLOOKUP(O120,Histindex,3,FALSE))),1)</f>
        <v>1</v>
      </c>
      <c r="Q120" s="104" t="s">
        <v>11165</v>
      </c>
      <c r="R120" s="213" cm="1">
        <f t="array" ref="R120">IFERROR(_xlfn.IFS(AND(Q120&lt;&gt;"New",D120&lt;&gt;"Road Bridge"),30%,D120="Road Bridge",10%),0)</f>
        <v>0.3</v>
      </c>
      <c r="S120" s="80">
        <f t="shared" si="24"/>
        <v>314415</v>
      </c>
      <c r="T120" s="82">
        <f t="shared" si="12"/>
        <v>7.4999999999999997E-2</v>
      </c>
      <c r="U120" s="89">
        <f t="shared" si="16"/>
        <v>103922</v>
      </c>
      <c r="V120" s="200">
        <f t="shared" si="17"/>
        <v>178169</v>
      </c>
      <c r="W120" s="89">
        <f t="shared" si="18"/>
        <v>159408</v>
      </c>
      <c r="X120" s="221">
        <v>0</v>
      </c>
      <c r="Y120" s="83">
        <f t="shared" si="19"/>
        <v>1803964</v>
      </c>
      <c r="Z120" s="195">
        <v>2019</v>
      </c>
      <c r="AA120" s="108">
        <f>(1+PPI)^('Future Trunk Assets - Transport'!Z120-YEAR)</f>
        <v>1.0572070799739457</v>
      </c>
      <c r="AB120" s="108">
        <f>IF(Z120&lt;YEAR,1,IF('General Input Sheet'!$E$32="WACC1",1/(1+WACC1)^(Z120-YEAR), IF('General Input Sheet'!$E$32="WACC2",1/(1+WACC2)^(Z120-YEAR),"Check WACC Option in General Input Sheet")))</f>
        <v>0.84176157274348007</v>
      </c>
      <c r="AC120" s="239">
        <f t="shared" si="20"/>
        <v>7811445</v>
      </c>
      <c r="AD120" s="90">
        <f t="shared" si="21"/>
        <v>8376563</v>
      </c>
      <c r="AE120" s="106">
        <f t="shared" si="22"/>
        <v>7051069</v>
      </c>
    </row>
    <row r="121" spans="2:31">
      <c r="B121" s="103" t="s">
        <v>10528</v>
      </c>
      <c r="C121" s="109" t="s">
        <v>10561</v>
      </c>
      <c r="D121" s="100" t="s">
        <v>11127</v>
      </c>
      <c r="E121" s="100">
        <v>8</v>
      </c>
      <c r="F121" s="100" t="s">
        <v>10928</v>
      </c>
      <c r="G121" s="103" t="s">
        <v>11135</v>
      </c>
      <c r="H121" s="93">
        <v>235</v>
      </c>
      <c r="I121" s="94" t="s">
        <v>11143</v>
      </c>
      <c r="J121" s="104">
        <v>3024</v>
      </c>
      <c r="K121" s="80">
        <f t="shared" si="13"/>
        <v>1258.5985449735449</v>
      </c>
      <c r="L121" s="106">
        <v>3806002</v>
      </c>
      <c r="M121" s="92">
        <f t="shared" si="14"/>
        <v>3157.8553191489364</v>
      </c>
      <c r="N121" s="97">
        <v>742096</v>
      </c>
      <c r="O121" s="100">
        <v>2016</v>
      </c>
      <c r="P121" s="107">
        <f>IFERROR(('General Input Sheet'!$G$38/(VLOOKUP(O121,Histindex,3,FALSE))),1)</f>
        <v>1</v>
      </c>
      <c r="Q121" s="104" t="s">
        <v>11165</v>
      </c>
      <c r="R121" s="213" cm="1">
        <f t="array" ref="R121">IFERROR(_xlfn.IFS(AND(Q121&lt;&gt;"New",D121&lt;&gt;"Road Bridge"),30%,D121="Road Bridge",10%),0)</f>
        <v>0.3</v>
      </c>
      <c r="S121" s="80">
        <f t="shared" si="24"/>
        <v>222629</v>
      </c>
      <c r="T121" s="82">
        <f t="shared" si="12"/>
        <v>7.4999999999999997E-2</v>
      </c>
      <c r="U121" s="89">
        <f t="shared" si="16"/>
        <v>73584</v>
      </c>
      <c r="V121" s="200">
        <f t="shared" si="17"/>
        <v>126156</v>
      </c>
      <c r="W121" s="89">
        <f t="shared" si="18"/>
        <v>112873</v>
      </c>
      <c r="X121" s="221">
        <v>0</v>
      </c>
      <c r="Y121" s="83">
        <f t="shared" si="19"/>
        <v>1277338</v>
      </c>
      <c r="Z121" s="195">
        <v>2019</v>
      </c>
      <c r="AA121" s="108">
        <f>(1+PPI)^('Future Trunk Assets - Transport'!Z121-YEAR)</f>
        <v>1.0572070799739457</v>
      </c>
      <c r="AB121" s="108">
        <f>IF(Z121&lt;YEAR,1,IF('General Input Sheet'!$E$32="WACC1",1/(1+WACC1)^(Z121-YEAR), IF('General Input Sheet'!$E$32="WACC2",1/(1+WACC2)^(Z121-YEAR),"Check WACC Option in General Input Sheet")))</f>
        <v>0.84176157274348007</v>
      </c>
      <c r="AC121" s="239">
        <f t="shared" si="20"/>
        <v>5083340</v>
      </c>
      <c r="AD121" s="90">
        <f t="shared" si="21"/>
        <v>5449059</v>
      </c>
      <c r="AE121" s="106">
        <f t="shared" si="22"/>
        <v>4586808</v>
      </c>
    </row>
    <row r="122" spans="2:31">
      <c r="B122" s="103" t="s">
        <v>10528</v>
      </c>
      <c r="C122" s="109" t="s">
        <v>10562</v>
      </c>
      <c r="D122" s="100" t="s">
        <v>11127</v>
      </c>
      <c r="E122" s="100">
        <v>8</v>
      </c>
      <c r="F122" s="100" t="s">
        <v>10929</v>
      </c>
      <c r="G122" s="103" t="s">
        <v>11135</v>
      </c>
      <c r="H122" s="93">
        <v>245</v>
      </c>
      <c r="I122" s="94" t="s">
        <v>11143</v>
      </c>
      <c r="J122" s="104">
        <v>2424</v>
      </c>
      <c r="K122" s="80">
        <f t="shared" si="13"/>
        <v>1140.9298679867986</v>
      </c>
      <c r="L122" s="106">
        <v>2765614</v>
      </c>
      <c r="M122" s="92">
        <f t="shared" si="14"/>
        <v>3164.2612244897959</v>
      </c>
      <c r="N122" s="97">
        <v>775244</v>
      </c>
      <c r="O122" s="100">
        <v>2016</v>
      </c>
      <c r="P122" s="107">
        <f>IFERROR(('General Input Sheet'!$G$38/(VLOOKUP(O122,Histindex,3,FALSE))),1)</f>
        <v>1</v>
      </c>
      <c r="Q122" s="104" t="s">
        <v>11165</v>
      </c>
      <c r="R122" s="213" cm="1">
        <f t="array" ref="R122">IFERROR(_xlfn.IFS(AND(Q122&lt;&gt;"New",D122&lt;&gt;"Road Bridge"),30%,D122="Road Bridge",10%),0)</f>
        <v>0.3</v>
      </c>
      <c r="S122" s="80">
        <f t="shared" si="24"/>
        <v>232573</v>
      </c>
      <c r="T122" s="82">
        <f t="shared" si="12"/>
        <v>7.4999999999999997E-2</v>
      </c>
      <c r="U122" s="89">
        <f t="shared" si="16"/>
        <v>76871</v>
      </c>
      <c r="V122" s="200">
        <f t="shared" si="17"/>
        <v>131791</v>
      </c>
      <c r="W122" s="89">
        <f t="shared" si="18"/>
        <v>117915</v>
      </c>
      <c r="X122" s="221">
        <v>0</v>
      </c>
      <c r="Y122" s="83">
        <f t="shared" si="19"/>
        <v>1334394</v>
      </c>
      <c r="Z122" s="195">
        <v>2019</v>
      </c>
      <c r="AA122" s="108">
        <f>(1+PPI)^('Future Trunk Assets - Transport'!Z122-YEAR)</f>
        <v>1.0572070799739457</v>
      </c>
      <c r="AB122" s="108">
        <f>IF(Z122&lt;YEAR,1,IF('General Input Sheet'!$E$32="WACC1",1/(1+WACC1)^(Z122-YEAR), IF('General Input Sheet'!$E$32="WACC2",1/(1+WACC2)^(Z122-YEAR),"Check WACC Option in General Input Sheet")))</f>
        <v>0.84176157274348007</v>
      </c>
      <c r="AC122" s="239">
        <f t="shared" si="20"/>
        <v>4100008</v>
      </c>
      <c r="AD122" s="90">
        <f t="shared" si="21"/>
        <v>4388995</v>
      </c>
      <c r="AE122" s="106">
        <f t="shared" si="22"/>
        <v>3694487</v>
      </c>
    </row>
    <row r="123" spans="2:31">
      <c r="B123" s="103" t="s">
        <v>10564</v>
      </c>
      <c r="C123" s="109" t="s">
        <v>10563</v>
      </c>
      <c r="D123" s="100" t="s">
        <v>11127</v>
      </c>
      <c r="E123" s="100">
        <v>8</v>
      </c>
      <c r="F123" s="100" t="s">
        <v>10930</v>
      </c>
      <c r="G123" s="103" t="s">
        <v>11132</v>
      </c>
      <c r="H123" s="93">
        <v>790</v>
      </c>
      <c r="I123" s="94" t="s">
        <v>11141</v>
      </c>
      <c r="J123" s="104">
        <v>5000</v>
      </c>
      <c r="K123" s="80">
        <f t="shared" si="13"/>
        <v>1412.2224000000001</v>
      </c>
      <c r="L123" s="106">
        <v>7061112</v>
      </c>
      <c r="M123" s="92">
        <f t="shared" si="14"/>
        <v>2596.3936708860761</v>
      </c>
      <c r="N123" s="97">
        <v>2051151</v>
      </c>
      <c r="O123" s="100">
        <v>2016</v>
      </c>
      <c r="P123" s="107">
        <f>IFERROR(('General Input Sheet'!$G$38/(VLOOKUP(O123,Histindex,3,FALSE))),1)</f>
        <v>1</v>
      </c>
      <c r="Q123" s="104" t="s">
        <v>11165</v>
      </c>
      <c r="R123" s="213" cm="1">
        <f t="array" ref="R123">IFERROR(_xlfn.IFS(AND(Q123&lt;&gt;"New",D123&lt;&gt;"Road Bridge"),30%,D123="Road Bridge",10%),0)</f>
        <v>0.3</v>
      </c>
      <c r="S123" s="80">
        <f t="shared" si="24"/>
        <v>615345</v>
      </c>
      <c r="T123" s="82">
        <f t="shared" si="12"/>
        <v>0.15</v>
      </c>
      <c r="U123" s="89">
        <f t="shared" si="16"/>
        <v>406774</v>
      </c>
      <c r="V123" s="200">
        <f t="shared" si="17"/>
        <v>348696</v>
      </c>
      <c r="W123" s="89">
        <f t="shared" si="18"/>
        <v>311980</v>
      </c>
      <c r="X123" s="221">
        <v>0</v>
      </c>
      <c r="Y123" s="83">
        <f t="shared" si="19"/>
        <v>3733946</v>
      </c>
      <c r="Z123" s="195">
        <v>2024</v>
      </c>
      <c r="AA123" s="108">
        <f>(1+PPI)^('Future Trunk Assets - Transport'!Z123-YEAR)</f>
        <v>1.1599167883489077</v>
      </c>
      <c r="AB123" s="108">
        <f>IF(Z123&lt;YEAR,1,IF('General Input Sheet'!$E$32="WACC1",1/(1+WACC1)^(Z123-YEAR), IF('General Input Sheet'!$E$32="WACC2",1/(1+WACC2)^(Z123-YEAR),"Check WACC Option in General Input Sheet")))</f>
        <v>0.63169036926213096</v>
      </c>
      <c r="AC123" s="239">
        <f t="shared" si="20"/>
        <v>10795058</v>
      </c>
      <c r="AD123" s="90">
        <f t="shared" si="21"/>
        <v>12934346</v>
      </c>
      <c r="AE123" s="106">
        <f t="shared" si="22"/>
        <v>8170502</v>
      </c>
    </row>
    <row r="124" spans="2:31">
      <c r="B124" s="103" t="s">
        <v>10528</v>
      </c>
      <c r="C124" s="109" t="s">
        <v>10565</v>
      </c>
      <c r="D124" s="100" t="s">
        <v>11127</v>
      </c>
      <c r="E124" s="100">
        <v>8</v>
      </c>
      <c r="F124" s="100" t="s">
        <v>10931</v>
      </c>
      <c r="G124" s="103" t="s">
        <v>11135</v>
      </c>
      <c r="H124" s="93">
        <v>193</v>
      </c>
      <c r="I124" s="94" t="s">
        <v>11143</v>
      </c>
      <c r="J124" s="104">
        <v>2637</v>
      </c>
      <c r="K124" s="80">
        <f t="shared" si="13"/>
        <v>1706.7978763746682</v>
      </c>
      <c r="L124" s="106">
        <v>4500826</v>
      </c>
      <c r="M124" s="92">
        <f t="shared" si="14"/>
        <v>3161.1450777202072</v>
      </c>
      <c r="N124" s="97">
        <v>610101</v>
      </c>
      <c r="O124" s="100">
        <v>2016</v>
      </c>
      <c r="P124" s="107">
        <f>IFERROR(('General Input Sheet'!$G$38/(VLOOKUP(O124,Histindex,3,FALSE))),1)</f>
        <v>1</v>
      </c>
      <c r="Q124" s="104" t="s">
        <v>11165</v>
      </c>
      <c r="R124" s="213" cm="1">
        <f t="array" ref="R124">IFERROR(_xlfn.IFS(AND(Q124&lt;&gt;"New",D124&lt;&gt;"Road Bridge"),30%,D124="Road Bridge",10%),0)</f>
        <v>0.3</v>
      </c>
      <c r="S124" s="80">
        <f t="shared" si="24"/>
        <v>183030</v>
      </c>
      <c r="T124" s="82">
        <f t="shared" si="12"/>
        <v>0.15</v>
      </c>
      <c r="U124" s="89">
        <f t="shared" si="16"/>
        <v>120992</v>
      </c>
      <c r="V124" s="200">
        <f t="shared" si="17"/>
        <v>103717</v>
      </c>
      <c r="W124" s="89">
        <f t="shared" si="18"/>
        <v>92796</v>
      </c>
      <c r="X124" s="221">
        <v>0</v>
      </c>
      <c r="Y124" s="83">
        <f t="shared" si="19"/>
        <v>1110636</v>
      </c>
      <c r="Z124" s="195">
        <v>2024</v>
      </c>
      <c r="AA124" s="108">
        <f>(1+PPI)^('Future Trunk Assets - Transport'!Z124-YEAR)</f>
        <v>1.1599167883489077</v>
      </c>
      <c r="AB124" s="108">
        <f>IF(Z124&lt;YEAR,1,IF('General Input Sheet'!$E$32="WACC1",1/(1+WACC1)^(Z124-YEAR), IF('General Input Sheet'!$E$32="WACC2",1/(1+WACC2)^(Z124-YEAR),"Check WACC Option in General Input Sheet")))</f>
        <v>0.63169036926213096</v>
      </c>
      <c r="AC124" s="239">
        <f t="shared" si="20"/>
        <v>5611462</v>
      </c>
      <c r="AD124" s="90">
        <f t="shared" si="21"/>
        <v>6772065</v>
      </c>
      <c r="AE124" s="106">
        <f t="shared" si="22"/>
        <v>4277848</v>
      </c>
    </row>
    <row r="125" spans="2:31">
      <c r="B125" s="103" t="s">
        <v>10528</v>
      </c>
      <c r="C125" s="109" t="s">
        <v>10566</v>
      </c>
      <c r="D125" s="100" t="s">
        <v>11127</v>
      </c>
      <c r="E125" s="100">
        <v>8</v>
      </c>
      <c r="F125" s="100" t="s">
        <v>10932</v>
      </c>
      <c r="G125" s="103" t="s">
        <v>11135</v>
      </c>
      <c r="H125" s="93">
        <v>72</v>
      </c>
      <c r="I125" s="94" t="s">
        <v>11143</v>
      </c>
      <c r="J125" s="104">
        <v>440</v>
      </c>
      <c r="K125" s="80">
        <f t="shared" si="13"/>
        <v>1144.1090909090908</v>
      </c>
      <c r="L125" s="106">
        <v>503408</v>
      </c>
      <c r="M125" s="92">
        <f t="shared" si="14"/>
        <v>3873.3472222222222</v>
      </c>
      <c r="N125" s="97">
        <v>278881</v>
      </c>
      <c r="O125" s="100">
        <v>2016</v>
      </c>
      <c r="P125" s="107">
        <f>IFERROR(('General Input Sheet'!$G$38/(VLOOKUP(O125,Histindex,3,FALSE))),1)</f>
        <v>1</v>
      </c>
      <c r="Q125" s="104" t="s">
        <v>11165</v>
      </c>
      <c r="R125" s="213" cm="1">
        <f t="array" ref="R125">IFERROR(_xlfn.IFS(AND(Q125&lt;&gt;"New",D125&lt;&gt;"Road Bridge"),30%,D125="Road Bridge",10%),0)</f>
        <v>0.3</v>
      </c>
      <c r="S125" s="80">
        <f t="shared" si="24"/>
        <v>83664</v>
      </c>
      <c r="T125" s="82">
        <f t="shared" si="12"/>
        <v>0.15</v>
      </c>
      <c r="U125" s="89">
        <f t="shared" si="16"/>
        <v>55306</v>
      </c>
      <c r="V125" s="200">
        <f t="shared" si="17"/>
        <v>47410</v>
      </c>
      <c r="W125" s="89">
        <f t="shared" si="18"/>
        <v>42418</v>
      </c>
      <c r="X125" s="221">
        <v>0</v>
      </c>
      <c r="Y125" s="83">
        <f t="shared" si="19"/>
        <v>507679</v>
      </c>
      <c r="Z125" s="195">
        <v>2024</v>
      </c>
      <c r="AA125" s="108">
        <f>(1+PPI)^('Future Trunk Assets - Transport'!Z125-YEAR)</f>
        <v>1.1599167883489077</v>
      </c>
      <c r="AB125" s="108">
        <f>IF(Z125&lt;YEAR,1,IF('General Input Sheet'!$E$32="WACC1",1/(1+WACC1)^(Z125-YEAR), IF('General Input Sheet'!$E$32="WACC2",1/(1+WACC2)^(Z125-YEAR),"Check WACC Option in General Input Sheet")))</f>
        <v>0.63169036926213096</v>
      </c>
      <c r="AC125" s="239">
        <f t="shared" si="20"/>
        <v>1011087</v>
      </c>
      <c r="AD125" s="90">
        <f t="shared" si="21"/>
        <v>1202219</v>
      </c>
      <c r="AE125" s="106">
        <f t="shared" si="22"/>
        <v>759430</v>
      </c>
    </row>
    <row r="126" spans="2:31">
      <c r="B126" s="103" t="s">
        <v>10528</v>
      </c>
      <c r="C126" s="109" t="s">
        <v>10567</v>
      </c>
      <c r="D126" s="100" t="s">
        <v>11127</v>
      </c>
      <c r="E126" s="100">
        <v>8</v>
      </c>
      <c r="F126" s="100" t="s">
        <v>10932</v>
      </c>
      <c r="G126" s="103" t="s">
        <v>11135</v>
      </c>
      <c r="H126" s="93">
        <v>15</v>
      </c>
      <c r="I126" s="94" t="s">
        <v>11143</v>
      </c>
      <c r="J126" s="104">
        <v>87</v>
      </c>
      <c r="K126" s="80">
        <f t="shared" si="13"/>
        <v>0</v>
      </c>
      <c r="L126" s="106">
        <v>0</v>
      </c>
      <c r="M126" s="92">
        <f t="shared" si="14"/>
        <v>5060.5333333333338</v>
      </c>
      <c r="N126" s="97">
        <v>75908</v>
      </c>
      <c r="O126" s="100">
        <v>2016</v>
      </c>
      <c r="P126" s="107">
        <f>IFERROR(('General Input Sheet'!$G$38/(VLOOKUP(O126,Histindex,3,FALSE))),1)</f>
        <v>1</v>
      </c>
      <c r="Q126" s="104" t="s">
        <v>11165</v>
      </c>
      <c r="R126" s="213" cm="1">
        <f t="array" ref="R126">IFERROR(_xlfn.IFS(AND(Q126&lt;&gt;"New",D126&lt;&gt;"Road Bridge"),30%,D126="Road Bridge",10%),0)</f>
        <v>0.3</v>
      </c>
      <c r="S126" s="80">
        <f t="shared" si="24"/>
        <v>22772</v>
      </c>
      <c r="T126" s="82">
        <f t="shared" si="12"/>
        <v>0.15</v>
      </c>
      <c r="U126" s="89">
        <f t="shared" si="16"/>
        <v>15054</v>
      </c>
      <c r="V126" s="200">
        <f t="shared" si="17"/>
        <v>12904</v>
      </c>
      <c r="W126" s="89">
        <f t="shared" si="18"/>
        <v>11546</v>
      </c>
      <c r="X126" s="221">
        <v>0</v>
      </c>
      <c r="Y126" s="83">
        <f t="shared" si="19"/>
        <v>138184</v>
      </c>
      <c r="Z126" s="195">
        <v>2024</v>
      </c>
      <c r="AA126" s="108">
        <f>(1+PPI)^('Future Trunk Assets - Transport'!Z126-YEAR)</f>
        <v>1.1599167883489077</v>
      </c>
      <c r="AB126" s="108">
        <f>IF(Z126&lt;YEAR,1,IF('General Input Sheet'!$E$32="WACC1",1/(1+WACC1)^(Z126-YEAR), IF('General Input Sheet'!$E$32="WACC2",1/(1+WACC2)^(Z126-YEAR),"Check WACC Option in General Input Sheet")))</f>
        <v>0.63169036926213096</v>
      </c>
      <c r="AC126" s="239">
        <f t="shared" si="20"/>
        <v>138184</v>
      </c>
      <c r="AD126" s="90">
        <f t="shared" si="21"/>
        <v>160282</v>
      </c>
      <c r="AE126" s="106">
        <f t="shared" si="22"/>
        <v>101249</v>
      </c>
    </row>
    <row r="127" spans="2:31">
      <c r="B127" s="103" t="s">
        <v>10528</v>
      </c>
      <c r="C127" s="109" t="s">
        <v>10568</v>
      </c>
      <c r="D127" s="100" t="s">
        <v>11127</v>
      </c>
      <c r="E127" s="100">
        <v>8</v>
      </c>
      <c r="F127" s="100" t="s">
        <v>10933</v>
      </c>
      <c r="G127" s="103" t="s">
        <v>11132</v>
      </c>
      <c r="H127" s="93">
        <v>100</v>
      </c>
      <c r="I127" s="94" t="s">
        <v>11141</v>
      </c>
      <c r="J127" s="104">
        <v>693</v>
      </c>
      <c r="K127" s="80">
        <f t="shared" si="13"/>
        <v>210.41558441558442</v>
      </c>
      <c r="L127" s="106">
        <v>145818</v>
      </c>
      <c r="M127" s="92">
        <f t="shared" si="14"/>
        <v>2877.66</v>
      </c>
      <c r="N127" s="97">
        <v>287766</v>
      </c>
      <c r="O127" s="100">
        <v>2016</v>
      </c>
      <c r="P127" s="107">
        <f>IFERROR(('General Input Sheet'!$G$38/(VLOOKUP(O127,Histindex,3,FALSE))),1)</f>
        <v>1</v>
      </c>
      <c r="Q127" s="104" t="s">
        <v>11157</v>
      </c>
      <c r="R127" s="213" cm="1">
        <f t="array" ref="R127">IFERROR(_xlfn.IFS(AND(Q127&lt;&gt;"New",D127&lt;&gt;"Road Bridge"),30%,D127="Road Bridge",10%),0)</f>
        <v>0.3</v>
      </c>
      <c r="S127" s="80">
        <f t="shared" si="24"/>
        <v>86330</v>
      </c>
      <c r="T127" s="82">
        <f t="shared" si="12"/>
        <v>0.15</v>
      </c>
      <c r="U127" s="89">
        <f t="shared" si="16"/>
        <v>57068</v>
      </c>
      <c r="V127" s="200">
        <f t="shared" si="17"/>
        <v>48920</v>
      </c>
      <c r="W127" s="89">
        <f t="shared" si="18"/>
        <v>43769</v>
      </c>
      <c r="X127" s="221">
        <v>0</v>
      </c>
      <c r="Y127" s="83">
        <f t="shared" si="19"/>
        <v>523853</v>
      </c>
      <c r="Z127" s="195">
        <v>2024</v>
      </c>
      <c r="AA127" s="108">
        <f>(1+PPI)^('Future Trunk Assets - Transport'!Z127-YEAR)</f>
        <v>1.1599167883489077</v>
      </c>
      <c r="AB127" s="108">
        <f>IF(Z127&lt;YEAR,1,IF('General Input Sheet'!$E$32="WACC1",1/(1+WACC1)^(Z127-YEAR), IF('General Input Sheet'!$E$32="WACC2",1/(1+WACC2)^(Z127-YEAR),"Check WACC Option in General Input Sheet")))</f>
        <v>0.63169036926213096</v>
      </c>
      <c r="AC127" s="239">
        <f t="shared" si="20"/>
        <v>669671</v>
      </c>
      <c r="AD127" s="90">
        <f t="shared" si="21"/>
        <v>785291</v>
      </c>
      <c r="AE127" s="106">
        <f t="shared" si="22"/>
        <v>496061</v>
      </c>
    </row>
    <row r="128" spans="2:31">
      <c r="B128" s="103" t="s">
        <v>10528</v>
      </c>
      <c r="C128" s="109" t="s">
        <v>10569</v>
      </c>
      <c r="D128" s="100" t="s">
        <v>11126</v>
      </c>
      <c r="E128" s="100">
        <v>8</v>
      </c>
      <c r="F128" s="100" t="s">
        <v>10934</v>
      </c>
      <c r="G128" s="103" t="s">
        <v>11136</v>
      </c>
      <c r="H128" s="93">
        <v>0</v>
      </c>
      <c r="I128" s="94" t="s">
        <v>11144</v>
      </c>
      <c r="J128" s="104">
        <v>150</v>
      </c>
      <c r="K128" s="80">
        <f t="shared" si="13"/>
        <v>1612</v>
      </c>
      <c r="L128" s="106">
        <v>241800</v>
      </c>
      <c r="M128" s="92" t="str">
        <f t="shared" si="14"/>
        <v/>
      </c>
      <c r="N128" s="97">
        <v>552749</v>
      </c>
      <c r="O128" s="100">
        <v>2016</v>
      </c>
      <c r="P128" s="107">
        <f>IFERROR(('General Input Sheet'!$G$38/(VLOOKUP(O128,Histindex,3,FALSE))),1)</f>
        <v>1</v>
      </c>
      <c r="Q128" s="104" t="s">
        <v>11163</v>
      </c>
      <c r="R128" s="213" cm="1">
        <f t="array" ref="R128">IFERROR(_xlfn.IFS(AND(Q128&lt;&gt;"New",D128&lt;&gt;"Road Bridge"),30%,D128="Road Bridge",10%),0)</f>
        <v>0.3</v>
      </c>
      <c r="S128" s="80">
        <f t="shared" si="24"/>
        <v>165825</v>
      </c>
      <c r="T128" s="82">
        <f t="shared" si="12"/>
        <v>7.4999999999999997E-2</v>
      </c>
      <c r="U128" s="89">
        <f t="shared" si="16"/>
        <v>54809</v>
      </c>
      <c r="V128" s="200">
        <f t="shared" si="17"/>
        <v>93967</v>
      </c>
      <c r="W128" s="89">
        <f t="shared" si="18"/>
        <v>84073</v>
      </c>
      <c r="X128" s="221">
        <v>0</v>
      </c>
      <c r="Y128" s="83">
        <f t="shared" si="19"/>
        <v>951423</v>
      </c>
      <c r="Z128" s="195">
        <v>2019</v>
      </c>
      <c r="AA128" s="108">
        <f>(1+PPI)^('Future Trunk Assets - Transport'!Z128-YEAR)</f>
        <v>1.0572070799739457</v>
      </c>
      <c r="AB128" s="108">
        <f>IF(Z128&lt;YEAR,1,IF('General Input Sheet'!$E$32="WACC1",1/(1+WACC1)^(Z128-YEAR), IF('General Input Sheet'!$E$32="WACC2",1/(1+WACC2)^(Z128-YEAR),"Check WACC Option in General Input Sheet")))</f>
        <v>0.84176157274348007</v>
      </c>
      <c r="AC128" s="239">
        <f t="shared" si="20"/>
        <v>1193223</v>
      </c>
      <c r="AD128" s="90">
        <f t="shared" si="21"/>
        <v>1266243</v>
      </c>
      <c r="AE128" s="106">
        <f t="shared" si="22"/>
        <v>1065875</v>
      </c>
    </row>
    <row r="129" spans="2:31">
      <c r="B129" s="103" t="s">
        <v>10528</v>
      </c>
      <c r="C129" s="109" t="s">
        <v>10570</v>
      </c>
      <c r="D129" s="100" t="s">
        <v>11126</v>
      </c>
      <c r="E129" s="100">
        <v>8</v>
      </c>
      <c r="F129" s="100" t="s">
        <v>10935</v>
      </c>
      <c r="G129" s="103" t="s">
        <v>11137</v>
      </c>
      <c r="H129" s="93">
        <v>0</v>
      </c>
      <c r="I129" s="94" t="s">
        <v>11145</v>
      </c>
      <c r="J129" s="104">
        <v>300</v>
      </c>
      <c r="K129" s="80">
        <f t="shared" si="13"/>
        <v>2221</v>
      </c>
      <c r="L129" s="106">
        <v>666300</v>
      </c>
      <c r="M129" s="92" t="str">
        <f t="shared" si="14"/>
        <v/>
      </c>
      <c r="N129" s="97">
        <v>581064</v>
      </c>
      <c r="O129" s="100">
        <v>2016</v>
      </c>
      <c r="P129" s="107">
        <f>IFERROR(('General Input Sheet'!$G$38/(VLOOKUP(O129,Histindex,3,FALSE))),1)</f>
        <v>1</v>
      </c>
      <c r="Q129" s="104" t="s">
        <v>11164</v>
      </c>
      <c r="R129" s="213" cm="1">
        <f t="array" ref="R129">IFERROR(_xlfn.IFS(AND(Q129&lt;&gt;"New",D129&lt;&gt;"Road Bridge"),30%,D129="Road Bridge",10%),0)</f>
        <v>0.3</v>
      </c>
      <c r="S129" s="80">
        <f t="shared" si="24"/>
        <v>174319</v>
      </c>
      <c r="T129" s="82">
        <f t="shared" si="12"/>
        <v>7.4999999999999997E-2</v>
      </c>
      <c r="U129" s="89">
        <f t="shared" si="16"/>
        <v>57617</v>
      </c>
      <c r="V129" s="200">
        <f t="shared" si="17"/>
        <v>98781</v>
      </c>
      <c r="W129" s="89">
        <f t="shared" si="18"/>
        <v>88380</v>
      </c>
      <c r="X129" s="221">
        <v>0</v>
      </c>
      <c r="Y129" s="83">
        <f t="shared" si="19"/>
        <v>1000161</v>
      </c>
      <c r="Z129" s="195">
        <v>2019</v>
      </c>
      <c r="AA129" s="108">
        <f>(1+PPI)^('Future Trunk Assets - Transport'!Z129-YEAR)</f>
        <v>1.0572070799739457</v>
      </c>
      <c r="AB129" s="108">
        <f>IF(Z129&lt;YEAR,1,IF('General Input Sheet'!$E$32="WACC1",1/(1+WACC1)^(Z129-YEAR), IF('General Input Sheet'!$E$32="WACC2",1/(1+WACC2)^(Z129-YEAR),"Check WACC Option in General Input Sheet")))</f>
        <v>0.84176157274348007</v>
      </c>
      <c r="AC129" s="239">
        <f t="shared" si="20"/>
        <v>1666461</v>
      </c>
      <c r="AD129" s="90">
        <f t="shared" si="21"/>
        <v>1774910</v>
      </c>
      <c r="AE129" s="106">
        <f t="shared" si="22"/>
        <v>1494051</v>
      </c>
    </row>
    <row r="130" spans="2:31">
      <c r="B130" s="103" t="s">
        <v>10528</v>
      </c>
      <c r="C130" s="109" t="s">
        <v>10571</v>
      </c>
      <c r="D130" s="100" t="s">
        <v>11126</v>
      </c>
      <c r="E130" s="100">
        <v>8</v>
      </c>
      <c r="F130" s="100" t="s">
        <v>10936</v>
      </c>
      <c r="G130" s="103" t="s">
        <v>11136</v>
      </c>
      <c r="H130" s="93">
        <v>0</v>
      </c>
      <c r="I130" s="94" t="s">
        <v>11146</v>
      </c>
      <c r="J130" s="104">
        <v>150</v>
      </c>
      <c r="K130" s="80">
        <f t="shared" si="13"/>
        <v>2221</v>
      </c>
      <c r="L130" s="106">
        <v>333150</v>
      </c>
      <c r="M130" s="92" t="str">
        <f t="shared" si="14"/>
        <v/>
      </c>
      <c r="N130" s="97">
        <v>554170</v>
      </c>
      <c r="O130" s="100">
        <v>2016</v>
      </c>
      <c r="P130" s="107">
        <f>IFERROR(('General Input Sheet'!$G$38/(VLOOKUP(O130,Histindex,3,FALSE))),1)</f>
        <v>1</v>
      </c>
      <c r="Q130" s="104" t="s">
        <v>11164</v>
      </c>
      <c r="R130" s="213" cm="1">
        <f t="array" ref="R130">IFERROR(_xlfn.IFS(AND(Q130&lt;&gt;"New",D130&lt;&gt;"Road Bridge"),30%,D130="Road Bridge",10%),0)</f>
        <v>0.3</v>
      </c>
      <c r="S130" s="80">
        <f t="shared" si="24"/>
        <v>166251</v>
      </c>
      <c r="T130" s="82">
        <f t="shared" si="12"/>
        <v>7.4999999999999997E-2</v>
      </c>
      <c r="U130" s="89">
        <f t="shared" si="16"/>
        <v>54950</v>
      </c>
      <c r="V130" s="200">
        <f t="shared" si="17"/>
        <v>94209</v>
      </c>
      <c r="W130" s="89">
        <f t="shared" si="18"/>
        <v>84289</v>
      </c>
      <c r="X130" s="221">
        <v>0</v>
      </c>
      <c r="Y130" s="83">
        <f t="shared" si="19"/>
        <v>953869</v>
      </c>
      <c r="Z130" s="195">
        <v>2019</v>
      </c>
      <c r="AA130" s="108">
        <f>(1+PPI)^('Future Trunk Assets - Transport'!Z130-YEAR)</f>
        <v>1.0572070799739457</v>
      </c>
      <c r="AB130" s="108">
        <f>IF(Z130&lt;YEAR,1,IF('General Input Sheet'!$E$32="WACC1",1/(1+WACC1)^(Z130-YEAR), IF('General Input Sheet'!$E$32="WACC2",1/(1+WACC2)^(Z130-YEAR),"Check WACC Option in General Input Sheet")))</f>
        <v>0.84176157274348007</v>
      </c>
      <c r="AC130" s="239">
        <f t="shared" si="20"/>
        <v>1287019</v>
      </c>
      <c r="AD130" s="90">
        <f t="shared" si="21"/>
        <v>1367203</v>
      </c>
      <c r="AE130" s="106">
        <f t="shared" si="22"/>
        <v>1150859</v>
      </c>
    </row>
    <row r="131" spans="2:31">
      <c r="B131" s="103" t="s">
        <v>10528</v>
      </c>
      <c r="C131" s="109" t="s">
        <v>10572</v>
      </c>
      <c r="D131" s="100" t="s">
        <v>11126</v>
      </c>
      <c r="E131" s="100">
        <v>8</v>
      </c>
      <c r="F131" s="100" t="s">
        <v>10937</v>
      </c>
      <c r="G131" s="103" t="s">
        <v>11130</v>
      </c>
      <c r="H131" s="93">
        <v>0</v>
      </c>
      <c r="I131" s="94" t="s">
        <v>11139</v>
      </c>
      <c r="J131" s="104">
        <v>600</v>
      </c>
      <c r="K131" s="80">
        <f t="shared" si="13"/>
        <v>1525.75</v>
      </c>
      <c r="L131" s="106">
        <v>915450</v>
      </c>
      <c r="M131" s="92" t="str">
        <f t="shared" si="14"/>
        <v/>
      </c>
      <c r="N131" s="97">
        <v>629348</v>
      </c>
      <c r="O131" s="100">
        <v>2016</v>
      </c>
      <c r="P131" s="107">
        <f>IFERROR(('General Input Sheet'!$G$38/(VLOOKUP(O131,Histindex,3,FALSE))),1)</f>
        <v>1</v>
      </c>
      <c r="Q131" s="104" t="s">
        <v>11164</v>
      </c>
      <c r="R131" s="213" cm="1">
        <f t="array" ref="R131">IFERROR(_xlfn.IFS(AND(Q131&lt;&gt;"New",D131&lt;&gt;"Road Bridge"),30%,D131="Road Bridge",10%),0)</f>
        <v>0.3</v>
      </c>
      <c r="S131" s="80">
        <f t="shared" si="24"/>
        <v>188804</v>
      </c>
      <c r="T131" s="82">
        <f t="shared" si="12"/>
        <v>0.15</v>
      </c>
      <c r="U131" s="89">
        <f t="shared" si="16"/>
        <v>124809</v>
      </c>
      <c r="V131" s="200">
        <f t="shared" si="17"/>
        <v>106989</v>
      </c>
      <c r="W131" s="89">
        <f t="shared" si="18"/>
        <v>95724</v>
      </c>
      <c r="X131" s="221">
        <v>0</v>
      </c>
      <c r="Y131" s="83">
        <f t="shared" si="19"/>
        <v>1145674</v>
      </c>
      <c r="Z131" s="195">
        <v>2024</v>
      </c>
      <c r="AA131" s="108">
        <f>(1+PPI)^('Future Trunk Assets - Transport'!Z131-YEAR)</f>
        <v>1.1599167883489077</v>
      </c>
      <c r="AB131" s="108">
        <f>IF(Z131&lt;YEAR,1,IF('General Input Sheet'!$E$32="WACC1",1/(1+WACC1)^(Z131-YEAR), IF('General Input Sheet'!$E$32="WACC2",1/(1+WACC2)^(Z131-YEAR),"Check WACC Option in General Input Sheet")))</f>
        <v>0.63169036926213096</v>
      </c>
      <c r="AC131" s="239">
        <f t="shared" si="20"/>
        <v>2061124</v>
      </c>
      <c r="AD131" s="90">
        <f t="shared" si="21"/>
        <v>2444273</v>
      </c>
      <c r="AE131" s="106">
        <f t="shared" si="22"/>
        <v>1544024</v>
      </c>
    </row>
    <row r="132" spans="2:31">
      <c r="B132" s="103" t="s">
        <v>10574</v>
      </c>
      <c r="C132" s="109" t="s">
        <v>10573</v>
      </c>
      <c r="D132" s="100" t="s">
        <v>11129</v>
      </c>
      <c r="E132" s="100">
        <v>13</v>
      </c>
      <c r="F132" s="100" t="s">
        <v>10938</v>
      </c>
      <c r="G132" s="103" t="s">
        <v>11132</v>
      </c>
      <c r="H132" s="93">
        <v>51</v>
      </c>
      <c r="I132" s="94" t="s">
        <v>11141</v>
      </c>
      <c r="J132" s="104">
        <v>184.73093595777453</v>
      </c>
      <c r="K132" s="80">
        <f t="shared" si="13"/>
        <v>2.9989562772887823</v>
      </c>
      <c r="L132" s="106">
        <v>554</v>
      </c>
      <c r="M132" s="92">
        <f t="shared" si="14"/>
        <v>49315.588235294119</v>
      </c>
      <c r="N132" s="97">
        <v>2515095</v>
      </c>
      <c r="O132" s="100">
        <v>2016</v>
      </c>
      <c r="P132" s="107">
        <f>IFERROR(('General Input Sheet'!$G$38/(VLOOKUP(O132,Histindex,3,FALSE))),1)</f>
        <v>1</v>
      </c>
      <c r="Q132" s="104" t="s">
        <v>11165</v>
      </c>
      <c r="R132" s="213" cm="1">
        <f t="array" ref="R132">IFERROR(_xlfn.IFS(AND(Q132&lt;&gt;"New",D132&lt;&gt;"Road Bridge"),30%,D132="Road Bridge",10%),0)</f>
        <v>0.1</v>
      </c>
      <c r="S132" s="80">
        <f t="shared" si="24"/>
        <v>251510</v>
      </c>
      <c r="T132" s="82">
        <f t="shared" si="12"/>
        <v>0.15</v>
      </c>
      <c r="U132" s="89">
        <f t="shared" si="16"/>
        <v>498781</v>
      </c>
      <c r="V132" s="200">
        <f t="shared" si="17"/>
        <v>427566</v>
      </c>
      <c r="W132" s="89">
        <f t="shared" si="18"/>
        <v>382546</v>
      </c>
      <c r="X132" s="221">
        <v>0</v>
      </c>
      <c r="Y132" s="83">
        <f t="shared" si="19"/>
        <v>4075498</v>
      </c>
      <c r="Z132" s="195">
        <v>2024</v>
      </c>
      <c r="AA132" s="108">
        <f>(1+PPI)^('Future Trunk Assets - Transport'!Z132-YEAR)</f>
        <v>1.1599167883489077</v>
      </c>
      <c r="AB132" s="108">
        <f>IF(Z132&lt;YEAR,1,IF('General Input Sheet'!$E$32="WACC1",1/(1+WACC1)^(Z132-YEAR), IF('General Input Sheet'!$E$32="WACC2",1/(1+WACC2)^(Z132-YEAR),"Check WACC Option in General Input Sheet")))</f>
        <v>0.63169036926213096</v>
      </c>
      <c r="AC132" s="239">
        <f t="shared" si="20"/>
        <v>4076052</v>
      </c>
      <c r="AD132" s="90">
        <f t="shared" si="21"/>
        <v>4727914</v>
      </c>
      <c r="AE132" s="106">
        <f t="shared" si="22"/>
        <v>2986578</v>
      </c>
    </row>
    <row r="133" spans="2:31">
      <c r="B133" s="103" t="s">
        <v>10574</v>
      </c>
      <c r="C133" s="109" t="s">
        <v>10575</v>
      </c>
      <c r="D133" s="100" t="s">
        <v>11127</v>
      </c>
      <c r="E133" s="100">
        <v>13</v>
      </c>
      <c r="F133" s="100" t="s">
        <v>10939</v>
      </c>
      <c r="G133" s="103" t="s">
        <v>11132</v>
      </c>
      <c r="H133" s="93">
        <v>145</v>
      </c>
      <c r="I133" s="94" t="s">
        <v>11141</v>
      </c>
      <c r="J133" s="104">
        <v>116</v>
      </c>
      <c r="K133" s="80">
        <f t="shared" si="13"/>
        <v>9.7586206896551726</v>
      </c>
      <c r="L133" s="106">
        <v>1132</v>
      </c>
      <c r="M133" s="92">
        <f t="shared" si="14"/>
        <v>2722.6482758620691</v>
      </c>
      <c r="N133" s="97">
        <v>394784</v>
      </c>
      <c r="O133" s="100">
        <v>2016</v>
      </c>
      <c r="P133" s="107">
        <f>IFERROR(('General Input Sheet'!$G$38/(VLOOKUP(O133,Histindex,3,FALSE))),1)</f>
        <v>1</v>
      </c>
      <c r="Q133" s="104" t="s">
        <v>11165</v>
      </c>
      <c r="R133" s="213" cm="1">
        <f t="array" ref="R133">IFERROR(_xlfn.IFS(AND(Q133&lt;&gt;"New",D133&lt;&gt;"Road Bridge"),30%,D133="Road Bridge",10%),0)</f>
        <v>0.3</v>
      </c>
      <c r="S133" s="80">
        <f t="shared" si="24"/>
        <v>118435</v>
      </c>
      <c r="T133" s="82">
        <f t="shared" si="12"/>
        <v>0.15</v>
      </c>
      <c r="U133" s="89">
        <f t="shared" si="16"/>
        <v>78292</v>
      </c>
      <c r="V133" s="200">
        <f t="shared" si="17"/>
        <v>67113</v>
      </c>
      <c r="W133" s="89">
        <f t="shared" si="18"/>
        <v>60047</v>
      </c>
      <c r="X133" s="221">
        <v>0</v>
      </c>
      <c r="Y133" s="83">
        <f t="shared" si="19"/>
        <v>718671</v>
      </c>
      <c r="Z133" s="195">
        <v>2024</v>
      </c>
      <c r="AA133" s="108">
        <f>(1+PPI)^('Future Trunk Assets - Transport'!Z133-YEAR)</f>
        <v>1.1599167883489077</v>
      </c>
      <c r="AB133" s="108">
        <f>IF(Z133&lt;YEAR,1,IF('General Input Sheet'!$E$32="WACC1",1/(1+WACC1)^(Z133-YEAR), IF('General Input Sheet'!$E$32="WACC2",1/(1+WACC2)^(Z133-YEAR),"Check WACC Option in General Input Sheet")))</f>
        <v>0.63169036926213096</v>
      </c>
      <c r="AC133" s="239">
        <f t="shared" si="20"/>
        <v>719803</v>
      </c>
      <c r="AD133" s="90">
        <f t="shared" si="21"/>
        <v>834978</v>
      </c>
      <c r="AE133" s="106">
        <f t="shared" si="22"/>
        <v>527448</v>
      </c>
    </row>
    <row r="134" spans="2:31">
      <c r="B134" s="103" t="s">
        <v>10574</v>
      </c>
      <c r="C134" s="109" t="s">
        <v>10576</v>
      </c>
      <c r="D134" s="100" t="s">
        <v>11127</v>
      </c>
      <c r="E134" s="100">
        <v>13</v>
      </c>
      <c r="F134" s="100" t="s">
        <v>10940</v>
      </c>
      <c r="G134" s="103" t="s">
        <v>11132</v>
      </c>
      <c r="H134" s="93">
        <v>116</v>
      </c>
      <c r="I134" s="94" t="s">
        <v>11141</v>
      </c>
      <c r="J134" s="104">
        <v>225</v>
      </c>
      <c r="K134" s="80">
        <f t="shared" si="13"/>
        <v>191.43555555555557</v>
      </c>
      <c r="L134" s="106">
        <v>43073</v>
      </c>
      <c r="M134" s="92">
        <f t="shared" si="14"/>
        <v>2727.5086206896553</v>
      </c>
      <c r="N134" s="97">
        <v>316391</v>
      </c>
      <c r="O134" s="100">
        <v>2016</v>
      </c>
      <c r="P134" s="107">
        <f>IFERROR(('General Input Sheet'!$G$38/(VLOOKUP(O134,Histindex,3,FALSE))),1)</f>
        <v>1</v>
      </c>
      <c r="Q134" s="104" t="s">
        <v>11165</v>
      </c>
      <c r="R134" s="213" cm="1">
        <f t="array" ref="R134">IFERROR(_xlfn.IFS(AND(Q134&lt;&gt;"New",D134&lt;&gt;"Road Bridge"),30%,D134="Road Bridge",10%),0)</f>
        <v>0.3</v>
      </c>
      <c r="S134" s="80">
        <f t="shared" si="24"/>
        <v>94917</v>
      </c>
      <c r="T134" s="82">
        <f t="shared" si="12"/>
        <v>0.15</v>
      </c>
      <c r="U134" s="89">
        <f t="shared" si="16"/>
        <v>62745</v>
      </c>
      <c r="V134" s="200">
        <f t="shared" si="17"/>
        <v>53786</v>
      </c>
      <c r="W134" s="89">
        <f t="shared" si="18"/>
        <v>48123</v>
      </c>
      <c r="X134" s="221">
        <v>0</v>
      </c>
      <c r="Y134" s="83">
        <f t="shared" si="19"/>
        <v>575962</v>
      </c>
      <c r="Z134" s="195">
        <v>2024</v>
      </c>
      <c r="AA134" s="108">
        <f>(1+PPI)^('Future Trunk Assets - Transport'!Z134-YEAR)</f>
        <v>1.1599167883489077</v>
      </c>
      <c r="AB134" s="108">
        <f>IF(Z134&lt;YEAR,1,IF('General Input Sheet'!$E$32="WACC1",1/(1+WACC1)^(Z134-YEAR), IF('General Input Sheet'!$E$32="WACC2",1/(1+WACC2)^(Z134-YEAR),"Check WACC Option in General Input Sheet")))</f>
        <v>0.63169036926213096</v>
      </c>
      <c r="AC134" s="239">
        <f t="shared" si="20"/>
        <v>619035</v>
      </c>
      <c r="AD134" s="90">
        <f t="shared" si="21"/>
        <v>720548</v>
      </c>
      <c r="AE134" s="106">
        <f t="shared" si="22"/>
        <v>455163</v>
      </c>
    </row>
    <row r="135" spans="2:31">
      <c r="B135" s="103" t="s">
        <v>10578</v>
      </c>
      <c r="C135" s="109" t="s">
        <v>10577</v>
      </c>
      <c r="D135" s="100" t="s">
        <v>11126</v>
      </c>
      <c r="E135" s="100">
        <v>10</v>
      </c>
      <c r="F135" s="100" t="s">
        <v>10941</v>
      </c>
      <c r="G135" s="103" t="s">
        <v>11133</v>
      </c>
      <c r="H135" s="93">
        <v>0</v>
      </c>
      <c r="I135" s="94" t="s">
        <v>11142</v>
      </c>
      <c r="J135" s="104">
        <v>300</v>
      </c>
      <c r="K135" s="80">
        <f t="shared" si="13"/>
        <v>453</v>
      </c>
      <c r="L135" s="106">
        <v>135900</v>
      </c>
      <c r="M135" s="92" t="str">
        <f t="shared" si="14"/>
        <v/>
      </c>
      <c r="N135" s="97">
        <v>817184</v>
      </c>
      <c r="O135" s="100">
        <v>2016</v>
      </c>
      <c r="P135" s="107">
        <f>IFERROR(('General Input Sheet'!$G$38/(VLOOKUP(O135,Histindex,3,FALSE))),1)</f>
        <v>1</v>
      </c>
      <c r="Q135" s="104" t="s">
        <v>11163</v>
      </c>
      <c r="R135" s="213" cm="1">
        <f t="array" ref="R135">IFERROR(_xlfn.IFS(AND(Q135&lt;&gt;"New",D135&lt;&gt;"Road Bridge"),30%,D135="Road Bridge",10%),0)</f>
        <v>0.3</v>
      </c>
      <c r="S135" s="80">
        <f t="shared" si="24"/>
        <v>245155</v>
      </c>
      <c r="T135" s="82">
        <f t="shared" si="12"/>
        <v>0.15</v>
      </c>
      <c r="U135" s="89">
        <f t="shared" si="16"/>
        <v>162060</v>
      </c>
      <c r="V135" s="200">
        <f t="shared" si="17"/>
        <v>138921</v>
      </c>
      <c r="W135" s="89">
        <f t="shared" si="18"/>
        <v>124294</v>
      </c>
      <c r="X135" s="221">
        <v>0</v>
      </c>
      <c r="Y135" s="83">
        <f t="shared" si="19"/>
        <v>1487614</v>
      </c>
      <c r="Z135" s="195">
        <v>2024</v>
      </c>
      <c r="AA135" s="108">
        <f>(1+PPI)^('Future Trunk Assets - Transport'!Z135-YEAR)</f>
        <v>1.1599167883489077</v>
      </c>
      <c r="AB135" s="108">
        <f>IF(Z135&lt;YEAR,1,IF('General Input Sheet'!$E$32="WACC1",1/(1+WACC1)^(Z135-YEAR), IF('General Input Sheet'!$E$32="WACC2",1/(1+WACC2)^(Z135-YEAR),"Check WACC Option in General Input Sheet")))</f>
        <v>0.63169036926213096</v>
      </c>
      <c r="AC135" s="239">
        <f t="shared" si="20"/>
        <v>1623514</v>
      </c>
      <c r="AD135" s="90">
        <f t="shared" si="21"/>
        <v>1891089</v>
      </c>
      <c r="AE135" s="106">
        <f t="shared" si="22"/>
        <v>1194583</v>
      </c>
    </row>
    <row r="136" spans="2:31">
      <c r="B136" s="103" t="s">
        <v>10470</v>
      </c>
      <c r="C136" s="109" t="s">
        <v>10579</v>
      </c>
      <c r="D136" s="100" t="s">
        <v>11129</v>
      </c>
      <c r="E136" s="100">
        <v>15</v>
      </c>
      <c r="F136" s="100" t="s">
        <v>10942</v>
      </c>
      <c r="G136" s="103" t="s">
        <v>11132</v>
      </c>
      <c r="H136" s="93">
        <v>82</v>
      </c>
      <c r="I136" s="94" t="s">
        <v>11141</v>
      </c>
      <c r="J136" s="104">
        <v>83.277868346009797</v>
      </c>
      <c r="K136" s="80">
        <f t="shared" si="13"/>
        <v>3.001998069418387</v>
      </c>
      <c r="L136" s="106">
        <v>250</v>
      </c>
      <c r="M136" s="92">
        <f t="shared" si="14"/>
        <v>49314.439024390245</v>
      </c>
      <c r="N136" s="97">
        <v>4043784</v>
      </c>
      <c r="O136" s="100">
        <v>2016</v>
      </c>
      <c r="P136" s="107">
        <f>IFERROR(('General Input Sheet'!$G$38/(VLOOKUP(O136,Histindex,3,FALSE))),1)</f>
        <v>1</v>
      </c>
      <c r="Q136" s="104" t="s">
        <v>11165</v>
      </c>
      <c r="R136" s="213" cm="1">
        <f t="array" ref="R136">IFERROR(_xlfn.IFS(AND(Q136&lt;&gt;"New",D136&lt;&gt;"Road Bridge"),30%,D136="Road Bridge",10%),0)</f>
        <v>0.1</v>
      </c>
      <c r="S136" s="80">
        <f t="shared" si="24"/>
        <v>404378</v>
      </c>
      <c r="T136" s="82">
        <f t="shared" si="12"/>
        <v>7.4999999999999997E-2</v>
      </c>
      <c r="U136" s="89">
        <f t="shared" si="16"/>
        <v>400972</v>
      </c>
      <c r="V136" s="200">
        <f t="shared" si="17"/>
        <v>687443</v>
      </c>
      <c r="W136" s="89">
        <f t="shared" si="18"/>
        <v>615060</v>
      </c>
      <c r="X136" s="221">
        <v>0</v>
      </c>
      <c r="Y136" s="83">
        <f t="shared" si="19"/>
        <v>6151637</v>
      </c>
      <c r="Z136" s="195">
        <v>2019</v>
      </c>
      <c r="AA136" s="108">
        <f>(1+PPI)^('Future Trunk Assets - Transport'!Z136-YEAR)</f>
        <v>1.0572070799739457</v>
      </c>
      <c r="AB136" s="108">
        <f>IF(Z136&lt;YEAR,1,IF('General Input Sheet'!$E$32="WACC1",1/(1+WACC1)^(Z136-YEAR), IF('General Input Sheet'!$E$32="WACC2",1/(1+WACC2)^(Z136-YEAR),"Check WACC Option in General Input Sheet")))</f>
        <v>0.84176157274348007</v>
      </c>
      <c r="AC136" s="239">
        <f t="shared" si="20"/>
        <v>6151887</v>
      </c>
      <c r="AD136" s="90">
        <f t="shared" si="21"/>
        <v>6503823</v>
      </c>
      <c r="AE136" s="106">
        <f t="shared" si="22"/>
        <v>5474668</v>
      </c>
    </row>
    <row r="137" spans="2:31">
      <c r="B137" s="103" t="s">
        <v>10581</v>
      </c>
      <c r="C137" s="109" t="s">
        <v>10580</v>
      </c>
      <c r="D137" s="100" t="s">
        <v>11127</v>
      </c>
      <c r="E137" s="100">
        <v>15</v>
      </c>
      <c r="F137" s="100" t="s">
        <v>10943</v>
      </c>
      <c r="G137" s="103" t="s">
        <v>11135</v>
      </c>
      <c r="H137" s="93">
        <v>719</v>
      </c>
      <c r="I137" s="94" t="s">
        <v>11143</v>
      </c>
      <c r="J137" s="104">
        <v>6715</v>
      </c>
      <c r="K137" s="80">
        <f t="shared" si="13"/>
        <v>71.58868205510052</v>
      </c>
      <c r="L137" s="106">
        <v>480718</v>
      </c>
      <c r="M137" s="92">
        <f t="shared" si="14"/>
        <v>2711.5577190542422</v>
      </c>
      <c r="N137" s="97">
        <v>1949610</v>
      </c>
      <c r="O137" s="100">
        <v>2016</v>
      </c>
      <c r="P137" s="107">
        <f>IFERROR(('General Input Sheet'!$G$38/(VLOOKUP(O137,Histindex,3,FALSE))),1)</f>
        <v>1</v>
      </c>
      <c r="Q137" s="104" t="s">
        <v>11165</v>
      </c>
      <c r="R137" s="213" cm="1">
        <f t="array" ref="R137">IFERROR(_xlfn.IFS(AND(Q137&lt;&gt;"New",D137&lt;&gt;"Road Bridge"),30%,D137="Road Bridge",10%),0)</f>
        <v>0.3</v>
      </c>
      <c r="S137" s="80">
        <f t="shared" si="24"/>
        <v>584883</v>
      </c>
      <c r="T137" s="82">
        <f t="shared" si="12"/>
        <v>7.4999999999999997E-2</v>
      </c>
      <c r="U137" s="89">
        <f t="shared" si="16"/>
        <v>193319</v>
      </c>
      <c r="V137" s="200">
        <f t="shared" si="17"/>
        <v>331434</v>
      </c>
      <c r="W137" s="89">
        <f t="shared" si="18"/>
        <v>296536</v>
      </c>
      <c r="X137" s="221">
        <v>0</v>
      </c>
      <c r="Y137" s="83">
        <f t="shared" si="19"/>
        <v>3355782</v>
      </c>
      <c r="Z137" s="195">
        <v>2019</v>
      </c>
      <c r="AA137" s="108">
        <f>(1+PPI)^('Future Trunk Assets - Transport'!Z137-YEAR)</f>
        <v>1.0572070799739457</v>
      </c>
      <c r="AB137" s="108">
        <f>IF(Z137&lt;YEAR,1,IF('General Input Sheet'!$E$32="WACC1",1/(1+WACC1)^(Z137-YEAR), IF('General Input Sheet'!$E$32="WACC2",1/(1+WACC2)^(Z137-YEAR),"Check WACC Option in General Input Sheet")))</f>
        <v>0.84176157274348007</v>
      </c>
      <c r="AC137" s="239">
        <f t="shared" si="20"/>
        <v>3836500</v>
      </c>
      <c r="AD137" s="90">
        <f t="shared" si="21"/>
        <v>4065437</v>
      </c>
      <c r="AE137" s="106">
        <f t="shared" si="22"/>
        <v>3422129</v>
      </c>
    </row>
    <row r="138" spans="2:31">
      <c r="B138" s="103" t="s">
        <v>10485</v>
      </c>
      <c r="C138" s="109" t="s">
        <v>10582</v>
      </c>
      <c r="D138" s="100" t="s">
        <v>11127</v>
      </c>
      <c r="E138" s="100">
        <v>15</v>
      </c>
      <c r="F138" s="100" t="s">
        <v>10943</v>
      </c>
      <c r="G138" s="103" t="s">
        <v>11135</v>
      </c>
      <c r="H138" s="93">
        <v>162</v>
      </c>
      <c r="I138" s="94" t="s">
        <v>11143</v>
      </c>
      <c r="J138" s="104">
        <v>952</v>
      </c>
      <c r="K138" s="80">
        <f t="shared" si="13"/>
        <v>1080.9485294117646</v>
      </c>
      <c r="L138" s="106">
        <v>1029063</v>
      </c>
      <c r="M138" s="92">
        <f t="shared" si="14"/>
        <v>3003.179012345679</v>
      </c>
      <c r="N138" s="97">
        <v>486515</v>
      </c>
      <c r="O138" s="100">
        <v>2016</v>
      </c>
      <c r="P138" s="107">
        <f>IFERROR(('General Input Sheet'!$G$38/(VLOOKUP(O138,Histindex,3,FALSE))),1)</f>
        <v>1</v>
      </c>
      <c r="Q138" s="104" t="s">
        <v>11165</v>
      </c>
      <c r="R138" s="213" cm="1">
        <f t="array" ref="R138">IFERROR(_xlfn.IFS(AND(Q138&lt;&gt;"New",D138&lt;&gt;"Road Bridge"),30%,D138="Road Bridge",10%),0)</f>
        <v>0.3</v>
      </c>
      <c r="S138" s="80">
        <f t="shared" si="24"/>
        <v>145955</v>
      </c>
      <c r="T138" s="82">
        <f t="shared" si="12"/>
        <v>7.4999999999999997E-2</v>
      </c>
      <c r="U138" s="89">
        <f t="shared" si="16"/>
        <v>48242</v>
      </c>
      <c r="V138" s="200">
        <f t="shared" si="17"/>
        <v>82708</v>
      </c>
      <c r="W138" s="89">
        <f t="shared" si="18"/>
        <v>73999</v>
      </c>
      <c r="X138" s="221">
        <v>0</v>
      </c>
      <c r="Y138" s="83">
        <f t="shared" si="19"/>
        <v>837419</v>
      </c>
      <c r="Z138" s="195">
        <v>2019</v>
      </c>
      <c r="AA138" s="108">
        <f>(1+PPI)^('Future Trunk Assets - Transport'!Z138-YEAR)</f>
        <v>1.0572070799739457</v>
      </c>
      <c r="AB138" s="108">
        <f>IF(Z138&lt;YEAR,1,IF('General Input Sheet'!$E$32="WACC1",1/(1+WACC1)^(Z138-YEAR), IF('General Input Sheet'!$E$32="WACC2",1/(1+WACC2)^(Z138-YEAR),"Check WACC Option in General Input Sheet")))</f>
        <v>0.84176157274348007</v>
      </c>
      <c r="AC138" s="239">
        <f t="shared" si="20"/>
        <v>1866482</v>
      </c>
      <c r="AD138" s="90">
        <f t="shared" si="21"/>
        <v>1993514</v>
      </c>
      <c r="AE138" s="106">
        <f t="shared" si="22"/>
        <v>1678063</v>
      </c>
    </row>
    <row r="139" spans="2:31">
      <c r="B139" s="103" t="s">
        <v>10470</v>
      </c>
      <c r="C139" s="109" t="s">
        <v>10583</v>
      </c>
      <c r="D139" s="100" t="s">
        <v>11127</v>
      </c>
      <c r="E139" s="100">
        <v>15</v>
      </c>
      <c r="F139" s="100" t="s">
        <v>10944</v>
      </c>
      <c r="G139" s="103" t="s">
        <v>11132</v>
      </c>
      <c r="H139" s="93">
        <v>782</v>
      </c>
      <c r="I139" s="94" t="s">
        <v>11141</v>
      </c>
      <c r="J139" s="104">
        <v>2474</v>
      </c>
      <c r="K139" s="80">
        <f t="shared" si="13"/>
        <v>94.067097817299924</v>
      </c>
      <c r="L139" s="106">
        <v>232722</v>
      </c>
      <c r="M139" s="92">
        <f t="shared" si="14"/>
        <v>2465.3235294117649</v>
      </c>
      <c r="N139" s="97">
        <v>1927883</v>
      </c>
      <c r="O139" s="100">
        <v>2016</v>
      </c>
      <c r="P139" s="107">
        <f>IFERROR(('General Input Sheet'!$G$38/(VLOOKUP(O139,Histindex,3,FALSE))),1)</f>
        <v>1</v>
      </c>
      <c r="Q139" s="104" t="s">
        <v>11165</v>
      </c>
      <c r="R139" s="213" cm="1">
        <f t="array" ref="R139">IFERROR(_xlfn.IFS(AND(Q139&lt;&gt;"New",D139&lt;&gt;"Road Bridge"),30%,D139="Road Bridge",10%),0)</f>
        <v>0.3</v>
      </c>
      <c r="S139" s="80">
        <f t="shared" si="24"/>
        <v>578365</v>
      </c>
      <c r="T139" s="82">
        <f t="shared" si="12"/>
        <v>0.15</v>
      </c>
      <c r="U139" s="89">
        <f t="shared" si="16"/>
        <v>382328</v>
      </c>
      <c r="V139" s="200">
        <f t="shared" si="17"/>
        <v>327740</v>
      </c>
      <c r="W139" s="89">
        <f t="shared" si="18"/>
        <v>293231</v>
      </c>
      <c r="X139" s="221">
        <v>0</v>
      </c>
      <c r="Y139" s="83">
        <f t="shared" si="19"/>
        <v>3509547</v>
      </c>
      <c r="Z139" s="195">
        <v>2024</v>
      </c>
      <c r="AA139" s="108">
        <f>(1+PPI)^('Future Trunk Assets - Transport'!Z139-YEAR)</f>
        <v>1.1599167883489077</v>
      </c>
      <c r="AB139" s="108">
        <f>IF(Z139&lt;YEAR,1,IF('General Input Sheet'!$E$32="WACC1",1/(1+WACC1)^(Z139-YEAR), IF('General Input Sheet'!$E$32="WACC2",1/(1+WACC2)^(Z139-YEAR),"Check WACC Option in General Input Sheet")))</f>
        <v>0.63169036926213096</v>
      </c>
      <c r="AC139" s="239">
        <f t="shared" si="20"/>
        <v>3742269</v>
      </c>
      <c r="AD139" s="90">
        <f t="shared" si="21"/>
        <v>4354332</v>
      </c>
      <c r="AE139" s="106">
        <f t="shared" si="22"/>
        <v>2750590</v>
      </c>
    </row>
    <row r="140" spans="2:31">
      <c r="B140" s="103" t="s">
        <v>10470</v>
      </c>
      <c r="C140" s="109" t="s">
        <v>10584</v>
      </c>
      <c r="D140" s="100" t="s">
        <v>11127</v>
      </c>
      <c r="E140" s="100">
        <v>15</v>
      </c>
      <c r="F140" s="100" t="s">
        <v>10945</v>
      </c>
      <c r="G140" s="103" t="s">
        <v>11132</v>
      </c>
      <c r="H140" s="93">
        <v>161</v>
      </c>
      <c r="I140" s="94" t="s">
        <v>11141</v>
      </c>
      <c r="J140" s="104">
        <v>0</v>
      </c>
      <c r="K140" s="80">
        <f t="shared" si="13"/>
        <v>0</v>
      </c>
      <c r="L140" s="106">
        <v>0</v>
      </c>
      <c r="M140" s="92">
        <f t="shared" si="14"/>
        <v>2724.8819875776398</v>
      </c>
      <c r="N140" s="97">
        <v>438706</v>
      </c>
      <c r="O140" s="100">
        <v>2016</v>
      </c>
      <c r="P140" s="107">
        <f>IFERROR(('General Input Sheet'!$G$38/(VLOOKUP(O140,Histindex,3,FALSE))),1)</f>
        <v>1</v>
      </c>
      <c r="Q140" s="104" t="s">
        <v>11165</v>
      </c>
      <c r="R140" s="213" cm="1">
        <f t="array" ref="R140">IFERROR(_xlfn.IFS(AND(Q140&lt;&gt;"New",D140&lt;&gt;"Road Bridge"),30%,D140="Road Bridge",10%),0)</f>
        <v>0.3</v>
      </c>
      <c r="S140" s="80">
        <f t="shared" si="24"/>
        <v>131612</v>
      </c>
      <c r="T140" s="82">
        <f t="shared" si="12"/>
        <v>7.4999999999999997E-2</v>
      </c>
      <c r="U140" s="89">
        <f t="shared" si="16"/>
        <v>43501</v>
      </c>
      <c r="V140" s="200">
        <f t="shared" si="17"/>
        <v>74580</v>
      </c>
      <c r="W140" s="89">
        <f t="shared" si="18"/>
        <v>66727</v>
      </c>
      <c r="X140" s="221">
        <v>0</v>
      </c>
      <c r="Y140" s="83">
        <f t="shared" si="19"/>
        <v>755126</v>
      </c>
      <c r="Z140" s="195">
        <v>2019</v>
      </c>
      <c r="AA140" s="108">
        <f>(1+PPI)^('Future Trunk Assets - Transport'!Z140-YEAR)</f>
        <v>1.0572070799739457</v>
      </c>
      <c r="AB140" s="108">
        <f>IF(Z140&lt;YEAR,1,IF('General Input Sheet'!$E$32="WACC1",1/(1+WACC1)^(Z140-YEAR), IF('General Input Sheet'!$E$32="WACC2",1/(1+WACC2)^(Z140-YEAR),"Check WACC Option in General Input Sheet")))</f>
        <v>0.84176157274348007</v>
      </c>
      <c r="AC140" s="239">
        <f t="shared" si="20"/>
        <v>755126</v>
      </c>
      <c r="AD140" s="90">
        <f t="shared" si="21"/>
        <v>798325</v>
      </c>
      <c r="AE140" s="106">
        <f t="shared" si="22"/>
        <v>671999</v>
      </c>
    </row>
    <row r="141" spans="2:31">
      <c r="B141" s="103" t="s">
        <v>10470</v>
      </c>
      <c r="C141" s="109" t="s">
        <v>10585</v>
      </c>
      <c r="D141" s="100" t="s">
        <v>11126</v>
      </c>
      <c r="E141" s="100">
        <v>15</v>
      </c>
      <c r="F141" s="100" t="s">
        <v>10946</v>
      </c>
      <c r="G141" s="103" t="s">
        <v>11130</v>
      </c>
      <c r="H141" s="93">
        <v>0</v>
      </c>
      <c r="I141" s="94" t="s">
        <v>11139</v>
      </c>
      <c r="J141" s="104">
        <v>0</v>
      </c>
      <c r="K141" s="80">
        <f t="shared" si="13"/>
        <v>0</v>
      </c>
      <c r="L141" s="106">
        <v>0</v>
      </c>
      <c r="M141" s="92" t="str">
        <f t="shared" si="14"/>
        <v/>
      </c>
      <c r="N141" s="97">
        <v>672616</v>
      </c>
      <c r="O141" s="100">
        <v>2016</v>
      </c>
      <c r="P141" s="107">
        <f>IFERROR(('General Input Sheet'!$G$38/(VLOOKUP(O141,Histindex,3,FALSE))),1)</f>
        <v>1</v>
      </c>
      <c r="Q141" s="104" t="s">
        <v>11163</v>
      </c>
      <c r="R141" s="213" cm="1">
        <f t="array" ref="R141">IFERROR(_xlfn.IFS(AND(Q141&lt;&gt;"New",D141&lt;&gt;"Road Bridge"),30%,D141="Road Bridge",10%),0)</f>
        <v>0.3</v>
      </c>
      <c r="S141" s="80">
        <f t="shared" si="24"/>
        <v>201785</v>
      </c>
      <c r="T141" s="82">
        <f t="shared" si="12"/>
        <v>7.4999999999999997E-2</v>
      </c>
      <c r="U141" s="89">
        <f t="shared" si="16"/>
        <v>66695</v>
      </c>
      <c r="V141" s="200">
        <f t="shared" si="17"/>
        <v>114345</v>
      </c>
      <c r="W141" s="89">
        <f t="shared" si="18"/>
        <v>102305</v>
      </c>
      <c r="X141" s="221">
        <v>0</v>
      </c>
      <c r="Y141" s="83">
        <f t="shared" si="19"/>
        <v>1157746</v>
      </c>
      <c r="Z141" s="195">
        <v>2019</v>
      </c>
      <c r="AA141" s="108">
        <f>(1+PPI)^('Future Trunk Assets - Transport'!Z141-YEAR)</f>
        <v>1.0572070799739457</v>
      </c>
      <c r="AB141" s="108">
        <f>IF(Z141&lt;YEAR,1,IF('General Input Sheet'!$E$32="WACC1",1/(1+WACC1)^(Z141-YEAR), IF('General Input Sheet'!$E$32="WACC2",1/(1+WACC2)^(Z141-YEAR),"Check WACC Option in General Input Sheet")))</f>
        <v>0.84176157274348007</v>
      </c>
      <c r="AC141" s="239">
        <f t="shared" si="20"/>
        <v>1157746</v>
      </c>
      <c r="AD141" s="90">
        <f t="shared" si="21"/>
        <v>1223977</v>
      </c>
      <c r="AE141" s="106">
        <f t="shared" si="22"/>
        <v>1030297</v>
      </c>
    </row>
    <row r="142" spans="2:31">
      <c r="B142" s="103" t="s">
        <v>10470</v>
      </c>
      <c r="C142" s="109" t="s">
        <v>10586</v>
      </c>
      <c r="D142" s="100" t="s">
        <v>11126</v>
      </c>
      <c r="E142" s="100">
        <v>15</v>
      </c>
      <c r="F142" s="100" t="s">
        <v>10947</v>
      </c>
      <c r="G142" s="103" t="s">
        <v>11136</v>
      </c>
      <c r="H142" s="93">
        <v>0</v>
      </c>
      <c r="I142" s="94" t="s">
        <v>11146</v>
      </c>
      <c r="J142" s="104">
        <v>300</v>
      </c>
      <c r="K142" s="80">
        <f t="shared" si="13"/>
        <v>838</v>
      </c>
      <c r="L142" s="106">
        <v>251400</v>
      </c>
      <c r="M142" s="92" t="str">
        <f t="shared" si="14"/>
        <v/>
      </c>
      <c r="N142" s="97">
        <v>592269</v>
      </c>
      <c r="O142" s="100">
        <v>2016</v>
      </c>
      <c r="P142" s="107">
        <f>IFERROR(('General Input Sheet'!$G$38/(VLOOKUP(O142,Histindex,3,FALSE))),1)</f>
        <v>1</v>
      </c>
      <c r="Q142" s="104" t="s">
        <v>11163</v>
      </c>
      <c r="R142" s="213" cm="1">
        <f t="array" ref="R142">IFERROR(_xlfn.IFS(AND(Q142&lt;&gt;"New",D142&lt;&gt;"Road Bridge"),30%,D142="Road Bridge",10%),0)</f>
        <v>0.3</v>
      </c>
      <c r="S142" s="80">
        <f t="shared" si="24"/>
        <v>177681</v>
      </c>
      <c r="T142" s="82">
        <f t="shared" si="12"/>
        <v>7.4999999999999997E-2</v>
      </c>
      <c r="U142" s="89">
        <f t="shared" si="16"/>
        <v>58728</v>
      </c>
      <c r="V142" s="200">
        <f t="shared" si="17"/>
        <v>100686</v>
      </c>
      <c r="W142" s="89">
        <f t="shared" si="18"/>
        <v>90084</v>
      </c>
      <c r="X142" s="221">
        <v>0</v>
      </c>
      <c r="Y142" s="83">
        <f t="shared" si="19"/>
        <v>1019448</v>
      </c>
      <c r="Z142" s="195">
        <v>2019</v>
      </c>
      <c r="AA142" s="108">
        <f>(1+PPI)^('Future Trunk Assets - Transport'!Z142-YEAR)</f>
        <v>1.0572070799739457</v>
      </c>
      <c r="AB142" s="108">
        <f>IF(Z142&lt;YEAR,1,IF('General Input Sheet'!$E$32="WACC1",1/(1+WACC1)^(Z142-YEAR), IF('General Input Sheet'!$E$32="WACC2",1/(1+WACC2)^(Z142-YEAR),"Check WACC Option in General Input Sheet")))</f>
        <v>0.84176157274348007</v>
      </c>
      <c r="AC142" s="239">
        <f t="shared" si="20"/>
        <v>1270848</v>
      </c>
      <c r="AD142" s="90">
        <f t="shared" si="21"/>
        <v>1348498</v>
      </c>
      <c r="AE142" s="106">
        <f t="shared" si="22"/>
        <v>1135114</v>
      </c>
    </row>
    <row r="143" spans="2:31">
      <c r="B143" s="103" t="s">
        <v>10470</v>
      </c>
      <c r="C143" s="109" t="s">
        <v>10587</v>
      </c>
      <c r="D143" s="100" t="s">
        <v>11126</v>
      </c>
      <c r="E143" s="100">
        <v>15</v>
      </c>
      <c r="F143" s="100" t="s">
        <v>10948</v>
      </c>
      <c r="G143" s="103" t="s">
        <v>11131</v>
      </c>
      <c r="H143" s="93">
        <v>0</v>
      </c>
      <c r="I143" s="94" t="s">
        <v>11140</v>
      </c>
      <c r="J143" s="104">
        <v>300</v>
      </c>
      <c r="K143" s="80">
        <f t="shared" si="13"/>
        <v>139</v>
      </c>
      <c r="L143" s="106">
        <v>41700</v>
      </c>
      <c r="M143" s="92" t="str">
        <f t="shared" si="14"/>
        <v/>
      </c>
      <c r="N143" s="97">
        <v>474634</v>
      </c>
      <c r="O143" s="100">
        <v>2016</v>
      </c>
      <c r="P143" s="107">
        <f>IFERROR(('General Input Sheet'!$G$38/(VLOOKUP(O143,Histindex,3,FALSE))),1)</f>
        <v>1</v>
      </c>
      <c r="Q143" s="104" t="s">
        <v>11164</v>
      </c>
      <c r="R143" s="213" cm="1">
        <f t="array" ref="R143">IFERROR(_xlfn.IFS(AND(Q143&lt;&gt;"New",D143&lt;&gt;"Road Bridge"),30%,D143="Road Bridge",10%),0)</f>
        <v>0.3</v>
      </c>
      <c r="S143" s="80">
        <f t="shared" si="24"/>
        <v>142390</v>
      </c>
      <c r="T143" s="82">
        <f t="shared" ref="T143:T193" si="25">IF(Z143="","",IF(Z143&lt;=YEAR+5,0.075,IF(AND(Z143&gt;YEAR+5,Z143&lt;=YEAR+10),0.15,IF(AND(Z143&gt;YEAR+10,Z143&lt;=YEAR+20),0.2,IF(Z143&gt;YEAR+20,0.25,"")))))</f>
        <v>0.15</v>
      </c>
      <c r="U143" s="89">
        <f t="shared" si="16"/>
        <v>94127</v>
      </c>
      <c r="V143" s="200">
        <f t="shared" si="17"/>
        <v>80688</v>
      </c>
      <c r="W143" s="89">
        <f t="shared" si="18"/>
        <v>72192</v>
      </c>
      <c r="X143" s="221">
        <v>0</v>
      </c>
      <c r="Y143" s="83">
        <f t="shared" si="19"/>
        <v>864031</v>
      </c>
      <c r="Z143" s="195">
        <v>2024</v>
      </c>
      <c r="AA143" s="108">
        <f>(1+PPI)^('Future Trunk Assets - Transport'!Z143-YEAR)</f>
        <v>1.1599167883489077</v>
      </c>
      <c r="AB143" s="108">
        <f>IF(Z143&lt;YEAR,1,IF('General Input Sheet'!$E$32="WACC1",1/(1+WACC1)^(Z143-YEAR), IF('General Input Sheet'!$E$32="WACC2",1/(1+WACC2)^(Z143-YEAR),"Check WACC Option in General Input Sheet")))</f>
        <v>0.63169036926213096</v>
      </c>
      <c r="AC143" s="239">
        <f t="shared" si="20"/>
        <v>905731</v>
      </c>
      <c r="AD143" s="90">
        <f t="shared" si="21"/>
        <v>1053011</v>
      </c>
      <c r="AE143" s="106">
        <f t="shared" si="22"/>
        <v>665177</v>
      </c>
    </row>
    <row r="144" spans="2:31">
      <c r="B144" s="103" t="s">
        <v>10467</v>
      </c>
      <c r="C144" s="109" t="s">
        <v>10588</v>
      </c>
      <c r="D144" s="100" t="s">
        <v>11126</v>
      </c>
      <c r="E144" s="100">
        <v>8</v>
      </c>
      <c r="F144" s="100" t="s">
        <v>10949</v>
      </c>
      <c r="G144" s="103" t="s">
        <v>11130</v>
      </c>
      <c r="H144" s="93">
        <v>0</v>
      </c>
      <c r="I144" s="94" t="s">
        <v>11139</v>
      </c>
      <c r="J144" s="104">
        <v>300</v>
      </c>
      <c r="K144" s="80">
        <f t="shared" ref="K144:K193" si="26">IFERROR(L144/J144,0)</f>
        <v>7529</v>
      </c>
      <c r="L144" s="106">
        <v>2258700</v>
      </c>
      <c r="M144" s="92" t="str">
        <f t="shared" ref="M144:M207" si="27">IFERROR(N144/H144,"")</f>
        <v/>
      </c>
      <c r="N144" s="97">
        <v>708017</v>
      </c>
      <c r="O144" s="100">
        <v>2016</v>
      </c>
      <c r="P144" s="107">
        <f>IFERROR(('General Input Sheet'!$G$38/(VLOOKUP(O144,Histindex,3,FALSE))),1)</f>
        <v>1</v>
      </c>
      <c r="Q144" s="104" t="s">
        <v>11163</v>
      </c>
      <c r="R144" s="213" cm="1">
        <f t="array" ref="R144">IFERROR(_xlfn.IFS(AND(Q144&lt;&gt;"New",D144&lt;&gt;"Road Bridge"),30%,D144="Road Bridge",10%),0)</f>
        <v>0.3</v>
      </c>
      <c r="S144" s="80">
        <f t="shared" si="24"/>
        <v>212405</v>
      </c>
      <c r="T144" s="82">
        <f t="shared" si="25"/>
        <v>7.4999999999999997E-2</v>
      </c>
      <c r="U144" s="89">
        <f t="shared" ref="U144:U207" si="28">ROUND((N144+V144+W144)*T144,0)</f>
        <v>70205</v>
      </c>
      <c r="V144" s="200">
        <f t="shared" ref="V144:V207" si="29">ROUND(N144*17%,0)</f>
        <v>120363</v>
      </c>
      <c r="W144" s="89">
        <f t="shared" ref="W144:W207" si="30">ROUND((N144+V144)*13%,0)</f>
        <v>107689</v>
      </c>
      <c r="X144" s="221">
        <v>0</v>
      </c>
      <c r="Y144" s="83">
        <f t="shared" ref="Y144:Y207" si="31">ROUND(N144+S144+U144+V144+W144,0)</f>
        <v>1218679</v>
      </c>
      <c r="Z144" s="195">
        <v>2019</v>
      </c>
      <c r="AA144" s="108">
        <f>(1+PPI)^('Future Trunk Assets - Transport'!Z144-YEAR)</f>
        <v>1.0572070799739457</v>
      </c>
      <c r="AB144" s="108">
        <f>IF(Z144&lt;YEAR,1,IF('General Input Sheet'!$E$32="WACC1",1/(1+WACC1)^(Z144-YEAR), IF('General Input Sheet'!$E$32="WACC2",1/(1+WACC2)^(Z144-YEAR),"Check WACC Option in General Input Sheet")))</f>
        <v>0.84176157274348007</v>
      </c>
      <c r="AC144" s="239">
        <f t="shared" ref="AC144:AC207" si="32">ROUND(Y144+L144-X144,0)</f>
        <v>3477379</v>
      </c>
      <c r="AD144" s="90">
        <f t="shared" ref="AD144:AD207" si="33">IFERROR(ROUND((Y144*AA144)+((1+Landind)^(Z144-YEAR)*L144),0),0)</f>
        <v>3720769</v>
      </c>
      <c r="AE144" s="106">
        <f t="shared" ref="AE144:AE207" si="34">IFERROR(ROUND((AD144*AB144),0),0)</f>
        <v>3132000</v>
      </c>
    </row>
    <row r="145" spans="2:31">
      <c r="B145" s="103" t="s">
        <v>10467</v>
      </c>
      <c r="C145" s="109" t="s">
        <v>10589</v>
      </c>
      <c r="D145" s="100" t="s">
        <v>11126</v>
      </c>
      <c r="E145" s="100">
        <v>8</v>
      </c>
      <c r="F145" s="100" t="s">
        <v>10950</v>
      </c>
      <c r="G145" s="103" t="s">
        <v>11136</v>
      </c>
      <c r="H145" s="93">
        <v>0</v>
      </c>
      <c r="I145" s="94" t="s">
        <v>11146</v>
      </c>
      <c r="J145" s="104">
        <v>300</v>
      </c>
      <c r="K145" s="80">
        <f t="shared" si="26"/>
        <v>2734</v>
      </c>
      <c r="L145" s="106">
        <v>820200</v>
      </c>
      <c r="M145" s="92" t="str">
        <f t="shared" si="27"/>
        <v/>
      </c>
      <c r="N145" s="97">
        <v>554170</v>
      </c>
      <c r="O145" s="100">
        <v>2016</v>
      </c>
      <c r="P145" s="107">
        <f>IFERROR(('General Input Sheet'!$G$38/(VLOOKUP(O145,Histindex,3,FALSE))),1)</f>
        <v>1</v>
      </c>
      <c r="Q145" s="104" t="s">
        <v>11164</v>
      </c>
      <c r="R145" s="213" cm="1">
        <f t="array" ref="R145">IFERROR(_xlfn.IFS(AND(Q145&lt;&gt;"New",D145&lt;&gt;"Road Bridge"),30%,D145="Road Bridge",10%),0)</f>
        <v>0.3</v>
      </c>
      <c r="S145" s="80">
        <f t="shared" si="24"/>
        <v>166251</v>
      </c>
      <c r="T145" s="82">
        <f t="shared" si="25"/>
        <v>0.15</v>
      </c>
      <c r="U145" s="89">
        <f t="shared" si="28"/>
        <v>109900</v>
      </c>
      <c r="V145" s="200">
        <f t="shared" si="29"/>
        <v>94209</v>
      </c>
      <c r="W145" s="89">
        <f t="shared" si="30"/>
        <v>84289</v>
      </c>
      <c r="X145" s="221">
        <v>0</v>
      </c>
      <c r="Y145" s="83">
        <f t="shared" si="31"/>
        <v>1008819</v>
      </c>
      <c r="Z145" s="195">
        <v>2024</v>
      </c>
      <c r="AA145" s="108">
        <f>(1+PPI)^('Future Trunk Assets - Transport'!Z145-YEAR)</f>
        <v>1.1599167883489077</v>
      </c>
      <c r="AB145" s="108">
        <f>IF(Z145&lt;YEAR,1,IF('General Input Sheet'!$E$32="WACC1",1/(1+WACC1)^(Z145-YEAR), IF('General Input Sheet'!$E$32="WACC2",1/(1+WACC2)^(Z145-YEAR),"Check WACC Option in General Input Sheet")))</f>
        <v>0.63169036926213096</v>
      </c>
      <c r="AC145" s="239">
        <f t="shared" si="32"/>
        <v>1829019</v>
      </c>
      <c r="AD145" s="90">
        <f t="shared" si="33"/>
        <v>2169480</v>
      </c>
      <c r="AE145" s="106">
        <f t="shared" si="34"/>
        <v>1370440</v>
      </c>
    </row>
    <row r="146" spans="2:31">
      <c r="B146" s="103" t="s">
        <v>10591</v>
      </c>
      <c r="C146" s="109" t="s">
        <v>10590</v>
      </c>
      <c r="D146" s="100" t="s">
        <v>11126</v>
      </c>
      <c r="E146" s="100">
        <v>12</v>
      </c>
      <c r="F146" s="100" t="s">
        <v>10951</v>
      </c>
      <c r="G146" s="103" t="s">
        <v>11131</v>
      </c>
      <c r="H146" s="93">
        <v>0</v>
      </c>
      <c r="I146" s="94" t="s">
        <v>11148</v>
      </c>
      <c r="J146" s="104">
        <v>300</v>
      </c>
      <c r="K146" s="80">
        <f t="shared" si="26"/>
        <v>1076</v>
      </c>
      <c r="L146" s="106">
        <v>322800</v>
      </c>
      <c r="M146" s="92" t="str">
        <f t="shared" si="27"/>
        <v/>
      </c>
      <c r="N146" s="97">
        <v>466452</v>
      </c>
      <c r="O146" s="100">
        <v>2016</v>
      </c>
      <c r="P146" s="107">
        <f>IFERROR(('General Input Sheet'!$G$38/(VLOOKUP(O146,Histindex,3,FALSE))),1)</f>
        <v>1</v>
      </c>
      <c r="Q146" s="104" t="s">
        <v>11163</v>
      </c>
      <c r="R146" s="213" cm="1">
        <f t="array" ref="R146">IFERROR(_xlfn.IFS(AND(Q146&lt;&gt;"New",D146&lt;&gt;"Road Bridge"),30%,D146="Road Bridge",10%),0)</f>
        <v>0.3</v>
      </c>
      <c r="S146" s="80">
        <f t="shared" si="24"/>
        <v>139936</v>
      </c>
      <c r="T146" s="82">
        <f t="shared" si="25"/>
        <v>7.4999999999999997E-2</v>
      </c>
      <c r="U146" s="89">
        <f t="shared" si="28"/>
        <v>46252</v>
      </c>
      <c r="V146" s="200">
        <f t="shared" si="29"/>
        <v>79297</v>
      </c>
      <c r="W146" s="89">
        <f t="shared" si="30"/>
        <v>70947</v>
      </c>
      <c r="X146" s="221">
        <v>0</v>
      </c>
      <c r="Y146" s="83">
        <f t="shared" si="31"/>
        <v>802884</v>
      </c>
      <c r="Z146" s="195">
        <v>2019</v>
      </c>
      <c r="AA146" s="108">
        <f>(1+PPI)^('Future Trunk Assets - Transport'!Z146-YEAR)</f>
        <v>1.0572070799739457</v>
      </c>
      <c r="AB146" s="108">
        <f>IF(Z146&lt;YEAR,1,IF('General Input Sheet'!$E$32="WACC1",1/(1+WACC1)^(Z146-YEAR), IF('General Input Sheet'!$E$32="WACC2",1/(1+WACC2)^(Z146-YEAR),"Check WACC Option in General Input Sheet")))</f>
        <v>0.84176157274348007</v>
      </c>
      <c r="AC146" s="239">
        <f t="shared" si="32"/>
        <v>1125684</v>
      </c>
      <c r="AD146" s="90">
        <f t="shared" si="33"/>
        <v>1196435</v>
      </c>
      <c r="AE146" s="106">
        <f t="shared" si="34"/>
        <v>1007113</v>
      </c>
    </row>
    <row r="147" spans="2:31">
      <c r="B147" s="103" t="s">
        <v>10591</v>
      </c>
      <c r="C147" s="109" t="s">
        <v>10592</v>
      </c>
      <c r="D147" s="100" t="s">
        <v>11126</v>
      </c>
      <c r="E147" s="100">
        <v>12</v>
      </c>
      <c r="F147" s="100" t="s">
        <v>10952</v>
      </c>
      <c r="G147" s="103" t="s">
        <v>11130</v>
      </c>
      <c r="H147" s="93">
        <v>0</v>
      </c>
      <c r="I147" s="94" t="s">
        <v>11139</v>
      </c>
      <c r="J147" s="104">
        <v>300</v>
      </c>
      <c r="K147" s="80">
        <f t="shared" si="26"/>
        <v>936</v>
      </c>
      <c r="L147" s="106">
        <v>280800</v>
      </c>
      <c r="M147" s="92" t="str">
        <f t="shared" si="27"/>
        <v/>
      </c>
      <c r="N147" s="97">
        <v>597881</v>
      </c>
      <c r="O147" s="100">
        <v>2016</v>
      </c>
      <c r="P147" s="107">
        <f>IFERROR(('General Input Sheet'!$G$38/(VLOOKUP(O147,Histindex,3,FALSE))),1)</f>
        <v>1</v>
      </c>
      <c r="Q147" s="104" t="s">
        <v>11164</v>
      </c>
      <c r="R147" s="213" cm="1">
        <f t="array" ref="R147">IFERROR(_xlfn.IFS(AND(Q147&lt;&gt;"New",D147&lt;&gt;"Road Bridge"),30%,D147="Road Bridge",10%),0)</f>
        <v>0.3</v>
      </c>
      <c r="S147" s="80">
        <f t="shared" si="24"/>
        <v>179364</v>
      </c>
      <c r="T147" s="82">
        <f t="shared" si="25"/>
        <v>0.15</v>
      </c>
      <c r="U147" s="89">
        <f t="shared" si="28"/>
        <v>118569</v>
      </c>
      <c r="V147" s="200">
        <f t="shared" si="29"/>
        <v>101640</v>
      </c>
      <c r="W147" s="89">
        <f t="shared" si="30"/>
        <v>90938</v>
      </c>
      <c r="X147" s="221">
        <v>0</v>
      </c>
      <c r="Y147" s="83">
        <f t="shared" si="31"/>
        <v>1088392</v>
      </c>
      <c r="Z147" s="195">
        <v>2024</v>
      </c>
      <c r="AA147" s="108">
        <f>(1+PPI)^('Future Trunk Assets - Transport'!Z147-YEAR)</f>
        <v>1.1599167883489077</v>
      </c>
      <c r="AB147" s="108">
        <f>IF(Z147&lt;YEAR,1,IF('General Input Sheet'!$E$32="WACC1",1/(1+WACC1)^(Z147-YEAR), IF('General Input Sheet'!$E$32="WACC2",1/(1+WACC2)^(Z147-YEAR),"Check WACC Option in General Input Sheet")))</f>
        <v>0.63169036926213096</v>
      </c>
      <c r="AC147" s="239">
        <f t="shared" si="32"/>
        <v>1369192</v>
      </c>
      <c r="AD147" s="90">
        <f t="shared" si="33"/>
        <v>1604572</v>
      </c>
      <c r="AE147" s="106">
        <f t="shared" si="34"/>
        <v>1013593</v>
      </c>
    </row>
    <row r="148" spans="2:31">
      <c r="B148" s="103" t="s">
        <v>10594</v>
      </c>
      <c r="C148" s="109" t="s">
        <v>10593</v>
      </c>
      <c r="D148" s="100" t="s">
        <v>11127</v>
      </c>
      <c r="E148" s="100">
        <v>15</v>
      </c>
      <c r="F148" s="100" t="s">
        <v>10953</v>
      </c>
      <c r="G148" s="103" t="s">
        <v>11132</v>
      </c>
      <c r="H148" s="93">
        <v>628</v>
      </c>
      <c r="I148" s="94" t="s">
        <v>11141</v>
      </c>
      <c r="J148" s="104">
        <v>2461</v>
      </c>
      <c r="K148" s="80">
        <f t="shared" si="26"/>
        <v>820.97643234457541</v>
      </c>
      <c r="L148" s="106">
        <v>2020423</v>
      </c>
      <c r="M148" s="92">
        <f t="shared" si="27"/>
        <v>2463.8312101910828</v>
      </c>
      <c r="N148" s="97">
        <v>1547286</v>
      </c>
      <c r="O148" s="100">
        <v>2016</v>
      </c>
      <c r="P148" s="107">
        <f>IFERROR(('General Input Sheet'!$G$38/(VLOOKUP(O148,Histindex,3,FALSE))),1)</f>
        <v>1</v>
      </c>
      <c r="Q148" s="104" t="s">
        <v>11165</v>
      </c>
      <c r="R148" s="213" cm="1">
        <f t="array" ref="R148">IFERROR(_xlfn.IFS(AND(Q148&lt;&gt;"New",D148&lt;&gt;"Road Bridge"),30%,D148="Road Bridge",10%),0)</f>
        <v>0.3</v>
      </c>
      <c r="S148" s="80">
        <f t="shared" si="24"/>
        <v>464186</v>
      </c>
      <c r="T148" s="82">
        <f t="shared" si="25"/>
        <v>0.15</v>
      </c>
      <c r="U148" s="89">
        <f t="shared" si="28"/>
        <v>306850</v>
      </c>
      <c r="V148" s="200">
        <f t="shared" si="29"/>
        <v>263039</v>
      </c>
      <c r="W148" s="89">
        <f t="shared" si="30"/>
        <v>235342</v>
      </c>
      <c r="X148" s="221">
        <v>0</v>
      </c>
      <c r="Y148" s="83">
        <f t="shared" si="31"/>
        <v>2816703</v>
      </c>
      <c r="Z148" s="195">
        <v>2024</v>
      </c>
      <c r="AA148" s="108">
        <f>(1+PPI)^('Future Trunk Assets - Transport'!Z148-YEAR)</f>
        <v>1.1599167883489077</v>
      </c>
      <c r="AB148" s="108">
        <f>IF(Z148&lt;YEAR,1,IF('General Input Sheet'!$E$32="WACC1",1/(1+WACC1)^(Z148-YEAR), IF('General Input Sheet'!$E$32="WACC2",1/(1+WACC2)^(Z148-YEAR),"Check WACC Option in General Input Sheet")))</f>
        <v>0.63169036926213096</v>
      </c>
      <c r="AC148" s="239">
        <f t="shared" si="32"/>
        <v>4837126</v>
      </c>
      <c r="AD148" s="90">
        <f t="shared" si="33"/>
        <v>5728830</v>
      </c>
      <c r="AE148" s="106">
        <f t="shared" si="34"/>
        <v>3618847</v>
      </c>
    </row>
    <row r="149" spans="2:31">
      <c r="B149" s="103" t="s">
        <v>10594</v>
      </c>
      <c r="C149" s="109" t="s">
        <v>10595</v>
      </c>
      <c r="D149" s="100" t="s">
        <v>11126</v>
      </c>
      <c r="E149" s="100">
        <v>15</v>
      </c>
      <c r="F149" s="100" t="s">
        <v>10954</v>
      </c>
      <c r="G149" s="103" t="s">
        <v>11131</v>
      </c>
      <c r="H149" s="93">
        <v>0</v>
      </c>
      <c r="I149" s="94" t="s">
        <v>11140</v>
      </c>
      <c r="J149" s="104">
        <v>150</v>
      </c>
      <c r="K149" s="80">
        <f t="shared" si="26"/>
        <v>936</v>
      </c>
      <c r="L149" s="106">
        <v>140400</v>
      </c>
      <c r="M149" s="92" t="str">
        <f t="shared" si="27"/>
        <v/>
      </c>
      <c r="N149" s="97">
        <v>711951</v>
      </c>
      <c r="O149" s="100">
        <v>2016</v>
      </c>
      <c r="P149" s="107">
        <f>IFERROR(('General Input Sheet'!$G$38/(VLOOKUP(O149,Histindex,3,FALSE))),1)</f>
        <v>1</v>
      </c>
      <c r="Q149" s="104" t="s">
        <v>11163</v>
      </c>
      <c r="R149" s="213" cm="1">
        <f t="array" ref="R149">IFERROR(_xlfn.IFS(AND(Q149&lt;&gt;"New",D149&lt;&gt;"Road Bridge"),30%,D149="Road Bridge",10%),0)</f>
        <v>0.3</v>
      </c>
      <c r="S149" s="80">
        <f t="shared" si="24"/>
        <v>213585</v>
      </c>
      <c r="T149" s="82">
        <f t="shared" si="25"/>
        <v>7.4999999999999997E-2</v>
      </c>
      <c r="U149" s="89">
        <f t="shared" si="28"/>
        <v>70595</v>
      </c>
      <c r="V149" s="200">
        <f t="shared" si="29"/>
        <v>121032</v>
      </c>
      <c r="W149" s="89">
        <f t="shared" si="30"/>
        <v>108288</v>
      </c>
      <c r="X149" s="221">
        <v>0</v>
      </c>
      <c r="Y149" s="83">
        <f t="shared" si="31"/>
        <v>1225451</v>
      </c>
      <c r="Z149" s="195">
        <v>2019</v>
      </c>
      <c r="AA149" s="108">
        <f>(1+PPI)^('Future Trunk Assets - Transport'!Z149-YEAR)</f>
        <v>1.0572070799739457</v>
      </c>
      <c r="AB149" s="108">
        <f>IF(Z149&lt;YEAR,1,IF('General Input Sheet'!$E$32="WACC1",1/(1+WACC1)^(Z149-YEAR), IF('General Input Sheet'!$E$32="WACC2",1/(1+WACC2)^(Z149-YEAR),"Check WACC Option in General Input Sheet")))</f>
        <v>0.84176157274348007</v>
      </c>
      <c r="AC149" s="239">
        <f t="shared" si="32"/>
        <v>1365851</v>
      </c>
      <c r="AD149" s="90">
        <f t="shared" si="33"/>
        <v>1446751</v>
      </c>
      <c r="AE149" s="106">
        <f t="shared" si="34"/>
        <v>1217819</v>
      </c>
    </row>
    <row r="150" spans="2:31">
      <c r="B150" s="103" t="s">
        <v>10594</v>
      </c>
      <c r="C150" s="109" t="s">
        <v>10596</v>
      </c>
      <c r="D150" s="100" t="s">
        <v>11126</v>
      </c>
      <c r="E150" s="100">
        <v>15</v>
      </c>
      <c r="F150" s="100" t="s">
        <v>10955</v>
      </c>
      <c r="G150" s="103" t="s">
        <v>11130</v>
      </c>
      <c r="H150" s="93">
        <v>0</v>
      </c>
      <c r="I150" s="94" t="s">
        <v>11139</v>
      </c>
      <c r="J150" s="104">
        <v>450</v>
      </c>
      <c r="K150" s="80">
        <f t="shared" si="26"/>
        <v>838</v>
      </c>
      <c r="L150" s="106">
        <v>377100</v>
      </c>
      <c r="M150" s="92" t="str">
        <f t="shared" si="27"/>
        <v/>
      </c>
      <c r="N150" s="97">
        <v>597881</v>
      </c>
      <c r="O150" s="100">
        <v>2016</v>
      </c>
      <c r="P150" s="107">
        <f>IFERROR(('General Input Sheet'!$G$38/(VLOOKUP(O150,Histindex,3,FALSE))),1)</f>
        <v>1</v>
      </c>
      <c r="Q150" s="104" t="s">
        <v>11164</v>
      </c>
      <c r="R150" s="213" cm="1">
        <f t="array" ref="R150">IFERROR(_xlfn.IFS(AND(Q150&lt;&gt;"New",D150&lt;&gt;"Road Bridge"),30%,D150="Road Bridge",10%),0)</f>
        <v>0.3</v>
      </c>
      <c r="S150" s="80">
        <f t="shared" si="24"/>
        <v>179364</v>
      </c>
      <c r="T150" s="82">
        <f t="shared" si="25"/>
        <v>7.4999999999999997E-2</v>
      </c>
      <c r="U150" s="89">
        <f t="shared" si="28"/>
        <v>59284</v>
      </c>
      <c r="V150" s="200">
        <f t="shared" si="29"/>
        <v>101640</v>
      </c>
      <c r="W150" s="89">
        <f t="shared" si="30"/>
        <v>90938</v>
      </c>
      <c r="X150" s="221">
        <v>0</v>
      </c>
      <c r="Y150" s="83">
        <f t="shared" si="31"/>
        <v>1029107</v>
      </c>
      <c r="Z150" s="195">
        <v>2019</v>
      </c>
      <c r="AA150" s="108">
        <f>(1+PPI)^('Future Trunk Assets - Transport'!Z150-YEAR)</f>
        <v>1.0572070799739457</v>
      </c>
      <c r="AB150" s="108">
        <f>IF(Z150&lt;YEAR,1,IF('General Input Sheet'!$E$32="WACC1",1/(1+WACC1)^(Z150-YEAR), IF('General Input Sheet'!$E$32="WACC2",1/(1+WACC2)^(Z150-YEAR),"Check WACC Option in General Input Sheet")))</f>
        <v>0.84176157274348007</v>
      </c>
      <c r="AC150" s="239">
        <f t="shared" si="32"/>
        <v>1406207</v>
      </c>
      <c r="AD150" s="90">
        <f t="shared" si="33"/>
        <v>1494075</v>
      </c>
      <c r="AE150" s="106">
        <f t="shared" si="34"/>
        <v>1257655</v>
      </c>
    </row>
    <row r="151" spans="2:31">
      <c r="B151" s="103" t="s">
        <v>10594</v>
      </c>
      <c r="C151" s="109" t="s">
        <v>10597</v>
      </c>
      <c r="D151" s="100" t="s">
        <v>11126</v>
      </c>
      <c r="E151" s="100">
        <v>15</v>
      </c>
      <c r="F151" s="100" t="s">
        <v>10956</v>
      </c>
      <c r="G151" s="103" t="s">
        <v>11136</v>
      </c>
      <c r="H151" s="93">
        <v>0</v>
      </c>
      <c r="I151" s="94" t="s">
        <v>11146</v>
      </c>
      <c r="J151" s="104">
        <v>300</v>
      </c>
      <c r="K151" s="80">
        <f t="shared" si="26"/>
        <v>671.5</v>
      </c>
      <c r="L151" s="106">
        <v>201450</v>
      </c>
      <c r="M151" s="92" t="str">
        <f t="shared" si="27"/>
        <v/>
      </c>
      <c r="N151" s="97">
        <v>789691</v>
      </c>
      <c r="O151" s="100">
        <v>2016</v>
      </c>
      <c r="P151" s="107">
        <f>IFERROR(('General Input Sheet'!$G$38/(VLOOKUP(O151,Histindex,3,FALSE))),1)</f>
        <v>1</v>
      </c>
      <c r="Q151" s="104" t="s">
        <v>11163</v>
      </c>
      <c r="R151" s="213" cm="1">
        <f t="array" ref="R151">IFERROR(_xlfn.IFS(AND(Q151&lt;&gt;"New",D151&lt;&gt;"Road Bridge"),30%,D151="Road Bridge",10%),0)</f>
        <v>0.3</v>
      </c>
      <c r="S151" s="80">
        <f t="shared" si="24"/>
        <v>236907</v>
      </c>
      <c r="T151" s="82">
        <f t="shared" si="25"/>
        <v>7.4999999999999997E-2</v>
      </c>
      <c r="U151" s="89">
        <f t="shared" si="28"/>
        <v>78304</v>
      </c>
      <c r="V151" s="200">
        <f t="shared" si="29"/>
        <v>134247</v>
      </c>
      <c r="W151" s="89">
        <f t="shared" si="30"/>
        <v>120112</v>
      </c>
      <c r="X151" s="221">
        <v>0</v>
      </c>
      <c r="Y151" s="83">
        <f t="shared" si="31"/>
        <v>1359261</v>
      </c>
      <c r="Z151" s="195">
        <v>2019</v>
      </c>
      <c r="AA151" s="108">
        <f>(1+PPI)^('Future Trunk Assets - Transport'!Z151-YEAR)</f>
        <v>1.0572070799739457</v>
      </c>
      <c r="AB151" s="108">
        <f>IF(Z151&lt;YEAR,1,IF('General Input Sheet'!$E$32="WACC1",1/(1+WACC1)^(Z151-YEAR), IF('General Input Sheet'!$E$32="WACC2",1/(1+WACC2)^(Z151-YEAR),"Check WACC Option in General Input Sheet")))</f>
        <v>0.84176157274348007</v>
      </c>
      <c r="AC151" s="239">
        <f t="shared" si="32"/>
        <v>1560711</v>
      </c>
      <c r="AD151" s="90">
        <f t="shared" si="33"/>
        <v>1653960</v>
      </c>
      <c r="AE151" s="106">
        <f t="shared" si="34"/>
        <v>1392240</v>
      </c>
    </row>
    <row r="152" spans="2:31">
      <c r="B152" s="103" t="s">
        <v>10599</v>
      </c>
      <c r="C152" s="109" t="s">
        <v>10598</v>
      </c>
      <c r="D152" s="100" t="s">
        <v>11126</v>
      </c>
      <c r="E152" s="100">
        <v>14</v>
      </c>
      <c r="F152" s="100" t="s">
        <v>10957</v>
      </c>
      <c r="G152" s="103" t="s">
        <v>11133</v>
      </c>
      <c r="H152" s="93">
        <v>0</v>
      </c>
      <c r="I152" s="94" t="s">
        <v>11142</v>
      </c>
      <c r="J152" s="104">
        <v>300</v>
      </c>
      <c r="K152" s="80">
        <f t="shared" si="26"/>
        <v>1412</v>
      </c>
      <c r="L152" s="106">
        <v>423600</v>
      </c>
      <c r="M152" s="92" t="str">
        <f t="shared" si="27"/>
        <v/>
      </c>
      <c r="N152" s="97">
        <v>476691</v>
      </c>
      <c r="O152" s="100">
        <v>2016</v>
      </c>
      <c r="P152" s="107">
        <f>IFERROR(('General Input Sheet'!$G$38/(VLOOKUP(O152,Histindex,3,FALSE))),1)</f>
        <v>1</v>
      </c>
      <c r="Q152" s="104" t="s">
        <v>11164</v>
      </c>
      <c r="R152" s="213" cm="1">
        <f t="array" ref="R152">IFERROR(_xlfn.IFS(AND(Q152&lt;&gt;"New",D152&lt;&gt;"Road Bridge"),30%,D152="Road Bridge",10%),0)</f>
        <v>0.3</v>
      </c>
      <c r="S152" s="80">
        <f t="shared" si="24"/>
        <v>143007</v>
      </c>
      <c r="T152" s="82">
        <f t="shared" si="25"/>
        <v>7.4999999999999997E-2</v>
      </c>
      <c r="U152" s="89">
        <f t="shared" si="28"/>
        <v>47267</v>
      </c>
      <c r="V152" s="200">
        <f t="shared" si="29"/>
        <v>81037</v>
      </c>
      <c r="W152" s="89">
        <f t="shared" si="30"/>
        <v>72505</v>
      </c>
      <c r="X152" s="221">
        <v>0</v>
      </c>
      <c r="Y152" s="83">
        <f t="shared" si="31"/>
        <v>820507</v>
      </c>
      <c r="Z152" s="195">
        <v>2019</v>
      </c>
      <c r="AA152" s="108">
        <f>(1+PPI)^('Future Trunk Assets - Transport'!Z152-YEAR)</f>
        <v>1.0572070799739457</v>
      </c>
      <c r="AB152" s="108">
        <f>IF(Z152&lt;YEAR,1,IF('General Input Sheet'!$E$32="WACC1",1/(1+WACC1)^(Z152-YEAR), IF('General Input Sheet'!$E$32="WACC2",1/(1+WACC2)^(Z152-YEAR),"Check WACC Option in General Input Sheet")))</f>
        <v>0.84176157274348007</v>
      </c>
      <c r="AC152" s="239">
        <f t="shared" si="32"/>
        <v>1244107</v>
      </c>
      <c r="AD152" s="90">
        <f t="shared" si="33"/>
        <v>1323617</v>
      </c>
      <c r="AE152" s="106">
        <f t="shared" si="34"/>
        <v>1114170</v>
      </c>
    </row>
    <row r="153" spans="2:31">
      <c r="B153" s="103" t="s">
        <v>10599</v>
      </c>
      <c r="C153" s="109" t="s">
        <v>10600</v>
      </c>
      <c r="D153" s="100" t="s">
        <v>11126</v>
      </c>
      <c r="E153" s="100">
        <v>14</v>
      </c>
      <c r="F153" s="100" t="s">
        <v>10958</v>
      </c>
      <c r="G153" s="103" t="s">
        <v>11133</v>
      </c>
      <c r="H153" s="93">
        <v>0</v>
      </c>
      <c r="I153" s="94" t="s">
        <v>11142</v>
      </c>
      <c r="J153" s="104">
        <v>150</v>
      </c>
      <c r="K153" s="80">
        <f t="shared" si="26"/>
        <v>1412</v>
      </c>
      <c r="L153" s="106">
        <v>211800</v>
      </c>
      <c r="M153" s="92" t="str">
        <f t="shared" si="27"/>
        <v/>
      </c>
      <c r="N153" s="97">
        <v>612889</v>
      </c>
      <c r="O153" s="100">
        <v>2016</v>
      </c>
      <c r="P153" s="107">
        <f>IFERROR(('General Input Sheet'!$G$38/(VLOOKUP(O153,Histindex,3,FALSE))),1)</f>
        <v>1</v>
      </c>
      <c r="Q153" s="104" t="s">
        <v>11163</v>
      </c>
      <c r="R153" s="213" cm="1">
        <f t="array" ref="R153">IFERROR(_xlfn.IFS(AND(Q153&lt;&gt;"New",D153&lt;&gt;"Road Bridge"),30%,D153="Road Bridge",10%),0)</f>
        <v>0.3</v>
      </c>
      <c r="S153" s="80">
        <f t="shared" si="24"/>
        <v>183867</v>
      </c>
      <c r="T153" s="82">
        <f t="shared" si="25"/>
        <v>7.4999999999999997E-2</v>
      </c>
      <c r="U153" s="89">
        <f t="shared" si="28"/>
        <v>60773</v>
      </c>
      <c r="V153" s="200">
        <f t="shared" si="29"/>
        <v>104191</v>
      </c>
      <c r="W153" s="89">
        <f t="shared" si="30"/>
        <v>93220</v>
      </c>
      <c r="X153" s="221">
        <v>0</v>
      </c>
      <c r="Y153" s="83">
        <f t="shared" si="31"/>
        <v>1054940</v>
      </c>
      <c r="Z153" s="195">
        <v>2019</v>
      </c>
      <c r="AA153" s="108">
        <f>(1+PPI)^('Future Trunk Assets - Transport'!Z153-YEAR)</f>
        <v>1.0572070799739457</v>
      </c>
      <c r="AB153" s="108">
        <f>IF(Z153&lt;YEAR,1,IF('General Input Sheet'!$E$32="WACC1",1/(1+WACC1)^(Z153-YEAR), IF('General Input Sheet'!$E$32="WACC2",1/(1+WACC2)^(Z153-YEAR),"Check WACC Option in General Input Sheet")))</f>
        <v>0.84176157274348007</v>
      </c>
      <c r="AC153" s="239">
        <f t="shared" si="32"/>
        <v>1266740</v>
      </c>
      <c r="AD153" s="90">
        <f t="shared" si="33"/>
        <v>1343375</v>
      </c>
      <c r="AE153" s="106">
        <f t="shared" si="34"/>
        <v>1130801</v>
      </c>
    </row>
    <row r="154" spans="2:31">
      <c r="B154" s="103" t="s">
        <v>10602</v>
      </c>
      <c r="C154" s="109" t="s">
        <v>10601</v>
      </c>
      <c r="D154" s="100" t="s">
        <v>11126</v>
      </c>
      <c r="E154" s="100">
        <v>9</v>
      </c>
      <c r="F154" s="100" t="s">
        <v>10959</v>
      </c>
      <c r="G154" s="103" t="s">
        <v>11130</v>
      </c>
      <c r="H154" s="93">
        <v>0</v>
      </c>
      <c r="I154" s="94" t="s">
        <v>11139</v>
      </c>
      <c r="J154" s="104">
        <v>300</v>
      </c>
      <c r="K154" s="80">
        <f t="shared" si="26"/>
        <v>1630</v>
      </c>
      <c r="L154" s="106">
        <v>489000</v>
      </c>
      <c r="M154" s="92" t="str">
        <f t="shared" si="27"/>
        <v/>
      </c>
      <c r="N154" s="97">
        <v>723750</v>
      </c>
      <c r="O154" s="100">
        <v>2016</v>
      </c>
      <c r="P154" s="107">
        <f>IFERROR(('General Input Sheet'!$G$38/(VLOOKUP(O154,Histindex,3,FALSE))),1)</f>
        <v>1</v>
      </c>
      <c r="Q154" s="104" t="s">
        <v>11164</v>
      </c>
      <c r="R154" s="213" cm="1">
        <f t="array" ref="R154">IFERROR(_xlfn.IFS(AND(Q154&lt;&gt;"New",D154&lt;&gt;"Road Bridge"),30%,D154="Road Bridge",10%),0)</f>
        <v>0.3</v>
      </c>
      <c r="S154" s="80">
        <f t="shared" si="24"/>
        <v>217125</v>
      </c>
      <c r="T154" s="82">
        <f t="shared" si="25"/>
        <v>0.15</v>
      </c>
      <c r="U154" s="89">
        <f t="shared" si="28"/>
        <v>143531</v>
      </c>
      <c r="V154" s="200">
        <f t="shared" si="29"/>
        <v>123038</v>
      </c>
      <c r="W154" s="89">
        <f t="shared" si="30"/>
        <v>110082</v>
      </c>
      <c r="X154" s="221">
        <v>0</v>
      </c>
      <c r="Y154" s="83">
        <f t="shared" si="31"/>
        <v>1317526</v>
      </c>
      <c r="Z154" s="195">
        <v>2024</v>
      </c>
      <c r="AA154" s="108">
        <f>(1+PPI)^('Future Trunk Assets - Transport'!Z154-YEAR)</f>
        <v>1.1599167883489077</v>
      </c>
      <c r="AB154" s="108">
        <f>IF(Z154&lt;YEAR,1,IF('General Input Sheet'!$E$32="WACC1",1/(1+WACC1)^(Z154-YEAR), IF('General Input Sheet'!$E$32="WACC2",1/(1+WACC2)^(Z154-YEAR),"Check WACC Option in General Input Sheet")))</f>
        <v>0.63169036926213096</v>
      </c>
      <c r="AC154" s="239">
        <f t="shared" si="32"/>
        <v>1806526</v>
      </c>
      <c r="AD154" s="90">
        <f t="shared" si="33"/>
        <v>2124020</v>
      </c>
      <c r="AE154" s="106">
        <f t="shared" si="34"/>
        <v>1341723</v>
      </c>
    </row>
    <row r="155" spans="2:31">
      <c r="B155" s="103" t="s">
        <v>10454</v>
      </c>
      <c r="C155" s="109" t="s">
        <v>10603</v>
      </c>
      <c r="D155" s="100" t="s">
        <v>11126</v>
      </c>
      <c r="E155" s="100">
        <v>4</v>
      </c>
      <c r="F155" s="100" t="s">
        <v>10960</v>
      </c>
      <c r="G155" s="103" t="s">
        <v>11136</v>
      </c>
      <c r="H155" s="93">
        <v>0</v>
      </c>
      <c r="I155" s="94" t="s">
        <v>11144</v>
      </c>
      <c r="J155" s="104">
        <v>150</v>
      </c>
      <c r="K155" s="80">
        <f t="shared" si="26"/>
        <v>1612</v>
      </c>
      <c r="L155" s="106">
        <v>241800</v>
      </c>
      <c r="M155" s="92" t="str">
        <f t="shared" si="27"/>
        <v/>
      </c>
      <c r="N155" s="97">
        <v>466765</v>
      </c>
      <c r="O155" s="100">
        <v>2016</v>
      </c>
      <c r="P155" s="107">
        <f>IFERROR(('General Input Sheet'!$G$38/(VLOOKUP(O155,Histindex,3,FALSE))),1)</f>
        <v>1</v>
      </c>
      <c r="Q155" s="104" t="s">
        <v>11164</v>
      </c>
      <c r="R155" s="213" cm="1">
        <f t="array" ref="R155">IFERROR(_xlfn.IFS(AND(Q155&lt;&gt;"New",D155&lt;&gt;"Road Bridge"),30%,D155="Road Bridge",10%),0)</f>
        <v>0.3</v>
      </c>
      <c r="S155" s="80">
        <f t="shared" si="24"/>
        <v>140030</v>
      </c>
      <c r="T155" s="82">
        <f t="shared" si="25"/>
        <v>0.15</v>
      </c>
      <c r="U155" s="89">
        <f t="shared" si="28"/>
        <v>92567</v>
      </c>
      <c r="V155" s="200">
        <f t="shared" si="29"/>
        <v>79350</v>
      </c>
      <c r="W155" s="89">
        <f t="shared" si="30"/>
        <v>70995</v>
      </c>
      <c r="X155" s="221">
        <v>0</v>
      </c>
      <c r="Y155" s="83">
        <f t="shared" si="31"/>
        <v>849707</v>
      </c>
      <c r="Z155" s="195">
        <v>2024</v>
      </c>
      <c r="AA155" s="108">
        <f>(1+PPI)^('Future Trunk Assets - Transport'!Z155-YEAR)</f>
        <v>1.1599167883489077</v>
      </c>
      <c r="AB155" s="108">
        <f>IF(Z155&lt;YEAR,1,IF('General Input Sheet'!$E$32="WACC1",1/(1+WACC1)^(Z155-YEAR), IF('General Input Sheet'!$E$32="WACC2",1/(1+WACC2)^(Z155-YEAR),"Check WACC Option in General Input Sheet")))</f>
        <v>0.63169036926213096</v>
      </c>
      <c r="AC155" s="239">
        <f t="shared" si="32"/>
        <v>1091507</v>
      </c>
      <c r="AD155" s="90">
        <f t="shared" si="33"/>
        <v>1280199</v>
      </c>
      <c r="AE155" s="106">
        <f t="shared" si="34"/>
        <v>808689</v>
      </c>
    </row>
    <row r="156" spans="2:31">
      <c r="B156" s="103" t="s">
        <v>10454</v>
      </c>
      <c r="C156" s="109" t="s">
        <v>10604</v>
      </c>
      <c r="D156" s="100" t="s">
        <v>11126</v>
      </c>
      <c r="E156" s="100">
        <v>4</v>
      </c>
      <c r="F156" s="100" t="s">
        <v>10961</v>
      </c>
      <c r="G156" s="103" t="s">
        <v>11130</v>
      </c>
      <c r="H156" s="93">
        <v>0</v>
      </c>
      <c r="I156" s="94" t="s">
        <v>11139</v>
      </c>
      <c r="J156" s="104">
        <v>150</v>
      </c>
      <c r="K156" s="80">
        <f t="shared" si="26"/>
        <v>1612</v>
      </c>
      <c r="L156" s="106">
        <v>241800</v>
      </c>
      <c r="M156" s="92" t="str">
        <f t="shared" si="27"/>
        <v/>
      </c>
      <c r="N156" s="97">
        <v>597881</v>
      </c>
      <c r="O156" s="100">
        <v>2016</v>
      </c>
      <c r="P156" s="107">
        <f>IFERROR(('General Input Sheet'!$G$38/(VLOOKUP(O156,Histindex,3,FALSE))),1)</f>
        <v>1</v>
      </c>
      <c r="Q156" s="104" t="s">
        <v>11164</v>
      </c>
      <c r="R156" s="213" cm="1">
        <f t="array" ref="R156">IFERROR(_xlfn.IFS(AND(Q156&lt;&gt;"New",D156&lt;&gt;"Road Bridge"),30%,D156="Road Bridge",10%),0)</f>
        <v>0.3</v>
      </c>
      <c r="S156" s="80">
        <f t="shared" si="24"/>
        <v>179364</v>
      </c>
      <c r="T156" s="82">
        <f t="shared" si="25"/>
        <v>0.15</v>
      </c>
      <c r="U156" s="89">
        <f t="shared" si="28"/>
        <v>118569</v>
      </c>
      <c r="V156" s="200">
        <f t="shared" si="29"/>
        <v>101640</v>
      </c>
      <c r="W156" s="89">
        <f t="shared" si="30"/>
        <v>90938</v>
      </c>
      <c r="X156" s="221">
        <v>0</v>
      </c>
      <c r="Y156" s="83">
        <f t="shared" si="31"/>
        <v>1088392</v>
      </c>
      <c r="Z156" s="195">
        <v>2024</v>
      </c>
      <c r="AA156" s="108">
        <f>(1+PPI)^('Future Trunk Assets - Transport'!Z156-YEAR)</f>
        <v>1.1599167883489077</v>
      </c>
      <c r="AB156" s="108">
        <f>IF(Z156&lt;YEAR,1,IF('General Input Sheet'!$E$32="WACC1",1/(1+WACC1)^(Z156-YEAR), IF('General Input Sheet'!$E$32="WACC2",1/(1+WACC2)^(Z156-YEAR),"Check WACC Option in General Input Sheet")))</f>
        <v>0.63169036926213096</v>
      </c>
      <c r="AC156" s="239">
        <f t="shared" si="32"/>
        <v>1330192</v>
      </c>
      <c r="AD156" s="90">
        <f t="shared" si="33"/>
        <v>1557054</v>
      </c>
      <c r="AE156" s="106">
        <f t="shared" si="34"/>
        <v>983576</v>
      </c>
    </row>
    <row r="157" spans="2:31">
      <c r="B157" s="103" t="s">
        <v>10606</v>
      </c>
      <c r="C157" s="109" t="s">
        <v>10605</v>
      </c>
      <c r="D157" s="100" t="s">
        <v>11126</v>
      </c>
      <c r="E157" s="100">
        <v>1</v>
      </c>
      <c r="F157" s="100" t="s">
        <v>10962</v>
      </c>
      <c r="G157" s="103" t="s">
        <v>11136</v>
      </c>
      <c r="H157" s="93">
        <v>0</v>
      </c>
      <c r="I157" s="94" t="s">
        <v>11146</v>
      </c>
      <c r="J157" s="104">
        <v>450</v>
      </c>
      <c r="K157" s="80">
        <f t="shared" si="26"/>
        <v>103.66666666666667</v>
      </c>
      <c r="L157" s="106">
        <v>46650</v>
      </c>
      <c r="M157" s="92" t="str">
        <f t="shared" si="27"/>
        <v/>
      </c>
      <c r="N157" s="97">
        <v>789691</v>
      </c>
      <c r="O157" s="100">
        <v>2016</v>
      </c>
      <c r="P157" s="107">
        <f>IFERROR(('General Input Sheet'!$G$38/(VLOOKUP(O157,Histindex,3,FALSE))),1)</f>
        <v>1</v>
      </c>
      <c r="Q157" s="104" t="s">
        <v>11163</v>
      </c>
      <c r="R157" s="213" cm="1">
        <f t="array" ref="R157">IFERROR(_xlfn.IFS(AND(Q157&lt;&gt;"New",D157&lt;&gt;"Road Bridge"),30%,D157="Road Bridge",10%),0)</f>
        <v>0.3</v>
      </c>
      <c r="S157" s="80">
        <f t="shared" si="24"/>
        <v>236907</v>
      </c>
      <c r="T157" s="82">
        <f t="shared" si="25"/>
        <v>0.15</v>
      </c>
      <c r="U157" s="89">
        <f t="shared" si="28"/>
        <v>156608</v>
      </c>
      <c r="V157" s="200">
        <f t="shared" si="29"/>
        <v>134247</v>
      </c>
      <c r="W157" s="89">
        <f t="shared" si="30"/>
        <v>120112</v>
      </c>
      <c r="X157" s="221">
        <v>0</v>
      </c>
      <c r="Y157" s="83">
        <f t="shared" si="31"/>
        <v>1437565</v>
      </c>
      <c r="Z157" s="195">
        <v>2024</v>
      </c>
      <c r="AA157" s="108">
        <f>(1+PPI)^('Future Trunk Assets - Transport'!Z157-YEAR)</f>
        <v>1.1599167883489077</v>
      </c>
      <c r="AB157" s="108">
        <f>IF(Z157&lt;YEAR,1,IF('General Input Sheet'!$E$32="WACC1",1/(1+WACC1)^(Z157-YEAR), IF('General Input Sheet'!$E$32="WACC2",1/(1+WACC2)^(Z157-YEAR),"Check WACC Option in General Input Sheet")))</f>
        <v>0.63169036926213096</v>
      </c>
      <c r="AC157" s="239">
        <f t="shared" si="32"/>
        <v>1484215</v>
      </c>
      <c r="AD157" s="90">
        <f t="shared" si="33"/>
        <v>1724294</v>
      </c>
      <c r="AE157" s="106">
        <f t="shared" si="34"/>
        <v>1089220</v>
      </c>
    </row>
    <row r="158" spans="2:31">
      <c r="B158" s="103" t="s">
        <v>10441</v>
      </c>
      <c r="C158" s="109" t="s">
        <v>10607</v>
      </c>
      <c r="D158" s="100" t="s">
        <v>11127</v>
      </c>
      <c r="E158" s="100">
        <v>16</v>
      </c>
      <c r="F158" s="100" t="s">
        <v>10963</v>
      </c>
      <c r="G158" s="103" t="s">
        <v>11135</v>
      </c>
      <c r="H158" s="93">
        <v>127</v>
      </c>
      <c r="I158" s="94" t="s">
        <v>11143</v>
      </c>
      <c r="J158" s="104">
        <v>471</v>
      </c>
      <c r="K158" s="80">
        <f t="shared" si="26"/>
        <v>1266.276008492569</v>
      </c>
      <c r="L158" s="106">
        <v>596416</v>
      </c>
      <c r="M158" s="92">
        <f t="shared" si="27"/>
        <v>3003.2992125984251</v>
      </c>
      <c r="N158" s="97">
        <v>381419</v>
      </c>
      <c r="O158" s="100">
        <v>2016</v>
      </c>
      <c r="P158" s="107">
        <f>IFERROR(('General Input Sheet'!$G$38/(VLOOKUP(O158,Histindex,3,FALSE))),1)</f>
        <v>1</v>
      </c>
      <c r="Q158" s="104" t="s">
        <v>11165</v>
      </c>
      <c r="R158" s="213" cm="1">
        <f t="array" ref="R158">IFERROR(_xlfn.IFS(AND(Q158&lt;&gt;"New",D158&lt;&gt;"Road Bridge"),30%,D158="Road Bridge",10%),0)</f>
        <v>0.3</v>
      </c>
      <c r="S158" s="80">
        <f t="shared" si="24"/>
        <v>114426</v>
      </c>
      <c r="T158" s="82">
        <f t="shared" si="25"/>
        <v>7.4999999999999997E-2</v>
      </c>
      <c r="U158" s="89">
        <f t="shared" si="28"/>
        <v>37821</v>
      </c>
      <c r="V158" s="200">
        <f t="shared" si="29"/>
        <v>64841</v>
      </c>
      <c r="W158" s="89">
        <f t="shared" si="30"/>
        <v>58014</v>
      </c>
      <c r="X158" s="221">
        <v>0</v>
      </c>
      <c r="Y158" s="83">
        <f t="shared" si="31"/>
        <v>656521</v>
      </c>
      <c r="Z158" s="195">
        <v>2019</v>
      </c>
      <c r="AA158" s="108">
        <f>(1+PPI)^('Future Trunk Assets - Transport'!Z158-YEAR)</f>
        <v>1.0572070799739457</v>
      </c>
      <c r="AB158" s="108">
        <f>IF(Z158&lt;YEAR,1,IF('General Input Sheet'!$E$32="WACC1",1/(1+WACC1)^(Z158-YEAR), IF('General Input Sheet'!$E$32="WACC2",1/(1+WACC2)^(Z158-YEAR),"Check WACC Option in General Input Sheet")))</f>
        <v>0.84176157274348007</v>
      </c>
      <c r="AC158" s="239">
        <f t="shared" si="32"/>
        <v>1252937</v>
      </c>
      <c r="AD158" s="90">
        <f t="shared" si="33"/>
        <v>1336353</v>
      </c>
      <c r="AE158" s="106">
        <f t="shared" si="34"/>
        <v>1124891</v>
      </c>
    </row>
    <row r="159" spans="2:31">
      <c r="B159" s="103" t="s">
        <v>10609</v>
      </c>
      <c r="C159" s="109" t="s">
        <v>10608</v>
      </c>
      <c r="D159" s="100" t="s">
        <v>11127</v>
      </c>
      <c r="E159" s="100">
        <v>16</v>
      </c>
      <c r="F159" s="100" t="s">
        <v>11227</v>
      </c>
      <c r="G159" s="103" t="s">
        <v>11135</v>
      </c>
      <c r="H159" s="93">
        <v>84</v>
      </c>
      <c r="I159" s="94" t="s">
        <v>11143</v>
      </c>
      <c r="J159" s="104">
        <v>346</v>
      </c>
      <c r="K159" s="80">
        <f t="shared" si="26"/>
        <v>170.13872832369941</v>
      </c>
      <c r="L159" s="106">
        <v>58868</v>
      </c>
      <c r="M159" s="92">
        <f t="shared" si="27"/>
        <v>3649.8690476190477</v>
      </c>
      <c r="N159" s="97">
        <v>306589</v>
      </c>
      <c r="O159" s="100">
        <v>2016</v>
      </c>
      <c r="P159" s="107">
        <f>IFERROR(('General Input Sheet'!$G$38/(VLOOKUP(O159,Histindex,3,FALSE))),1)</f>
        <v>1</v>
      </c>
      <c r="Q159" s="104" t="s">
        <v>11165</v>
      </c>
      <c r="R159" s="213" cm="1">
        <f t="array" ref="R159">IFERROR(_xlfn.IFS(AND(Q159&lt;&gt;"New",D159&lt;&gt;"Road Bridge"),30%,D159="Road Bridge",10%),0)</f>
        <v>0.3</v>
      </c>
      <c r="S159" s="80">
        <f t="shared" si="24"/>
        <v>91977</v>
      </c>
      <c r="T159" s="82">
        <f t="shared" si="25"/>
        <v>7.4999999999999997E-2</v>
      </c>
      <c r="U159" s="89">
        <f t="shared" si="28"/>
        <v>30401</v>
      </c>
      <c r="V159" s="200">
        <f t="shared" si="29"/>
        <v>52120</v>
      </c>
      <c r="W159" s="89">
        <f t="shared" si="30"/>
        <v>46632</v>
      </c>
      <c r="X159" s="221">
        <v>0</v>
      </c>
      <c r="Y159" s="83">
        <f t="shared" si="31"/>
        <v>527719</v>
      </c>
      <c r="Z159" s="195">
        <v>2019</v>
      </c>
      <c r="AA159" s="108">
        <f>(1+PPI)^('Future Trunk Assets - Transport'!Z159-YEAR)</f>
        <v>1.0572070799739457</v>
      </c>
      <c r="AB159" s="108">
        <f>IF(Z159&lt;YEAR,1,IF('General Input Sheet'!$E$32="WACC1",1/(1+WACC1)^(Z159-YEAR), IF('General Input Sheet'!$E$32="WACC2",1/(1+WACC2)^(Z159-YEAR),"Check WACC Option in General Input Sheet")))</f>
        <v>0.84176157274348007</v>
      </c>
      <c r="AC159" s="239">
        <f t="shared" si="32"/>
        <v>586587</v>
      </c>
      <c r="AD159" s="90">
        <f t="shared" si="33"/>
        <v>621303</v>
      </c>
      <c r="AE159" s="106">
        <f t="shared" si="34"/>
        <v>522989</v>
      </c>
    </row>
    <row r="160" spans="2:31">
      <c r="B160" s="103" t="s">
        <v>10609</v>
      </c>
      <c r="C160" s="109" t="s">
        <v>10610</v>
      </c>
      <c r="D160" s="100" t="s">
        <v>11127</v>
      </c>
      <c r="E160" s="100">
        <v>16</v>
      </c>
      <c r="F160" s="100" t="s">
        <v>10964</v>
      </c>
      <c r="G160" s="103" t="s">
        <v>11135</v>
      </c>
      <c r="H160" s="93">
        <v>80</v>
      </c>
      <c r="I160" s="94" t="s">
        <v>11143</v>
      </c>
      <c r="J160" s="104">
        <v>217</v>
      </c>
      <c r="K160" s="80">
        <f t="shared" si="26"/>
        <v>77.718894009216584</v>
      </c>
      <c r="L160" s="106">
        <v>16865</v>
      </c>
      <c r="M160" s="92">
        <f t="shared" si="27"/>
        <v>3651.6624999999999</v>
      </c>
      <c r="N160" s="97">
        <v>292133</v>
      </c>
      <c r="O160" s="100">
        <v>2016</v>
      </c>
      <c r="P160" s="107">
        <f>IFERROR(('General Input Sheet'!$G$38/(VLOOKUP(O160,Histindex,3,FALSE))),1)</f>
        <v>1</v>
      </c>
      <c r="Q160" s="104" t="s">
        <v>11165</v>
      </c>
      <c r="R160" s="213" cm="1">
        <f t="array" ref="R160">IFERROR(_xlfn.IFS(AND(Q160&lt;&gt;"New",D160&lt;&gt;"Road Bridge"),30%,D160="Road Bridge",10%),0)</f>
        <v>0.3</v>
      </c>
      <c r="S160" s="80">
        <f t="shared" si="24"/>
        <v>87640</v>
      </c>
      <c r="T160" s="82">
        <f t="shared" si="25"/>
        <v>7.4999999999999997E-2</v>
      </c>
      <c r="U160" s="89">
        <f t="shared" si="28"/>
        <v>28967</v>
      </c>
      <c r="V160" s="200">
        <f t="shared" si="29"/>
        <v>49663</v>
      </c>
      <c r="W160" s="89">
        <f t="shared" si="30"/>
        <v>44433</v>
      </c>
      <c r="X160" s="221">
        <v>0</v>
      </c>
      <c r="Y160" s="83">
        <f t="shared" si="31"/>
        <v>502836</v>
      </c>
      <c r="Z160" s="195">
        <v>2019</v>
      </c>
      <c r="AA160" s="108">
        <f>(1+PPI)^('Future Trunk Assets - Transport'!Z160-YEAR)</f>
        <v>1.0572070799739457</v>
      </c>
      <c r="AB160" s="108">
        <f>IF(Z160&lt;YEAR,1,IF('General Input Sheet'!$E$32="WACC1",1/(1+WACC1)^(Z160-YEAR), IF('General Input Sheet'!$E$32="WACC2",1/(1+WACC2)^(Z160-YEAR),"Check WACC Option in General Input Sheet")))</f>
        <v>0.84176157274348007</v>
      </c>
      <c r="AC160" s="239">
        <f t="shared" si="32"/>
        <v>519701</v>
      </c>
      <c r="AD160" s="90">
        <f t="shared" si="33"/>
        <v>549764</v>
      </c>
      <c r="AE160" s="106">
        <f t="shared" si="34"/>
        <v>462770</v>
      </c>
    </row>
    <row r="161" spans="2:31">
      <c r="B161" s="103" t="s">
        <v>10612</v>
      </c>
      <c r="C161" s="109" t="s">
        <v>10611</v>
      </c>
      <c r="D161" s="100" t="s">
        <v>11127</v>
      </c>
      <c r="E161" s="100">
        <v>16</v>
      </c>
      <c r="F161" s="100" t="s">
        <v>10965</v>
      </c>
      <c r="G161" s="103" t="s">
        <v>11135</v>
      </c>
      <c r="H161" s="93">
        <v>693</v>
      </c>
      <c r="I161" s="94" t="s">
        <v>11143</v>
      </c>
      <c r="J161" s="104">
        <v>2889</v>
      </c>
      <c r="K161" s="80">
        <f t="shared" si="26"/>
        <v>1180.6732433367947</v>
      </c>
      <c r="L161" s="106">
        <v>3410965</v>
      </c>
      <c r="M161" s="92">
        <f t="shared" si="27"/>
        <v>2709.7546897546899</v>
      </c>
      <c r="N161" s="97">
        <v>1877860</v>
      </c>
      <c r="O161" s="100">
        <v>2016</v>
      </c>
      <c r="P161" s="107">
        <f>IFERROR(('General Input Sheet'!$G$38/(VLOOKUP(O161,Histindex,3,FALSE))),1)</f>
        <v>1</v>
      </c>
      <c r="Q161" s="104" t="s">
        <v>11165</v>
      </c>
      <c r="R161" s="213" cm="1">
        <f t="array" ref="R161">IFERROR(_xlfn.IFS(AND(Q161&lt;&gt;"New",D161&lt;&gt;"Road Bridge"),30%,D161="Road Bridge",10%),0)</f>
        <v>0.3</v>
      </c>
      <c r="S161" s="80">
        <f t="shared" si="24"/>
        <v>563358</v>
      </c>
      <c r="T161" s="82">
        <f t="shared" si="25"/>
        <v>7.4999999999999997E-2</v>
      </c>
      <c r="U161" s="89">
        <f t="shared" si="28"/>
        <v>186204</v>
      </c>
      <c r="V161" s="200">
        <f t="shared" si="29"/>
        <v>319236</v>
      </c>
      <c r="W161" s="89">
        <f t="shared" si="30"/>
        <v>285622</v>
      </c>
      <c r="X161" s="221">
        <v>0</v>
      </c>
      <c r="Y161" s="83">
        <f t="shared" si="31"/>
        <v>3232280</v>
      </c>
      <c r="Z161" s="195">
        <v>2019</v>
      </c>
      <c r="AA161" s="108">
        <f>(1+PPI)^('Future Trunk Assets - Transport'!Z161-YEAR)</f>
        <v>1.0572070799739457</v>
      </c>
      <c r="AB161" s="108">
        <f>IF(Z161&lt;YEAR,1,IF('General Input Sheet'!$E$32="WACC1",1/(1+WACC1)^(Z161-YEAR), IF('General Input Sheet'!$E$32="WACC2",1/(1+WACC2)^(Z161-YEAR),"Check WACC Option in General Input Sheet")))</f>
        <v>0.84176157274348007</v>
      </c>
      <c r="AC161" s="239">
        <f t="shared" si="32"/>
        <v>6643245</v>
      </c>
      <c r="AD161" s="90">
        <f t="shared" si="33"/>
        <v>7090426</v>
      </c>
      <c r="AE161" s="106">
        <f t="shared" si="34"/>
        <v>5968448</v>
      </c>
    </row>
    <row r="162" spans="2:31">
      <c r="B162" s="103" t="s">
        <v>10441</v>
      </c>
      <c r="C162" s="109" t="s">
        <v>10613</v>
      </c>
      <c r="D162" s="100" t="s">
        <v>11127</v>
      </c>
      <c r="E162" s="100">
        <v>16</v>
      </c>
      <c r="F162" s="100" t="s">
        <v>10966</v>
      </c>
      <c r="G162" s="103" t="s">
        <v>11135</v>
      </c>
      <c r="H162" s="93">
        <v>596</v>
      </c>
      <c r="I162" s="94" t="s">
        <v>11143</v>
      </c>
      <c r="J162" s="104">
        <v>2131</v>
      </c>
      <c r="K162" s="80">
        <f t="shared" si="26"/>
        <v>859.82496480525572</v>
      </c>
      <c r="L162" s="106">
        <v>1832287</v>
      </c>
      <c r="M162" s="92">
        <f t="shared" si="27"/>
        <v>2711.6342281879197</v>
      </c>
      <c r="N162" s="97">
        <v>1616134</v>
      </c>
      <c r="O162" s="100">
        <v>2016</v>
      </c>
      <c r="P162" s="107">
        <f>IFERROR(('General Input Sheet'!$G$38/(VLOOKUP(O162,Histindex,3,FALSE))),1)</f>
        <v>1</v>
      </c>
      <c r="Q162" s="104" t="s">
        <v>11165</v>
      </c>
      <c r="R162" s="213" cm="1">
        <f t="array" ref="R162">IFERROR(_xlfn.IFS(AND(Q162&lt;&gt;"New",D162&lt;&gt;"Road Bridge"),30%,D162="Road Bridge",10%),0)</f>
        <v>0.3</v>
      </c>
      <c r="S162" s="80">
        <f t="shared" si="24"/>
        <v>484840</v>
      </c>
      <c r="T162" s="82">
        <f t="shared" si="25"/>
        <v>7.4999999999999997E-2</v>
      </c>
      <c r="U162" s="89">
        <f t="shared" si="28"/>
        <v>160252</v>
      </c>
      <c r="V162" s="200">
        <f t="shared" si="29"/>
        <v>274743</v>
      </c>
      <c r="W162" s="89">
        <f t="shared" si="30"/>
        <v>245814</v>
      </c>
      <c r="X162" s="221">
        <v>0</v>
      </c>
      <c r="Y162" s="83">
        <f t="shared" si="31"/>
        <v>2781783</v>
      </c>
      <c r="Z162" s="195">
        <v>2019</v>
      </c>
      <c r="AA162" s="108">
        <f>(1+PPI)^('Future Trunk Assets - Transport'!Z162-YEAR)</f>
        <v>1.0572070799739457</v>
      </c>
      <c r="AB162" s="108">
        <f>IF(Z162&lt;YEAR,1,IF('General Input Sheet'!$E$32="WACC1",1/(1+WACC1)^(Z162-YEAR), IF('General Input Sheet'!$E$32="WACC2",1/(1+WACC2)^(Z162-YEAR),"Check WACC Option in General Input Sheet")))</f>
        <v>0.84176157274348007</v>
      </c>
      <c r="AC162" s="239">
        <f t="shared" si="32"/>
        <v>4614070</v>
      </c>
      <c r="AD162" s="90">
        <f t="shared" si="33"/>
        <v>4914093</v>
      </c>
      <c r="AE162" s="106">
        <f t="shared" si="34"/>
        <v>4136495</v>
      </c>
    </row>
    <row r="163" spans="2:31">
      <c r="B163" s="103" t="s">
        <v>10609</v>
      </c>
      <c r="C163" s="109" t="s">
        <v>10614</v>
      </c>
      <c r="D163" s="100" t="s">
        <v>11127</v>
      </c>
      <c r="E163" s="100">
        <v>16</v>
      </c>
      <c r="F163" s="100" t="s">
        <v>10967</v>
      </c>
      <c r="G163" s="103" t="s">
        <v>11135</v>
      </c>
      <c r="H163" s="93">
        <v>109</v>
      </c>
      <c r="I163" s="94" t="s">
        <v>11143</v>
      </c>
      <c r="J163" s="104">
        <v>922</v>
      </c>
      <c r="K163" s="80">
        <f t="shared" si="26"/>
        <v>634.08893709327549</v>
      </c>
      <c r="L163" s="106">
        <v>584630</v>
      </c>
      <c r="M163" s="92">
        <f t="shared" si="27"/>
        <v>3629.7247706422017</v>
      </c>
      <c r="N163" s="97">
        <v>395640</v>
      </c>
      <c r="O163" s="100">
        <v>2016</v>
      </c>
      <c r="P163" s="107">
        <f>IFERROR(('General Input Sheet'!$G$38/(VLOOKUP(O163,Histindex,3,FALSE))),1)</f>
        <v>1</v>
      </c>
      <c r="Q163" s="104" t="s">
        <v>11165</v>
      </c>
      <c r="R163" s="213" cm="1">
        <f t="array" ref="R163">IFERROR(_xlfn.IFS(AND(Q163&lt;&gt;"New",D163&lt;&gt;"Road Bridge"),30%,D163="Road Bridge",10%),0)</f>
        <v>0.3</v>
      </c>
      <c r="S163" s="80">
        <f t="shared" si="24"/>
        <v>118692</v>
      </c>
      <c r="T163" s="82">
        <f t="shared" si="25"/>
        <v>7.4999999999999997E-2</v>
      </c>
      <c r="U163" s="89">
        <f t="shared" si="28"/>
        <v>39231</v>
      </c>
      <c r="V163" s="200">
        <f t="shared" si="29"/>
        <v>67259</v>
      </c>
      <c r="W163" s="89">
        <f t="shared" si="30"/>
        <v>60177</v>
      </c>
      <c r="X163" s="221">
        <v>0</v>
      </c>
      <c r="Y163" s="83">
        <f t="shared" si="31"/>
        <v>680999</v>
      </c>
      <c r="Z163" s="195">
        <v>2019</v>
      </c>
      <c r="AA163" s="108">
        <f>(1+PPI)^('Future Trunk Assets - Transport'!Z163-YEAR)</f>
        <v>1.0572070799739457</v>
      </c>
      <c r="AB163" s="108">
        <f>IF(Z163&lt;YEAR,1,IF('General Input Sheet'!$E$32="WACC1",1/(1+WACC1)^(Z163-YEAR), IF('General Input Sheet'!$E$32="WACC2",1/(1+WACC2)^(Z163-YEAR),"Check WACC Option in General Input Sheet")))</f>
        <v>0.84176157274348007</v>
      </c>
      <c r="AC163" s="239">
        <f t="shared" si="32"/>
        <v>1265629</v>
      </c>
      <c r="AD163" s="90">
        <f t="shared" si="33"/>
        <v>1349540</v>
      </c>
      <c r="AE163" s="106">
        <f t="shared" si="34"/>
        <v>1135991</v>
      </c>
    </row>
    <row r="164" spans="2:31">
      <c r="B164" s="103" t="s">
        <v>10609</v>
      </c>
      <c r="C164" s="109" t="s">
        <v>10615</v>
      </c>
      <c r="D164" s="100" t="s">
        <v>11127</v>
      </c>
      <c r="E164" s="100">
        <v>16</v>
      </c>
      <c r="F164" s="100" t="s">
        <v>10968</v>
      </c>
      <c r="G164" s="103" t="s">
        <v>11135</v>
      </c>
      <c r="H164" s="93">
        <v>534</v>
      </c>
      <c r="I164" s="94" t="s">
        <v>11143</v>
      </c>
      <c r="J164" s="104">
        <v>2961</v>
      </c>
      <c r="K164" s="80">
        <f t="shared" si="26"/>
        <v>686.61904761904759</v>
      </c>
      <c r="L164" s="106">
        <v>2033079</v>
      </c>
      <c r="M164" s="92">
        <f t="shared" si="27"/>
        <v>2709.4475655430711</v>
      </c>
      <c r="N164" s="97">
        <v>1446845</v>
      </c>
      <c r="O164" s="100">
        <v>2016</v>
      </c>
      <c r="P164" s="107">
        <f>IFERROR(('General Input Sheet'!$G$38/(VLOOKUP(O164,Histindex,3,FALSE))),1)</f>
        <v>1</v>
      </c>
      <c r="Q164" s="104" t="s">
        <v>11165</v>
      </c>
      <c r="R164" s="213" cm="1">
        <f t="array" ref="R164">IFERROR(_xlfn.IFS(AND(Q164&lt;&gt;"New",D164&lt;&gt;"Road Bridge"),30%,D164="Road Bridge",10%),0)</f>
        <v>0.3</v>
      </c>
      <c r="S164" s="80">
        <f t="shared" si="24"/>
        <v>434054</v>
      </c>
      <c r="T164" s="82">
        <f t="shared" si="25"/>
        <v>7.4999999999999997E-2</v>
      </c>
      <c r="U164" s="89">
        <f t="shared" si="28"/>
        <v>143466</v>
      </c>
      <c r="V164" s="200">
        <f t="shared" si="29"/>
        <v>245964</v>
      </c>
      <c r="W164" s="89">
        <f t="shared" si="30"/>
        <v>220065</v>
      </c>
      <c r="X164" s="221">
        <v>0</v>
      </c>
      <c r="Y164" s="83">
        <f t="shared" si="31"/>
        <v>2490394</v>
      </c>
      <c r="Z164" s="195">
        <v>2019</v>
      </c>
      <c r="AA164" s="108">
        <f>(1+PPI)^('Future Trunk Assets - Transport'!Z164-YEAR)</f>
        <v>1.0572070799739457</v>
      </c>
      <c r="AB164" s="108">
        <f>IF(Z164&lt;YEAR,1,IF('General Input Sheet'!$E$32="WACC1",1/(1+WACC1)^(Z164-YEAR), IF('General Input Sheet'!$E$32="WACC2",1/(1+WACC2)^(Z164-YEAR),"Check WACC Option in General Input Sheet")))</f>
        <v>0.84176157274348007</v>
      </c>
      <c r="AC164" s="239">
        <f t="shared" si="32"/>
        <v>4523473</v>
      </c>
      <c r="AD164" s="90">
        <f t="shared" si="33"/>
        <v>4822266</v>
      </c>
      <c r="AE164" s="106">
        <f t="shared" si="34"/>
        <v>4059198</v>
      </c>
    </row>
    <row r="165" spans="2:31">
      <c r="B165" s="103" t="s">
        <v>10609</v>
      </c>
      <c r="C165" s="109" t="s">
        <v>10616</v>
      </c>
      <c r="D165" s="100" t="s">
        <v>11127</v>
      </c>
      <c r="E165" s="100">
        <v>16</v>
      </c>
      <c r="F165" s="100" t="s">
        <v>10969</v>
      </c>
      <c r="G165" s="103" t="s">
        <v>11135</v>
      </c>
      <c r="H165" s="93">
        <v>916</v>
      </c>
      <c r="I165" s="94" t="s">
        <v>11143</v>
      </c>
      <c r="J165" s="104">
        <v>5247</v>
      </c>
      <c r="K165" s="80">
        <f t="shared" si="26"/>
        <v>749.75566990661332</v>
      </c>
      <c r="L165" s="106">
        <v>3933968</v>
      </c>
      <c r="M165" s="92">
        <f t="shared" si="27"/>
        <v>2709.8253275109168</v>
      </c>
      <c r="N165" s="97">
        <v>2482200</v>
      </c>
      <c r="O165" s="100">
        <v>2016</v>
      </c>
      <c r="P165" s="107">
        <f>IFERROR(('General Input Sheet'!$G$38/(VLOOKUP(O165,Histindex,3,FALSE))),1)</f>
        <v>1</v>
      </c>
      <c r="Q165" s="104" t="s">
        <v>11165</v>
      </c>
      <c r="R165" s="213" cm="1">
        <f t="array" ref="R165">IFERROR(_xlfn.IFS(AND(Q165&lt;&gt;"New",D165&lt;&gt;"Road Bridge"),30%,D165="Road Bridge",10%),0)</f>
        <v>0.3</v>
      </c>
      <c r="S165" s="80">
        <f t="shared" si="24"/>
        <v>744660</v>
      </c>
      <c r="T165" s="82">
        <f t="shared" si="25"/>
        <v>7.4999999999999997E-2</v>
      </c>
      <c r="U165" s="89">
        <f t="shared" si="28"/>
        <v>246129</v>
      </c>
      <c r="V165" s="200">
        <f t="shared" si="29"/>
        <v>421974</v>
      </c>
      <c r="W165" s="89">
        <f t="shared" si="30"/>
        <v>377543</v>
      </c>
      <c r="X165" s="221">
        <v>0</v>
      </c>
      <c r="Y165" s="83">
        <f t="shared" si="31"/>
        <v>4272506</v>
      </c>
      <c r="Z165" s="195">
        <v>2019</v>
      </c>
      <c r="AA165" s="108">
        <f>(1+PPI)^('Future Trunk Assets - Transport'!Z165-YEAR)</f>
        <v>1.0572070799739457</v>
      </c>
      <c r="AB165" s="108">
        <f>IF(Z165&lt;YEAR,1,IF('General Input Sheet'!$E$32="WACC1",1/(1+WACC1)^(Z165-YEAR), IF('General Input Sheet'!$E$32="WACC2",1/(1+WACC2)^(Z165-YEAR),"Check WACC Option in General Input Sheet")))</f>
        <v>0.84176157274348007</v>
      </c>
      <c r="AC165" s="239">
        <f t="shared" si="32"/>
        <v>8206474</v>
      </c>
      <c r="AD165" s="90">
        <f t="shared" si="33"/>
        <v>8753377</v>
      </c>
      <c r="AE165" s="106">
        <f t="shared" si="34"/>
        <v>7368256</v>
      </c>
    </row>
    <row r="166" spans="2:31">
      <c r="B166" s="103" t="s">
        <v>10441</v>
      </c>
      <c r="C166" s="109" t="s">
        <v>10617</v>
      </c>
      <c r="D166" s="100" t="s">
        <v>11126</v>
      </c>
      <c r="E166" s="100">
        <v>16</v>
      </c>
      <c r="F166" s="100" t="s">
        <v>10970</v>
      </c>
      <c r="G166" s="103" t="s">
        <v>11136</v>
      </c>
      <c r="H166" s="93">
        <v>0</v>
      </c>
      <c r="I166" s="94" t="s">
        <v>11146</v>
      </c>
      <c r="J166" s="104">
        <v>150</v>
      </c>
      <c r="K166" s="80">
        <f t="shared" si="26"/>
        <v>1781</v>
      </c>
      <c r="L166" s="106">
        <v>267150</v>
      </c>
      <c r="M166" s="92" t="str">
        <f t="shared" si="27"/>
        <v/>
      </c>
      <c r="N166" s="97">
        <v>460653</v>
      </c>
      <c r="O166" s="100">
        <v>2016</v>
      </c>
      <c r="P166" s="107">
        <f>IFERROR(('General Input Sheet'!$G$38/(VLOOKUP(O166,Histindex,3,FALSE))),1)</f>
        <v>1</v>
      </c>
      <c r="Q166" s="104" t="s">
        <v>11164</v>
      </c>
      <c r="R166" s="213" cm="1">
        <f t="array" ref="R166">IFERROR(_xlfn.IFS(AND(Q166&lt;&gt;"New",D166&lt;&gt;"Road Bridge"),30%,D166="Road Bridge",10%),0)</f>
        <v>0.3</v>
      </c>
      <c r="S166" s="80">
        <f t="shared" si="24"/>
        <v>138196</v>
      </c>
      <c r="T166" s="82">
        <f t="shared" si="25"/>
        <v>7.4999999999999997E-2</v>
      </c>
      <c r="U166" s="89">
        <f t="shared" si="28"/>
        <v>45677</v>
      </c>
      <c r="V166" s="200">
        <f t="shared" si="29"/>
        <v>78311</v>
      </c>
      <c r="W166" s="89">
        <f t="shared" si="30"/>
        <v>70065</v>
      </c>
      <c r="X166" s="221">
        <v>0</v>
      </c>
      <c r="Y166" s="83">
        <f t="shared" si="31"/>
        <v>792902</v>
      </c>
      <c r="Z166" s="195">
        <v>2019</v>
      </c>
      <c r="AA166" s="108">
        <f>(1+PPI)^('Future Trunk Assets - Transport'!Z166-YEAR)</f>
        <v>1.0572070799739457</v>
      </c>
      <c r="AB166" s="108">
        <f>IF(Z166&lt;YEAR,1,IF('General Input Sheet'!$E$32="WACC1",1/(1+WACC1)^(Z166-YEAR), IF('General Input Sheet'!$E$32="WACC2",1/(1+WACC2)^(Z166-YEAR),"Check WACC Option in General Input Sheet")))</f>
        <v>0.84176157274348007</v>
      </c>
      <c r="AC166" s="239">
        <f t="shared" si="32"/>
        <v>1060052</v>
      </c>
      <c r="AD166" s="90">
        <f t="shared" si="33"/>
        <v>1125953</v>
      </c>
      <c r="AE166" s="106">
        <f t="shared" si="34"/>
        <v>947784</v>
      </c>
    </row>
    <row r="167" spans="2:31">
      <c r="B167" s="103" t="s">
        <v>10609</v>
      </c>
      <c r="C167" s="109" t="s">
        <v>10618</v>
      </c>
      <c r="D167" s="100" t="s">
        <v>11126</v>
      </c>
      <c r="E167" s="100">
        <v>16</v>
      </c>
      <c r="F167" s="100" t="s">
        <v>10971</v>
      </c>
      <c r="G167" s="103" t="s">
        <v>11130</v>
      </c>
      <c r="H167" s="93">
        <v>0</v>
      </c>
      <c r="I167" s="94" t="s">
        <v>11139</v>
      </c>
      <c r="J167" s="104">
        <v>150</v>
      </c>
      <c r="K167" s="80">
        <f t="shared" si="26"/>
        <v>1100</v>
      </c>
      <c r="L167" s="106">
        <v>165000</v>
      </c>
      <c r="M167" s="92" t="str">
        <f t="shared" si="27"/>
        <v/>
      </c>
      <c r="N167" s="97">
        <v>597881</v>
      </c>
      <c r="O167" s="100">
        <v>2016</v>
      </c>
      <c r="P167" s="107">
        <f>IFERROR(('General Input Sheet'!$G$38/(VLOOKUP(O167,Histindex,3,FALSE))),1)</f>
        <v>1</v>
      </c>
      <c r="Q167" s="104" t="s">
        <v>11164</v>
      </c>
      <c r="R167" s="213" cm="1">
        <f t="array" ref="R167">IFERROR(_xlfn.IFS(AND(Q167&lt;&gt;"New",D167&lt;&gt;"Road Bridge"),30%,D167="Road Bridge",10%),0)</f>
        <v>0.3</v>
      </c>
      <c r="S167" s="80">
        <f t="shared" ref="S167:S230" si="35">ROUND(N167*R167,0)</f>
        <v>179364</v>
      </c>
      <c r="T167" s="82">
        <f t="shared" si="25"/>
        <v>7.4999999999999997E-2</v>
      </c>
      <c r="U167" s="89">
        <f t="shared" si="28"/>
        <v>59284</v>
      </c>
      <c r="V167" s="200">
        <f t="shared" si="29"/>
        <v>101640</v>
      </c>
      <c r="W167" s="89">
        <f t="shared" si="30"/>
        <v>90938</v>
      </c>
      <c r="X167" s="221">
        <v>0</v>
      </c>
      <c r="Y167" s="83">
        <f t="shared" si="31"/>
        <v>1029107</v>
      </c>
      <c r="Z167" s="195">
        <v>2019</v>
      </c>
      <c r="AA167" s="108">
        <f>(1+PPI)^('Future Trunk Assets - Transport'!Z167-YEAR)</f>
        <v>1.0572070799739457</v>
      </c>
      <c r="AB167" s="108">
        <f>IF(Z167&lt;YEAR,1,IF('General Input Sheet'!$E$32="WACC1",1/(1+WACC1)^(Z167-YEAR), IF('General Input Sheet'!$E$32="WACC2",1/(1+WACC2)^(Z167-YEAR),"Check WACC Option in General Input Sheet")))</f>
        <v>0.84176157274348007</v>
      </c>
      <c r="AC167" s="239">
        <f t="shared" si="32"/>
        <v>1194107</v>
      </c>
      <c r="AD167" s="90">
        <f t="shared" si="33"/>
        <v>1265666</v>
      </c>
      <c r="AE167" s="106">
        <f t="shared" si="34"/>
        <v>1065389</v>
      </c>
    </row>
    <row r="168" spans="2:31">
      <c r="B168" s="103" t="s">
        <v>10441</v>
      </c>
      <c r="C168" s="109" t="s">
        <v>10619</v>
      </c>
      <c r="D168" s="100" t="s">
        <v>11126</v>
      </c>
      <c r="E168" s="100">
        <v>16</v>
      </c>
      <c r="F168" s="100" t="s">
        <v>10972</v>
      </c>
      <c r="G168" s="103" t="s">
        <v>11130</v>
      </c>
      <c r="H168" s="93">
        <v>0</v>
      </c>
      <c r="I168" s="94" t="s">
        <v>11139</v>
      </c>
      <c r="J168" s="104">
        <v>150</v>
      </c>
      <c r="K168" s="80">
        <f t="shared" si="26"/>
        <v>2221</v>
      </c>
      <c r="L168" s="106">
        <v>333150</v>
      </c>
      <c r="M168" s="92" t="str">
        <f t="shared" si="27"/>
        <v/>
      </c>
      <c r="N168" s="97">
        <v>672616</v>
      </c>
      <c r="O168" s="100">
        <v>2016</v>
      </c>
      <c r="P168" s="107">
        <f>IFERROR(('General Input Sheet'!$G$38/(VLOOKUP(O168,Histindex,3,FALSE))),1)</f>
        <v>1</v>
      </c>
      <c r="Q168" s="104" t="s">
        <v>11163</v>
      </c>
      <c r="R168" s="213" cm="1">
        <f t="array" ref="R168">IFERROR(_xlfn.IFS(AND(Q168&lt;&gt;"New",D168&lt;&gt;"Road Bridge"),30%,D168="Road Bridge",10%),0)</f>
        <v>0.3</v>
      </c>
      <c r="S168" s="80">
        <f t="shared" si="35"/>
        <v>201785</v>
      </c>
      <c r="T168" s="82">
        <f t="shared" si="25"/>
        <v>7.4999999999999997E-2</v>
      </c>
      <c r="U168" s="89">
        <f t="shared" si="28"/>
        <v>66695</v>
      </c>
      <c r="V168" s="200">
        <f t="shared" si="29"/>
        <v>114345</v>
      </c>
      <c r="W168" s="89">
        <f t="shared" si="30"/>
        <v>102305</v>
      </c>
      <c r="X168" s="221">
        <v>0</v>
      </c>
      <c r="Y168" s="83">
        <f t="shared" si="31"/>
        <v>1157746</v>
      </c>
      <c r="Z168" s="195">
        <v>2019</v>
      </c>
      <c r="AA168" s="108">
        <f>(1+PPI)^('Future Trunk Assets - Transport'!Z168-YEAR)</f>
        <v>1.0572070799739457</v>
      </c>
      <c r="AB168" s="108">
        <f>IF(Z168&lt;YEAR,1,IF('General Input Sheet'!$E$32="WACC1",1/(1+WACC1)^(Z168-YEAR), IF('General Input Sheet'!$E$32="WACC2",1/(1+WACC2)^(Z168-YEAR),"Check WACC Option in General Input Sheet")))</f>
        <v>0.84176157274348007</v>
      </c>
      <c r="AC168" s="239">
        <f t="shared" si="32"/>
        <v>1490896</v>
      </c>
      <c r="AD168" s="90">
        <f t="shared" si="33"/>
        <v>1582743</v>
      </c>
      <c r="AE168" s="106">
        <f t="shared" si="34"/>
        <v>1332292</v>
      </c>
    </row>
    <row r="169" spans="2:31">
      <c r="B169" s="103" t="s">
        <v>10441</v>
      </c>
      <c r="C169" s="109" t="s">
        <v>10620</v>
      </c>
      <c r="D169" s="100" t="s">
        <v>11126</v>
      </c>
      <c r="E169" s="100">
        <v>16</v>
      </c>
      <c r="F169" s="100" t="s">
        <v>10973</v>
      </c>
      <c r="G169" s="103" t="s">
        <v>11136</v>
      </c>
      <c r="H169" s="93">
        <v>0</v>
      </c>
      <c r="I169" s="94" t="s">
        <v>11144</v>
      </c>
      <c r="J169" s="104">
        <v>150</v>
      </c>
      <c r="K169" s="80">
        <f t="shared" si="26"/>
        <v>1612</v>
      </c>
      <c r="L169" s="106">
        <v>241800</v>
      </c>
      <c r="M169" s="92" t="str">
        <f t="shared" si="27"/>
        <v/>
      </c>
      <c r="N169" s="97">
        <v>525112</v>
      </c>
      <c r="O169" s="100">
        <v>2016</v>
      </c>
      <c r="P169" s="107">
        <f>IFERROR(('General Input Sheet'!$G$38/(VLOOKUP(O169,Histindex,3,FALSE))),1)</f>
        <v>1</v>
      </c>
      <c r="Q169" s="104" t="s">
        <v>11163</v>
      </c>
      <c r="R169" s="213" cm="1">
        <f t="array" ref="R169">IFERROR(_xlfn.IFS(AND(Q169&lt;&gt;"New",D169&lt;&gt;"Road Bridge"),30%,D169="Road Bridge",10%),0)</f>
        <v>0.3</v>
      </c>
      <c r="S169" s="80">
        <f t="shared" si="35"/>
        <v>157534</v>
      </c>
      <c r="T169" s="82">
        <f t="shared" si="25"/>
        <v>7.4999999999999997E-2</v>
      </c>
      <c r="U169" s="89">
        <f t="shared" si="28"/>
        <v>52069</v>
      </c>
      <c r="V169" s="200">
        <f t="shared" si="29"/>
        <v>89269</v>
      </c>
      <c r="W169" s="89">
        <f t="shared" si="30"/>
        <v>79870</v>
      </c>
      <c r="X169" s="221">
        <v>0</v>
      </c>
      <c r="Y169" s="83">
        <f t="shared" si="31"/>
        <v>903854</v>
      </c>
      <c r="Z169" s="195">
        <v>2019</v>
      </c>
      <c r="AA169" s="108">
        <f>(1+PPI)^('Future Trunk Assets - Transport'!Z169-YEAR)</f>
        <v>1.0572070799739457</v>
      </c>
      <c r="AB169" s="108">
        <f>IF(Z169&lt;YEAR,1,IF('General Input Sheet'!$E$32="WACC1",1/(1+WACC1)^(Z169-YEAR), IF('General Input Sheet'!$E$32="WACC2",1/(1+WACC2)^(Z169-YEAR),"Check WACC Option in General Input Sheet")))</f>
        <v>0.84176157274348007</v>
      </c>
      <c r="AC169" s="239">
        <f t="shared" si="32"/>
        <v>1145654</v>
      </c>
      <c r="AD169" s="90">
        <f t="shared" si="33"/>
        <v>1215953</v>
      </c>
      <c r="AE169" s="106">
        <f t="shared" si="34"/>
        <v>1023543</v>
      </c>
    </row>
    <row r="170" spans="2:31">
      <c r="B170" s="103" t="s">
        <v>10623</v>
      </c>
      <c r="C170" s="109" t="s">
        <v>10622</v>
      </c>
      <c r="D170" s="100" t="s">
        <v>11127</v>
      </c>
      <c r="E170" s="100">
        <v>9</v>
      </c>
      <c r="F170" s="100" t="s">
        <v>10974</v>
      </c>
      <c r="G170" s="103" t="s">
        <v>11132</v>
      </c>
      <c r="H170" s="93">
        <v>790</v>
      </c>
      <c r="I170" s="94" t="s">
        <v>11141</v>
      </c>
      <c r="J170" s="104">
        <v>4670</v>
      </c>
      <c r="K170" s="80">
        <f t="shared" si="26"/>
        <v>127.00620985010707</v>
      </c>
      <c r="L170" s="106">
        <v>593119</v>
      </c>
      <c r="M170" s="92">
        <f t="shared" si="27"/>
        <v>2465.0227848101267</v>
      </c>
      <c r="N170" s="97">
        <v>1947368</v>
      </c>
      <c r="O170" s="100">
        <v>2016</v>
      </c>
      <c r="P170" s="107">
        <f>IFERROR(('General Input Sheet'!$G$38/(VLOOKUP(O170,Histindex,3,FALSE))),1)</f>
        <v>1</v>
      </c>
      <c r="Q170" s="104" t="s">
        <v>11165</v>
      </c>
      <c r="R170" s="213" cm="1">
        <f t="array" ref="R170">IFERROR(_xlfn.IFS(AND(Q170&lt;&gt;"New",D170&lt;&gt;"Road Bridge"),30%,D170="Road Bridge",10%),0)</f>
        <v>0.3</v>
      </c>
      <c r="S170" s="80">
        <f t="shared" si="35"/>
        <v>584210</v>
      </c>
      <c r="T170" s="82">
        <f t="shared" si="25"/>
        <v>0.15</v>
      </c>
      <c r="U170" s="89">
        <f t="shared" si="28"/>
        <v>386192</v>
      </c>
      <c r="V170" s="200">
        <f t="shared" si="29"/>
        <v>331053</v>
      </c>
      <c r="W170" s="89">
        <f t="shared" si="30"/>
        <v>296195</v>
      </c>
      <c r="X170" s="221">
        <v>0</v>
      </c>
      <c r="Y170" s="83">
        <f t="shared" si="31"/>
        <v>3545018</v>
      </c>
      <c r="Z170" s="195">
        <v>2024</v>
      </c>
      <c r="AA170" s="108">
        <f>(1+PPI)^('Future Trunk Assets - Transport'!Z170-YEAR)</f>
        <v>1.1599167883489077</v>
      </c>
      <c r="AB170" s="108">
        <f>IF(Z170&lt;YEAR,1,IF('General Input Sheet'!$E$32="WACC1",1/(1+WACC1)^(Z170-YEAR), IF('General Input Sheet'!$E$32="WACC2",1/(1+WACC2)^(Z170-YEAR),"Check WACC Option in General Input Sheet")))</f>
        <v>0.63169036926213096</v>
      </c>
      <c r="AC170" s="239">
        <f t="shared" si="32"/>
        <v>4138137</v>
      </c>
      <c r="AD170" s="90">
        <f t="shared" si="33"/>
        <v>4834584</v>
      </c>
      <c r="AE170" s="106">
        <f t="shared" si="34"/>
        <v>3053960</v>
      </c>
    </row>
    <row r="171" spans="2:31">
      <c r="B171" s="103" t="s">
        <v>10623</v>
      </c>
      <c r="C171" s="109" t="s">
        <v>10624</v>
      </c>
      <c r="D171" s="100" t="s">
        <v>11127</v>
      </c>
      <c r="E171" s="100">
        <v>9</v>
      </c>
      <c r="F171" s="100" t="s">
        <v>10975</v>
      </c>
      <c r="G171" s="103" t="s">
        <v>11135</v>
      </c>
      <c r="H171" s="93">
        <v>1056</v>
      </c>
      <c r="I171" s="94" t="s">
        <v>11143</v>
      </c>
      <c r="J171" s="104">
        <v>3571</v>
      </c>
      <c r="K171" s="80">
        <f t="shared" si="26"/>
        <v>358.99271912629513</v>
      </c>
      <c r="L171" s="106">
        <v>1281963</v>
      </c>
      <c r="M171" s="92">
        <f t="shared" si="27"/>
        <v>2711.4176136363635</v>
      </c>
      <c r="N171" s="97">
        <v>2863257</v>
      </c>
      <c r="O171" s="100">
        <v>2016</v>
      </c>
      <c r="P171" s="107">
        <f>IFERROR(('General Input Sheet'!$G$38/(VLOOKUP(O171,Histindex,3,FALSE))),1)</f>
        <v>1</v>
      </c>
      <c r="Q171" s="104" t="s">
        <v>11165</v>
      </c>
      <c r="R171" s="213" cm="1">
        <f t="array" ref="R171">IFERROR(_xlfn.IFS(AND(Q171&lt;&gt;"New",D171&lt;&gt;"Road Bridge"),30%,D171="Road Bridge",10%),0)</f>
        <v>0.3</v>
      </c>
      <c r="S171" s="80">
        <f t="shared" si="35"/>
        <v>858977</v>
      </c>
      <c r="T171" s="82">
        <f t="shared" si="25"/>
        <v>7.4999999999999997E-2</v>
      </c>
      <c r="U171" s="89">
        <f t="shared" si="28"/>
        <v>283913</v>
      </c>
      <c r="V171" s="200">
        <f t="shared" si="29"/>
        <v>486754</v>
      </c>
      <c r="W171" s="89">
        <f t="shared" si="30"/>
        <v>435501</v>
      </c>
      <c r="X171" s="221">
        <v>0</v>
      </c>
      <c r="Y171" s="83">
        <f t="shared" si="31"/>
        <v>4928402</v>
      </c>
      <c r="Z171" s="195">
        <v>2019</v>
      </c>
      <c r="AA171" s="108">
        <f>(1+PPI)^('Future Trunk Assets - Transport'!Z171-YEAR)</f>
        <v>1.0572070799739457</v>
      </c>
      <c r="AB171" s="108">
        <f>IF(Z171&lt;YEAR,1,IF('General Input Sheet'!$E$32="WACC1",1/(1+WACC1)^(Z171-YEAR), IF('General Input Sheet'!$E$32="WACC2",1/(1+WACC2)^(Z171-YEAR),"Check WACC Option in General Input Sheet")))</f>
        <v>0.84176157274348007</v>
      </c>
      <c r="AC171" s="239">
        <f t="shared" si="32"/>
        <v>6210365</v>
      </c>
      <c r="AD171" s="90">
        <f t="shared" si="33"/>
        <v>6590875</v>
      </c>
      <c r="AE171" s="106">
        <f t="shared" si="34"/>
        <v>5547945</v>
      </c>
    </row>
    <row r="172" spans="2:31">
      <c r="B172" s="103" t="s">
        <v>10626</v>
      </c>
      <c r="C172" s="109" t="s">
        <v>10625</v>
      </c>
      <c r="D172" s="100" t="s">
        <v>11126</v>
      </c>
      <c r="E172" s="100">
        <v>9</v>
      </c>
      <c r="F172" s="100" t="s">
        <v>10976</v>
      </c>
      <c r="G172" s="103" t="s">
        <v>11133</v>
      </c>
      <c r="H172" s="93">
        <v>0</v>
      </c>
      <c r="I172" s="95" t="s">
        <v>11142</v>
      </c>
      <c r="J172" s="104">
        <v>0</v>
      </c>
      <c r="K172" s="80">
        <f t="shared" si="26"/>
        <v>0</v>
      </c>
      <c r="L172" s="106">
        <v>0</v>
      </c>
      <c r="M172" s="92" t="str">
        <f t="shared" si="27"/>
        <v/>
      </c>
      <c r="N172" s="97">
        <v>817184</v>
      </c>
      <c r="O172" s="100">
        <v>2016</v>
      </c>
      <c r="P172" s="107">
        <f>IFERROR(('General Input Sheet'!$G$38/(VLOOKUP(O172,Histindex,3,FALSE))),1)</f>
        <v>1</v>
      </c>
      <c r="Q172" s="100" t="s">
        <v>11163</v>
      </c>
      <c r="R172" s="213" cm="1">
        <f t="array" ref="R172">IFERROR(_xlfn.IFS(AND(Q172&lt;&gt;"New",D172&lt;&gt;"Road Bridge"),30%,D172="Road Bridge",10%),0)</f>
        <v>0.3</v>
      </c>
      <c r="S172" s="80">
        <f t="shared" si="35"/>
        <v>245155</v>
      </c>
      <c r="T172" s="82">
        <f t="shared" si="25"/>
        <v>7.4999999999999997E-2</v>
      </c>
      <c r="U172" s="89">
        <f t="shared" si="28"/>
        <v>81030</v>
      </c>
      <c r="V172" s="200">
        <f t="shared" si="29"/>
        <v>138921</v>
      </c>
      <c r="W172" s="89">
        <f t="shared" si="30"/>
        <v>124294</v>
      </c>
      <c r="X172" s="221">
        <v>0</v>
      </c>
      <c r="Y172" s="83">
        <f t="shared" si="31"/>
        <v>1406584</v>
      </c>
      <c r="Z172" s="195">
        <v>2019</v>
      </c>
      <c r="AA172" s="108">
        <f>(1+PPI)^('Future Trunk Assets - Transport'!Z172-YEAR)</f>
        <v>1.0572070799739457</v>
      </c>
      <c r="AB172" s="110">
        <f>IF(Z172&lt;YEAR,1,IF('General Input Sheet'!$E$32="WACC1",1/(1+WACC1)^(Z172-YEAR), IF('General Input Sheet'!$E$32="WACC2",1/(1+WACC2)^(Z172-YEAR),"Check WACC Option in General Input Sheet")))</f>
        <v>0.84176157274348007</v>
      </c>
      <c r="AC172" s="239">
        <f t="shared" si="32"/>
        <v>1406584</v>
      </c>
      <c r="AD172" s="90">
        <f t="shared" si="33"/>
        <v>1487051</v>
      </c>
      <c r="AE172" s="106">
        <f t="shared" si="34"/>
        <v>1251742</v>
      </c>
    </row>
    <row r="173" spans="2:31">
      <c r="B173" s="103" t="s">
        <v>10628</v>
      </c>
      <c r="C173" s="109" t="s">
        <v>10627</v>
      </c>
      <c r="D173" s="100" t="s">
        <v>11126</v>
      </c>
      <c r="E173" s="100">
        <v>16</v>
      </c>
      <c r="F173" s="100" t="s">
        <v>10977</v>
      </c>
      <c r="G173" s="103" t="s">
        <v>11138</v>
      </c>
      <c r="H173" s="93">
        <v>0</v>
      </c>
      <c r="I173" s="95" t="s">
        <v>11147</v>
      </c>
      <c r="J173" s="104">
        <v>300</v>
      </c>
      <c r="K173" s="80">
        <f t="shared" si="26"/>
        <v>1412</v>
      </c>
      <c r="L173" s="106">
        <v>423600</v>
      </c>
      <c r="M173" s="92" t="str">
        <f t="shared" si="27"/>
        <v/>
      </c>
      <c r="N173" s="97">
        <v>309186</v>
      </c>
      <c r="O173" s="100">
        <v>2016</v>
      </c>
      <c r="P173" s="107">
        <f>IFERROR(('General Input Sheet'!$G$38/(VLOOKUP(O173,Histindex,3,FALSE))),1)</f>
        <v>1</v>
      </c>
      <c r="Q173" s="100" t="s">
        <v>11164</v>
      </c>
      <c r="R173" s="213" cm="1">
        <f t="array" ref="R173">IFERROR(_xlfn.IFS(AND(Q173&lt;&gt;"New",D173&lt;&gt;"Road Bridge"),30%,D173="Road Bridge",10%),0)</f>
        <v>0.3</v>
      </c>
      <c r="S173" s="80">
        <f t="shared" si="35"/>
        <v>92756</v>
      </c>
      <c r="T173" s="82">
        <f t="shared" si="25"/>
        <v>7.4999999999999997E-2</v>
      </c>
      <c r="U173" s="89">
        <f t="shared" si="28"/>
        <v>30658</v>
      </c>
      <c r="V173" s="200">
        <f t="shared" si="29"/>
        <v>52562</v>
      </c>
      <c r="W173" s="89">
        <f t="shared" si="30"/>
        <v>47027</v>
      </c>
      <c r="X173" s="221">
        <v>0</v>
      </c>
      <c r="Y173" s="83">
        <f t="shared" si="31"/>
        <v>532189</v>
      </c>
      <c r="Z173" s="195">
        <v>2019</v>
      </c>
      <c r="AA173" s="108">
        <f>(1+PPI)^('Future Trunk Assets - Transport'!Z173-YEAR)</f>
        <v>1.0572070799739457</v>
      </c>
      <c r="AB173" s="110">
        <f>IF(Z173&lt;YEAR,1,IF('General Input Sheet'!$E$32="WACC1",1/(1+WACC1)^(Z173-YEAR), IF('General Input Sheet'!$E$32="WACC2",1/(1+WACC2)^(Z173-YEAR),"Check WACC Option in General Input Sheet")))</f>
        <v>0.84176157274348007</v>
      </c>
      <c r="AC173" s="239">
        <f t="shared" si="32"/>
        <v>955789</v>
      </c>
      <c r="AD173" s="90">
        <f t="shared" si="33"/>
        <v>1018805</v>
      </c>
      <c r="AE173" s="106">
        <f t="shared" si="34"/>
        <v>857591</v>
      </c>
    </row>
    <row r="174" spans="2:31">
      <c r="B174" s="103" t="s">
        <v>10558</v>
      </c>
      <c r="C174" s="109" t="s">
        <v>10629</v>
      </c>
      <c r="D174" s="100" t="s">
        <v>11126</v>
      </c>
      <c r="E174" s="100">
        <v>9</v>
      </c>
      <c r="F174" s="100" t="s">
        <v>10978</v>
      </c>
      <c r="G174" s="103" t="s">
        <v>11131</v>
      </c>
      <c r="H174" s="93">
        <v>0</v>
      </c>
      <c r="I174" s="95" t="s">
        <v>11140</v>
      </c>
      <c r="J174" s="104">
        <v>300</v>
      </c>
      <c r="K174" s="80">
        <f t="shared" si="26"/>
        <v>1630</v>
      </c>
      <c r="L174" s="106">
        <v>489000</v>
      </c>
      <c r="M174" s="92" t="str">
        <f t="shared" si="27"/>
        <v/>
      </c>
      <c r="N174" s="97">
        <v>646377</v>
      </c>
      <c r="O174" s="100">
        <v>2016</v>
      </c>
      <c r="P174" s="107">
        <f>IFERROR(('General Input Sheet'!$G$38/(VLOOKUP(O174,Histindex,3,FALSE))),1)</f>
        <v>1</v>
      </c>
      <c r="Q174" s="100" t="s">
        <v>11163</v>
      </c>
      <c r="R174" s="213" cm="1">
        <f t="array" ref="R174">IFERROR(_xlfn.IFS(AND(Q174&lt;&gt;"New",D174&lt;&gt;"Road Bridge"),30%,D174="Road Bridge",10%),0)</f>
        <v>0.3</v>
      </c>
      <c r="S174" s="80">
        <f t="shared" si="35"/>
        <v>193913</v>
      </c>
      <c r="T174" s="82">
        <f t="shared" si="25"/>
        <v>7.4999999999999997E-2</v>
      </c>
      <c r="U174" s="89">
        <f t="shared" si="28"/>
        <v>64093</v>
      </c>
      <c r="V174" s="200">
        <f t="shared" si="29"/>
        <v>109884</v>
      </c>
      <c r="W174" s="89">
        <f t="shared" si="30"/>
        <v>98314</v>
      </c>
      <c r="X174" s="221">
        <v>0</v>
      </c>
      <c r="Y174" s="83">
        <f t="shared" si="31"/>
        <v>1112581</v>
      </c>
      <c r="Z174" s="195">
        <v>2019</v>
      </c>
      <c r="AA174" s="108">
        <f>(1+PPI)^('Future Trunk Assets - Transport'!Z174-YEAR)</f>
        <v>1.0572070799739457</v>
      </c>
      <c r="AB174" s="110">
        <f>IF(Z174&lt;YEAR,1,IF('General Input Sheet'!$E$32="WACC1",1/(1+WACC1)^(Z174-YEAR), IF('General Input Sheet'!$E$32="WACC2",1/(1+WACC2)^(Z174-YEAR),"Check WACC Option in General Input Sheet")))</f>
        <v>0.84176157274348007</v>
      </c>
      <c r="AC174" s="239">
        <f t="shared" si="32"/>
        <v>1601581</v>
      </c>
      <c r="AD174" s="90">
        <f t="shared" si="33"/>
        <v>1702828</v>
      </c>
      <c r="AE174" s="106">
        <f t="shared" si="34"/>
        <v>1433375</v>
      </c>
    </row>
    <row r="175" spans="2:31">
      <c r="B175" s="103" t="s">
        <v>10522</v>
      </c>
      <c r="C175" s="109" t="s">
        <v>10630</v>
      </c>
      <c r="D175" s="100" t="s">
        <v>11126</v>
      </c>
      <c r="E175" s="100">
        <v>11</v>
      </c>
      <c r="F175" s="100" t="s">
        <v>10979</v>
      </c>
      <c r="G175" s="103" t="s">
        <v>11137</v>
      </c>
      <c r="H175" s="93">
        <v>0</v>
      </c>
      <c r="I175" s="95" t="s">
        <v>11145</v>
      </c>
      <c r="J175" s="104">
        <v>0</v>
      </c>
      <c r="K175" s="80">
        <f t="shared" si="26"/>
        <v>0</v>
      </c>
      <c r="L175" s="106">
        <v>0</v>
      </c>
      <c r="M175" s="92" t="str">
        <f t="shared" si="27"/>
        <v/>
      </c>
      <c r="N175" s="97">
        <v>859144</v>
      </c>
      <c r="O175" s="100">
        <v>2016</v>
      </c>
      <c r="P175" s="107">
        <f>IFERROR(('General Input Sheet'!$G$38/(VLOOKUP(O175,Histindex,3,FALSE))),1)</f>
        <v>1</v>
      </c>
      <c r="Q175" s="100" t="s">
        <v>11163</v>
      </c>
      <c r="R175" s="213" cm="1">
        <f t="array" ref="R175">IFERROR(_xlfn.IFS(AND(Q175&lt;&gt;"New",D175&lt;&gt;"Road Bridge"),30%,D175="Road Bridge",10%),0)</f>
        <v>0.3</v>
      </c>
      <c r="S175" s="80">
        <f t="shared" si="35"/>
        <v>257743</v>
      </c>
      <c r="T175" s="82">
        <f t="shared" si="25"/>
        <v>0.15</v>
      </c>
      <c r="U175" s="89">
        <f t="shared" si="28"/>
        <v>170381</v>
      </c>
      <c r="V175" s="200">
        <f t="shared" si="29"/>
        <v>146054</v>
      </c>
      <c r="W175" s="89">
        <f t="shared" si="30"/>
        <v>130676</v>
      </c>
      <c r="X175" s="221">
        <v>0</v>
      </c>
      <c r="Y175" s="83">
        <f t="shared" si="31"/>
        <v>1563998</v>
      </c>
      <c r="Z175" s="195">
        <v>2024</v>
      </c>
      <c r="AA175" s="108">
        <f>(1+PPI)^('Future Trunk Assets - Transport'!Z175-YEAR)</f>
        <v>1.1599167883489077</v>
      </c>
      <c r="AB175" s="110">
        <f>IF(Z175&lt;YEAR,1,IF('General Input Sheet'!$E$32="WACC1",1/(1+WACC1)^(Z175-YEAR), IF('General Input Sheet'!$E$32="WACC2",1/(1+WACC2)^(Z175-YEAR),"Check WACC Option in General Input Sheet")))</f>
        <v>0.63169036926213096</v>
      </c>
      <c r="AC175" s="239">
        <f t="shared" si="32"/>
        <v>1563998</v>
      </c>
      <c r="AD175" s="90">
        <f t="shared" si="33"/>
        <v>1814108</v>
      </c>
      <c r="AE175" s="106">
        <f t="shared" si="34"/>
        <v>1145955</v>
      </c>
    </row>
    <row r="176" spans="2:31">
      <c r="B176" s="103" t="s">
        <v>10632</v>
      </c>
      <c r="C176" s="109" t="s">
        <v>10631</v>
      </c>
      <c r="D176" s="100" t="s">
        <v>11127</v>
      </c>
      <c r="E176" s="100" t="s">
        <v>11153</v>
      </c>
      <c r="F176" s="100" t="s">
        <v>10980</v>
      </c>
      <c r="G176" s="103" t="s">
        <v>11132</v>
      </c>
      <c r="H176" s="93">
        <v>1672</v>
      </c>
      <c r="I176" s="95" t="s">
        <v>11141</v>
      </c>
      <c r="J176" s="104">
        <v>6110</v>
      </c>
      <c r="K176" s="80">
        <f t="shared" si="26"/>
        <v>45.291653027823237</v>
      </c>
      <c r="L176" s="106">
        <v>276732</v>
      </c>
      <c r="M176" s="92">
        <f t="shared" si="27"/>
        <v>2465.0502392344497</v>
      </c>
      <c r="N176" s="97">
        <v>4121564</v>
      </c>
      <c r="O176" s="100">
        <v>2016</v>
      </c>
      <c r="P176" s="107">
        <f>IFERROR(('General Input Sheet'!$G$38/(VLOOKUP(O176,Histindex,3,FALSE))),1)</f>
        <v>1</v>
      </c>
      <c r="Q176" s="100" t="s">
        <v>11165</v>
      </c>
      <c r="R176" s="213" cm="1">
        <f t="array" ref="R176">IFERROR(_xlfn.IFS(AND(Q176&lt;&gt;"New",D176&lt;&gt;"Road Bridge"),30%,D176="Road Bridge",10%),0)</f>
        <v>0.3</v>
      </c>
      <c r="S176" s="80">
        <f t="shared" si="35"/>
        <v>1236469</v>
      </c>
      <c r="T176" s="82">
        <f t="shared" si="25"/>
        <v>0.15</v>
      </c>
      <c r="U176" s="89">
        <f t="shared" si="28"/>
        <v>817368</v>
      </c>
      <c r="V176" s="200">
        <f t="shared" si="29"/>
        <v>700666</v>
      </c>
      <c r="W176" s="89">
        <f t="shared" si="30"/>
        <v>626890</v>
      </c>
      <c r="X176" s="221">
        <v>0</v>
      </c>
      <c r="Y176" s="83">
        <f t="shared" si="31"/>
        <v>7502957</v>
      </c>
      <c r="Z176" s="195">
        <v>2024</v>
      </c>
      <c r="AA176" s="108">
        <f>(1+PPI)^('Future Trunk Assets - Transport'!Z176-YEAR)</f>
        <v>1.1599167883489077</v>
      </c>
      <c r="AB176" s="110">
        <f>IF(Z176&lt;YEAR,1,IF('General Input Sheet'!$E$32="WACC1",1/(1+WACC1)^(Z176-YEAR), IF('General Input Sheet'!$E$32="WACC2",1/(1+WACC2)^(Z176-YEAR),"Check WACC Option in General Input Sheet")))</f>
        <v>0.63169036926213096</v>
      </c>
      <c r="AC176" s="239">
        <f t="shared" si="32"/>
        <v>7779689</v>
      </c>
      <c r="AD176" s="90">
        <f t="shared" si="33"/>
        <v>9039977</v>
      </c>
      <c r="AE176" s="106">
        <f t="shared" si="34"/>
        <v>5710466</v>
      </c>
    </row>
    <row r="177" spans="2:31">
      <c r="B177" s="103" t="s">
        <v>10634</v>
      </c>
      <c r="C177" s="109" t="s">
        <v>10633</v>
      </c>
      <c r="D177" s="100" t="s">
        <v>11126</v>
      </c>
      <c r="E177" s="100">
        <v>13</v>
      </c>
      <c r="F177" s="100" t="s">
        <v>10981</v>
      </c>
      <c r="G177" s="103" t="s">
        <v>11131</v>
      </c>
      <c r="H177" s="93">
        <v>0</v>
      </c>
      <c r="I177" s="95" t="s">
        <v>11140</v>
      </c>
      <c r="J177" s="104">
        <v>150</v>
      </c>
      <c r="K177" s="80">
        <f t="shared" si="26"/>
        <v>936</v>
      </c>
      <c r="L177" s="106">
        <v>140400</v>
      </c>
      <c r="M177" s="92" t="str">
        <f t="shared" si="27"/>
        <v/>
      </c>
      <c r="N177" s="97">
        <v>533964</v>
      </c>
      <c r="O177" s="100">
        <v>2016</v>
      </c>
      <c r="P177" s="107">
        <f>IFERROR(('General Input Sheet'!$G$38/(VLOOKUP(O177,Histindex,3,FALSE))),1)</f>
        <v>1</v>
      </c>
      <c r="Q177" s="100" t="s">
        <v>11163</v>
      </c>
      <c r="R177" s="213" cm="1">
        <f t="array" ref="R177">IFERROR(_xlfn.IFS(AND(Q177&lt;&gt;"New",D177&lt;&gt;"Road Bridge"),30%,D177="Road Bridge",10%),0)</f>
        <v>0.3</v>
      </c>
      <c r="S177" s="80">
        <f t="shared" si="35"/>
        <v>160189</v>
      </c>
      <c r="T177" s="82">
        <f t="shared" si="25"/>
        <v>7.4999999999999997E-2</v>
      </c>
      <c r="U177" s="89">
        <f t="shared" si="28"/>
        <v>52947</v>
      </c>
      <c r="V177" s="200">
        <f t="shared" si="29"/>
        <v>90774</v>
      </c>
      <c r="W177" s="89">
        <f t="shared" si="30"/>
        <v>81216</v>
      </c>
      <c r="X177" s="221">
        <v>0</v>
      </c>
      <c r="Y177" s="83">
        <f t="shared" si="31"/>
        <v>919090</v>
      </c>
      <c r="Z177" s="195">
        <v>2019</v>
      </c>
      <c r="AA177" s="108">
        <f>(1+PPI)^('Future Trunk Assets - Transport'!Z177-YEAR)</f>
        <v>1.0572070799739457</v>
      </c>
      <c r="AB177" s="110">
        <f>IF(Z177&lt;YEAR,1,IF('General Input Sheet'!$E$32="WACC1",1/(1+WACC1)^(Z177-YEAR), IF('General Input Sheet'!$E$32="WACC2",1/(1+WACC2)^(Z177-YEAR),"Check WACC Option in General Input Sheet")))</f>
        <v>0.84176157274348007</v>
      </c>
      <c r="AC177" s="239">
        <f t="shared" si="32"/>
        <v>1059490</v>
      </c>
      <c r="AD177" s="90">
        <f t="shared" si="33"/>
        <v>1122864</v>
      </c>
      <c r="AE177" s="106">
        <f t="shared" si="34"/>
        <v>945184</v>
      </c>
    </row>
    <row r="178" spans="2:31">
      <c r="B178" s="103" t="s">
        <v>10636</v>
      </c>
      <c r="C178" s="109" t="s">
        <v>10635</v>
      </c>
      <c r="D178" s="100" t="s">
        <v>11127</v>
      </c>
      <c r="E178" s="100" t="s">
        <v>11154</v>
      </c>
      <c r="F178" s="100" t="s">
        <v>10982</v>
      </c>
      <c r="G178" s="103" t="s">
        <v>11132</v>
      </c>
      <c r="H178" s="93">
        <v>1593</v>
      </c>
      <c r="I178" s="95" t="s">
        <v>11141</v>
      </c>
      <c r="J178" s="104">
        <v>5891</v>
      </c>
      <c r="K178" s="80">
        <f t="shared" si="26"/>
        <v>3.3028348327957904</v>
      </c>
      <c r="L178" s="106">
        <v>19457</v>
      </c>
      <c r="M178" s="92">
        <f t="shared" si="27"/>
        <v>2466.0037664783426</v>
      </c>
      <c r="N178" s="97">
        <v>3928344</v>
      </c>
      <c r="O178" s="100">
        <v>2016</v>
      </c>
      <c r="P178" s="107">
        <f>IFERROR(('General Input Sheet'!$G$38/(VLOOKUP(O178,Histindex,3,FALSE))),1)</f>
        <v>1</v>
      </c>
      <c r="Q178" s="100" t="s">
        <v>11165</v>
      </c>
      <c r="R178" s="213" cm="1">
        <f t="array" ref="R178">IFERROR(_xlfn.IFS(AND(Q178&lt;&gt;"New",D178&lt;&gt;"Road Bridge"),30%,D178="Road Bridge",10%),0)</f>
        <v>0.3</v>
      </c>
      <c r="S178" s="80">
        <f t="shared" si="35"/>
        <v>1178503</v>
      </c>
      <c r="T178" s="82">
        <f t="shared" si="25"/>
        <v>7.4999999999999997E-2</v>
      </c>
      <c r="U178" s="89">
        <f t="shared" si="28"/>
        <v>389525</v>
      </c>
      <c r="V178" s="200">
        <f t="shared" si="29"/>
        <v>667818</v>
      </c>
      <c r="W178" s="89">
        <f t="shared" si="30"/>
        <v>597501</v>
      </c>
      <c r="X178" s="221">
        <v>0</v>
      </c>
      <c r="Y178" s="83">
        <f t="shared" si="31"/>
        <v>6761691</v>
      </c>
      <c r="Z178" s="195">
        <v>2019</v>
      </c>
      <c r="AA178" s="108">
        <f>(1+PPI)^('Future Trunk Assets - Transport'!Z178-YEAR)</f>
        <v>1.0572070799739457</v>
      </c>
      <c r="AB178" s="110">
        <f>IF(Z178&lt;YEAR,1,IF('General Input Sheet'!$E$32="WACC1",1/(1+WACC1)^(Z178-YEAR), IF('General Input Sheet'!$E$32="WACC2",1/(1+WACC2)^(Z178-YEAR),"Check WACC Option in General Input Sheet")))</f>
        <v>0.84176157274348007</v>
      </c>
      <c r="AC178" s="239">
        <f t="shared" si="32"/>
        <v>6781148</v>
      </c>
      <c r="AD178" s="90">
        <f t="shared" si="33"/>
        <v>7169461</v>
      </c>
      <c r="AE178" s="106">
        <f t="shared" si="34"/>
        <v>6034977</v>
      </c>
    </row>
    <row r="179" spans="2:31">
      <c r="B179" s="103" t="s">
        <v>10441</v>
      </c>
      <c r="C179" s="109" t="s">
        <v>10637</v>
      </c>
      <c r="D179" s="100" t="s">
        <v>11126</v>
      </c>
      <c r="E179" s="100">
        <v>14</v>
      </c>
      <c r="F179" s="100" t="s">
        <v>10983</v>
      </c>
      <c r="G179" s="103" t="s">
        <v>11136</v>
      </c>
      <c r="H179" s="93">
        <v>0</v>
      </c>
      <c r="I179" s="95" t="s">
        <v>11146</v>
      </c>
      <c r="J179" s="104">
        <v>600</v>
      </c>
      <c r="K179" s="80">
        <f t="shared" si="26"/>
        <v>1053</v>
      </c>
      <c r="L179" s="106">
        <v>631800</v>
      </c>
      <c r="M179" s="92" t="str">
        <f t="shared" si="27"/>
        <v/>
      </c>
      <c r="N179" s="97">
        <v>637296</v>
      </c>
      <c r="O179" s="100">
        <v>2016</v>
      </c>
      <c r="P179" s="107">
        <f>IFERROR(('General Input Sheet'!$G$38/(VLOOKUP(O179,Histindex,3,FALSE))),1)</f>
        <v>1</v>
      </c>
      <c r="Q179" s="100" t="s">
        <v>11164</v>
      </c>
      <c r="R179" s="213" cm="1">
        <f t="array" ref="R179">IFERROR(_xlfn.IFS(AND(Q179&lt;&gt;"New",D179&lt;&gt;"Road Bridge"),30%,D179="Road Bridge",10%),0)</f>
        <v>0.3</v>
      </c>
      <c r="S179" s="80">
        <f t="shared" si="35"/>
        <v>191189</v>
      </c>
      <c r="T179" s="82">
        <f t="shared" si="25"/>
        <v>0.15</v>
      </c>
      <c r="U179" s="89">
        <f t="shared" si="28"/>
        <v>126385</v>
      </c>
      <c r="V179" s="200">
        <f t="shared" si="29"/>
        <v>108340</v>
      </c>
      <c r="W179" s="89">
        <f t="shared" si="30"/>
        <v>96933</v>
      </c>
      <c r="X179" s="221">
        <v>0</v>
      </c>
      <c r="Y179" s="83">
        <f t="shared" si="31"/>
        <v>1160143</v>
      </c>
      <c r="Z179" s="195">
        <v>2024</v>
      </c>
      <c r="AA179" s="108">
        <f>(1+PPI)^('Future Trunk Assets - Transport'!Z179-YEAR)</f>
        <v>1.1599167883489077</v>
      </c>
      <c r="AB179" s="110">
        <f>IF(Z179&lt;YEAR,1,IF('General Input Sheet'!$E$32="WACC1",1/(1+WACC1)^(Z179-YEAR), IF('General Input Sheet'!$E$32="WACC2",1/(1+WACC2)^(Z179-YEAR),"Check WACC Option in General Input Sheet")))</f>
        <v>0.63169036926213096</v>
      </c>
      <c r="AC179" s="239">
        <f t="shared" si="32"/>
        <v>1791943</v>
      </c>
      <c r="AD179" s="90">
        <f t="shared" si="33"/>
        <v>2115456</v>
      </c>
      <c r="AE179" s="106">
        <f t="shared" si="34"/>
        <v>1336313</v>
      </c>
    </row>
    <row r="180" spans="2:31">
      <c r="B180" s="103" t="s">
        <v>10639</v>
      </c>
      <c r="C180" s="109" t="s">
        <v>10638</v>
      </c>
      <c r="D180" s="100" t="s">
        <v>11127</v>
      </c>
      <c r="E180" s="100">
        <v>14</v>
      </c>
      <c r="F180" s="100" t="s">
        <v>10984</v>
      </c>
      <c r="G180" s="103" t="s">
        <v>11132</v>
      </c>
      <c r="H180" s="93">
        <v>386</v>
      </c>
      <c r="I180" s="95" t="s">
        <v>11141</v>
      </c>
      <c r="J180" s="104">
        <v>1941</v>
      </c>
      <c r="K180" s="80">
        <f t="shared" si="26"/>
        <v>813.97784647089134</v>
      </c>
      <c r="L180" s="106">
        <v>1579931</v>
      </c>
      <c r="M180" s="92">
        <f t="shared" si="27"/>
        <v>2462.1088082901556</v>
      </c>
      <c r="N180" s="97">
        <v>950374</v>
      </c>
      <c r="O180" s="100">
        <v>2016</v>
      </c>
      <c r="P180" s="107">
        <f>IFERROR(('General Input Sheet'!$G$38/(VLOOKUP(O180,Histindex,3,FALSE))),1)</f>
        <v>1</v>
      </c>
      <c r="Q180" s="100" t="s">
        <v>11165</v>
      </c>
      <c r="R180" s="213" cm="1">
        <f t="array" ref="R180">IFERROR(_xlfn.IFS(AND(Q180&lt;&gt;"New",D180&lt;&gt;"Road Bridge"),30%,D180="Road Bridge",10%),0)</f>
        <v>0.3</v>
      </c>
      <c r="S180" s="80">
        <f t="shared" si="35"/>
        <v>285112</v>
      </c>
      <c r="T180" s="82">
        <f t="shared" si="25"/>
        <v>7.4999999999999997E-2</v>
      </c>
      <c r="U180" s="89">
        <f t="shared" si="28"/>
        <v>94237</v>
      </c>
      <c r="V180" s="200">
        <f t="shared" si="29"/>
        <v>161564</v>
      </c>
      <c r="W180" s="89">
        <f t="shared" si="30"/>
        <v>144552</v>
      </c>
      <c r="X180" s="221">
        <v>0</v>
      </c>
      <c r="Y180" s="83">
        <f t="shared" si="31"/>
        <v>1635839</v>
      </c>
      <c r="Z180" s="195">
        <v>2019</v>
      </c>
      <c r="AA180" s="108">
        <f>(1+PPI)^('Future Trunk Assets - Transport'!Z180-YEAR)</f>
        <v>1.0572070799739457</v>
      </c>
      <c r="AB180" s="110">
        <f>IF(Z180&lt;YEAR,1,IF('General Input Sheet'!$E$32="WACC1",1/(1+WACC1)^(Z180-YEAR), IF('General Input Sheet'!$E$32="WACC2",1/(1+WACC2)^(Z180-YEAR),"Check WACC Option in General Input Sheet")))</f>
        <v>0.84176157274348007</v>
      </c>
      <c r="AC180" s="239">
        <f t="shared" si="32"/>
        <v>3215770</v>
      </c>
      <c r="AD180" s="90">
        <f t="shared" si="33"/>
        <v>3430833</v>
      </c>
      <c r="AE180" s="106">
        <f t="shared" si="34"/>
        <v>2887943</v>
      </c>
    </row>
    <row r="181" spans="2:31">
      <c r="B181" s="103" t="s">
        <v>10639</v>
      </c>
      <c r="C181" s="109" t="s">
        <v>10640</v>
      </c>
      <c r="D181" s="100" t="s">
        <v>11127</v>
      </c>
      <c r="E181" s="100">
        <v>14</v>
      </c>
      <c r="F181" s="100" t="s">
        <v>10985</v>
      </c>
      <c r="G181" s="103" t="s">
        <v>11132</v>
      </c>
      <c r="H181" s="93">
        <v>351</v>
      </c>
      <c r="I181" s="95" t="s">
        <v>11141</v>
      </c>
      <c r="J181" s="104">
        <v>889</v>
      </c>
      <c r="K181" s="80">
        <f t="shared" si="26"/>
        <v>609.16310461192347</v>
      </c>
      <c r="L181" s="106">
        <v>541546</v>
      </c>
      <c r="M181" s="92">
        <f t="shared" si="27"/>
        <v>2466.9715099715099</v>
      </c>
      <c r="N181" s="97">
        <v>865907</v>
      </c>
      <c r="O181" s="100">
        <v>2016</v>
      </c>
      <c r="P181" s="107">
        <f>IFERROR(('General Input Sheet'!$G$38/(VLOOKUP(O181,Histindex,3,FALSE))),1)</f>
        <v>1</v>
      </c>
      <c r="Q181" s="100" t="s">
        <v>11165</v>
      </c>
      <c r="R181" s="213" cm="1">
        <f t="array" ref="R181">IFERROR(_xlfn.IFS(AND(Q181&lt;&gt;"New",D181&lt;&gt;"Road Bridge"),30%,D181="Road Bridge",10%),0)</f>
        <v>0.3</v>
      </c>
      <c r="S181" s="80">
        <f t="shared" si="35"/>
        <v>259772</v>
      </c>
      <c r="T181" s="82">
        <f t="shared" si="25"/>
        <v>7.4999999999999997E-2</v>
      </c>
      <c r="U181" s="89">
        <f t="shared" si="28"/>
        <v>85861</v>
      </c>
      <c r="V181" s="200">
        <f t="shared" si="29"/>
        <v>147204</v>
      </c>
      <c r="W181" s="89">
        <f t="shared" si="30"/>
        <v>131704</v>
      </c>
      <c r="X181" s="221">
        <v>0</v>
      </c>
      <c r="Y181" s="83">
        <f t="shared" si="31"/>
        <v>1490448</v>
      </c>
      <c r="Z181" s="195">
        <v>2019</v>
      </c>
      <c r="AA181" s="108">
        <f>(1+PPI)^('Future Trunk Assets - Transport'!Z181-YEAR)</f>
        <v>1.0572070799739457</v>
      </c>
      <c r="AB181" s="110">
        <f>IF(Z181&lt;YEAR,1,IF('General Input Sheet'!$E$32="WACC1",1/(1+WACC1)^(Z181-YEAR), IF('General Input Sheet'!$E$32="WACC2",1/(1+WACC2)^(Z181-YEAR),"Check WACC Option in General Input Sheet")))</f>
        <v>0.84176157274348007</v>
      </c>
      <c r="AC181" s="239">
        <f t="shared" si="32"/>
        <v>2031994</v>
      </c>
      <c r="AD181" s="90">
        <f t="shared" si="33"/>
        <v>2158898</v>
      </c>
      <c r="AE181" s="106">
        <f t="shared" si="34"/>
        <v>1817277</v>
      </c>
    </row>
    <row r="182" spans="2:31">
      <c r="B182" s="103" t="s">
        <v>10639</v>
      </c>
      <c r="C182" s="109" t="s">
        <v>10641</v>
      </c>
      <c r="D182" s="100" t="s">
        <v>11126</v>
      </c>
      <c r="E182" s="100">
        <v>15</v>
      </c>
      <c r="F182" s="100" t="s">
        <v>10986</v>
      </c>
      <c r="G182" s="103" t="s">
        <v>11130</v>
      </c>
      <c r="H182" s="93">
        <v>0</v>
      </c>
      <c r="I182" s="95" t="s">
        <v>11139</v>
      </c>
      <c r="J182" s="104">
        <v>150</v>
      </c>
      <c r="K182" s="80">
        <f t="shared" si="26"/>
        <v>838</v>
      </c>
      <c r="L182" s="106">
        <v>125700</v>
      </c>
      <c r="M182" s="92" t="str">
        <f t="shared" si="27"/>
        <v/>
      </c>
      <c r="N182" s="97">
        <v>597881</v>
      </c>
      <c r="O182" s="100">
        <v>2016</v>
      </c>
      <c r="P182" s="107">
        <f>IFERROR(('General Input Sheet'!$G$38/(VLOOKUP(O182,Histindex,3,FALSE))),1)</f>
        <v>1</v>
      </c>
      <c r="Q182" s="100" t="s">
        <v>11164</v>
      </c>
      <c r="R182" s="213" cm="1">
        <f t="array" ref="R182">IFERROR(_xlfn.IFS(AND(Q182&lt;&gt;"New",D182&lt;&gt;"Road Bridge"),30%,D182="Road Bridge",10%),0)</f>
        <v>0.3</v>
      </c>
      <c r="S182" s="80">
        <f t="shared" si="35"/>
        <v>179364</v>
      </c>
      <c r="T182" s="82">
        <f t="shared" si="25"/>
        <v>7.4999999999999997E-2</v>
      </c>
      <c r="U182" s="89">
        <f t="shared" si="28"/>
        <v>59284</v>
      </c>
      <c r="V182" s="200">
        <f t="shared" si="29"/>
        <v>101640</v>
      </c>
      <c r="W182" s="89">
        <f t="shared" si="30"/>
        <v>90938</v>
      </c>
      <c r="X182" s="221">
        <v>0</v>
      </c>
      <c r="Y182" s="83">
        <f t="shared" si="31"/>
        <v>1029107</v>
      </c>
      <c r="Z182" s="195">
        <v>2019</v>
      </c>
      <c r="AA182" s="108">
        <f>(1+PPI)^('Future Trunk Assets - Transport'!Z182-YEAR)</f>
        <v>1.0572070799739457</v>
      </c>
      <c r="AB182" s="110">
        <f>IF(Z182&lt;YEAR,1,IF('General Input Sheet'!$E$32="WACC1",1/(1+WACC1)^(Z182-YEAR), IF('General Input Sheet'!$E$32="WACC2",1/(1+WACC2)^(Z182-YEAR),"Check WACC Option in General Input Sheet")))</f>
        <v>0.84176157274348007</v>
      </c>
      <c r="AC182" s="239">
        <f t="shared" si="32"/>
        <v>1154807</v>
      </c>
      <c r="AD182" s="90">
        <f t="shared" si="33"/>
        <v>1223344</v>
      </c>
      <c r="AE182" s="106">
        <f t="shared" si="34"/>
        <v>1029764</v>
      </c>
    </row>
    <row r="183" spans="2:31">
      <c r="B183" s="103" t="s">
        <v>10643</v>
      </c>
      <c r="C183" s="109" t="s">
        <v>10642</v>
      </c>
      <c r="D183" s="100" t="s">
        <v>11126</v>
      </c>
      <c r="E183" s="100">
        <v>3</v>
      </c>
      <c r="F183" s="100" t="s">
        <v>10987</v>
      </c>
      <c r="G183" s="103" t="s">
        <v>11130</v>
      </c>
      <c r="H183" s="93">
        <v>0</v>
      </c>
      <c r="I183" s="95" t="s">
        <v>11139</v>
      </c>
      <c r="J183" s="104">
        <v>150</v>
      </c>
      <c r="K183" s="80">
        <f t="shared" si="26"/>
        <v>838</v>
      </c>
      <c r="L183" s="106">
        <v>125700</v>
      </c>
      <c r="M183" s="92" t="str">
        <f t="shared" si="27"/>
        <v/>
      </c>
      <c r="N183" s="97">
        <v>597881</v>
      </c>
      <c r="O183" s="100">
        <v>2016</v>
      </c>
      <c r="P183" s="107">
        <f>IFERROR(('General Input Sheet'!$G$38/(VLOOKUP(O183,Histindex,3,FALSE))),1)</f>
        <v>1</v>
      </c>
      <c r="Q183" s="100" t="s">
        <v>11164</v>
      </c>
      <c r="R183" s="213" cm="1">
        <f t="array" ref="R183">IFERROR(_xlfn.IFS(AND(Q183&lt;&gt;"New",D183&lt;&gt;"Road Bridge"),30%,D183="Road Bridge",10%),0)</f>
        <v>0.3</v>
      </c>
      <c r="S183" s="80">
        <f t="shared" si="35"/>
        <v>179364</v>
      </c>
      <c r="T183" s="82">
        <f t="shared" si="25"/>
        <v>7.4999999999999997E-2</v>
      </c>
      <c r="U183" s="89">
        <f t="shared" si="28"/>
        <v>59284</v>
      </c>
      <c r="V183" s="200">
        <f t="shared" si="29"/>
        <v>101640</v>
      </c>
      <c r="W183" s="89">
        <f t="shared" si="30"/>
        <v>90938</v>
      </c>
      <c r="X183" s="221">
        <v>0</v>
      </c>
      <c r="Y183" s="83">
        <f t="shared" si="31"/>
        <v>1029107</v>
      </c>
      <c r="Z183" s="195">
        <v>2019</v>
      </c>
      <c r="AA183" s="108">
        <f>(1+PPI)^('Future Trunk Assets - Transport'!Z183-YEAR)</f>
        <v>1.0572070799739457</v>
      </c>
      <c r="AB183" s="110">
        <f>IF(Z183&lt;YEAR,1,IF('General Input Sheet'!$E$32="WACC1",1/(1+WACC1)^(Z183-YEAR), IF('General Input Sheet'!$E$32="WACC2",1/(1+WACC2)^(Z183-YEAR),"Check WACC Option in General Input Sheet")))</f>
        <v>0.84176157274348007</v>
      </c>
      <c r="AC183" s="239">
        <f t="shared" si="32"/>
        <v>1154807</v>
      </c>
      <c r="AD183" s="90">
        <f t="shared" si="33"/>
        <v>1223344</v>
      </c>
      <c r="AE183" s="106">
        <f t="shared" si="34"/>
        <v>1029764</v>
      </c>
    </row>
    <row r="184" spans="2:31">
      <c r="B184" s="103" t="s">
        <v>10645</v>
      </c>
      <c r="C184" s="109" t="s">
        <v>10644</v>
      </c>
      <c r="D184" s="100" t="s">
        <v>11126</v>
      </c>
      <c r="E184" s="100">
        <v>3</v>
      </c>
      <c r="F184" s="100" t="s">
        <v>10988</v>
      </c>
      <c r="G184" s="103" t="s">
        <v>11130</v>
      </c>
      <c r="H184" s="93">
        <v>0</v>
      </c>
      <c r="I184" s="95" t="s">
        <v>11139</v>
      </c>
      <c r="J184" s="104">
        <v>150</v>
      </c>
      <c r="K184" s="80">
        <f t="shared" si="26"/>
        <v>790</v>
      </c>
      <c r="L184" s="106">
        <v>118500</v>
      </c>
      <c r="M184" s="92" t="str">
        <f t="shared" si="27"/>
        <v/>
      </c>
      <c r="N184" s="97">
        <v>633282</v>
      </c>
      <c r="O184" s="100">
        <v>2016</v>
      </c>
      <c r="P184" s="107">
        <f>IFERROR(('General Input Sheet'!$G$38/(VLOOKUP(O184,Histindex,3,FALSE))),1)</f>
        <v>1</v>
      </c>
      <c r="Q184" s="100" t="s">
        <v>11164</v>
      </c>
      <c r="R184" s="213" cm="1">
        <f t="array" ref="R184">IFERROR(_xlfn.IFS(AND(Q184&lt;&gt;"New",D184&lt;&gt;"Road Bridge"),30%,D184="Road Bridge",10%),0)</f>
        <v>0.3</v>
      </c>
      <c r="S184" s="80">
        <f t="shared" si="35"/>
        <v>189985</v>
      </c>
      <c r="T184" s="82">
        <f t="shared" si="25"/>
        <v>0.15</v>
      </c>
      <c r="U184" s="89">
        <f t="shared" si="28"/>
        <v>125589</v>
      </c>
      <c r="V184" s="200">
        <f t="shared" si="29"/>
        <v>107658</v>
      </c>
      <c r="W184" s="89">
        <f t="shared" si="30"/>
        <v>96322</v>
      </c>
      <c r="X184" s="221">
        <v>0</v>
      </c>
      <c r="Y184" s="83">
        <f t="shared" si="31"/>
        <v>1152836</v>
      </c>
      <c r="Z184" s="195">
        <v>2024</v>
      </c>
      <c r="AA184" s="108">
        <f>(1+PPI)^('Future Trunk Assets - Transport'!Z184-YEAR)</f>
        <v>1.1599167883489077</v>
      </c>
      <c r="AB184" s="110">
        <f>IF(Z184&lt;YEAR,1,IF('General Input Sheet'!$E$32="WACC1",1/(1+WACC1)^(Z184-YEAR), IF('General Input Sheet'!$E$32="WACC2",1/(1+WACC2)^(Z184-YEAR),"Check WACC Option in General Input Sheet")))</f>
        <v>0.63169036926213096</v>
      </c>
      <c r="AC184" s="239">
        <f t="shared" si="32"/>
        <v>1271336</v>
      </c>
      <c r="AD184" s="90">
        <f t="shared" si="33"/>
        <v>1481575</v>
      </c>
      <c r="AE184" s="106">
        <f t="shared" si="34"/>
        <v>935897</v>
      </c>
    </row>
    <row r="185" spans="2:31">
      <c r="B185" s="103" t="s">
        <v>10645</v>
      </c>
      <c r="C185" s="109" t="s">
        <v>10646</v>
      </c>
      <c r="D185" s="100" t="s">
        <v>11126</v>
      </c>
      <c r="E185" s="100">
        <v>3</v>
      </c>
      <c r="F185" s="100" t="s">
        <v>10989</v>
      </c>
      <c r="G185" s="103" t="s">
        <v>11130</v>
      </c>
      <c r="H185" s="93">
        <v>0</v>
      </c>
      <c r="I185" s="95" t="s">
        <v>11139</v>
      </c>
      <c r="J185" s="104">
        <v>300</v>
      </c>
      <c r="K185" s="80">
        <f t="shared" si="26"/>
        <v>1163</v>
      </c>
      <c r="L185" s="106">
        <v>348900</v>
      </c>
      <c r="M185" s="92" t="str">
        <f t="shared" si="27"/>
        <v/>
      </c>
      <c r="N185" s="97">
        <v>523146</v>
      </c>
      <c r="O185" s="100">
        <v>2016</v>
      </c>
      <c r="P185" s="107">
        <f>IFERROR(('General Input Sheet'!$G$38/(VLOOKUP(O185,Histindex,3,FALSE))),1)</f>
        <v>1</v>
      </c>
      <c r="Q185" s="100" t="s">
        <v>11164</v>
      </c>
      <c r="R185" s="213" cm="1">
        <f t="array" ref="R185">IFERROR(_xlfn.IFS(AND(Q185&lt;&gt;"New",D185&lt;&gt;"Road Bridge"),30%,D185="Road Bridge",10%),0)</f>
        <v>0.3</v>
      </c>
      <c r="S185" s="80">
        <f t="shared" si="35"/>
        <v>156944</v>
      </c>
      <c r="T185" s="82">
        <f t="shared" si="25"/>
        <v>0.15</v>
      </c>
      <c r="U185" s="89">
        <f t="shared" si="28"/>
        <v>103748</v>
      </c>
      <c r="V185" s="200">
        <f t="shared" si="29"/>
        <v>88935</v>
      </c>
      <c r="W185" s="89">
        <f t="shared" si="30"/>
        <v>79571</v>
      </c>
      <c r="X185" s="221">
        <v>0</v>
      </c>
      <c r="Y185" s="83">
        <f t="shared" si="31"/>
        <v>952344</v>
      </c>
      <c r="Z185" s="195">
        <v>2024</v>
      </c>
      <c r="AA185" s="108">
        <f>(1+PPI)^('Future Trunk Assets - Transport'!Z185-YEAR)</f>
        <v>1.1599167883489077</v>
      </c>
      <c r="AB185" s="110">
        <f>IF(Z185&lt;YEAR,1,IF('General Input Sheet'!$E$32="WACC1",1/(1+WACC1)^(Z185-YEAR), IF('General Input Sheet'!$E$32="WACC2",1/(1+WACC2)^(Z185-YEAR),"Check WACC Option in General Input Sheet")))</f>
        <v>0.63169036926213096</v>
      </c>
      <c r="AC185" s="239">
        <f t="shared" si="32"/>
        <v>1301244</v>
      </c>
      <c r="AD185" s="90">
        <f t="shared" si="33"/>
        <v>1529741</v>
      </c>
      <c r="AE185" s="106">
        <f t="shared" si="34"/>
        <v>966323</v>
      </c>
    </row>
    <row r="186" spans="2:31">
      <c r="B186" s="103" t="s">
        <v>10648</v>
      </c>
      <c r="C186" s="109" t="s">
        <v>10647</v>
      </c>
      <c r="D186" s="100" t="s">
        <v>11126</v>
      </c>
      <c r="E186" s="100">
        <v>1</v>
      </c>
      <c r="F186" s="100" t="s">
        <v>10990</v>
      </c>
      <c r="G186" s="103" t="s">
        <v>11138</v>
      </c>
      <c r="H186" s="93">
        <v>0</v>
      </c>
      <c r="I186" s="95" t="s">
        <v>11147</v>
      </c>
      <c r="J186" s="104">
        <v>150</v>
      </c>
      <c r="K186" s="80">
        <f t="shared" si="26"/>
        <v>838</v>
      </c>
      <c r="L186" s="106">
        <v>125700</v>
      </c>
      <c r="M186" s="92" t="str">
        <f t="shared" si="27"/>
        <v/>
      </c>
      <c r="N186" s="97">
        <v>397526</v>
      </c>
      <c r="O186" s="100">
        <v>2016</v>
      </c>
      <c r="P186" s="107">
        <f>IFERROR(('General Input Sheet'!$G$38/(VLOOKUP(O186,Histindex,3,FALSE))),1)</f>
        <v>1</v>
      </c>
      <c r="Q186" s="100" t="s">
        <v>11163</v>
      </c>
      <c r="R186" s="213" cm="1">
        <f t="array" ref="R186">IFERROR(_xlfn.IFS(AND(Q186&lt;&gt;"New",D186&lt;&gt;"Road Bridge"),30%,D186="Road Bridge",10%),0)</f>
        <v>0.3</v>
      </c>
      <c r="S186" s="80">
        <f t="shared" si="35"/>
        <v>119258</v>
      </c>
      <c r="T186" s="82">
        <f t="shared" si="25"/>
        <v>7.4999999999999997E-2</v>
      </c>
      <c r="U186" s="89">
        <f t="shared" si="28"/>
        <v>39418</v>
      </c>
      <c r="V186" s="200">
        <f t="shared" si="29"/>
        <v>67579</v>
      </c>
      <c r="W186" s="89">
        <f t="shared" si="30"/>
        <v>60464</v>
      </c>
      <c r="X186" s="221">
        <v>0</v>
      </c>
      <c r="Y186" s="83">
        <f t="shared" si="31"/>
        <v>684245</v>
      </c>
      <c r="Z186" s="195">
        <v>2019</v>
      </c>
      <c r="AA186" s="108">
        <f>(1+PPI)^('Future Trunk Assets - Transport'!Z186-YEAR)</f>
        <v>1.0572070799739457</v>
      </c>
      <c r="AB186" s="110">
        <f>IF(Z186&lt;YEAR,1,IF('General Input Sheet'!$E$32="WACC1",1/(1+WACC1)^(Z186-YEAR), IF('General Input Sheet'!$E$32="WACC2",1/(1+WACC2)^(Z186-YEAR),"Check WACC Option in General Input Sheet")))</f>
        <v>0.84176157274348007</v>
      </c>
      <c r="AC186" s="239">
        <f t="shared" si="32"/>
        <v>809945</v>
      </c>
      <c r="AD186" s="90">
        <f t="shared" si="33"/>
        <v>858754</v>
      </c>
      <c r="AE186" s="106">
        <f t="shared" si="34"/>
        <v>722866</v>
      </c>
    </row>
    <row r="187" spans="2:31">
      <c r="B187" s="103" t="s">
        <v>10650</v>
      </c>
      <c r="C187" s="109" t="s">
        <v>10649</v>
      </c>
      <c r="D187" s="100" t="s">
        <v>11126</v>
      </c>
      <c r="E187" s="100">
        <v>10</v>
      </c>
      <c r="F187" s="100" t="s">
        <v>10991</v>
      </c>
      <c r="G187" s="103" t="s">
        <v>11131</v>
      </c>
      <c r="H187" s="93">
        <v>0</v>
      </c>
      <c r="I187" s="95" t="s">
        <v>11148</v>
      </c>
      <c r="J187" s="104">
        <v>300</v>
      </c>
      <c r="K187" s="80">
        <f t="shared" si="26"/>
        <v>864</v>
      </c>
      <c r="L187" s="106">
        <v>259200</v>
      </c>
      <c r="M187" s="92" t="str">
        <f t="shared" si="27"/>
        <v/>
      </c>
      <c r="N187" s="97">
        <v>621937</v>
      </c>
      <c r="O187" s="100">
        <v>2016</v>
      </c>
      <c r="P187" s="107">
        <f>IFERROR(('General Input Sheet'!$G$38/(VLOOKUP(O187,Histindex,3,FALSE))),1)</f>
        <v>1</v>
      </c>
      <c r="Q187" s="100" t="s">
        <v>11163</v>
      </c>
      <c r="R187" s="213" cm="1">
        <f t="array" ref="R187">IFERROR(_xlfn.IFS(AND(Q187&lt;&gt;"New",D187&lt;&gt;"Road Bridge"),30%,D187="Road Bridge",10%),0)</f>
        <v>0.3</v>
      </c>
      <c r="S187" s="80">
        <f t="shared" si="35"/>
        <v>186581</v>
      </c>
      <c r="T187" s="82">
        <f t="shared" si="25"/>
        <v>7.4999999999999997E-2</v>
      </c>
      <c r="U187" s="89">
        <f t="shared" si="28"/>
        <v>61670</v>
      </c>
      <c r="V187" s="200">
        <f t="shared" si="29"/>
        <v>105729</v>
      </c>
      <c r="W187" s="89">
        <f t="shared" si="30"/>
        <v>94597</v>
      </c>
      <c r="X187" s="221">
        <v>0</v>
      </c>
      <c r="Y187" s="83">
        <f t="shared" si="31"/>
        <v>1070514</v>
      </c>
      <c r="Z187" s="195">
        <v>2019</v>
      </c>
      <c r="AA187" s="108">
        <f>(1+PPI)^('Future Trunk Assets - Transport'!Z187-YEAR)</f>
        <v>1.0572070799739457</v>
      </c>
      <c r="AB187" s="110">
        <f>IF(Z187&lt;YEAR,1,IF('General Input Sheet'!$E$32="WACC1",1/(1+WACC1)^(Z187-YEAR), IF('General Input Sheet'!$E$32="WACC2",1/(1+WACC2)^(Z187-YEAR),"Check WACC Option in General Input Sheet")))</f>
        <v>0.84176157274348007</v>
      </c>
      <c r="AC187" s="239">
        <f t="shared" si="32"/>
        <v>1329714</v>
      </c>
      <c r="AD187" s="90">
        <f t="shared" si="33"/>
        <v>1410885</v>
      </c>
      <c r="AE187" s="106">
        <f t="shared" si="34"/>
        <v>1187629</v>
      </c>
    </row>
    <row r="188" spans="2:31">
      <c r="B188" s="103" t="s">
        <v>10478</v>
      </c>
      <c r="C188" s="109" t="s">
        <v>10651</v>
      </c>
      <c r="D188" s="100" t="s">
        <v>11126</v>
      </c>
      <c r="E188" s="100">
        <v>5</v>
      </c>
      <c r="F188" s="100" t="s">
        <v>10992</v>
      </c>
      <c r="G188" s="103" t="s">
        <v>11130</v>
      </c>
      <c r="H188" s="93">
        <v>0</v>
      </c>
      <c r="I188" s="95" t="s">
        <v>11139</v>
      </c>
      <c r="J188" s="104">
        <v>300</v>
      </c>
      <c r="K188" s="80">
        <f t="shared" si="26"/>
        <v>354.5</v>
      </c>
      <c r="L188" s="106">
        <v>106350</v>
      </c>
      <c r="M188" s="92" t="str">
        <f t="shared" si="27"/>
        <v/>
      </c>
      <c r="N188" s="97">
        <v>896822</v>
      </c>
      <c r="O188" s="100">
        <v>2016</v>
      </c>
      <c r="P188" s="107">
        <f>IFERROR(('General Input Sheet'!$G$38/(VLOOKUP(O188,Histindex,3,FALSE))),1)</f>
        <v>1</v>
      </c>
      <c r="Q188" s="100" t="s">
        <v>11163</v>
      </c>
      <c r="R188" s="213" cm="1">
        <f t="array" ref="R188">IFERROR(_xlfn.IFS(AND(Q188&lt;&gt;"New",D188&lt;&gt;"Road Bridge"),30%,D188="Road Bridge",10%),0)</f>
        <v>0.3</v>
      </c>
      <c r="S188" s="80">
        <f t="shared" si="35"/>
        <v>269047</v>
      </c>
      <c r="T188" s="82">
        <f t="shared" si="25"/>
        <v>0.15</v>
      </c>
      <c r="U188" s="89">
        <f t="shared" si="28"/>
        <v>177853</v>
      </c>
      <c r="V188" s="200">
        <f t="shared" si="29"/>
        <v>152460</v>
      </c>
      <c r="W188" s="89">
        <f t="shared" si="30"/>
        <v>136407</v>
      </c>
      <c r="X188" s="221">
        <v>0</v>
      </c>
      <c r="Y188" s="83">
        <f t="shared" si="31"/>
        <v>1632589</v>
      </c>
      <c r="Z188" s="195">
        <v>2024</v>
      </c>
      <c r="AA188" s="108">
        <f>(1+PPI)^('Future Trunk Assets - Transport'!Z188-YEAR)</f>
        <v>1.1599167883489077</v>
      </c>
      <c r="AB188" s="110">
        <f>IF(Z188&lt;YEAR,1,IF('General Input Sheet'!$E$32="WACC1",1/(1+WACC1)^(Z188-YEAR), IF('General Input Sheet'!$E$32="WACC2",1/(1+WACC2)^(Z188-YEAR),"Check WACC Option in General Input Sheet")))</f>
        <v>0.63169036926213096</v>
      </c>
      <c r="AC188" s="239">
        <f t="shared" si="32"/>
        <v>1738939</v>
      </c>
      <c r="AD188" s="90">
        <f t="shared" si="33"/>
        <v>2023245</v>
      </c>
      <c r="AE188" s="106">
        <f t="shared" si="34"/>
        <v>1278064</v>
      </c>
    </row>
    <row r="189" spans="2:31">
      <c r="B189" s="103" t="s">
        <v>10653</v>
      </c>
      <c r="C189" s="109" t="s">
        <v>10652</v>
      </c>
      <c r="D189" s="100" t="s">
        <v>11127</v>
      </c>
      <c r="E189" s="100">
        <v>5</v>
      </c>
      <c r="F189" s="100" t="s">
        <v>10993</v>
      </c>
      <c r="G189" s="103" t="s">
        <v>11135</v>
      </c>
      <c r="H189" s="93">
        <v>1032</v>
      </c>
      <c r="I189" s="95" t="s">
        <v>11143</v>
      </c>
      <c r="J189" s="104">
        <v>2388</v>
      </c>
      <c r="K189" s="80">
        <f t="shared" si="26"/>
        <v>387.82286432160805</v>
      </c>
      <c r="L189" s="106">
        <v>926121</v>
      </c>
      <c r="M189" s="92">
        <f t="shared" si="27"/>
        <v>2710.4408914728683</v>
      </c>
      <c r="N189" s="97">
        <v>2797175</v>
      </c>
      <c r="O189" s="100">
        <v>2016</v>
      </c>
      <c r="P189" s="107">
        <f>IFERROR(('General Input Sheet'!$G$38/(VLOOKUP(O189,Histindex,3,FALSE))),1)</f>
        <v>1</v>
      </c>
      <c r="Q189" s="100" t="s">
        <v>11165</v>
      </c>
      <c r="R189" s="213" cm="1">
        <f t="array" ref="R189">IFERROR(_xlfn.IFS(AND(Q189&lt;&gt;"New",D189&lt;&gt;"Road Bridge"),30%,D189="Road Bridge",10%),0)</f>
        <v>0.3</v>
      </c>
      <c r="S189" s="80">
        <f t="shared" si="35"/>
        <v>839153</v>
      </c>
      <c r="T189" s="82">
        <f t="shared" si="25"/>
        <v>0.15</v>
      </c>
      <c r="U189" s="89">
        <f t="shared" si="28"/>
        <v>554722</v>
      </c>
      <c r="V189" s="200">
        <f t="shared" si="29"/>
        <v>475520</v>
      </c>
      <c r="W189" s="89">
        <f t="shared" si="30"/>
        <v>425450</v>
      </c>
      <c r="X189" s="221">
        <v>0</v>
      </c>
      <c r="Y189" s="83">
        <f t="shared" si="31"/>
        <v>5092020</v>
      </c>
      <c r="Z189" s="195">
        <v>2024</v>
      </c>
      <c r="AA189" s="108">
        <f>(1+PPI)^('Future Trunk Assets - Transport'!Z189-YEAR)</f>
        <v>1.1599167883489077</v>
      </c>
      <c r="AB189" s="110">
        <f>IF(Z189&lt;YEAR,1,IF('General Input Sheet'!$E$32="WACC1",1/(1+WACC1)^(Z189-YEAR), IF('General Input Sheet'!$E$32="WACC2",1/(1+WACC2)^(Z189-YEAR),"Check WACC Option in General Input Sheet")))</f>
        <v>0.63169036926213096</v>
      </c>
      <c r="AC189" s="239">
        <f t="shared" si="32"/>
        <v>6018141</v>
      </c>
      <c r="AD189" s="90">
        <f t="shared" si="33"/>
        <v>7034708</v>
      </c>
      <c r="AE189" s="106">
        <f t="shared" si="34"/>
        <v>4443757</v>
      </c>
    </row>
    <row r="190" spans="2:31">
      <c r="B190" s="103" t="s">
        <v>10655</v>
      </c>
      <c r="C190" s="109" t="s">
        <v>10654</v>
      </c>
      <c r="D190" s="100" t="s">
        <v>11127</v>
      </c>
      <c r="E190" s="100">
        <v>5</v>
      </c>
      <c r="F190" s="100" t="s">
        <v>10994</v>
      </c>
      <c r="G190" s="103" t="s">
        <v>11135</v>
      </c>
      <c r="H190" s="93">
        <v>785</v>
      </c>
      <c r="I190" s="95" t="s">
        <v>11143</v>
      </c>
      <c r="J190" s="104">
        <v>1618</v>
      </c>
      <c r="K190" s="80">
        <f t="shared" si="26"/>
        <v>533.64400494437575</v>
      </c>
      <c r="L190" s="106">
        <v>863436</v>
      </c>
      <c r="M190" s="92">
        <f t="shared" si="27"/>
        <v>2709.5159235668789</v>
      </c>
      <c r="N190" s="97">
        <v>2126970</v>
      </c>
      <c r="O190" s="100">
        <v>2016</v>
      </c>
      <c r="P190" s="107">
        <f>IFERROR(('General Input Sheet'!$G$38/(VLOOKUP(O190,Histindex,3,FALSE))),1)</f>
        <v>1</v>
      </c>
      <c r="Q190" s="100" t="s">
        <v>11165</v>
      </c>
      <c r="R190" s="213" cm="1">
        <f t="array" ref="R190">IFERROR(_xlfn.IFS(AND(Q190&lt;&gt;"New",D190&lt;&gt;"Road Bridge"),30%,D190="Road Bridge",10%),0)</f>
        <v>0.3</v>
      </c>
      <c r="S190" s="80">
        <f t="shared" si="35"/>
        <v>638091</v>
      </c>
      <c r="T190" s="82">
        <f t="shared" si="25"/>
        <v>0.15</v>
      </c>
      <c r="U190" s="89">
        <f t="shared" si="28"/>
        <v>421810</v>
      </c>
      <c r="V190" s="200">
        <f t="shared" si="29"/>
        <v>361585</v>
      </c>
      <c r="W190" s="89">
        <f t="shared" si="30"/>
        <v>323512</v>
      </c>
      <c r="X190" s="221">
        <v>0</v>
      </c>
      <c r="Y190" s="83">
        <f t="shared" si="31"/>
        <v>3871968</v>
      </c>
      <c r="Z190" s="195">
        <v>2024</v>
      </c>
      <c r="AA190" s="108">
        <f>(1+PPI)^('Future Trunk Assets - Transport'!Z190-YEAR)</f>
        <v>1.1599167883489077</v>
      </c>
      <c r="AB190" s="110">
        <f>IF(Z190&lt;YEAR,1,IF('General Input Sheet'!$E$32="WACC1",1/(1+WACC1)^(Z190-YEAR), IF('General Input Sheet'!$E$32="WACC2",1/(1+WACC2)^(Z190-YEAR),"Check WACC Option in General Input Sheet")))</f>
        <v>0.63169036926213096</v>
      </c>
      <c r="AC190" s="239">
        <f t="shared" si="32"/>
        <v>4735404</v>
      </c>
      <c r="AD190" s="90">
        <f t="shared" si="33"/>
        <v>5543174</v>
      </c>
      <c r="AE190" s="106">
        <f t="shared" si="34"/>
        <v>3501570</v>
      </c>
    </row>
    <row r="191" spans="2:31">
      <c r="B191" s="103" t="s">
        <v>10655</v>
      </c>
      <c r="C191" s="109" t="s">
        <v>10656</v>
      </c>
      <c r="D191" s="100" t="s">
        <v>11126</v>
      </c>
      <c r="E191" s="100">
        <v>5</v>
      </c>
      <c r="F191" s="100" t="s">
        <v>10995</v>
      </c>
      <c r="G191" s="103" t="s">
        <v>11137</v>
      </c>
      <c r="H191" s="93">
        <v>0</v>
      </c>
      <c r="I191" s="95" t="s">
        <v>11145</v>
      </c>
      <c r="J191" s="104">
        <v>150</v>
      </c>
      <c r="K191" s="80">
        <f t="shared" si="26"/>
        <v>453</v>
      </c>
      <c r="L191" s="106">
        <v>67950</v>
      </c>
      <c r="M191" s="92" t="str">
        <f t="shared" si="27"/>
        <v/>
      </c>
      <c r="N191" s="97">
        <v>630869</v>
      </c>
      <c r="O191" s="100">
        <v>2016</v>
      </c>
      <c r="P191" s="107">
        <f>IFERROR(('General Input Sheet'!$G$38/(VLOOKUP(O191,Histindex,3,FALSE))),1)</f>
        <v>1</v>
      </c>
      <c r="Q191" s="100" t="s">
        <v>11164</v>
      </c>
      <c r="R191" s="213" cm="1">
        <f t="array" ref="R191">IFERROR(_xlfn.IFS(AND(Q191&lt;&gt;"New",D191&lt;&gt;"Road Bridge"),30%,D191="Road Bridge",10%),0)</f>
        <v>0.3</v>
      </c>
      <c r="S191" s="80">
        <f t="shared" si="35"/>
        <v>189261</v>
      </c>
      <c r="T191" s="82">
        <f t="shared" si="25"/>
        <v>0.15</v>
      </c>
      <c r="U191" s="89">
        <f t="shared" si="28"/>
        <v>125111</v>
      </c>
      <c r="V191" s="200">
        <f t="shared" si="29"/>
        <v>107248</v>
      </c>
      <c r="W191" s="89">
        <f t="shared" si="30"/>
        <v>95955</v>
      </c>
      <c r="X191" s="221">
        <v>0</v>
      </c>
      <c r="Y191" s="83">
        <f t="shared" si="31"/>
        <v>1148444</v>
      </c>
      <c r="Z191" s="195">
        <v>2024</v>
      </c>
      <c r="AA191" s="108">
        <f>(1+PPI)^('Future Trunk Assets - Transport'!Z191-YEAR)</f>
        <v>1.1599167883489077</v>
      </c>
      <c r="AB191" s="110">
        <f>IF(Z191&lt;YEAR,1,IF('General Input Sheet'!$E$32="WACC1",1/(1+WACC1)^(Z191-YEAR), IF('General Input Sheet'!$E$32="WACC2",1/(1+WACC2)^(Z191-YEAR),"Check WACC Option in General Input Sheet")))</f>
        <v>0.63169036926213096</v>
      </c>
      <c r="AC191" s="239">
        <f t="shared" si="32"/>
        <v>1216394</v>
      </c>
      <c r="AD191" s="90">
        <f t="shared" si="33"/>
        <v>1414890</v>
      </c>
      <c r="AE191" s="106">
        <f t="shared" si="34"/>
        <v>893772</v>
      </c>
    </row>
    <row r="192" spans="2:31">
      <c r="B192" s="103" t="s">
        <v>10621</v>
      </c>
      <c r="C192" s="109" t="s">
        <v>10657</v>
      </c>
      <c r="D192" s="100" t="s">
        <v>11126</v>
      </c>
      <c r="E192" s="100">
        <v>5</v>
      </c>
      <c r="F192" s="100" t="s">
        <v>11230</v>
      </c>
      <c r="G192" s="103" t="s">
        <v>11130</v>
      </c>
      <c r="H192" s="93">
        <v>0</v>
      </c>
      <c r="I192" s="95" t="s">
        <v>11139</v>
      </c>
      <c r="J192" s="104">
        <v>150</v>
      </c>
      <c r="K192" s="80">
        <f t="shared" si="26"/>
        <v>1422</v>
      </c>
      <c r="L192" s="106">
        <v>213300</v>
      </c>
      <c r="M192" s="92" t="str">
        <f t="shared" si="27"/>
        <v/>
      </c>
      <c r="N192" s="97">
        <v>523146</v>
      </c>
      <c r="O192" s="100">
        <v>2016</v>
      </c>
      <c r="P192" s="107">
        <f>IFERROR(('General Input Sheet'!$G$38/(VLOOKUP(O192,Histindex,3,FALSE))),1)</f>
        <v>1</v>
      </c>
      <c r="Q192" s="100" t="s">
        <v>11164</v>
      </c>
      <c r="R192" s="213" cm="1">
        <f t="array" ref="R192">IFERROR(_xlfn.IFS(AND(Q192&lt;&gt;"New",D192&lt;&gt;"Road Bridge"),30%,D192="Road Bridge",10%),0)</f>
        <v>0.3</v>
      </c>
      <c r="S192" s="80">
        <f t="shared" si="35"/>
        <v>156944</v>
      </c>
      <c r="T192" s="82">
        <f t="shared" si="25"/>
        <v>0.15</v>
      </c>
      <c r="U192" s="89">
        <f t="shared" si="28"/>
        <v>103748</v>
      </c>
      <c r="V192" s="200">
        <f t="shared" si="29"/>
        <v>88935</v>
      </c>
      <c r="W192" s="89">
        <f t="shared" si="30"/>
        <v>79571</v>
      </c>
      <c r="X192" s="221">
        <v>0</v>
      </c>
      <c r="Y192" s="83">
        <f t="shared" si="31"/>
        <v>952344</v>
      </c>
      <c r="Z192" s="195">
        <v>2024</v>
      </c>
      <c r="AA192" s="108">
        <f>(1+PPI)^('Future Trunk Assets - Transport'!Z192-YEAR)</f>
        <v>1.1599167883489077</v>
      </c>
      <c r="AB192" s="110">
        <f>IF(Z192&lt;YEAR,1,IF('General Input Sheet'!$E$32="WACC1",1/(1+WACC1)^(Z192-YEAR), IF('General Input Sheet'!$E$32="WACC2",1/(1+WACC2)^(Z192-YEAR),"Check WACC Option in General Input Sheet")))</f>
        <v>0.63169036926213096</v>
      </c>
      <c r="AC192" s="239">
        <f t="shared" si="32"/>
        <v>1165644</v>
      </c>
      <c r="AD192" s="90">
        <f t="shared" si="33"/>
        <v>1364525</v>
      </c>
      <c r="AE192" s="106">
        <f t="shared" si="34"/>
        <v>861957</v>
      </c>
    </row>
    <row r="193" spans="2:31">
      <c r="B193" s="103" t="s">
        <v>10528</v>
      </c>
      <c r="C193" s="109" t="s">
        <v>10658</v>
      </c>
      <c r="D193" s="100" t="s">
        <v>11126</v>
      </c>
      <c r="E193" s="100">
        <v>5</v>
      </c>
      <c r="F193" s="100" t="s">
        <v>10996</v>
      </c>
      <c r="G193" s="103" t="s">
        <v>11130</v>
      </c>
      <c r="H193" s="93">
        <v>0</v>
      </c>
      <c r="I193" s="95" t="s">
        <v>11139</v>
      </c>
      <c r="J193" s="104">
        <v>450</v>
      </c>
      <c r="K193" s="80">
        <f t="shared" si="26"/>
        <v>1269.6666666666667</v>
      </c>
      <c r="L193" s="106">
        <v>571350</v>
      </c>
      <c r="M193" s="92" t="str">
        <f t="shared" si="27"/>
        <v/>
      </c>
      <c r="N193" s="97">
        <v>523146</v>
      </c>
      <c r="O193" s="100">
        <v>2016</v>
      </c>
      <c r="P193" s="107">
        <f>IFERROR(('General Input Sheet'!$G$38/(VLOOKUP(O193,Histindex,3,FALSE))),1)</f>
        <v>1</v>
      </c>
      <c r="Q193" s="100" t="s">
        <v>11164</v>
      </c>
      <c r="R193" s="213" cm="1">
        <f t="array" ref="R193">IFERROR(_xlfn.IFS(AND(Q193&lt;&gt;"New",D193&lt;&gt;"Road Bridge"),30%,D193="Road Bridge",10%),0)</f>
        <v>0.3</v>
      </c>
      <c r="S193" s="80">
        <f t="shared" si="35"/>
        <v>156944</v>
      </c>
      <c r="T193" s="82">
        <f t="shared" si="25"/>
        <v>0.15</v>
      </c>
      <c r="U193" s="89">
        <f t="shared" si="28"/>
        <v>103748</v>
      </c>
      <c r="V193" s="200">
        <f t="shared" si="29"/>
        <v>88935</v>
      </c>
      <c r="W193" s="89">
        <f t="shared" si="30"/>
        <v>79571</v>
      </c>
      <c r="X193" s="221">
        <v>0</v>
      </c>
      <c r="Y193" s="83">
        <f t="shared" si="31"/>
        <v>952344</v>
      </c>
      <c r="Z193" s="195">
        <v>2024</v>
      </c>
      <c r="AA193" s="108">
        <f>(1+PPI)^('Future Trunk Assets - Transport'!Z193-YEAR)</f>
        <v>1.1599167883489077</v>
      </c>
      <c r="AB193" s="110">
        <f>IF(Z193&lt;YEAR,1,IF('General Input Sheet'!$E$32="WACC1",1/(1+WACC1)^(Z193-YEAR), IF('General Input Sheet'!$E$32="WACC2",1/(1+WACC2)^(Z193-YEAR),"Check WACC Option in General Input Sheet")))</f>
        <v>0.63169036926213096</v>
      </c>
      <c r="AC193" s="239">
        <f t="shared" si="32"/>
        <v>1523694</v>
      </c>
      <c r="AD193" s="90">
        <f t="shared" si="33"/>
        <v>1800774</v>
      </c>
      <c r="AE193" s="106">
        <f t="shared" si="34"/>
        <v>1137532</v>
      </c>
    </row>
    <row r="194" spans="2:31">
      <c r="B194" s="103" t="s">
        <v>10660</v>
      </c>
      <c r="C194" s="109" t="s">
        <v>10659</v>
      </c>
      <c r="D194" s="100" t="s">
        <v>11127</v>
      </c>
      <c r="E194" s="100">
        <v>16</v>
      </c>
      <c r="F194" s="100" t="s">
        <v>10997</v>
      </c>
      <c r="G194" s="103" t="s">
        <v>11134</v>
      </c>
      <c r="H194" s="93">
        <v>1014</v>
      </c>
      <c r="I194" s="95" t="s">
        <v>115</v>
      </c>
      <c r="J194" s="104">
        <v>493</v>
      </c>
      <c r="K194" s="80">
        <f t="shared" ref="K194:K252" si="36">IFERROR(L194/J194,0)</f>
        <v>450.40973630831644</v>
      </c>
      <c r="L194" s="106">
        <v>222052</v>
      </c>
      <c r="M194" s="92">
        <f t="shared" si="27"/>
        <v>1356.094674556213</v>
      </c>
      <c r="N194" s="97">
        <v>1375080</v>
      </c>
      <c r="O194" s="100">
        <v>2016</v>
      </c>
      <c r="P194" s="107">
        <f>IFERROR(('General Input Sheet'!$G$38/(VLOOKUP(O194,Histindex,3,FALSE))),1)</f>
        <v>1</v>
      </c>
      <c r="Q194" s="100" t="s">
        <v>11165</v>
      </c>
      <c r="R194" s="213" cm="1">
        <f t="array" ref="R194">IFERROR(_xlfn.IFS(AND(Q194&lt;&gt;"New",D194&lt;&gt;"Road Bridge"),30%,D194="Road Bridge",10%),0)</f>
        <v>0.3</v>
      </c>
      <c r="S194" s="80">
        <f t="shared" si="35"/>
        <v>412524</v>
      </c>
      <c r="T194" s="82">
        <f t="shared" ref="T194:T251" si="37">IF(Z194="","",IF(Z194&lt;=YEAR+5,0.075,IF(AND(Z194&gt;YEAR+5,Z194&lt;=YEAR+10),0.15,IF(AND(Z194&gt;YEAR+10,Z194&lt;=YEAR+20),0.2,IF(Z194&gt;YEAR+20,0.25,"")))))</f>
        <v>0.15</v>
      </c>
      <c r="U194" s="89">
        <f t="shared" si="28"/>
        <v>272699</v>
      </c>
      <c r="V194" s="200">
        <f t="shared" si="29"/>
        <v>233764</v>
      </c>
      <c r="W194" s="89">
        <f t="shared" si="30"/>
        <v>209150</v>
      </c>
      <c r="X194" s="221">
        <v>0</v>
      </c>
      <c r="Y194" s="83">
        <f t="shared" si="31"/>
        <v>2503217</v>
      </c>
      <c r="Z194" s="195">
        <v>2024</v>
      </c>
      <c r="AA194" s="108">
        <f>(1+PPI)^('Future Trunk Assets - Transport'!Z194-YEAR)</f>
        <v>1.1599167883489077</v>
      </c>
      <c r="AB194" s="110">
        <f>IF(Z194&lt;YEAR,1,IF('General Input Sheet'!$E$32="WACC1",1/(1+WACC1)^(Z194-YEAR), IF('General Input Sheet'!$E$32="WACC2",1/(1+WACC2)^(Z194-YEAR),"Check WACC Option in General Input Sheet")))</f>
        <v>0.63169036926213096</v>
      </c>
      <c r="AC194" s="239">
        <f t="shared" si="32"/>
        <v>2725269</v>
      </c>
      <c r="AD194" s="90">
        <f t="shared" si="33"/>
        <v>3174072</v>
      </c>
      <c r="AE194" s="106">
        <f t="shared" si="34"/>
        <v>2005031</v>
      </c>
    </row>
    <row r="195" spans="2:31">
      <c r="B195" s="103" t="s">
        <v>10662</v>
      </c>
      <c r="C195" s="109" t="s">
        <v>10661</v>
      </c>
      <c r="D195" s="100" t="s">
        <v>11126</v>
      </c>
      <c r="E195" s="100">
        <v>16</v>
      </c>
      <c r="F195" s="100" t="s">
        <v>10998</v>
      </c>
      <c r="G195" s="103" t="s">
        <v>11138</v>
      </c>
      <c r="H195" s="93">
        <v>0</v>
      </c>
      <c r="I195" s="95" t="s">
        <v>11147</v>
      </c>
      <c r="J195" s="104">
        <v>300</v>
      </c>
      <c r="K195" s="80">
        <f t="shared" si="36"/>
        <v>669</v>
      </c>
      <c r="L195" s="106">
        <v>200700</v>
      </c>
      <c r="M195" s="92" t="str">
        <f t="shared" si="27"/>
        <v/>
      </c>
      <c r="N195" s="97">
        <v>397526</v>
      </c>
      <c r="O195" s="100">
        <v>2016</v>
      </c>
      <c r="P195" s="107">
        <f>IFERROR(('General Input Sheet'!$G$38/(VLOOKUP(O195,Histindex,3,FALSE))),1)</f>
        <v>1</v>
      </c>
      <c r="Q195" s="100" t="s">
        <v>11163</v>
      </c>
      <c r="R195" s="213" cm="1">
        <f t="array" ref="R195">IFERROR(_xlfn.IFS(AND(Q195&lt;&gt;"New",D195&lt;&gt;"Road Bridge"),30%,D195="Road Bridge",10%),0)</f>
        <v>0.3</v>
      </c>
      <c r="S195" s="80">
        <f t="shared" si="35"/>
        <v>119258</v>
      </c>
      <c r="T195" s="82">
        <f t="shared" si="37"/>
        <v>0.15</v>
      </c>
      <c r="U195" s="89">
        <f t="shared" si="28"/>
        <v>78835</v>
      </c>
      <c r="V195" s="200">
        <f t="shared" si="29"/>
        <v>67579</v>
      </c>
      <c r="W195" s="89">
        <f t="shared" si="30"/>
        <v>60464</v>
      </c>
      <c r="X195" s="221">
        <v>0</v>
      </c>
      <c r="Y195" s="83">
        <f t="shared" si="31"/>
        <v>723662</v>
      </c>
      <c r="Z195" s="195">
        <v>2024</v>
      </c>
      <c r="AA195" s="108">
        <f>(1+PPI)^('Future Trunk Assets - Transport'!Z195-YEAR)</f>
        <v>1.1599167883489077</v>
      </c>
      <c r="AB195" s="110">
        <f>IF(Z195&lt;YEAR,1,IF('General Input Sheet'!$E$32="WACC1",1/(1+WACC1)^(Z195-YEAR), IF('General Input Sheet'!$E$32="WACC2",1/(1+WACC2)^(Z195-YEAR),"Check WACC Option in General Input Sheet")))</f>
        <v>0.63169036926213096</v>
      </c>
      <c r="AC195" s="239">
        <f t="shared" si="32"/>
        <v>924362</v>
      </c>
      <c r="AD195" s="90">
        <f t="shared" si="33"/>
        <v>1083921</v>
      </c>
      <c r="AE195" s="106">
        <f t="shared" si="34"/>
        <v>684702</v>
      </c>
    </row>
    <row r="196" spans="2:31">
      <c r="B196" s="103" t="s">
        <v>10628</v>
      </c>
      <c r="C196" s="109" t="s">
        <v>10663</v>
      </c>
      <c r="D196" s="100" t="s">
        <v>11127</v>
      </c>
      <c r="E196" s="100">
        <v>16</v>
      </c>
      <c r="F196" s="100" t="s">
        <v>10999</v>
      </c>
      <c r="G196" s="103" t="s">
        <v>11134</v>
      </c>
      <c r="H196" s="93">
        <v>523</v>
      </c>
      <c r="I196" s="95" t="s">
        <v>115</v>
      </c>
      <c r="J196" s="104">
        <v>1889</v>
      </c>
      <c r="K196" s="80">
        <f t="shared" si="36"/>
        <v>749.29433562731606</v>
      </c>
      <c r="L196" s="106">
        <v>1415417</v>
      </c>
      <c r="M196" s="92">
        <f t="shared" si="27"/>
        <v>1355.8202676864246</v>
      </c>
      <c r="N196" s="97">
        <v>709094</v>
      </c>
      <c r="O196" s="100">
        <v>2016</v>
      </c>
      <c r="P196" s="107">
        <f>IFERROR(('General Input Sheet'!$G$38/(VLOOKUP(O196,Histindex,3,FALSE))),1)</f>
        <v>1</v>
      </c>
      <c r="Q196" s="100" t="s">
        <v>11165</v>
      </c>
      <c r="R196" s="213" cm="1">
        <f t="array" ref="R196">IFERROR(_xlfn.IFS(AND(Q196&lt;&gt;"New",D196&lt;&gt;"Road Bridge"),30%,D196="Road Bridge",10%),0)</f>
        <v>0.3</v>
      </c>
      <c r="S196" s="80">
        <f t="shared" si="35"/>
        <v>212728</v>
      </c>
      <c r="T196" s="82">
        <f t="shared" si="37"/>
        <v>0.15</v>
      </c>
      <c r="U196" s="89">
        <f t="shared" si="28"/>
        <v>140624</v>
      </c>
      <c r="V196" s="200">
        <f t="shared" si="29"/>
        <v>120546</v>
      </c>
      <c r="W196" s="89">
        <f t="shared" si="30"/>
        <v>107853</v>
      </c>
      <c r="X196" s="221">
        <v>0</v>
      </c>
      <c r="Y196" s="83">
        <f t="shared" si="31"/>
        <v>1290845</v>
      </c>
      <c r="Z196" s="195">
        <v>2024</v>
      </c>
      <c r="AA196" s="108">
        <f>(1+PPI)^('Future Trunk Assets - Transport'!Z196-YEAR)</f>
        <v>1.1599167883489077</v>
      </c>
      <c r="AB196" s="110">
        <f>IF(Z196&lt;YEAR,1,IF('General Input Sheet'!$E$32="WACC1",1/(1+WACC1)^(Z196-YEAR), IF('General Input Sheet'!$E$32="WACC2",1/(1+WACC2)^(Z196-YEAR),"Check WACC Option in General Input Sheet")))</f>
        <v>0.63169036926213096</v>
      </c>
      <c r="AC196" s="239">
        <f t="shared" si="32"/>
        <v>2706262</v>
      </c>
      <c r="AD196" s="90">
        <f t="shared" si="33"/>
        <v>3221821</v>
      </c>
      <c r="AE196" s="106">
        <f t="shared" si="34"/>
        <v>2035193</v>
      </c>
    </row>
    <row r="197" spans="2:31">
      <c r="B197" s="103" t="s">
        <v>10628</v>
      </c>
      <c r="C197" s="109" t="s">
        <v>10664</v>
      </c>
      <c r="D197" s="100" t="s">
        <v>11126</v>
      </c>
      <c r="E197" s="100">
        <v>16</v>
      </c>
      <c r="F197" s="100" t="s">
        <v>11000</v>
      </c>
      <c r="G197" s="103" t="s">
        <v>11138</v>
      </c>
      <c r="H197" s="93">
        <v>0</v>
      </c>
      <c r="I197" s="95" t="s">
        <v>11147</v>
      </c>
      <c r="J197" s="104">
        <v>450</v>
      </c>
      <c r="K197" s="80">
        <f t="shared" si="36"/>
        <v>1057.6666666666667</v>
      </c>
      <c r="L197" s="106">
        <v>475950</v>
      </c>
      <c r="M197" s="92" t="str">
        <f t="shared" si="27"/>
        <v/>
      </c>
      <c r="N197" s="97">
        <v>530034</v>
      </c>
      <c r="O197" s="100">
        <v>2016</v>
      </c>
      <c r="P197" s="107">
        <f>IFERROR(('General Input Sheet'!$G$38/(VLOOKUP(O197,Histindex,3,FALSE))),1)</f>
        <v>1</v>
      </c>
      <c r="Q197" s="100" t="s">
        <v>11163</v>
      </c>
      <c r="R197" s="213" cm="1">
        <f t="array" ref="R197">IFERROR(_xlfn.IFS(AND(Q197&lt;&gt;"New",D197&lt;&gt;"Road Bridge"),30%,D197="Road Bridge",10%),0)</f>
        <v>0.3</v>
      </c>
      <c r="S197" s="80">
        <f t="shared" si="35"/>
        <v>159010</v>
      </c>
      <c r="T197" s="82">
        <f t="shared" si="37"/>
        <v>0.15</v>
      </c>
      <c r="U197" s="89">
        <f t="shared" si="28"/>
        <v>105114</v>
      </c>
      <c r="V197" s="200">
        <f t="shared" si="29"/>
        <v>90106</v>
      </c>
      <c r="W197" s="89">
        <f t="shared" si="30"/>
        <v>80618</v>
      </c>
      <c r="X197" s="221">
        <v>0</v>
      </c>
      <c r="Y197" s="83">
        <f t="shared" si="31"/>
        <v>964882</v>
      </c>
      <c r="Z197" s="195">
        <v>2024</v>
      </c>
      <c r="AA197" s="108">
        <f>(1+PPI)^('Future Trunk Assets - Transport'!Z197-YEAR)</f>
        <v>1.1599167883489077</v>
      </c>
      <c r="AB197" s="110">
        <f>IF(Z197&lt;YEAR,1,IF('General Input Sheet'!$E$32="WACC1",1/(1+WACC1)^(Z197-YEAR), IF('General Input Sheet'!$E$32="WACC2",1/(1+WACC2)^(Z197-YEAR),"Check WACC Option in General Input Sheet")))</f>
        <v>0.63169036926213096</v>
      </c>
      <c r="AC197" s="239">
        <f t="shared" si="32"/>
        <v>1440832</v>
      </c>
      <c r="AD197" s="90">
        <f t="shared" si="33"/>
        <v>1699082</v>
      </c>
      <c r="AE197" s="106">
        <f t="shared" si="34"/>
        <v>1073294</v>
      </c>
    </row>
    <row r="198" spans="2:31">
      <c r="B198" s="103" t="s">
        <v>10599</v>
      </c>
      <c r="C198" s="109" t="s">
        <v>10665</v>
      </c>
      <c r="D198" s="100" t="s">
        <v>11126</v>
      </c>
      <c r="E198" s="100">
        <v>13</v>
      </c>
      <c r="F198" s="100" t="s">
        <v>11001</v>
      </c>
      <c r="G198" s="103" t="s">
        <v>11133</v>
      </c>
      <c r="H198" s="93">
        <v>0</v>
      </c>
      <c r="I198" s="95" t="s">
        <v>11142</v>
      </c>
      <c r="J198" s="104">
        <v>150</v>
      </c>
      <c r="K198" s="80">
        <f t="shared" si="36"/>
        <v>1412</v>
      </c>
      <c r="L198" s="106">
        <v>211800</v>
      </c>
      <c r="M198" s="92" t="str">
        <f t="shared" si="27"/>
        <v/>
      </c>
      <c r="N198" s="97">
        <v>476691</v>
      </c>
      <c r="O198" s="100">
        <v>2016</v>
      </c>
      <c r="P198" s="107">
        <f>IFERROR(('General Input Sheet'!$G$38/(VLOOKUP(O198,Histindex,3,FALSE))),1)</f>
        <v>1</v>
      </c>
      <c r="Q198" s="100" t="s">
        <v>11164</v>
      </c>
      <c r="R198" s="213" cm="1">
        <f t="array" ref="R198">IFERROR(_xlfn.IFS(AND(Q198&lt;&gt;"New",D198&lt;&gt;"Road Bridge"),30%,D198="Road Bridge",10%),0)</f>
        <v>0.3</v>
      </c>
      <c r="S198" s="80">
        <f t="shared" si="35"/>
        <v>143007</v>
      </c>
      <c r="T198" s="82">
        <f t="shared" si="37"/>
        <v>7.4999999999999997E-2</v>
      </c>
      <c r="U198" s="89">
        <f t="shared" si="28"/>
        <v>47267</v>
      </c>
      <c r="V198" s="200">
        <f t="shared" si="29"/>
        <v>81037</v>
      </c>
      <c r="W198" s="89">
        <f t="shared" si="30"/>
        <v>72505</v>
      </c>
      <c r="X198" s="221">
        <v>0</v>
      </c>
      <c r="Y198" s="83">
        <f t="shared" si="31"/>
        <v>820507</v>
      </c>
      <c r="Z198" s="195">
        <v>2019</v>
      </c>
      <c r="AA198" s="108">
        <f>(1+PPI)^('Future Trunk Assets - Transport'!Z198-YEAR)</f>
        <v>1.0572070799739457</v>
      </c>
      <c r="AB198" s="110">
        <f>IF(Z198&lt;YEAR,1,IF('General Input Sheet'!$E$32="WACC1",1/(1+WACC1)^(Z198-YEAR), IF('General Input Sheet'!$E$32="WACC2",1/(1+WACC2)^(Z198-YEAR),"Check WACC Option in General Input Sheet")))</f>
        <v>0.84176157274348007</v>
      </c>
      <c r="AC198" s="239">
        <f t="shared" si="32"/>
        <v>1032307</v>
      </c>
      <c r="AD198" s="90">
        <f t="shared" si="33"/>
        <v>1095531</v>
      </c>
      <c r="AE198" s="106">
        <f t="shared" si="34"/>
        <v>922176</v>
      </c>
    </row>
    <row r="199" spans="2:31">
      <c r="B199" s="103" t="s">
        <v>10545</v>
      </c>
      <c r="C199" s="109" t="s">
        <v>10666</v>
      </c>
      <c r="D199" s="100" t="s">
        <v>11127</v>
      </c>
      <c r="E199" s="100" t="s">
        <v>11155</v>
      </c>
      <c r="F199" s="100" t="s">
        <v>11002</v>
      </c>
      <c r="G199" s="103" t="s">
        <v>11134</v>
      </c>
      <c r="H199" s="93">
        <v>603</v>
      </c>
      <c r="I199" s="95" t="s">
        <v>115</v>
      </c>
      <c r="J199" s="104">
        <v>128</v>
      </c>
      <c r="K199" s="80">
        <f t="shared" si="36"/>
        <v>590.09375</v>
      </c>
      <c r="L199" s="106">
        <v>75532</v>
      </c>
      <c r="M199" s="92">
        <f t="shared" si="27"/>
        <v>1355.9203980099503</v>
      </c>
      <c r="N199" s="97">
        <v>817620</v>
      </c>
      <c r="O199" s="100">
        <v>2016</v>
      </c>
      <c r="P199" s="107">
        <f>IFERROR(('General Input Sheet'!$G$38/(VLOOKUP(O199,Histindex,3,FALSE))),1)</f>
        <v>1</v>
      </c>
      <c r="Q199" s="100" t="s">
        <v>11165</v>
      </c>
      <c r="R199" s="213" cm="1">
        <f t="array" ref="R199">IFERROR(_xlfn.IFS(AND(Q199&lt;&gt;"New",D199&lt;&gt;"Road Bridge"),30%,D199="Road Bridge",10%),0)</f>
        <v>0.3</v>
      </c>
      <c r="S199" s="80">
        <f t="shared" si="35"/>
        <v>245286</v>
      </c>
      <c r="T199" s="82">
        <f t="shared" si="37"/>
        <v>0.15</v>
      </c>
      <c r="U199" s="89">
        <f t="shared" si="28"/>
        <v>162146</v>
      </c>
      <c r="V199" s="200">
        <f t="shared" si="29"/>
        <v>138995</v>
      </c>
      <c r="W199" s="89">
        <f t="shared" si="30"/>
        <v>124360</v>
      </c>
      <c r="X199" s="221">
        <v>0</v>
      </c>
      <c r="Y199" s="83">
        <f t="shared" si="31"/>
        <v>1488407</v>
      </c>
      <c r="Z199" s="195">
        <v>2024</v>
      </c>
      <c r="AA199" s="108">
        <f>(1+PPI)^('Future Trunk Assets - Transport'!Z199-YEAR)</f>
        <v>1.1599167883489077</v>
      </c>
      <c r="AB199" s="110">
        <f>IF(Z199&lt;YEAR,1,IF('General Input Sheet'!$E$32="WACC1",1/(1+WACC1)^(Z199-YEAR), IF('General Input Sheet'!$E$32="WACC2",1/(1+WACC2)^(Z199-YEAR),"Check WACC Option in General Input Sheet")))</f>
        <v>0.63169036926213096</v>
      </c>
      <c r="AC199" s="239">
        <f t="shared" si="32"/>
        <v>1563939</v>
      </c>
      <c r="AD199" s="90">
        <f t="shared" si="33"/>
        <v>1818457</v>
      </c>
      <c r="AE199" s="106">
        <f t="shared" si="34"/>
        <v>1148702</v>
      </c>
    </row>
    <row r="200" spans="2:31">
      <c r="B200" s="103" t="s">
        <v>10668</v>
      </c>
      <c r="C200" s="109" t="s">
        <v>10667</v>
      </c>
      <c r="D200" s="100" t="s">
        <v>11126</v>
      </c>
      <c r="E200" s="100">
        <v>10</v>
      </c>
      <c r="F200" s="100" t="s">
        <v>11003</v>
      </c>
      <c r="G200" s="103" t="s">
        <v>11133</v>
      </c>
      <c r="H200" s="93">
        <v>0</v>
      </c>
      <c r="I200" s="95" t="s">
        <v>11142</v>
      </c>
      <c r="J200" s="104">
        <v>300</v>
      </c>
      <c r="K200" s="80">
        <f t="shared" si="36"/>
        <v>838</v>
      </c>
      <c r="L200" s="106">
        <v>251400</v>
      </c>
      <c r="M200" s="92" t="str">
        <f t="shared" si="27"/>
        <v/>
      </c>
      <c r="N200" s="97">
        <v>544790</v>
      </c>
      <c r="O200" s="100">
        <v>2016</v>
      </c>
      <c r="P200" s="107">
        <f>IFERROR(('General Input Sheet'!$G$38/(VLOOKUP(O200,Histindex,3,FALSE))),1)</f>
        <v>1</v>
      </c>
      <c r="Q200" s="100" t="s">
        <v>11164</v>
      </c>
      <c r="R200" s="213" cm="1">
        <f t="array" ref="R200">IFERROR(_xlfn.IFS(AND(Q200&lt;&gt;"New",D200&lt;&gt;"Road Bridge"),30%,D200="Road Bridge",10%),0)</f>
        <v>0.3</v>
      </c>
      <c r="S200" s="80">
        <f t="shared" si="35"/>
        <v>163437</v>
      </c>
      <c r="T200" s="82">
        <f t="shared" si="37"/>
        <v>7.4999999999999997E-2</v>
      </c>
      <c r="U200" s="89">
        <f t="shared" si="28"/>
        <v>54020</v>
      </c>
      <c r="V200" s="200">
        <f t="shared" si="29"/>
        <v>92614</v>
      </c>
      <c r="W200" s="89">
        <f t="shared" si="30"/>
        <v>82863</v>
      </c>
      <c r="X200" s="221">
        <v>0</v>
      </c>
      <c r="Y200" s="83">
        <f t="shared" si="31"/>
        <v>937724</v>
      </c>
      <c r="Z200" s="195">
        <v>2019</v>
      </c>
      <c r="AA200" s="108">
        <f>(1+PPI)^('Future Trunk Assets - Transport'!Z200-YEAR)</f>
        <v>1.0572070799739457</v>
      </c>
      <c r="AB200" s="110">
        <f>IF(Z200&lt;YEAR,1,IF('General Input Sheet'!$E$32="WACC1",1/(1+WACC1)^(Z200-YEAR), IF('General Input Sheet'!$E$32="WACC2",1/(1+WACC2)^(Z200-YEAR),"Check WACC Option in General Input Sheet")))</f>
        <v>0.84176157274348007</v>
      </c>
      <c r="AC200" s="239">
        <f t="shared" si="32"/>
        <v>1189124</v>
      </c>
      <c r="AD200" s="90">
        <f t="shared" si="33"/>
        <v>1262099</v>
      </c>
      <c r="AE200" s="106">
        <f t="shared" si="34"/>
        <v>1062386</v>
      </c>
    </row>
    <row r="201" spans="2:31">
      <c r="B201" s="103" t="s">
        <v>10670</v>
      </c>
      <c r="C201" s="109" t="s">
        <v>10669</v>
      </c>
      <c r="D201" s="100" t="s">
        <v>11126</v>
      </c>
      <c r="E201" s="100">
        <v>8</v>
      </c>
      <c r="F201" s="100" t="s">
        <v>11004</v>
      </c>
      <c r="G201" s="103" t="s">
        <v>11131</v>
      </c>
      <c r="H201" s="93">
        <v>0</v>
      </c>
      <c r="I201" s="95" t="s">
        <v>11140</v>
      </c>
      <c r="J201" s="104">
        <v>450</v>
      </c>
      <c r="K201" s="80">
        <f t="shared" si="36"/>
        <v>1629</v>
      </c>
      <c r="L201" s="106">
        <v>733050</v>
      </c>
      <c r="M201" s="92" t="str">
        <f t="shared" si="27"/>
        <v/>
      </c>
      <c r="N201" s="97">
        <v>499615</v>
      </c>
      <c r="O201" s="100">
        <v>2016</v>
      </c>
      <c r="P201" s="107">
        <f>IFERROR(('General Input Sheet'!$G$38/(VLOOKUP(O201,Histindex,3,FALSE))),1)</f>
        <v>1</v>
      </c>
      <c r="Q201" s="100" t="s">
        <v>11164</v>
      </c>
      <c r="R201" s="213" cm="1">
        <f t="array" ref="R201">IFERROR(_xlfn.IFS(AND(Q201&lt;&gt;"New",D201&lt;&gt;"Road Bridge"),30%,D201="Road Bridge",10%),0)</f>
        <v>0.3</v>
      </c>
      <c r="S201" s="80">
        <f t="shared" si="35"/>
        <v>149885</v>
      </c>
      <c r="T201" s="82">
        <f t="shared" si="37"/>
        <v>0.15</v>
      </c>
      <c r="U201" s="89">
        <f t="shared" si="28"/>
        <v>99081</v>
      </c>
      <c r="V201" s="200">
        <f t="shared" si="29"/>
        <v>84935</v>
      </c>
      <c r="W201" s="89">
        <f t="shared" si="30"/>
        <v>75992</v>
      </c>
      <c r="X201" s="221">
        <v>0</v>
      </c>
      <c r="Y201" s="83">
        <f t="shared" si="31"/>
        <v>909508</v>
      </c>
      <c r="Z201" s="195">
        <v>2024</v>
      </c>
      <c r="AA201" s="108">
        <f>(1+PPI)^('Future Trunk Assets - Transport'!Z201-YEAR)</f>
        <v>1.1599167883489077</v>
      </c>
      <c r="AB201" s="110">
        <f>IF(Z201&lt;YEAR,1,IF('General Input Sheet'!$E$32="WACC1",1/(1+WACC1)^(Z201-YEAR), IF('General Input Sheet'!$E$32="WACC2",1/(1+WACC2)^(Z201-YEAR),"Check WACC Option in General Input Sheet")))</f>
        <v>0.63169036926213096</v>
      </c>
      <c r="AC201" s="239">
        <f t="shared" si="32"/>
        <v>1642558</v>
      </c>
      <c r="AD201" s="90">
        <f t="shared" si="33"/>
        <v>1948104</v>
      </c>
      <c r="AE201" s="106">
        <f t="shared" si="34"/>
        <v>1230599</v>
      </c>
    </row>
    <row r="202" spans="2:31">
      <c r="B202" s="103" t="s">
        <v>10672</v>
      </c>
      <c r="C202" s="109" t="s">
        <v>10671</v>
      </c>
      <c r="D202" s="100" t="s">
        <v>11127</v>
      </c>
      <c r="E202" s="100">
        <v>16</v>
      </c>
      <c r="F202" s="100" t="s">
        <v>11005</v>
      </c>
      <c r="G202" s="103" t="s">
        <v>11135</v>
      </c>
      <c r="H202" s="93">
        <v>1005</v>
      </c>
      <c r="I202" s="95" t="s">
        <v>11143</v>
      </c>
      <c r="J202" s="104">
        <v>4217</v>
      </c>
      <c r="K202" s="80">
        <f t="shared" si="36"/>
        <v>472.60090111453638</v>
      </c>
      <c r="L202" s="106">
        <v>1992958</v>
      </c>
      <c r="M202" s="92">
        <f t="shared" si="27"/>
        <v>2709.4149253731343</v>
      </c>
      <c r="N202" s="97">
        <v>2722962</v>
      </c>
      <c r="O202" s="100">
        <v>2016</v>
      </c>
      <c r="P202" s="107">
        <f>IFERROR(('General Input Sheet'!$G$38/(VLOOKUP(O202,Histindex,3,FALSE))),1)</f>
        <v>1</v>
      </c>
      <c r="Q202" s="100" t="s">
        <v>11165</v>
      </c>
      <c r="R202" s="213" cm="1">
        <f t="array" ref="R202">IFERROR(_xlfn.IFS(AND(Q202&lt;&gt;"New",D202&lt;&gt;"Road Bridge"),30%,D202="Road Bridge",10%),0)</f>
        <v>0.3</v>
      </c>
      <c r="S202" s="80">
        <f t="shared" si="35"/>
        <v>816889</v>
      </c>
      <c r="T202" s="82">
        <f t="shared" si="37"/>
        <v>0.15</v>
      </c>
      <c r="U202" s="89">
        <f t="shared" si="28"/>
        <v>540004</v>
      </c>
      <c r="V202" s="200">
        <f t="shared" si="29"/>
        <v>462904</v>
      </c>
      <c r="W202" s="89">
        <f t="shared" si="30"/>
        <v>414163</v>
      </c>
      <c r="X202" s="221">
        <v>0</v>
      </c>
      <c r="Y202" s="83">
        <f t="shared" si="31"/>
        <v>4956922</v>
      </c>
      <c r="Z202" s="195">
        <v>2024</v>
      </c>
      <c r="AA202" s="108">
        <f>(1+PPI)^('Future Trunk Assets - Transport'!Z202-YEAR)</f>
        <v>1.1599167883489077</v>
      </c>
      <c r="AB202" s="110">
        <f>IF(Z202&lt;YEAR,1,IF('General Input Sheet'!$E$32="WACC1",1/(1+WACC1)^(Z202-YEAR), IF('General Input Sheet'!$E$32="WACC2",1/(1+WACC2)^(Z202-YEAR),"Check WACC Option in General Input Sheet")))</f>
        <v>0.63169036926213096</v>
      </c>
      <c r="AC202" s="239">
        <f t="shared" si="32"/>
        <v>6949880</v>
      </c>
      <c r="AD202" s="90">
        <f t="shared" si="33"/>
        <v>8177843</v>
      </c>
      <c r="AE202" s="106">
        <f t="shared" si="34"/>
        <v>5165865</v>
      </c>
    </row>
    <row r="203" spans="2:31">
      <c r="B203" s="103" t="s">
        <v>10672</v>
      </c>
      <c r="C203" s="109" t="s">
        <v>10673</v>
      </c>
      <c r="D203" s="100" t="s">
        <v>11127</v>
      </c>
      <c r="E203" s="100">
        <v>16</v>
      </c>
      <c r="F203" s="100" t="s">
        <v>11006</v>
      </c>
      <c r="G203" s="103" t="s">
        <v>11135</v>
      </c>
      <c r="H203" s="93">
        <v>858</v>
      </c>
      <c r="I203" s="95" t="s">
        <v>11143</v>
      </c>
      <c r="J203" s="104">
        <v>5798</v>
      </c>
      <c r="K203" s="80">
        <f t="shared" si="36"/>
        <v>250.36685063815108</v>
      </c>
      <c r="L203" s="106">
        <v>1451627</v>
      </c>
      <c r="M203" s="92">
        <f t="shared" si="27"/>
        <v>2710.1165501165501</v>
      </c>
      <c r="N203" s="97">
        <v>2325280</v>
      </c>
      <c r="O203" s="100">
        <v>2016</v>
      </c>
      <c r="P203" s="107">
        <f>IFERROR(('General Input Sheet'!$G$38/(VLOOKUP(O203,Histindex,3,FALSE))),1)</f>
        <v>1</v>
      </c>
      <c r="Q203" s="100" t="s">
        <v>11165</v>
      </c>
      <c r="R203" s="213" cm="1">
        <f t="array" ref="R203">IFERROR(_xlfn.IFS(AND(Q203&lt;&gt;"New",D203&lt;&gt;"Road Bridge"),30%,D203="Road Bridge",10%),0)</f>
        <v>0.3</v>
      </c>
      <c r="S203" s="80">
        <f t="shared" si="35"/>
        <v>697584</v>
      </c>
      <c r="T203" s="82">
        <f t="shared" si="37"/>
        <v>0.15</v>
      </c>
      <c r="U203" s="89">
        <f t="shared" si="28"/>
        <v>461138</v>
      </c>
      <c r="V203" s="200">
        <f t="shared" si="29"/>
        <v>395298</v>
      </c>
      <c r="W203" s="89">
        <f t="shared" si="30"/>
        <v>353675</v>
      </c>
      <c r="X203" s="221">
        <v>0</v>
      </c>
      <c r="Y203" s="83">
        <f t="shared" si="31"/>
        <v>4232975</v>
      </c>
      <c r="Z203" s="195">
        <v>2024</v>
      </c>
      <c r="AA203" s="108">
        <f>(1+PPI)^('Future Trunk Assets - Transport'!Z203-YEAR)</f>
        <v>1.1599167883489077</v>
      </c>
      <c r="AB203" s="110">
        <f>IF(Z203&lt;YEAR,1,IF('General Input Sheet'!$E$32="WACC1",1/(1+WACC1)^(Z203-YEAR), IF('General Input Sheet'!$E$32="WACC2",1/(1+WACC2)^(Z203-YEAR),"Check WACC Option in General Input Sheet")))</f>
        <v>0.63169036926213096</v>
      </c>
      <c r="AC203" s="239">
        <f t="shared" si="32"/>
        <v>5684602</v>
      </c>
      <c r="AD203" s="90">
        <f t="shared" si="33"/>
        <v>6678565</v>
      </c>
      <c r="AE203" s="106">
        <f t="shared" si="34"/>
        <v>4218785</v>
      </c>
    </row>
    <row r="204" spans="2:31">
      <c r="B204" s="103" t="s">
        <v>10672</v>
      </c>
      <c r="C204" s="109" t="s">
        <v>10674</v>
      </c>
      <c r="D204" s="100" t="s">
        <v>11126</v>
      </c>
      <c r="E204" s="100">
        <v>16</v>
      </c>
      <c r="F204" s="100" t="s">
        <v>11007</v>
      </c>
      <c r="G204" s="103" t="s">
        <v>11130</v>
      </c>
      <c r="H204" s="93">
        <v>0</v>
      </c>
      <c r="I204" s="95" t="s">
        <v>11139</v>
      </c>
      <c r="J204" s="104">
        <v>0</v>
      </c>
      <c r="K204" s="80">
        <f t="shared" si="36"/>
        <v>0</v>
      </c>
      <c r="L204" s="106">
        <v>0</v>
      </c>
      <c r="M204" s="92" t="str">
        <f t="shared" si="27"/>
        <v/>
      </c>
      <c r="N204" s="97">
        <v>523146</v>
      </c>
      <c r="O204" s="100">
        <v>2016</v>
      </c>
      <c r="P204" s="107">
        <f>IFERROR(('General Input Sheet'!$G$38/(VLOOKUP(O204,Histindex,3,FALSE))),1)</f>
        <v>1</v>
      </c>
      <c r="Q204" s="100" t="s">
        <v>11164</v>
      </c>
      <c r="R204" s="213" cm="1">
        <f t="array" ref="R204">IFERROR(_xlfn.IFS(AND(Q204&lt;&gt;"New",D204&lt;&gt;"Road Bridge"),30%,D204="Road Bridge",10%),0)</f>
        <v>0.3</v>
      </c>
      <c r="S204" s="80">
        <f t="shared" si="35"/>
        <v>156944</v>
      </c>
      <c r="T204" s="82">
        <f t="shared" si="37"/>
        <v>0.15</v>
      </c>
      <c r="U204" s="89">
        <f t="shared" si="28"/>
        <v>103748</v>
      </c>
      <c r="V204" s="200">
        <f t="shared" si="29"/>
        <v>88935</v>
      </c>
      <c r="W204" s="89">
        <f t="shared" si="30"/>
        <v>79571</v>
      </c>
      <c r="X204" s="221">
        <v>0</v>
      </c>
      <c r="Y204" s="83">
        <f t="shared" si="31"/>
        <v>952344</v>
      </c>
      <c r="Z204" s="195">
        <v>2024</v>
      </c>
      <c r="AA204" s="108">
        <f>(1+PPI)^('Future Trunk Assets - Transport'!Z204-YEAR)</f>
        <v>1.1599167883489077</v>
      </c>
      <c r="AB204" s="110">
        <f>IF(Z204&lt;YEAR,1,IF('General Input Sheet'!$E$32="WACC1",1/(1+WACC1)^(Z204-YEAR), IF('General Input Sheet'!$E$32="WACC2",1/(1+WACC2)^(Z204-YEAR),"Check WACC Option in General Input Sheet")))</f>
        <v>0.63169036926213096</v>
      </c>
      <c r="AC204" s="239">
        <f t="shared" si="32"/>
        <v>952344</v>
      </c>
      <c r="AD204" s="90">
        <f t="shared" si="33"/>
        <v>1104640</v>
      </c>
      <c r="AE204" s="106">
        <f t="shared" si="34"/>
        <v>697790</v>
      </c>
    </row>
    <row r="205" spans="2:31">
      <c r="B205" s="103" t="s">
        <v>10676</v>
      </c>
      <c r="C205" s="109" t="s">
        <v>10675</v>
      </c>
      <c r="D205" s="100" t="s">
        <v>11129</v>
      </c>
      <c r="E205" s="100">
        <v>1</v>
      </c>
      <c r="F205" s="100" t="s">
        <v>11008</v>
      </c>
      <c r="G205" s="103" t="s">
        <v>11132</v>
      </c>
      <c r="H205" s="93">
        <v>46</v>
      </c>
      <c r="I205" s="95" t="s">
        <v>11141</v>
      </c>
      <c r="J205" s="104">
        <v>0</v>
      </c>
      <c r="K205" s="80">
        <f t="shared" si="36"/>
        <v>0</v>
      </c>
      <c r="L205" s="106">
        <v>0</v>
      </c>
      <c r="M205" s="92">
        <f t="shared" si="27"/>
        <v>49000.804347826088</v>
      </c>
      <c r="N205" s="97">
        <v>2254037</v>
      </c>
      <c r="O205" s="100">
        <v>2016</v>
      </c>
      <c r="P205" s="107">
        <f>IFERROR(('General Input Sheet'!$G$38/(VLOOKUP(O205,Histindex,3,FALSE))),1)</f>
        <v>1</v>
      </c>
      <c r="Q205" s="100" t="s">
        <v>11165</v>
      </c>
      <c r="R205" s="213" cm="1">
        <f t="array" ref="R205">IFERROR(_xlfn.IFS(AND(Q205&lt;&gt;"New",D205&lt;&gt;"Road Bridge"),30%,D205="Road Bridge",10%),0)</f>
        <v>0.1</v>
      </c>
      <c r="S205" s="80">
        <f t="shared" si="35"/>
        <v>225404</v>
      </c>
      <c r="T205" s="82">
        <f t="shared" si="37"/>
        <v>0.15</v>
      </c>
      <c r="U205" s="89">
        <f t="shared" si="28"/>
        <v>447009</v>
      </c>
      <c r="V205" s="200">
        <f t="shared" si="29"/>
        <v>383186</v>
      </c>
      <c r="W205" s="89">
        <f t="shared" si="30"/>
        <v>342839</v>
      </c>
      <c r="X205" s="221">
        <v>0</v>
      </c>
      <c r="Y205" s="83">
        <f t="shared" si="31"/>
        <v>3652475</v>
      </c>
      <c r="Z205" s="195">
        <v>2024</v>
      </c>
      <c r="AA205" s="108">
        <f>(1+PPI)^('Future Trunk Assets - Transport'!Z205-YEAR)</f>
        <v>1.1599167883489077</v>
      </c>
      <c r="AB205" s="110">
        <f>IF(Z205&lt;YEAR,1,IF('General Input Sheet'!$E$32="WACC1",1/(1+WACC1)^(Z205-YEAR), IF('General Input Sheet'!$E$32="WACC2",1/(1+WACC2)^(Z205-YEAR),"Check WACC Option in General Input Sheet")))</f>
        <v>0.63169036926213096</v>
      </c>
      <c r="AC205" s="239">
        <f t="shared" si="32"/>
        <v>3652475</v>
      </c>
      <c r="AD205" s="90">
        <f t="shared" si="33"/>
        <v>4236567</v>
      </c>
      <c r="AE205" s="106">
        <f t="shared" si="34"/>
        <v>2676199</v>
      </c>
    </row>
    <row r="206" spans="2:31">
      <c r="B206" s="103" t="s">
        <v>10676</v>
      </c>
      <c r="C206" s="109" t="s">
        <v>10677</v>
      </c>
      <c r="D206" s="100" t="s">
        <v>11127</v>
      </c>
      <c r="E206" s="100">
        <v>1</v>
      </c>
      <c r="F206" s="100" t="s">
        <v>11009</v>
      </c>
      <c r="G206" s="103" t="s">
        <v>11132</v>
      </c>
      <c r="H206" s="93">
        <v>819</v>
      </c>
      <c r="I206" s="95" t="s">
        <v>11141</v>
      </c>
      <c r="J206" s="104">
        <v>1441</v>
      </c>
      <c r="K206" s="80">
        <f t="shared" si="36"/>
        <v>44.311589174184597</v>
      </c>
      <c r="L206" s="106">
        <v>63853</v>
      </c>
      <c r="M206" s="92">
        <f t="shared" si="27"/>
        <v>2464.6703296703295</v>
      </c>
      <c r="N206" s="97">
        <v>2018565</v>
      </c>
      <c r="O206" s="100">
        <v>2016</v>
      </c>
      <c r="P206" s="107">
        <f>IFERROR(('General Input Sheet'!$G$38/(VLOOKUP(O206,Histindex,3,FALSE))),1)</f>
        <v>1</v>
      </c>
      <c r="Q206" s="100" t="s">
        <v>11165</v>
      </c>
      <c r="R206" s="213" cm="1">
        <f t="array" ref="R206">IFERROR(_xlfn.IFS(AND(Q206&lt;&gt;"New",D206&lt;&gt;"Road Bridge"),30%,D206="Road Bridge",10%),0)</f>
        <v>0.3</v>
      </c>
      <c r="S206" s="80">
        <f t="shared" si="35"/>
        <v>605570</v>
      </c>
      <c r="T206" s="82">
        <f t="shared" si="37"/>
        <v>0.15</v>
      </c>
      <c r="U206" s="89">
        <f t="shared" si="28"/>
        <v>400312</v>
      </c>
      <c r="V206" s="200">
        <f t="shared" si="29"/>
        <v>343156</v>
      </c>
      <c r="W206" s="89">
        <f t="shared" si="30"/>
        <v>307024</v>
      </c>
      <c r="X206" s="221">
        <v>0</v>
      </c>
      <c r="Y206" s="83">
        <f t="shared" si="31"/>
        <v>3674627</v>
      </c>
      <c r="Z206" s="195">
        <v>2024</v>
      </c>
      <c r="AA206" s="108">
        <f>(1+PPI)^('Future Trunk Assets - Transport'!Z206-YEAR)</f>
        <v>1.1599167883489077</v>
      </c>
      <c r="AB206" s="110">
        <f>IF(Z206&lt;YEAR,1,IF('General Input Sheet'!$E$32="WACC1",1/(1+WACC1)^(Z206-YEAR), IF('General Input Sheet'!$E$32="WACC2",1/(1+WACC2)^(Z206-YEAR),"Check WACC Option in General Input Sheet")))</f>
        <v>0.63169036926213096</v>
      </c>
      <c r="AC206" s="239">
        <f t="shared" si="32"/>
        <v>3738480</v>
      </c>
      <c r="AD206" s="90">
        <f t="shared" si="33"/>
        <v>4340060</v>
      </c>
      <c r="AE206" s="106">
        <f t="shared" si="34"/>
        <v>2741574</v>
      </c>
    </row>
    <row r="207" spans="2:31">
      <c r="B207" s="103" t="s">
        <v>10679</v>
      </c>
      <c r="C207" s="109" t="s">
        <v>10678</v>
      </c>
      <c r="D207" s="100" t="s">
        <v>11127</v>
      </c>
      <c r="E207" s="100">
        <v>1</v>
      </c>
      <c r="F207" s="100" t="s">
        <v>11010</v>
      </c>
      <c r="G207" s="103" t="s">
        <v>11132</v>
      </c>
      <c r="H207" s="93">
        <v>510</v>
      </c>
      <c r="I207" s="95" t="s">
        <v>11141</v>
      </c>
      <c r="J207" s="104">
        <v>2721</v>
      </c>
      <c r="K207" s="80">
        <f t="shared" si="36"/>
        <v>0</v>
      </c>
      <c r="L207" s="106">
        <v>0</v>
      </c>
      <c r="M207" s="92">
        <f t="shared" si="27"/>
        <v>2466.5784313725489</v>
      </c>
      <c r="N207" s="97">
        <v>1257955</v>
      </c>
      <c r="O207" s="100">
        <v>2016</v>
      </c>
      <c r="P207" s="107">
        <f>IFERROR(('General Input Sheet'!$G$38/(VLOOKUP(O207,Histindex,3,FALSE))),1)</f>
        <v>1</v>
      </c>
      <c r="Q207" s="100" t="s">
        <v>11165</v>
      </c>
      <c r="R207" s="213" cm="1">
        <f t="array" ref="R207">IFERROR(_xlfn.IFS(AND(Q207&lt;&gt;"New",D207&lt;&gt;"Road Bridge"),30%,D207="Road Bridge",10%),0)</f>
        <v>0.3</v>
      </c>
      <c r="S207" s="80">
        <f t="shared" si="35"/>
        <v>377387</v>
      </c>
      <c r="T207" s="82">
        <f t="shared" si="37"/>
        <v>0.15</v>
      </c>
      <c r="U207" s="89">
        <f t="shared" si="28"/>
        <v>249471</v>
      </c>
      <c r="V207" s="200">
        <f t="shared" si="29"/>
        <v>213852</v>
      </c>
      <c r="W207" s="89">
        <f t="shared" si="30"/>
        <v>191335</v>
      </c>
      <c r="X207" s="221">
        <v>0</v>
      </c>
      <c r="Y207" s="83">
        <f t="shared" si="31"/>
        <v>2290000</v>
      </c>
      <c r="Z207" s="195">
        <v>2024</v>
      </c>
      <c r="AA207" s="108">
        <f>(1+PPI)^('Future Trunk Assets - Transport'!Z207-YEAR)</f>
        <v>1.1599167883489077</v>
      </c>
      <c r="AB207" s="110">
        <f>IF(Z207&lt;YEAR,1,IF('General Input Sheet'!$E$32="WACC1",1/(1+WACC1)^(Z207-YEAR), IF('General Input Sheet'!$E$32="WACC2",1/(1+WACC2)^(Z207-YEAR),"Check WACC Option in General Input Sheet")))</f>
        <v>0.63169036926213096</v>
      </c>
      <c r="AC207" s="239">
        <f t="shared" si="32"/>
        <v>2290000</v>
      </c>
      <c r="AD207" s="90">
        <f t="shared" si="33"/>
        <v>2656209</v>
      </c>
      <c r="AE207" s="106">
        <f t="shared" si="34"/>
        <v>1677902</v>
      </c>
    </row>
    <row r="208" spans="2:31">
      <c r="B208" s="103" t="s">
        <v>10676</v>
      </c>
      <c r="C208" s="109" t="s">
        <v>10680</v>
      </c>
      <c r="D208" s="100" t="s">
        <v>11127</v>
      </c>
      <c r="E208" s="100">
        <v>1</v>
      </c>
      <c r="F208" s="100" t="s">
        <v>11011</v>
      </c>
      <c r="G208" s="103" t="s">
        <v>11132</v>
      </c>
      <c r="H208" s="93">
        <v>488</v>
      </c>
      <c r="I208" s="95" t="s">
        <v>11141</v>
      </c>
      <c r="J208" s="104">
        <v>1444</v>
      </c>
      <c r="K208" s="80">
        <f t="shared" si="36"/>
        <v>3.6689750692520775</v>
      </c>
      <c r="L208" s="106">
        <v>5298</v>
      </c>
      <c r="M208" s="92">
        <f t="shared" ref="M208:M271" si="38">IFERROR(N208/H208,"")</f>
        <v>2464.9405737704919</v>
      </c>
      <c r="N208" s="97">
        <v>1202891</v>
      </c>
      <c r="O208" s="100">
        <v>2016</v>
      </c>
      <c r="P208" s="107">
        <f>IFERROR(('General Input Sheet'!$G$38/(VLOOKUP(O208,Histindex,3,FALSE))),1)</f>
        <v>1</v>
      </c>
      <c r="Q208" s="100" t="s">
        <v>11165</v>
      </c>
      <c r="R208" s="213" cm="1">
        <f t="array" ref="R208">IFERROR(_xlfn.IFS(AND(Q208&lt;&gt;"New",D208&lt;&gt;"Road Bridge"),30%,D208="Road Bridge",10%),0)</f>
        <v>0.3</v>
      </c>
      <c r="S208" s="80">
        <f t="shared" si="35"/>
        <v>360867</v>
      </c>
      <c r="T208" s="82">
        <f t="shared" si="37"/>
        <v>0.15</v>
      </c>
      <c r="U208" s="89">
        <f t="shared" ref="U208:U271" si="39">ROUND((N208+V208+W208)*T208,0)</f>
        <v>238551</v>
      </c>
      <c r="V208" s="200">
        <f t="shared" ref="V208:V271" si="40">ROUND(N208*17%,0)</f>
        <v>204491</v>
      </c>
      <c r="W208" s="89">
        <f t="shared" ref="W208:W271" si="41">ROUND((N208+V208)*13%,0)</f>
        <v>182960</v>
      </c>
      <c r="X208" s="221">
        <v>0</v>
      </c>
      <c r="Y208" s="83">
        <f t="shared" ref="Y208:Y271" si="42">ROUND(N208+S208+U208+V208+W208,0)</f>
        <v>2189760</v>
      </c>
      <c r="Z208" s="195">
        <v>2024</v>
      </c>
      <c r="AA208" s="108">
        <f>(1+PPI)^('Future Trunk Assets - Transport'!Z208-YEAR)</f>
        <v>1.1599167883489077</v>
      </c>
      <c r="AB208" s="110">
        <f>IF(Z208&lt;YEAR,1,IF('General Input Sheet'!$E$32="WACC1",1/(1+WACC1)^(Z208-YEAR), IF('General Input Sheet'!$E$32="WACC2",1/(1+WACC2)^(Z208-YEAR),"Check WACC Option in General Input Sheet")))</f>
        <v>0.63169036926213096</v>
      </c>
      <c r="AC208" s="239">
        <f t="shared" ref="AC208:AC271" si="43">ROUND(Y208+L208-X208,0)</f>
        <v>2195058</v>
      </c>
      <c r="AD208" s="90">
        <f t="shared" ref="AD208:AD271" si="44">IFERROR(ROUND((Y208*AA208)+((1+Landind)^(Z208-YEAR)*L208),0),0)</f>
        <v>2546394</v>
      </c>
      <c r="AE208" s="106">
        <f t="shared" ref="AE208:AE271" si="45">IFERROR(ROUND((AD208*AB208),0),0)</f>
        <v>1608533</v>
      </c>
    </row>
    <row r="209" spans="2:31">
      <c r="B209" s="103" t="s">
        <v>10676</v>
      </c>
      <c r="C209" s="109" t="s">
        <v>10681</v>
      </c>
      <c r="D209" s="100" t="s">
        <v>11126</v>
      </c>
      <c r="E209" s="100">
        <v>1</v>
      </c>
      <c r="F209" s="100" t="s">
        <v>11012</v>
      </c>
      <c r="G209" s="103" t="s">
        <v>11131</v>
      </c>
      <c r="H209" s="93">
        <v>0</v>
      </c>
      <c r="I209" s="95" t="s">
        <v>11140</v>
      </c>
      <c r="J209" s="104">
        <v>150</v>
      </c>
      <c r="K209" s="80">
        <f t="shared" si="36"/>
        <v>127</v>
      </c>
      <c r="L209" s="106">
        <v>19050</v>
      </c>
      <c r="M209" s="92" t="str">
        <f t="shared" si="38"/>
        <v/>
      </c>
      <c r="N209" s="97">
        <v>711951</v>
      </c>
      <c r="O209" s="100">
        <v>2016</v>
      </c>
      <c r="P209" s="107">
        <f>IFERROR(('General Input Sheet'!$G$38/(VLOOKUP(O209,Histindex,3,FALSE))),1)</f>
        <v>1</v>
      </c>
      <c r="Q209" s="100" t="s">
        <v>11163</v>
      </c>
      <c r="R209" s="213" cm="1">
        <f t="array" ref="R209">IFERROR(_xlfn.IFS(AND(Q209&lt;&gt;"New",D209&lt;&gt;"Road Bridge"),30%,D209="Road Bridge",10%),0)</f>
        <v>0.3</v>
      </c>
      <c r="S209" s="80">
        <f t="shared" si="35"/>
        <v>213585</v>
      </c>
      <c r="T209" s="82">
        <f t="shared" si="37"/>
        <v>0.15</v>
      </c>
      <c r="U209" s="89">
        <f t="shared" si="39"/>
        <v>141191</v>
      </c>
      <c r="V209" s="200">
        <f t="shared" si="40"/>
        <v>121032</v>
      </c>
      <c r="W209" s="89">
        <f t="shared" si="41"/>
        <v>108288</v>
      </c>
      <c r="X209" s="221">
        <v>0</v>
      </c>
      <c r="Y209" s="83">
        <f t="shared" si="42"/>
        <v>1296047</v>
      </c>
      <c r="Z209" s="195">
        <v>2024</v>
      </c>
      <c r="AA209" s="108">
        <f>(1+PPI)^('Future Trunk Assets - Transport'!Z209-YEAR)</f>
        <v>1.1599167883489077</v>
      </c>
      <c r="AB209" s="110">
        <f>IF(Z209&lt;YEAR,1,IF('General Input Sheet'!$E$32="WACC1",1/(1+WACC1)^(Z209-YEAR), IF('General Input Sheet'!$E$32="WACC2",1/(1+WACC2)^(Z209-YEAR),"Check WACC Option in General Input Sheet")))</f>
        <v>0.63169036926213096</v>
      </c>
      <c r="AC209" s="239">
        <f t="shared" si="43"/>
        <v>1315097</v>
      </c>
      <c r="AD209" s="90">
        <f t="shared" si="44"/>
        <v>1526517</v>
      </c>
      <c r="AE209" s="106">
        <f t="shared" si="45"/>
        <v>964286</v>
      </c>
    </row>
    <row r="210" spans="2:31">
      <c r="B210" s="103" t="s">
        <v>10683</v>
      </c>
      <c r="C210" s="109" t="s">
        <v>10682</v>
      </c>
      <c r="D210" s="100" t="s">
        <v>11127</v>
      </c>
      <c r="E210" s="100">
        <v>10</v>
      </c>
      <c r="F210" s="100" t="s">
        <v>11013</v>
      </c>
      <c r="G210" s="103" t="s">
        <v>11134</v>
      </c>
      <c r="H210" s="93">
        <v>623</v>
      </c>
      <c r="I210" s="95" t="s">
        <v>115</v>
      </c>
      <c r="J210" s="104">
        <v>830</v>
      </c>
      <c r="K210" s="80">
        <f t="shared" si="36"/>
        <v>213.23614457831326</v>
      </c>
      <c r="L210" s="106">
        <v>176986</v>
      </c>
      <c r="M210" s="92">
        <f t="shared" si="38"/>
        <v>1354.7961476725523</v>
      </c>
      <c r="N210" s="97">
        <v>844038</v>
      </c>
      <c r="O210" s="100">
        <v>2016</v>
      </c>
      <c r="P210" s="107">
        <f>IFERROR(('General Input Sheet'!$G$38/(VLOOKUP(O210,Histindex,3,FALSE))),1)</f>
        <v>1</v>
      </c>
      <c r="Q210" s="100" t="s">
        <v>11165</v>
      </c>
      <c r="R210" s="213" cm="1">
        <f t="array" ref="R210">IFERROR(_xlfn.IFS(AND(Q210&lt;&gt;"New",D210&lt;&gt;"Road Bridge"),30%,D210="Road Bridge",10%),0)</f>
        <v>0.3</v>
      </c>
      <c r="S210" s="80">
        <f t="shared" si="35"/>
        <v>253211</v>
      </c>
      <c r="T210" s="82">
        <f t="shared" si="37"/>
        <v>0.15</v>
      </c>
      <c r="U210" s="89">
        <f t="shared" si="39"/>
        <v>167385</v>
      </c>
      <c r="V210" s="200">
        <f t="shared" si="40"/>
        <v>143486</v>
      </c>
      <c r="W210" s="89">
        <f t="shared" si="41"/>
        <v>128378</v>
      </c>
      <c r="X210" s="221">
        <v>0</v>
      </c>
      <c r="Y210" s="83">
        <f t="shared" si="42"/>
        <v>1536498</v>
      </c>
      <c r="Z210" s="195">
        <v>2024</v>
      </c>
      <c r="AA210" s="108">
        <f>(1+PPI)^('Future Trunk Assets - Transport'!Z210-YEAR)</f>
        <v>1.1599167883489077</v>
      </c>
      <c r="AB210" s="110">
        <f>IF(Z210&lt;YEAR,1,IF('General Input Sheet'!$E$32="WACC1",1/(1+WACC1)^(Z210-YEAR), IF('General Input Sheet'!$E$32="WACC2",1/(1+WACC2)^(Z210-YEAR),"Check WACC Option in General Input Sheet")))</f>
        <v>0.63169036926213096</v>
      </c>
      <c r="AC210" s="239">
        <f t="shared" si="43"/>
        <v>1713484</v>
      </c>
      <c r="AD210" s="90">
        <f t="shared" si="44"/>
        <v>1997850</v>
      </c>
      <c r="AE210" s="106">
        <f t="shared" si="45"/>
        <v>1262023</v>
      </c>
    </row>
    <row r="211" spans="2:31">
      <c r="B211" s="103" t="s">
        <v>10683</v>
      </c>
      <c r="C211" s="109" t="s">
        <v>10684</v>
      </c>
      <c r="D211" s="100" t="s">
        <v>11127</v>
      </c>
      <c r="E211" s="100">
        <v>10</v>
      </c>
      <c r="F211" s="100" t="s">
        <v>11013</v>
      </c>
      <c r="G211" s="103" t="s">
        <v>11134</v>
      </c>
      <c r="H211" s="93">
        <v>451</v>
      </c>
      <c r="I211" s="95" t="s">
        <v>115</v>
      </c>
      <c r="J211" s="104">
        <v>205</v>
      </c>
      <c r="K211" s="80">
        <f t="shared" si="36"/>
        <v>2.3756097560975609</v>
      </c>
      <c r="L211" s="106">
        <v>487</v>
      </c>
      <c r="M211" s="92">
        <f t="shared" si="38"/>
        <v>1356.6962305986697</v>
      </c>
      <c r="N211" s="97">
        <v>611870</v>
      </c>
      <c r="O211" s="100">
        <v>2016</v>
      </c>
      <c r="P211" s="107">
        <f>IFERROR(('General Input Sheet'!$G$38/(VLOOKUP(O211,Histindex,3,FALSE))),1)</f>
        <v>1</v>
      </c>
      <c r="Q211" s="100" t="s">
        <v>11165</v>
      </c>
      <c r="R211" s="213" cm="1">
        <f t="array" ref="R211">IFERROR(_xlfn.IFS(AND(Q211&lt;&gt;"New",D211&lt;&gt;"Road Bridge"),30%,D211="Road Bridge",10%),0)</f>
        <v>0.3</v>
      </c>
      <c r="S211" s="80">
        <f t="shared" si="35"/>
        <v>183561</v>
      </c>
      <c r="T211" s="82">
        <f t="shared" si="37"/>
        <v>0.15</v>
      </c>
      <c r="U211" s="89">
        <f t="shared" si="39"/>
        <v>121343</v>
      </c>
      <c r="V211" s="200">
        <f t="shared" si="40"/>
        <v>104018</v>
      </c>
      <c r="W211" s="89">
        <f t="shared" si="41"/>
        <v>93065</v>
      </c>
      <c r="X211" s="221">
        <v>0</v>
      </c>
      <c r="Y211" s="83">
        <f t="shared" si="42"/>
        <v>1113857</v>
      </c>
      <c r="Z211" s="195">
        <v>2024</v>
      </c>
      <c r="AA211" s="108">
        <f>(1+PPI)^('Future Trunk Assets - Transport'!Z211-YEAR)</f>
        <v>1.1599167883489077</v>
      </c>
      <c r="AB211" s="110">
        <f>IF(Z211&lt;YEAR,1,IF('General Input Sheet'!$E$32="WACC1",1/(1+WACC1)^(Z211-YEAR), IF('General Input Sheet'!$E$32="WACC2",1/(1+WACC2)^(Z211-YEAR),"Check WACC Option in General Input Sheet")))</f>
        <v>0.63169036926213096</v>
      </c>
      <c r="AC211" s="239">
        <f t="shared" si="43"/>
        <v>1114344</v>
      </c>
      <c r="AD211" s="90">
        <f t="shared" si="44"/>
        <v>1292575</v>
      </c>
      <c r="AE211" s="106">
        <f t="shared" si="45"/>
        <v>816507</v>
      </c>
    </row>
    <row r="212" spans="2:31">
      <c r="B212" s="103" t="s">
        <v>10683</v>
      </c>
      <c r="C212" s="109" t="s">
        <v>10685</v>
      </c>
      <c r="D212" s="100" t="s">
        <v>11126</v>
      </c>
      <c r="E212" s="100">
        <v>10</v>
      </c>
      <c r="F212" s="100" t="s">
        <v>11014</v>
      </c>
      <c r="G212" s="103" t="s">
        <v>11131</v>
      </c>
      <c r="H212" s="93">
        <v>0</v>
      </c>
      <c r="I212" s="95" t="s">
        <v>11140</v>
      </c>
      <c r="J212" s="104">
        <v>300</v>
      </c>
      <c r="K212" s="80">
        <f t="shared" si="36"/>
        <v>555</v>
      </c>
      <c r="L212" s="106">
        <v>166500</v>
      </c>
      <c r="M212" s="92" t="str">
        <f t="shared" si="38"/>
        <v/>
      </c>
      <c r="N212" s="97">
        <v>711951</v>
      </c>
      <c r="O212" s="100">
        <v>2016</v>
      </c>
      <c r="P212" s="107">
        <f>IFERROR(('General Input Sheet'!$G$38/(VLOOKUP(O212,Histindex,3,FALSE))),1)</f>
        <v>1</v>
      </c>
      <c r="Q212" s="100" t="s">
        <v>11163</v>
      </c>
      <c r="R212" s="213" cm="1">
        <f t="array" ref="R212">IFERROR(_xlfn.IFS(AND(Q212&lt;&gt;"New",D212&lt;&gt;"Road Bridge"),30%,D212="Road Bridge",10%),0)</f>
        <v>0.3</v>
      </c>
      <c r="S212" s="80">
        <f t="shared" si="35"/>
        <v>213585</v>
      </c>
      <c r="T212" s="82">
        <f t="shared" si="37"/>
        <v>7.4999999999999997E-2</v>
      </c>
      <c r="U212" s="89">
        <f t="shared" si="39"/>
        <v>70595</v>
      </c>
      <c r="V212" s="200">
        <f t="shared" si="40"/>
        <v>121032</v>
      </c>
      <c r="W212" s="89">
        <f t="shared" si="41"/>
        <v>108288</v>
      </c>
      <c r="X212" s="221">
        <v>0</v>
      </c>
      <c r="Y212" s="83">
        <f t="shared" si="42"/>
        <v>1225451</v>
      </c>
      <c r="Z212" s="195">
        <v>2019</v>
      </c>
      <c r="AA212" s="108">
        <f>(1+PPI)^('Future Trunk Assets - Transport'!Z212-YEAR)</f>
        <v>1.0572070799739457</v>
      </c>
      <c r="AB212" s="110">
        <f>IF(Z212&lt;YEAR,1,IF('General Input Sheet'!$E$32="WACC1",1/(1+WACC1)^(Z212-YEAR), IF('General Input Sheet'!$E$32="WACC2",1/(1+WACC2)^(Z212-YEAR),"Check WACC Option in General Input Sheet")))</f>
        <v>0.84176157274348007</v>
      </c>
      <c r="AC212" s="239">
        <f t="shared" si="43"/>
        <v>1391951</v>
      </c>
      <c r="AD212" s="90">
        <f t="shared" si="44"/>
        <v>1474858</v>
      </c>
      <c r="AE212" s="106">
        <f t="shared" si="45"/>
        <v>1241479</v>
      </c>
    </row>
    <row r="213" spans="2:31">
      <c r="B213" s="103" t="s">
        <v>10687</v>
      </c>
      <c r="C213" s="109" t="s">
        <v>10686</v>
      </c>
      <c r="D213" s="100" t="s">
        <v>11129</v>
      </c>
      <c r="E213" s="100">
        <v>10</v>
      </c>
      <c r="F213" s="100" t="s">
        <v>11015</v>
      </c>
      <c r="G213" s="103" t="s">
        <v>11132</v>
      </c>
      <c r="H213" s="93">
        <v>20</v>
      </c>
      <c r="I213" s="95" t="s">
        <v>11141</v>
      </c>
      <c r="J213" s="104">
        <v>0</v>
      </c>
      <c r="K213" s="80">
        <f t="shared" si="36"/>
        <v>0</v>
      </c>
      <c r="L213" s="106">
        <v>0</v>
      </c>
      <c r="M213" s="92">
        <f t="shared" si="38"/>
        <v>49594.2</v>
      </c>
      <c r="N213" s="97">
        <v>991884</v>
      </c>
      <c r="O213" s="100">
        <v>2016</v>
      </c>
      <c r="P213" s="107">
        <f>IFERROR(('General Input Sheet'!$G$38/(VLOOKUP(O213,Histindex,3,FALSE))),1)</f>
        <v>1</v>
      </c>
      <c r="Q213" s="100" t="s">
        <v>11165</v>
      </c>
      <c r="R213" s="213" cm="1">
        <f t="array" ref="R213">IFERROR(_xlfn.IFS(AND(Q213&lt;&gt;"New",D213&lt;&gt;"Road Bridge"),30%,D213="Road Bridge",10%),0)</f>
        <v>0.1</v>
      </c>
      <c r="S213" s="80">
        <f t="shared" si="35"/>
        <v>99188</v>
      </c>
      <c r="T213" s="82">
        <f t="shared" si="37"/>
        <v>7.4999999999999997E-2</v>
      </c>
      <c r="U213" s="89">
        <f t="shared" si="39"/>
        <v>98353</v>
      </c>
      <c r="V213" s="200">
        <f t="shared" si="40"/>
        <v>168620</v>
      </c>
      <c r="W213" s="89">
        <f t="shared" si="41"/>
        <v>150866</v>
      </c>
      <c r="X213" s="221">
        <v>0</v>
      </c>
      <c r="Y213" s="83">
        <f t="shared" si="42"/>
        <v>1508911</v>
      </c>
      <c r="Z213" s="195">
        <v>2019</v>
      </c>
      <c r="AA213" s="108">
        <f>(1+PPI)^('Future Trunk Assets - Transport'!Z213-YEAR)</f>
        <v>1.0572070799739457</v>
      </c>
      <c r="AB213" s="110">
        <f>IF(Z213&lt;YEAR,1,IF('General Input Sheet'!$E$32="WACC1",1/(1+WACC1)^(Z213-YEAR), IF('General Input Sheet'!$E$32="WACC2",1/(1+WACC2)^(Z213-YEAR),"Check WACC Option in General Input Sheet")))</f>
        <v>0.84176157274348007</v>
      </c>
      <c r="AC213" s="239">
        <f t="shared" si="43"/>
        <v>1508911</v>
      </c>
      <c r="AD213" s="90">
        <f t="shared" si="44"/>
        <v>1595231</v>
      </c>
      <c r="AE213" s="106">
        <f t="shared" si="45"/>
        <v>1342804</v>
      </c>
    </row>
    <row r="214" spans="2:31">
      <c r="B214" s="103" t="s">
        <v>10689</v>
      </c>
      <c r="C214" s="109" t="s">
        <v>10688</v>
      </c>
      <c r="D214" s="100" t="s">
        <v>11127</v>
      </c>
      <c r="E214" s="100">
        <v>3</v>
      </c>
      <c r="F214" s="100" t="s">
        <v>11016</v>
      </c>
      <c r="G214" s="103" t="s">
        <v>11132</v>
      </c>
      <c r="H214" s="93">
        <v>1030</v>
      </c>
      <c r="I214" s="95" t="s">
        <v>11141</v>
      </c>
      <c r="J214" s="104">
        <v>7892</v>
      </c>
      <c r="K214" s="80">
        <f t="shared" si="36"/>
        <v>226.60162189559048</v>
      </c>
      <c r="L214" s="106">
        <v>1788340</v>
      </c>
      <c r="M214" s="92">
        <f t="shared" si="38"/>
        <v>2466.0349514563109</v>
      </c>
      <c r="N214" s="97">
        <v>2540016</v>
      </c>
      <c r="O214" s="100">
        <v>2016</v>
      </c>
      <c r="P214" s="107">
        <f>IFERROR(('General Input Sheet'!$G$38/(VLOOKUP(O214,Histindex,3,FALSE))),1)</f>
        <v>1</v>
      </c>
      <c r="Q214" s="100" t="s">
        <v>11165</v>
      </c>
      <c r="R214" s="213" cm="1">
        <f t="array" ref="R214">IFERROR(_xlfn.IFS(AND(Q214&lt;&gt;"New",D214&lt;&gt;"Road Bridge"),30%,D214="Road Bridge",10%),0)</f>
        <v>0.3</v>
      </c>
      <c r="S214" s="80">
        <f t="shared" si="35"/>
        <v>762005</v>
      </c>
      <c r="T214" s="82">
        <f t="shared" si="37"/>
        <v>7.4999999999999997E-2</v>
      </c>
      <c r="U214" s="89">
        <f t="shared" si="39"/>
        <v>251862</v>
      </c>
      <c r="V214" s="200">
        <f t="shared" si="40"/>
        <v>431803</v>
      </c>
      <c r="W214" s="89">
        <f t="shared" si="41"/>
        <v>386336</v>
      </c>
      <c r="X214" s="221">
        <v>0</v>
      </c>
      <c r="Y214" s="83">
        <f t="shared" si="42"/>
        <v>4372022</v>
      </c>
      <c r="Z214" s="195">
        <v>2019</v>
      </c>
      <c r="AA214" s="108">
        <f>(1+PPI)^('Future Trunk Assets - Transport'!Z214-YEAR)</f>
        <v>1.0572070799739457</v>
      </c>
      <c r="AB214" s="110">
        <f>IF(Z214&lt;YEAR,1,IF('General Input Sheet'!$E$32="WACC1",1/(1+WACC1)^(Z214-YEAR), IF('General Input Sheet'!$E$32="WACC2",1/(1+WACC2)^(Z214-YEAR),"Check WACC Option in General Input Sheet")))</f>
        <v>0.84176157274348007</v>
      </c>
      <c r="AC214" s="239">
        <f t="shared" si="43"/>
        <v>6160362</v>
      </c>
      <c r="AD214" s="90">
        <f t="shared" si="44"/>
        <v>6547979</v>
      </c>
      <c r="AE214" s="106">
        <f t="shared" si="45"/>
        <v>5511837</v>
      </c>
    </row>
    <row r="215" spans="2:31">
      <c r="B215" s="103" t="s">
        <v>10691</v>
      </c>
      <c r="C215" s="109" t="s">
        <v>10690</v>
      </c>
      <c r="D215" s="100" t="s">
        <v>11127</v>
      </c>
      <c r="E215" s="100">
        <v>3</v>
      </c>
      <c r="F215" s="100" t="s">
        <v>11017</v>
      </c>
      <c r="G215" s="103" t="s">
        <v>11132</v>
      </c>
      <c r="H215" s="93">
        <v>1102</v>
      </c>
      <c r="I215" s="95" t="s">
        <v>11141</v>
      </c>
      <c r="J215" s="104">
        <v>8718</v>
      </c>
      <c r="K215" s="80">
        <f t="shared" si="36"/>
        <v>77.356962606102314</v>
      </c>
      <c r="L215" s="106">
        <v>674398</v>
      </c>
      <c r="M215" s="92">
        <f t="shared" si="38"/>
        <v>2464.8529945553537</v>
      </c>
      <c r="N215" s="97">
        <v>2716268</v>
      </c>
      <c r="O215" s="100">
        <v>2016</v>
      </c>
      <c r="P215" s="107">
        <f>IFERROR(('General Input Sheet'!$G$38/(VLOOKUP(O215,Histindex,3,FALSE))),1)</f>
        <v>1</v>
      </c>
      <c r="Q215" s="100" t="s">
        <v>11165</v>
      </c>
      <c r="R215" s="213" cm="1">
        <f t="array" ref="R215">IFERROR(_xlfn.IFS(AND(Q215&lt;&gt;"New",D215&lt;&gt;"Road Bridge"),30%,D215="Road Bridge",10%),0)</f>
        <v>0.3</v>
      </c>
      <c r="S215" s="80">
        <f t="shared" si="35"/>
        <v>814880</v>
      </c>
      <c r="T215" s="82">
        <f t="shared" si="37"/>
        <v>0.15</v>
      </c>
      <c r="U215" s="89">
        <f t="shared" si="39"/>
        <v>538677</v>
      </c>
      <c r="V215" s="200">
        <f t="shared" si="40"/>
        <v>461766</v>
      </c>
      <c r="W215" s="89">
        <f t="shared" si="41"/>
        <v>413144</v>
      </c>
      <c r="X215" s="221">
        <v>0</v>
      </c>
      <c r="Y215" s="83">
        <f t="shared" si="42"/>
        <v>4944735</v>
      </c>
      <c r="Z215" s="195">
        <v>2024</v>
      </c>
      <c r="AA215" s="108">
        <f>(1+PPI)^('Future Trunk Assets - Transport'!Z215-YEAR)</f>
        <v>1.1599167883489077</v>
      </c>
      <c r="AB215" s="110">
        <f>IF(Z215&lt;YEAR,1,IF('General Input Sheet'!$E$32="WACC1",1/(1+WACC1)^(Z215-YEAR), IF('General Input Sheet'!$E$32="WACC2",1/(1+WACC2)^(Z215-YEAR),"Check WACC Option in General Input Sheet")))</f>
        <v>0.63169036926213096</v>
      </c>
      <c r="AC215" s="239">
        <f t="shared" si="43"/>
        <v>5619133</v>
      </c>
      <c r="AD215" s="90">
        <f t="shared" si="44"/>
        <v>6557170</v>
      </c>
      <c r="AE215" s="106">
        <f t="shared" si="45"/>
        <v>4142101</v>
      </c>
    </row>
    <row r="216" spans="2:31">
      <c r="B216" s="103" t="s">
        <v>10693</v>
      </c>
      <c r="C216" s="109" t="s">
        <v>10692</v>
      </c>
      <c r="D216" s="100" t="s">
        <v>11127</v>
      </c>
      <c r="E216" s="100">
        <v>3</v>
      </c>
      <c r="F216" s="100" t="s">
        <v>11018</v>
      </c>
      <c r="G216" s="103" t="s">
        <v>11134</v>
      </c>
      <c r="H216" s="93">
        <v>1037</v>
      </c>
      <c r="I216" s="95" t="s">
        <v>115</v>
      </c>
      <c r="J216" s="104">
        <v>19835</v>
      </c>
      <c r="K216" s="80">
        <f t="shared" si="36"/>
        <v>158.62873708091757</v>
      </c>
      <c r="L216" s="106">
        <v>3146401</v>
      </c>
      <c r="M216" s="92">
        <f t="shared" si="38"/>
        <v>2534.5564127290259</v>
      </c>
      <c r="N216" s="97">
        <v>2628335</v>
      </c>
      <c r="O216" s="100">
        <v>2016</v>
      </c>
      <c r="P216" s="107">
        <f>IFERROR(('General Input Sheet'!$G$38/(VLOOKUP(O216,Histindex,3,FALSE))),1)</f>
        <v>1</v>
      </c>
      <c r="Q216" s="100" t="s">
        <v>11166</v>
      </c>
      <c r="R216" s="213" cm="1">
        <f t="array" ref="R216">IFERROR(_xlfn.IFS(AND(Q216&lt;&gt;"New",D216&lt;&gt;"Road Bridge"),30%,D216="Road Bridge",10%),0)</f>
        <v>0</v>
      </c>
      <c r="S216" s="80">
        <f t="shared" si="35"/>
        <v>0</v>
      </c>
      <c r="T216" s="82">
        <f t="shared" si="37"/>
        <v>7.4999999999999997E-2</v>
      </c>
      <c r="U216" s="89">
        <f t="shared" si="39"/>
        <v>260619</v>
      </c>
      <c r="V216" s="200">
        <f t="shared" si="40"/>
        <v>446817</v>
      </c>
      <c r="W216" s="89">
        <f t="shared" si="41"/>
        <v>399770</v>
      </c>
      <c r="X216" s="221">
        <v>0</v>
      </c>
      <c r="Y216" s="83">
        <f t="shared" si="42"/>
        <v>3735541</v>
      </c>
      <c r="Z216" s="195">
        <v>2019</v>
      </c>
      <c r="AA216" s="108">
        <f>(1+PPI)^('Future Trunk Assets - Transport'!Z216-YEAR)</f>
        <v>1.0572070799739457</v>
      </c>
      <c r="AB216" s="110">
        <f>IF(Z216&lt;YEAR,1,IF('General Input Sheet'!$E$32="WACC1",1/(1+WACC1)^(Z216-YEAR), IF('General Input Sheet'!$E$32="WACC2",1/(1+WACC2)^(Z216-YEAR),"Check WACC Option in General Input Sheet")))</f>
        <v>0.84176157274348007</v>
      </c>
      <c r="AC216" s="239">
        <f t="shared" si="43"/>
        <v>6881942</v>
      </c>
      <c r="AD216" s="90">
        <f t="shared" si="44"/>
        <v>7337570</v>
      </c>
      <c r="AE216" s="106">
        <f t="shared" si="45"/>
        <v>6176484</v>
      </c>
    </row>
    <row r="217" spans="2:31">
      <c r="B217" s="103" t="s">
        <v>10695</v>
      </c>
      <c r="C217" s="109" t="s">
        <v>10694</v>
      </c>
      <c r="D217" s="100" t="s">
        <v>11127</v>
      </c>
      <c r="E217" s="100">
        <v>3</v>
      </c>
      <c r="F217" s="100" t="s">
        <v>11019</v>
      </c>
      <c r="G217" s="103" t="s">
        <v>11132</v>
      </c>
      <c r="H217" s="93">
        <v>689</v>
      </c>
      <c r="I217" s="95" t="s">
        <v>11141</v>
      </c>
      <c r="J217" s="104">
        <v>1021</v>
      </c>
      <c r="K217" s="80">
        <f t="shared" si="36"/>
        <v>207.5954946131244</v>
      </c>
      <c r="L217" s="106">
        <v>211955</v>
      </c>
      <c r="M217" s="92">
        <f t="shared" si="38"/>
        <v>2466.1872278664732</v>
      </c>
      <c r="N217" s="97">
        <v>1699203</v>
      </c>
      <c r="O217" s="100">
        <v>2016</v>
      </c>
      <c r="P217" s="107">
        <f>IFERROR(('General Input Sheet'!$G$38/(VLOOKUP(O217,Histindex,3,FALSE))),1)</f>
        <v>1</v>
      </c>
      <c r="Q217" s="100" t="s">
        <v>11165</v>
      </c>
      <c r="R217" s="213" cm="1">
        <f t="array" ref="R217">IFERROR(_xlfn.IFS(AND(Q217&lt;&gt;"New",D217&lt;&gt;"Road Bridge"),30%,D217="Road Bridge",10%),0)</f>
        <v>0.3</v>
      </c>
      <c r="S217" s="80">
        <f t="shared" si="35"/>
        <v>509761</v>
      </c>
      <c r="T217" s="82">
        <f t="shared" si="37"/>
        <v>7.4999999999999997E-2</v>
      </c>
      <c r="U217" s="89">
        <f t="shared" si="39"/>
        <v>168489</v>
      </c>
      <c r="V217" s="200">
        <f t="shared" si="40"/>
        <v>288865</v>
      </c>
      <c r="W217" s="89">
        <f t="shared" si="41"/>
        <v>258449</v>
      </c>
      <c r="X217" s="221">
        <v>0</v>
      </c>
      <c r="Y217" s="83">
        <f t="shared" si="42"/>
        <v>2924767</v>
      </c>
      <c r="Z217" s="195">
        <v>2019</v>
      </c>
      <c r="AA217" s="108">
        <f>(1+PPI)^('Future Trunk Assets - Transport'!Z217-YEAR)</f>
        <v>1.0572070799739457</v>
      </c>
      <c r="AB217" s="110">
        <f>IF(Z217&lt;YEAR,1,IF('General Input Sheet'!$E$32="WACC1",1/(1+WACC1)^(Z217-YEAR), IF('General Input Sheet'!$E$32="WACC2",1/(1+WACC2)^(Z217-YEAR),"Check WACC Option in General Input Sheet")))</f>
        <v>0.84176157274348007</v>
      </c>
      <c r="AC217" s="239">
        <f t="shared" si="43"/>
        <v>3136722</v>
      </c>
      <c r="AD217" s="90">
        <f t="shared" si="44"/>
        <v>3320337</v>
      </c>
      <c r="AE217" s="106">
        <f t="shared" si="45"/>
        <v>2794932</v>
      </c>
    </row>
    <row r="218" spans="2:31">
      <c r="B218" s="103" t="s">
        <v>10697</v>
      </c>
      <c r="C218" s="109" t="s">
        <v>10696</v>
      </c>
      <c r="D218" s="100" t="s">
        <v>11127</v>
      </c>
      <c r="E218" s="100">
        <v>3</v>
      </c>
      <c r="F218" s="100" t="s">
        <v>11020</v>
      </c>
      <c r="G218" s="103" t="s">
        <v>11132</v>
      </c>
      <c r="H218" s="93">
        <v>946</v>
      </c>
      <c r="I218" s="95" t="s">
        <v>11141</v>
      </c>
      <c r="J218" s="104">
        <v>7059</v>
      </c>
      <c r="K218" s="80">
        <f t="shared" si="36"/>
        <v>38.405439864003398</v>
      </c>
      <c r="L218" s="106">
        <v>271104</v>
      </c>
      <c r="M218" s="92">
        <f t="shared" si="38"/>
        <v>2464.4450317124738</v>
      </c>
      <c r="N218" s="97">
        <v>2331365</v>
      </c>
      <c r="O218" s="100">
        <v>2016</v>
      </c>
      <c r="P218" s="107">
        <f>IFERROR(('General Input Sheet'!$G$38/(VLOOKUP(O218,Histindex,3,FALSE))),1)</f>
        <v>1</v>
      </c>
      <c r="Q218" s="100" t="s">
        <v>11165</v>
      </c>
      <c r="R218" s="213" cm="1">
        <f t="array" ref="R218">IFERROR(_xlfn.IFS(AND(Q218&lt;&gt;"New",D218&lt;&gt;"Road Bridge"),30%,D218="Road Bridge",10%),0)</f>
        <v>0.3</v>
      </c>
      <c r="S218" s="80">
        <f t="shared" si="35"/>
        <v>699410</v>
      </c>
      <c r="T218" s="82">
        <f t="shared" si="37"/>
        <v>0.15</v>
      </c>
      <c r="U218" s="89">
        <f t="shared" si="39"/>
        <v>462345</v>
      </c>
      <c r="V218" s="200">
        <f t="shared" si="40"/>
        <v>396332</v>
      </c>
      <c r="W218" s="89">
        <f t="shared" si="41"/>
        <v>354601</v>
      </c>
      <c r="X218" s="221">
        <v>0</v>
      </c>
      <c r="Y218" s="83">
        <f t="shared" si="42"/>
        <v>4244053</v>
      </c>
      <c r="Z218" s="195">
        <v>2024</v>
      </c>
      <c r="AA218" s="108">
        <f>(1+PPI)^('Future Trunk Assets - Transport'!Z218-YEAR)</f>
        <v>1.1599167883489077</v>
      </c>
      <c r="AB218" s="110">
        <f>IF(Z218&lt;YEAR,1,IF('General Input Sheet'!$E$32="WACC1",1/(1+WACC1)^(Z218-YEAR), IF('General Input Sheet'!$E$32="WACC2",1/(1+WACC2)^(Z218-YEAR),"Check WACC Option in General Input Sheet")))</f>
        <v>0.63169036926213096</v>
      </c>
      <c r="AC218" s="239">
        <f t="shared" si="43"/>
        <v>4515157</v>
      </c>
      <c r="AD218" s="90">
        <f t="shared" si="44"/>
        <v>5253062</v>
      </c>
      <c r="AE218" s="106">
        <f t="shared" si="45"/>
        <v>3318309</v>
      </c>
    </row>
    <row r="219" spans="2:31">
      <c r="B219" s="103" t="s">
        <v>10699</v>
      </c>
      <c r="C219" s="109" t="s">
        <v>10698</v>
      </c>
      <c r="D219" s="100" t="s">
        <v>11127</v>
      </c>
      <c r="E219" s="100">
        <v>3</v>
      </c>
      <c r="F219" s="100" t="s">
        <v>11021</v>
      </c>
      <c r="G219" s="103" t="s">
        <v>11134</v>
      </c>
      <c r="H219" s="93">
        <v>421</v>
      </c>
      <c r="I219" s="95" t="s">
        <v>115</v>
      </c>
      <c r="J219" s="104">
        <v>8211</v>
      </c>
      <c r="K219" s="80">
        <f t="shared" si="36"/>
        <v>180.99634636463281</v>
      </c>
      <c r="L219" s="106">
        <v>1486161</v>
      </c>
      <c r="M219" s="92">
        <f t="shared" si="38"/>
        <v>2535.4038004750596</v>
      </c>
      <c r="N219" s="97">
        <v>1067405</v>
      </c>
      <c r="O219" s="100">
        <v>2016</v>
      </c>
      <c r="P219" s="107">
        <f>IFERROR(('General Input Sheet'!$G$38/(VLOOKUP(O219,Histindex,3,FALSE))),1)</f>
        <v>1</v>
      </c>
      <c r="Q219" s="100" t="s">
        <v>11166</v>
      </c>
      <c r="R219" s="213" cm="1">
        <f t="array" ref="R219">IFERROR(_xlfn.IFS(AND(Q219&lt;&gt;"New",D219&lt;&gt;"Road Bridge"),30%,D219="Road Bridge",10%),0)</f>
        <v>0</v>
      </c>
      <c r="S219" s="80">
        <f t="shared" si="35"/>
        <v>0</v>
      </c>
      <c r="T219" s="82">
        <f t="shared" si="37"/>
        <v>7.4999999999999997E-2</v>
      </c>
      <c r="U219" s="89">
        <f t="shared" si="39"/>
        <v>105841</v>
      </c>
      <c r="V219" s="200">
        <f t="shared" si="40"/>
        <v>181459</v>
      </c>
      <c r="W219" s="89">
        <f t="shared" si="41"/>
        <v>162352</v>
      </c>
      <c r="X219" s="221">
        <v>0</v>
      </c>
      <c r="Y219" s="83">
        <f t="shared" si="42"/>
        <v>1517057</v>
      </c>
      <c r="Z219" s="195">
        <v>2019</v>
      </c>
      <c r="AA219" s="108">
        <f>(1+PPI)^('Future Trunk Assets - Transport'!Z219-YEAR)</f>
        <v>1.0572070799739457</v>
      </c>
      <c r="AB219" s="110">
        <f>IF(Z219&lt;YEAR,1,IF('General Input Sheet'!$E$32="WACC1",1/(1+WACC1)^(Z219-YEAR), IF('General Input Sheet'!$E$32="WACC2",1/(1+WACC2)^(Z219-YEAR),"Check WACC Option in General Input Sheet")))</f>
        <v>0.84176157274348007</v>
      </c>
      <c r="AC219" s="239">
        <f t="shared" si="43"/>
        <v>3003218</v>
      </c>
      <c r="AD219" s="90">
        <f t="shared" si="44"/>
        <v>3204276</v>
      </c>
      <c r="AE219" s="106">
        <f t="shared" si="45"/>
        <v>2697236</v>
      </c>
    </row>
    <row r="220" spans="2:31">
      <c r="B220" s="103" t="s">
        <v>10695</v>
      </c>
      <c r="C220" s="109" t="s">
        <v>10700</v>
      </c>
      <c r="D220" s="100" t="s">
        <v>11127</v>
      </c>
      <c r="E220" s="100">
        <v>3</v>
      </c>
      <c r="F220" s="100" t="s">
        <v>11022</v>
      </c>
      <c r="G220" s="103" t="s">
        <v>11132</v>
      </c>
      <c r="H220" s="93">
        <v>207</v>
      </c>
      <c r="I220" s="95" t="s">
        <v>11141</v>
      </c>
      <c r="J220" s="104">
        <v>276</v>
      </c>
      <c r="K220" s="80">
        <f t="shared" si="36"/>
        <v>180.96376811594203</v>
      </c>
      <c r="L220" s="106">
        <v>49946</v>
      </c>
      <c r="M220" s="92">
        <f t="shared" si="38"/>
        <v>2730.0483091787441</v>
      </c>
      <c r="N220" s="97">
        <v>565120</v>
      </c>
      <c r="O220" s="100">
        <v>2016</v>
      </c>
      <c r="P220" s="107">
        <f>IFERROR(('General Input Sheet'!$G$38/(VLOOKUP(O220,Histindex,3,FALSE))),1)</f>
        <v>1</v>
      </c>
      <c r="Q220" s="100" t="s">
        <v>11165</v>
      </c>
      <c r="R220" s="213" cm="1">
        <f t="array" ref="R220">IFERROR(_xlfn.IFS(AND(Q220&lt;&gt;"New",D220&lt;&gt;"Road Bridge"),30%,D220="Road Bridge",10%),0)</f>
        <v>0.3</v>
      </c>
      <c r="S220" s="80">
        <f t="shared" si="35"/>
        <v>169536</v>
      </c>
      <c r="T220" s="82">
        <f t="shared" si="37"/>
        <v>7.4999999999999997E-2</v>
      </c>
      <c r="U220" s="89">
        <f t="shared" si="39"/>
        <v>56036</v>
      </c>
      <c r="V220" s="200">
        <f t="shared" si="40"/>
        <v>96070</v>
      </c>
      <c r="W220" s="89">
        <f t="shared" si="41"/>
        <v>85955</v>
      </c>
      <c r="X220" s="221">
        <v>0</v>
      </c>
      <c r="Y220" s="83">
        <f t="shared" si="42"/>
        <v>972717</v>
      </c>
      <c r="Z220" s="195">
        <v>2019</v>
      </c>
      <c r="AA220" s="108">
        <f>(1+PPI)^('Future Trunk Assets - Transport'!Z220-YEAR)</f>
        <v>1.0572070799739457</v>
      </c>
      <c r="AB220" s="110">
        <f>IF(Z220&lt;YEAR,1,IF('General Input Sheet'!$E$32="WACC1",1/(1+WACC1)^(Z220-YEAR), IF('General Input Sheet'!$E$32="WACC2",1/(1+WACC2)^(Z220-YEAR),"Check WACC Option in General Input Sheet")))</f>
        <v>0.84176157274348007</v>
      </c>
      <c r="AC220" s="239">
        <f t="shared" si="43"/>
        <v>1022663</v>
      </c>
      <c r="AD220" s="90">
        <f t="shared" si="44"/>
        <v>1082150</v>
      </c>
      <c r="AE220" s="106">
        <f t="shared" si="45"/>
        <v>910912</v>
      </c>
    </row>
    <row r="221" spans="2:31">
      <c r="B221" s="103" t="s">
        <v>10702</v>
      </c>
      <c r="C221" s="109" t="s">
        <v>10701</v>
      </c>
      <c r="D221" s="100" t="s">
        <v>11127</v>
      </c>
      <c r="E221" s="100">
        <v>3</v>
      </c>
      <c r="F221" s="100" t="s">
        <v>11023</v>
      </c>
      <c r="G221" s="103" t="s">
        <v>11132</v>
      </c>
      <c r="H221" s="93">
        <v>368</v>
      </c>
      <c r="I221" s="95" t="s">
        <v>11141</v>
      </c>
      <c r="J221" s="104">
        <v>2928</v>
      </c>
      <c r="K221" s="80">
        <f t="shared" si="36"/>
        <v>130.53346994535519</v>
      </c>
      <c r="L221" s="106">
        <v>382202</v>
      </c>
      <c r="M221" s="92">
        <f t="shared" si="38"/>
        <v>2462.695652173913</v>
      </c>
      <c r="N221" s="97">
        <v>906272</v>
      </c>
      <c r="O221" s="100">
        <v>2016</v>
      </c>
      <c r="P221" s="107">
        <f>IFERROR(('General Input Sheet'!$G$38/(VLOOKUP(O221,Histindex,3,FALSE))),1)</f>
        <v>1</v>
      </c>
      <c r="Q221" s="100" t="s">
        <v>11165</v>
      </c>
      <c r="R221" s="213" cm="1">
        <f t="array" ref="R221">IFERROR(_xlfn.IFS(AND(Q221&lt;&gt;"New",D221&lt;&gt;"Road Bridge"),30%,D221="Road Bridge",10%),0)</f>
        <v>0.3</v>
      </c>
      <c r="S221" s="80">
        <f t="shared" si="35"/>
        <v>271882</v>
      </c>
      <c r="T221" s="82">
        <f t="shared" si="37"/>
        <v>7.4999999999999997E-2</v>
      </c>
      <c r="U221" s="89">
        <f t="shared" si="39"/>
        <v>89864</v>
      </c>
      <c r="V221" s="200">
        <f t="shared" si="40"/>
        <v>154066</v>
      </c>
      <c r="W221" s="89">
        <f t="shared" si="41"/>
        <v>137844</v>
      </c>
      <c r="X221" s="221">
        <v>0</v>
      </c>
      <c r="Y221" s="83">
        <f t="shared" si="42"/>
        <v>1559928</v>
      </c>
      <c r="Z221" s="195">
        <v>2019</v>
      </c>
      <c r="AA221" s="108">
        <f>(1+PPI)^('Future Trunk Assets - Transport'!Z221-YEAR)</f>
        <v>1.0572070799739457</v>
      </c>
      <c r="AB221" s="110">
        <f>IF(Z221&lt;YEAR,1,IF('General Input Sheet'!$E$32="WACC1",1/(1+WACC1)^(Z221-YEAR), IF('General Input Sheet'!$E$32="WACC2",1/(1+WACC2)^(Z221-YEAR),"Check WACC Option in General Input Sheet")))</f>
        <v>0.84176157274348007</v>
      </c>
      <c r="AC221" s="239">
        <f t="shared" si="43"/>
        <v>1942130</v>
      </c>
      <c r="AD221" s="90">
        <f t="shared" si="44"/>
        <v>2060757</v>
      </c>
      <c r="AE221" s="106">
        <f t="shared" si="45"/>
        <v>1734666</v>
      </c>
    </row>
    <row r="222" spans="2:31">
      <c r="B222" s="103" t="s">
        <v>10704</v>
      </c>
      <c r="C222" s="109" t="s">
        <v>10703</v>
      </c>
      <c r="D222" s="100" t="s">
        <v>11127</v>
      </c>
      <c r="E222" s="100">
        <v>3</v>
      </c>
      <c r="F222" s="100" t="s">
        <v>11024</v>
      </c>
      <c r="G222" s="103" t="s">
        <v>11132</v>
      </c>
      <c r="H222" s="93">
        <v>200</v>
      </c>
      <c r="I222" s="95" t="s">
        <v>11141</v>
      </c>
      <c r="J222" s="104">
        <v>1574</v>
      </c>
      <c r="K222" s="80">
        <f t="shared" si="36"/>
        <v>121.38373570520966</v>
      </c>
      <c r="L222" s="106">
        <v>191058</v>
      </c>
      <c r="M222" s="92">
        <f t="shared" si="38"/>
        <v>2727.04</v>
      </c>
      <c r="N222" s="97">
        <v>545408</v>
      </c>
      <c r="O222" s="100">
        <v>2016</v>
      </c>
      <c r="P222" s="107">
        <f>IFERROR(('General Input Sheet'!$G$38/(VLOOKUP(O222,Histindex,3,FALSE))),1)</f>
        <v>1</v>
      </c>
      <c r="Q222" s="100" t="s">
        <v>11165</v>
      </c>
      <c r="R222" s="213" cm="1">
        <f t="array" ref="R222">IFERROR(_xlfn.IFS(AND(Q222&lt;&gt;"New",D222&lt;&gt;"Road Bridge"),30%,D222="Road Bridge",10%),0)</f>
        <v>0.3</v>
      </c>
      <c r="S222" s="80">
        <f t="shared" si="35"/>
        <v>163622</v>
      </c>
      <c r="T222" s="82">
        <f t="shared" si="37"/>
        <v>7.4999999999999997E-2</v>
      </c>
      <c r="U222" s="89">
        <f t="shared" si="39"/>
        <v>54081</v>
      </c>
      <c r="V222" s="200">
        <f t="shared" si="40"/>
        <v>92719</v>
      </c>
      <c r="W222" s="89">
        <f t="shared" si="41"/>
        <v>82957</v>
      </c>
      <c r="X222" s="221">
        <v>0</v>
      </c>
      <c r="Y222" s="83">
        <f t="shared" si="42"/>
        <v>938787</v>
      </c>
      <c r="Z222" s="195">
        <v>2019</v>
      </c>
      <c r="AA222" s="108">
        <f>(1+PPI)^('Future Trunk Assets - Transport'!Z222-YEAR)</f>
        <v>1.0572070799739457</v>
      </c>
      <c r="AB222" s="110">
        <f>IF(Z222&lt;YEAR,1,IF('General Input Sheet'!$E$32="WACC1",1/(1+WACC1)^(Z222-YEAR), IF('General Input Sheet'!$E$32="WACC2",1/(1+WACC2)^(Z222-YEAR),"Check WACC Option in General Input Sheet")))</f>
        <v>0.84176157274348007</v>
      </c>
      <c r="AC222" s="239">
        <f t="shared" si="43"/>
        <v>1129845</v>
      </c>
      <c r="AD222" s="90">
        <f t="shared" si="44"/>
        <v>1198241</v>
      </c>
      <c r="AE222" s="106">
        <f t="shared" si="45"/>
        <v>1008633</v>
      </c>
    </row>
    <row r="223" spans="2:31">
      <c r="B223" s="103" t="s">
        <v>10706</v>
      </c>
      <c r="C223" s="109" t="s">
        <v>10705</v>
      </c>
      <c r="D223" s="100" t="s">
        <v>11127</v>
      </c>
      <c r="E223" s="100">
        <v>3</v>
      </c>
      <c r="F223" s="100" t="s">
        <v>11025</v>
      </c>
      <c r="G223" s="103" t="s">
        <v>11132</v>
      </c>
      <c r="H223" s="93">
        <v>733</v>
      </c>
      <c r="I223" s="95" t="s">
        <v>11141</v>
      </c>
      <c r="J223" s="104">
        <v>5519</v>
      </c>
      <c r="K223" s="80">
        <f t="shared" si="36"/>
        <v>100.92933502446095</v>
      </c>
      <c r="L223" s="106">
        <v>557029</v>
      </c>
      <c r="M223" s="92">
        <f t="shared" si="38"/>
        <v>2466.18826739427</v>
      </c>
      <c r="N223" s="97">
        <v>1807716</v>
      </c>
      <c r="O223" s="100">
        <v>2016</v>
      </c>
      <c r="P223" s="107">
        <f>IFERROR(('General Input Sheet'!$G$38/(VLOOKUP(O223,Histindex,3,FALSE))),1)</f>
        <v>1</v>
      </c>
      <c r="Q223" s="100" t="s">
        <v>11165</v>
      </c>
      <c r="R223" s="213" cm="1">
        <f t="array" ref="R223">IFERROR(_xlfn.IFS(AND(Q223&lt;&gt;"New",D223&lt;&gt;"Road Bridge"),30%,D223="Road Bridge",10%),0)</f>
        <v>0.3</v>
      </c>
      <c r="S223" s="80">
        <f t="shared" si="35"/>
        <v>542315</v>
      </c>
      <c r="T223" s="82">
        <f t="shared" si="37"/>
        <v>0.15</v>
      </c>
      <c r="U223" s="89">
        <f t="shared" si="39"/>
        <v>358497</v>
      </c>
      <c r="V223" s="200">
        <f t="shared" si="40"/>
        <v>307312</v>
      </c>
      <c r="W223" s="89">
        <f t="shared" si="41"/>
        <v>274954</v>
      </c>
      <c r="X223" s="221">
        <v>0</v>
      </c>
      <c r="Y223" s="83">
        <f t="shared" si="42"/>
        <v>3290794</v>
      </c>
      <c r="Z223" s="195">
        <v>2024</v>
      </c>
      <c r="AA223" s="108">
        <f>(1+PPI)^('Future Trunk Assets - Transport'!Z223-YEAR)</f>
        <v>1.1599167883489077</v>
      </c>
      <c r="AB223" s="110">
        <f>IF(Z223&lt;YEAR,1,IF('General Input Sheet'!$E$32="WACC1",1/(1+WACC1)^(Z223-YEAR), IF('General Input Sheet'!$E$32="WACC2",1/(1+WACC2)^(Z223-YEAR),"Check WACC Option in General Input Sheet")))</f>
        <v>0.63169036926213096</v>
      </c>
      <c r="AC223" s="239">
        <f t="shared" si="43"/>
        <v>3847823</v>
      </c>
      <c r="AD223" s="90">
        <f t="shared" si="44"/>
        <v>4495733</v>
      </c>
      <c r="AE223" s="106">
        <f t="shared" si="45"/>
        <v>2839911</v>
      </c>
    </row>
    <row r="224" spans="2:31">
      <c r="B224" s="103" t="s">
        <v>10708</v>
      </c>
      <c r="C224" s="109" t="s">
        <v>10707</v>
      </c>
      <c r="D224" s="100" t="s">
        <v>11127</v>
      </c>
      <c r="E224" s="100">
        <v>3</v>
      </c>
      <c r="F224" s="100" t="s">
        <v>11026</v>
      </c>
      <c r="G224" s="103" t="s">
        <v>11132</v>
      </c>
      <c r="H224" s="93">
        <v>440</v>
      </c>
      <c r="I224" s="95" t="s">
        <v>11141</v>
      </c>
      <c r="J224" s="104">
        <v>2951</v>
      </c>
      <c r="K224" s="80">
        <f t="shared" si="36"/>
        <v>287.08505591324973</v>
      </c>
      <c r="L224" s="106">
        <v>847188</v>
      </c>
      <c r="M224" s="92">
        <f t="shared" si="38"/>
        <v>2465.625</v>
      </c>
      <c r="N224" s="97">
        <v>1084875</v>
      </c>
      <c r="O224" s="100">
        <v>2016</v>
      </c>
      <c r="P224" s="107">
        <f>IFERROR(('General Input Sheet'!$G$38/(VLOOKUP(O224,Histindex,3,FALSE))),1)</f>
        <v>1</v>
      </c>
      <c r="Q224" s="100" t="s">
        <v>11165</v>
      </c>
      <c r="R224" s="213" cm="1">
        <f t="array" ref="R224">IFERROR(_xlfn.IFS(AND(Q224&lt;&gt;"New",D224&lt;&gt;"Road Bridge"),30%,D224="Road Bridge",10%),0)</f>
        <v>0.3</v>
      </c>
      <c r="S224" s="80">
        <f t="shared" si="35"/>
        <v>325463</v>
      </c>
      <c r="T224" s="82">
        <f t="shared" si="37"/>
        <v>7.4999999999999997E-2</v>
      </c>
      <c r="U224" s="89">
        <f t="shared" si="39"/>
        <v>107574</v>
      </c>
      <c r="V224" s="200">
        <f t="shared" si="40"/>
        <v>184429</v>
      </c>
      <c r="W224" s="89">
        <f t="shared" si="41"/>
        <v>165010</v>
      </c>
      <c r="X224" s="221">
        <v>0</v>
      </c>
      <c r="Y224" s="83">
        <f t="shared" si="42"/>
        <v>1867351</v>
      </c>
      <c r="Z224" s="195">
        <v>2019</v>
      </c>
      <c r="AA224" s="108">
        <f>(1+PPI)^('Future Trunk Assets - Transport'!Z224-YEAR)</f>
        <v>1.0572070799739457</v>
      </c>
      <c r="AB224" s="110">
        <f>IF(Z224&lt;YEAR,1,IF('General Input Sheet'!$E$32="WACC1",1/(1+WACC1)^(Z224-YEAR), IF('General Input Sheet'!$E$32="WACC2",1/(1+WACC2)^(Z224-YEAR),"Check WACC Option in General Input Sheet")))</f>
        <v>0.84176157274348007</v>
      </c>
      <c r="AC224" s="239">
        <f t="shared" si="43"/>
        <v>2714539</v>
      </c>
      <c r="AD224" s="90">
        <f t="shared" si="44"/>
        <v>2886506</v>
      </c>
      <c r="AE224" s="106">
        <f t="shared" si="45"/>
        <v>2429750</v>
      </c>
    </row>
    <row r="225" spans="2:31">
      <c r="B225" s="103" t="s">
        <v>10710</v>
      </c>
      <c r="C225" s="109" t="s">
        <v>10709</v>
      </c>
      <c r="D225" s="100" t="s">
        <v>11127</v>
      </c>
      <c r="E225" s="100">
        <v>3</v>
      </c>
      <c r="F225" s="100" t="s">
        <v>11027</v>
      </c>
      <c r="G225" s="103" t="s">
        <v>11132</v>
      </c>
      <c r="H225" s="93">
        <v>862</v>
      </c>
      <c r="I225" s="95" t="s">
        <v>11141</v>
      </c>
      <c r="J225" s="104">
        <v>6961</v>
      </c>
      <c r="K225" s="80">
        <f t="shared" si="36"/>
        <v>181.93118804769429</v>
      </c>
      <c r="L225" s="106">
        <v>1266423</v>
      </c>
      <c r="M225" s="92">
        <f t="shared" si="38"/>
        <v>2464.0336426914155</v>
      </c>
      <c r="N225" s="97">
        <v>2123997</v>
      </c>
      <c r="O225" s="100">
        <v>2016</v>
      </c>
      <c r="P225" s="107">
        <f>IFERROR(('General Input Sheet'!$G$38/(VLOOKUP(O225,Histindex,3,FALSE))),1)</f>
        <v>1</v>
      </c>
      <c r="Q225" s="100" t="s">
        <v>11165</v>
      </c>
      <c r="R225" s="213" cm="1">
        <f t="array" ref="R225">IFERROR(_xlfn.IFS(AND(Q225&lt;&gt;"New",D225&lt;&gt;"Road Bridge"),30%,D225="Road Bridge",10%),0)</f>
        <v>0.3</v>
      </c>
      <c r="S225" s="80">
        <f t="shared" si="35"/>
        <v>637199</v>
      </c>
      <c r="T225" s="82">
        <f t="shared" si="37"/>
        <v>0.15</v>
      </c>
      <c r="U225" s="89">
        <f t="shared" si="39"/>
        <v>421220</v>
      </c>
      <c r="V225" s="200">
        <f t="shared" si="40"/>
        <v>361079</v>
      </c>
      <c r="W225" s="89">
        <f t="shared" si="41"/>
        <v>323060</v>
      </c>
      <c r="X225" s="221">
        <v>0</v>
      </c>
      <c r="Y225" s="83">
        <f t="shared" si="42"/>
        <v>3866555</v>
      </c>
      <c r="Z225" s="195">
        <v>2024</v>
      </c>
      <c r="AA225" s="108">
        <f>(1+PPI)^('Future Trunk Assets - Transport'!Z225-YEAR)</f>
        <v>1.1599167883489077</v>
      </c>
      <c r="AB225" s="110">
        <f>IF(Z225&lt;YEAR,1,IF('General Input Sheet'!$E$32="WACC1",1/(1+WACC1)^(Z225-YEAR), IF('General Input Sheet'!$E$32="WACC2",1/(1+WACC2)^(Z225-YEAR),"Check WACC Option in General Input Sheet")))</f>
        <v>0.63169036926213096</v>
      </c>
      <c r="AC225" s="239">
        <f t="shared" si="43"/>
        <v>5132978</v>
      </c>
      <c r="AD225" s="90">
        <f t="shared" si="44"/>
        <v>6027896</v>
      </c>
      <c r="AE225" s="106">
        <f t="shared" si="45"/>
        <v>3807764</v>
      </c>
    </row>
    <row r="226" spans="2:31">
      <c r="B226" s="103" t="s">
        <v>10710</v>
      </c>
      <c r="C226" s="109" t="s">
        <v>10711</v>
      </c>
      <c r="D226" s="100" t="s">
        <v>11127</v>
      </c>
      <c r="E226" s="100">
        <v>3</v>
      </c>
      <c r="F226" s="100" t="s">
        <v>11028</v>
      </c>
      <c r="G226" s="103" t="s">
        <v>11132</v>
      </c>
      <c r="H226" s="93">
        <v>565</v>
      </c>
      <c r="I226" s="95" t="s">
        <v>11141</v>
      </c>
      <c r="J226" s="104">
        <v>3833</v>
      </c>
      <c r="K226" s="80">
        <f t="shared" si="36"/>
        <v>224.62640229585182</v>
      </c>
      <c r="L226" s="106">
        <v>860993</v>
      </c>
      <c r="M226" s="92">
        <f t="shared" si="38"/>
        <v>2466.4017699115043</v>
      </c>
      <c r="N226" s="97">
        <v>1393517</v>
      </c>
      <c r="O226" s="100">
        <v>2016</v>
      </c>
      <c r="P226" s="107">
        <f>IFERROR(('General Input Sheet'!$G$38/(VLOOKUP(O226,Histindex,3,FALSE))),1)</f>
        <v>1</v>
      </c>
      <c r="Q226" s="100" t="s">
        <v>11165</v>
      </c>
      <c r="R226" s="213" cm="1">
        <f t="array" ref="R226">IFERROR(_xlfn.IFS(AND(Q226&lt;&gt;"New",D226&lt;&gt;"Road Bridge"),30%,D226="Road Bridge",10%),0)</f>
        <v>0.3</v>
      </c>
      <c r="S226" s="80">
        <f t="shared" si="35"/>
        <v>418055</v>
      </c>
      <c r="T226" s="82">
        <f t="shared" si="37"/>
        <v>7.4999999999999997E-2</v>
      </c>
      <c r="U226" s="89">
        <f t="shared" si="39"/>
        <v>138178</v>
      </c>
      <c r="V226" s="200">
        <f t="shared" si="40"/>
        <v>236898</v>
      </c>
      <c r="W226" s="89">
        <f t="shared" si="41"/>
        <v>211954</v>
      </c>
      <c r="X226" s="221">
        <v>0</v>
      </c>
      <c r="Y226" s="83">
        <f t="shared" si="42"/>
        <v>2398602</v>
      </c>
      <c r="Z226" s="195">
        <v>2019</v>
      </c>
      <c r="AA226" s="108">
        <f>(1+PPI)^('Future Trunk Assets - Transport'!Z226-YEAR)</f>
        <v>1.0572070799739457</v>
      </c>
      <c r="AB226" s="110">
        <f>IF(Z226&lt;YEAR,1,IF('General Input Sheet'!$E$32="WACC1",1/(1+WACC1)^(Z226-YEAR), IF('General Input Sheet'!$E$32="WACC2",1/(1+WACC2)^(Z226-YEAR),"Check WACC Option in General Input Sheet")))</f>
        <v>0.84176157274348007</v>
      </c>
      <c r="AC226" s="239">
        <f t="shared" si="43"/>
        <v>3259595</v>
      </c>
      <c r="AD226" s="90">
        <f t="shared" si="44"/>
        <v>3463014</v>
      </c>
      <c r="AE226" s="106">
        <f t="shared" si="45"/>
        <v>2915032</v>
      </c>
    </row>
    <row r="227" spans="2:31">
      <c r="B227" s="103" t="s">
        <v>10702</v>
      </c>
      <c r="C227" s="109" t="s">
        <v>10712</v>
      </c>
      <c r="D227" s="100" t="s">
        <v>11127</v>
      </c>
      <c r="E227" s="100">
        <v>3</v>
      </c>
      <c r="F227" s="100" t="s">
        <v>11029</v>
      </c>
      <c r="G227" s="103" t="s">
        <v>11134</v>
      </c>
      <c r="H227" s="93">
        <v>735</v>
      </c>
      <c r="I227" s="95" t="s">
        <v>115</v>
      </c>
      <c r="J227" s="104">
        <v>409</v>
      </c>
      <c r="K227" s="80">
        <f t="shared" si="36"/>
        <v>241.49877750611248</v>
      </c>
      <c r="L227" s="106">
        <v>98773</v>
      </c>
      <c r="M227" s="92">
        <f t="shared" si="38"/>
        <v>1355.7564625850341</v>
      </c>
      <c r="N227" s="97">
        <v>996481</v>
      </c>
      <c r="O227" s="100">
        <v>2016</v>
      </c>
      <c r="P227" s="107">
        <f>IFERROR(('General Input Sheet'!$G$38/(VLOOKUP(O227,Histindex,3,FALSE))),1)</f>
        <v>1</v>
      </c>
      <c r="Q227" s="100" t="s">
        <v>11165</v>
      </c>
      <c r="R227" s="213" cm="1">
        <f t="array" ref="R227">IFERROR(_xlfn.IFS(AND(Q227&lt;&gt;"New",D227&lt;&gt;"Road Bridge"),30%,D227="Road Bridge",10%),0)</f>
        <v>0.3</v>
      </c>
      <c r="S227" s="80">
        <f t="shared" si="35"/>
        <v>298944</v>
      </c>
      <c r="T227" s="82">
        <f t="shared" si="37"/>
        <v>7.4999999999999997E-2</v>
      </c>
      <c r="U227" s="89">
        <f t="shared" si="39"/>
        <v>98809</v>
      </c>
      <c r="V227" s="200">
        <f t="shared" si="40"/>
        <v>169402</v>
      </c>
      <c r="W227" s="89">
        <f t="shared" si="41"/>
        <v>151565</v>
      </c>
      <c r="X227" s="221">
        <v>0</v>
      </c>
      <c r="Y227" s="83">
        <f t="shared" si="42"/>
        <v>1715201</v>
      </c>
      <c r="Z227" s="195">
        <v>2019</v>
      </c>
      <c r="AA227" s="108">
        <f>(1+PPI)^('Future Trunk Assets - Transport'!Z227-YEAR)</f>
        <v>1.0572070799739457</v>
      </c>
      <c r="AB227" s="110">
        <f>IF(Z227&lt;YEAR,1,IF('General Input Sheet'!$E$32="WACC1",1/(1+WACC1)^(Z227-YEAR), IF('General Input Sheet'!$E$32="WACC2",1/(1+WACC2)^(Z227-YEAR),"Check WACC Option in General Input Sheet")))</f>
        <v>0.84176157274348007</v>
      </c>
      <c r="AC227" s="239">
        <f t="shared" si="43"/>
        <v>1813974</v>
      </c>
      <c r="AD227" s="90">
        <f t="shared" si="44"/>
        <v>1919690</v>
      </c>
      <c r="AE227" s="106">
        <f t="shared" si="45"/>
        <v>1615921</v>
      </c>
    </row>
    <row r="228" spans="2:31">
      <c r="B228" s="103" t="s">
        <v>10714</v>
      </c>
      <c r="C228" s="109" t="s">
        <v>10713</v>
      </c>
      <c r="D228" s="100" t="s">
        <v>11127</v>
      </c>
      <c r="E228" s="100">
        <v>3</v>
      </c>
      <c r="F228" s="100" t="s">
        <v>11030</v>
      </c>
      <c r="G228" s="103" t="s">
        <v>11134</v>
      </c>
      <c r="H228" s="93">
        <v>312</v>
      </c>
      <c r="I228" s="95" t="s">
        <v>115</v>
      </c>
      <c r="J228" s="104">
        <v>6086</v>
      </c>
      <c r="K228" s="80">
        <f t="shared" si="36"/>
        <v>181.00903713440684</v>
      </c>
      <c r="L228" s="106">
        <v>1101621</v>
      </c>
      <c r="M228" s="92">
        <f t="shared" si="38"/>
        <v>2536.2243589743589</v>
      </c>
      <c r="N228" s="97">
        <v>791302</v>
      </c>
      <c r="O228" s="100">
        <v>2016</v>
      </c>
      <c r="P228" s="107">
        <f>IFERROR(('General Input Sheet'!$G$38/(VLOOKUP(O228,Histindex,3,FALSE))),1)</f>
        <v>1</v>
      </c>
      <c r="Q228" s="100" t="s">
        <v>11166</v>
      </c>
      <c r="R228" s="213" cm="1">
        <f t="array" ref="R228">IFERROR(_xlfn.IFS(AND(Q228&lt;&gt;"New",D228&lt;&gt;"Road Bridge"),30%,D228="Road Bridge",10%),0)</f>
        <v>0</v>
      </c>
      <c r="S228" s="80">
        <f t="shared" si="35"/>
        <v>0</v>
      </c>
      <c r="T228" s="82">
        <f t="shared" si="37"/>
        <v>7.4999999999999997E-2</v>
      </c>
      <c r="U228" s="89">
        <f t="shared" si="39"/>
        <v>78464</v>
      </c>
      <c r="V228" s="200">
        <f t="shared" si="40"/>
        <v>134521</v>
      </c>
      <c r="W228" s="89">
        <f t="shared" si="41"/>
        <v>120357</v>
      </c>
      <c r="X228" s="221">
        <v>0</v>
      </c>
      <c r="Y228" s="83">
        <f t="shared" si="42"/>
        <v>1124644</v>
      </c>
      <c r="Z228" s="195">
        <v>2019</v>
      </c>
      <c r="AA228" s="108">
        <f>(1+PPI)^('Future Trunk Assets - Transport'!Z228-YEAR)</f>
        <v>1.0572070799739457</v>
      </c>
      <c r="AB228" s="110">
        <f>IF(Z228&lt;YEAR,1,IF('General Input Sheet'!$E$32="WACC1",1/(1+WACC1)^(Z228-YEAR), IF('General Input Sheet'!$E$32="WACC2",1/(1+WACC2)^(Z228-YEAR),"Check WACC Option in General Input Sheet")))</f>
        <v>0.84176157274348007</v>
      </c>
      <c r="AC228" s="239">
        <f t="shared" si="43"/>
        <v>2226265</v>
      </c>
      <c r="AD228" s="90">
        <f t="shared" si="44"/>
        <v>2375307</v>
      </c>
      <c r="AE228" s="106">
        <f t="shared" si="45"/>
        <v>1999442</v>
      </c>
    </row>
    <row r="229" spans="2:31">
      <c r="B229" s="103" t="s">
        <v>10695</v>
      </c>
      <c r="C229" s="109" t="s">
        <v>10715</v>
      </c>
      <c r="D229" s="100" t="s">
        <v>11127</v>
      </c>
      <c r="E229" s="100">
        <v>3</v>
      </c>
      <c r="F229" s="100" t="s">
        <v>11031</v>
      </c>
      <c r="G229" s="103" t="s">
        <v>11134</v>
      </c>
      <c r="H229" s="93">
        <v>294</v>
      </c>
      <c r="I229" s="95" t="s">
        <v>115</v>
      </c>
      <c r="J229" s="104">
        <v>1439</v>
      </c>
      <c r="K229" s="80">
        <f t="shared" si="36"/>
        <v>181.00416956219598</v>
      </c>
      <c r="L229" s="106">
        <v>260465</v>
      </c>
      <c r="M229" s="92">
        <f t="shared" si="38"/>
        <v>2532.7619047619046</v>
      </c>
      <c r="N229" s="97">
        <v>744632</v>
      </c>
      <c r="O229" s="100">
        <v>2016</v>
      </c>
      <c r="P229" s="107">
        <f>IFERROR(('General Input Sheet'!$G$38/(VLOOKUP(O229,Histindex,3,FALSE))),1)</f>
        <v>1</v>
      </c>
      <c r="Q229" s="100" t="s">
        <v>11166</v>
      </c>
      <c r="R229" s="213" cm="1">
        <f t="array" ref="R229">IFERROR(_xlfn.IFS(AND(Q229&lt;&gt;"New",D229&lt;&gt;"Road Bridge"),30%,D229="Road Bridge",10%),0)</f>
        <v>0</v>
      </c>
      <c r="S229" s="80">
        <f t="shared" si="35"/>
        <v>0</v>
      </c>
      <c r="T229" s="82">
        <f t="shared" si="37"/>
        <v>7.4999999999999997E-2</v>
      </c>
      <c r="U229" s="89">
        <f t="shared" si="39"/>
        <v>73836</v>
      </c>
      <c r="V229" s="200">
        <f t="shared" si="40"/>
        <v>126587</v>
      </c>
      <c r="W229" s="89">
        <f t="shared" si="41"/>
        <v>113258</v>
      </c>
      <c r="X229" s="221">
        <v>0</v>
      </c>
      <c r="Y229" s="83">
        <f t="shared" si="42"/>
        <v>1058313</v>
      </c>
      <c r="Z229" s="195">
        <v>2019</v>
      </c>
      <c r="AA229" s="108">
        <f>(1+PPI)^('Future Trunk Assets - Transport'!Z229-YEAR)</f>
        <v>1.0572070799739457</v>
      </c>
      <c r="AB229" s="110">
        <f>IF(Z229&lt;YEAR,1,IF('General Input Sheet'!$E$32="WACC1",1/(1+WACC1)^(Z229-YEAR), IF('General Input Sheet'!$E$32="WACC2",1/(1+WACC2)^(Z229-YEAR),"Check WACC Option in General Input Sheet")))</f>
        <v>0.84176157274348007</v>
      </c>
      <c r="AC229" s="239">
        <f t="shared" si="43"/>
        <v>1318778</v>
      </c>
      <c r="AD229" s="90">
        <f t="shared" si="44"/>
        <v>1399348</v>
      </c>
      <c r="AE229" s="106">
        <f t="shared" si="45"/>
        <v>1177917</v>
      </c>
    </row>
    <row r="230" spans="2:31">
      <c r="B230" s="103" t="s">
        <v>10695</v>
      </c>
      <c r="C230" s="109" t="s">
        <v>10716</v>
      </c>
      <c r="D230" s="100" t="s">
        <v>11127</v>
      </c>
      <c r="E230" s="100">
        <v>3</v>
      </c>
      <c r="F230" s="100" t="s">
        <v>11032</v>
      </c>
      <c r="G230" s="103" t="s">
        <v>11132</v>
      </c>
      <c r="H230" s="93">
        <v>589</v>
      </c>
      <c r="I230" s="95" t="s">
        <v>11141</v>
      </c>
      <c r="J230" s="104">
        <v>1583</v>
      </c>
      <c r="K230" s="80">
        <f t="shared" si="36"/>
        <v>172.17245735944408</v>
      </c>
      <c r="L230" s="106">
        <v>272549</v>
      </c>
      <c r="M230" s="92">
        <f t="shared" si="38"/>
        <v>2465.6926994906621</v>
      </c>
      <c r="N230" s="97">
        <v>1452293</v>
      </c>
      <c r="O230" s="100">
        <v>2016</v>
      </c>
      <c r="P230" s="107">
        <f>IFERROR(('General Input Sheet'!$G$38/(VLOOKUP(O230,Histindex,3,FALSE))),1)</f>
        <v>1</v>
      </c>
      <c r="Q230" s="100" t="s">
        <v>11165</v>
      </c>
      <c r="R230" s="213" cm="1">
        <f t="array" ref="R230">IFERROR(_xlfn.IFS(AND(Q230&lt;&gt;"New",D230&lt;&gt;"Road Bridge"),30%,D230="Road Bridge",10%),0)</f>
        <v>0.3</v>
      </c>
      <c r="S230" s="80">
        <f t="shared" si="35"/>
        <v>435688</v>
      </c>
      <c r="T230" s="82">
        <f t="shared" si="37"/>
        <v>7.4999999999999997E-2</v>
      </c>
      <c r="U230" s="89">
        <f t="shared" si="39"/>
        <v>144006</v>
      </c>
      <c r="V230" s="200">
        <f t="shared" si="40"/>
        <v>246890</v>
      </c>
      <c r="W230" s="89">
        <f t="shared" si="41"/>
        <v>220894</v>
      </c>
      <c r="X230" s="221">
        <v>0</v>
      </c>
      <c r="Y230" s="83">
        <f t="shared" si="42"/>
        <v>2499771</v>
      </c>
      <c r="Z230" s="195">
        <v>2019</v>
      </c>
      <c r="AA230" s="108">
        <f>(1+PPI)^('Future Trunk Assets - Transport'!Z230-YEAR)</f>
        <v>1.0572070799739457</v>
      </c>
      <c r="AB230" s="110">
        <f>IF(Z230&lt;YEAR,1,IF('General Input Sheet'!$E$32="WACC1",1/(1+WACC1)^(Z230-YEAR), IF('General Input Sheet'!$E$32="WACC2",1/(1+WACC2)^(Z230-YEAR),"Check WACC Option in General Input Sheet")))</f>
        <v>0.84176157274348007</v>
      </c>
      <c r="AC230" s="239">
        <f t="shared" si="43"/>
        <v>2772320</v>
      </c>
      <c r="AD230" s="90">
        <f t="shared" si="44"/>
        <v>2936281</v>
      </c>
      <c r="AE230" s="106">
        <f t="shared" si="45"/>
        <v>2471649</v>
      </c>
    </row>
    <row r="231" spans="2:31">
      <c r="B231" s="103" t="s">
        <v>10699</v>
      </c>
      <c r="C231" s="109" t="s">
        <v>10717</v>
      </c>
      <c r="D231" s="100" t="s">
        <v>11127</v>
      </c>
      <c r="E231" s="100">
        <v>3</v>
      </c>
      <c r="F231" s="100" t="s">
        <v>11033</v>
      </c>
      <c r="G231" s="103" t="s">
        <v>11132</v>
      </c>
      <c r="H231" s="93">
        <v>447</v>
      </c>
      <c r="I231" s="95" t="s">
        <v>11141</v>
      </c>
      <c r="J231" s="104">
        <v>2973</v>
      </c>
      <c r="K231" s="80">
        <f t="shared" si="36"/>
        <v>215.22603430877902</v>
      </c>
      <c r="L231" s="106">
        <v>639867</v>
      </c>
      <c r="M231" s="92">
        <f t="shared" si="38"/>
        <v>2467.7785234899329</v>
      </c>
      <c r="N231" s="97">
        <v>1103097</v>
      </c>
      <c r="O231" s="100">
        <v>2016</v>
      </c>
      <c r="P231" s="107">
        <f>IFERROR(('General Input Sheet'!$G$38/(VLOOKUP(O231,Histindex,3,FALSE))),1)</f>
        <v>1</v>
      </c>
      <c r="Q231" s="100" t="s">
        <v>11165</v>
      </c>
      <c r="R231" s="213" cm="1">
        <f t="array" ref="R231">IFERROR(_xlfn.IFS(AND(Q231&lt;&gt;"New",D231&lt;&gt;"Road Bridge"),30%,D231="Road Bridge",10%),0)</f>
        <v>0.3</v>
      </c>
      <c r="S231" s="80">
        <f t="shared" ref="S231:S294" si="46">ROUND(N231*R231,0)</f>
        <v>330929</v>
      </c>
      <c r="T231" s="82">
        <f t="shared" si="37"/>
        <v>7.4999999999999997E-2</v>
      </c>
      <c r="U231" s="89">
        <f t="shared" si="39"/>
        <v>109380</v>
      </c>
      <c r="V231" s="200">
        <f t="shared" si="40"/>
        <v>187526</v>
      </c>
      <c r="W231" s="89">
        <f t="shared" si="41"/>
        <v>167781</v>
      </c>
      <c r="X231" s="221">
        <v>0</v>
      </c>
      <c r="Y231" s="83">
        <f t="shared" si="42"/>
        <v>1898713</v>
      </c>
      <c r="Z231" s="195">
        <v>2019</v>
      </c>
      <c r="AA231" s="108">
        <f>(1+PPI)^('Future Trunk Assets - Transport'!Z231-YEAR)</f>
        <v>1.0572070799739457</v>
      </c>
      <c r="AB231" s="110">
        <f>IF(Z231&lt;YEAR,1,IF('General Input Sheet'!$E$32="WACC1",1/(1+WACC1)^(Z231-YEAR), IF('General Input Sheet'!$E$32="WACC2",1/(1+WACC2)^(Z231-YEAR),"Check WACC Option in General Input Sheet")))</f>
        <v>0.84176157274348007</v>
      </c>
      <c r="AC231" s="239">
        <f t="shared" si="43"/>
        <v>2538580</v>
      </c>
      <c r="AD231" s="90">
        <f t="shared" si="44"/>
        <v>2696400</v>
      </c>
      <c r="AE231" s="106">
        <f t="shared" si="45"/>
        <v>2269726</v>
      </c>
    </row>
    <row r="232" spans="2:31">
      <c r="B232" s="103" t="s">
        <v>10689</v>
      </c>
      <c r="C232" s="109" t="s">
        <v>10718</v>
      </c>
      <c r="D232" s="100" t="s">
        <v>11127</v>
      </c>
      <c r="E232" s="100">
        <v>3</v>
      </c>
      <c r="F232" s="100" t="s">
        <v>11034</v>
      </c>
      <c r="G232" s="103" t="s">
        <v>11134</v>
      </c>
      <c r="H232" s="93">
        <v>991</v>
      </c>
      <c r="I232" s="95" t="s">
        <v>115</v>
      </c>
      <c r="J232" s="104">
        <v>118</v>
      </c>
      <c r="K232" s="80">
        <f t="shared" si="36"/>
        <v>180.66949152542372</v>
      </c>
      <c r="L232" s="106">
        <v>21319</v>
      </c>
      <c r="M232" s="92">
        <f t="shared" si="38"/>
        <v>1355.7830474268417</v>
      </c>
      <c r="N232" s="97">
        <v>1343581</v>
      </c>
      <c r="O232" s="100">
        <v>2016</v>
      </c>
      <c r="P232" s="107">
        <f>IFERROR(('General Input Sheet'!$G$38/(VLOOKUP(O232,Histindex,3,FALSE))),1)</f>
        <v>1</v>
      </c>
      <c r="Q232" s="100" t="s">
        <v>11165</v>
      </c>
      <c r="R232" s="213" cm="1">
        <f t="array" ref="R232">IFERROR(_xlfn.IFS(AND(Q232&lt;&gt;"New",D232&lt;&gt;"Road Bridge"),30%,D232="Road Bridge",10%),0)</f>
        <v>0.3</v>
      </c>
      <c r="S232" s="80">
        <f t="shared" si="46"/>
        <v>403074</v>
      </c>
      <c r="T232" s="82">
        <f t="shared" si="37"/>
        <v>7.4999999999999997E-2</v>
      </c>
      <c r="U232" s="89">
        <f t="shared" si="39"/>
        <v>133226</v>
      </c>
      <c r="V232" s="200">
        <f t="shared" si="40"/>
        <v>228409</v>
      </c>
      <c r="W232" s="89">
        <f t="shared" si="41"/>
        <v>204359</v>
      </c>
      <c r="X232" s="221">
        <v>0</v>
      </c>
      <c r="Y232" s="83">
        <f t="shared" si="42"/>
        <v>2312649</v>
      </c>
      <c r="Z232" s="195">
        <v>2019</v>
      </c>
      <c r="AA232" s="108">
        <f>(1+PPI)^('Future Trunk Assets - Transport'!Z232-YEAR)</f>
        <v>1.0572070799739457</v>
      </c>
      <c r="AB232" s="110">
        <f>IF(Z232&lt;YEAR,1,IF('General Input Sheet'!$E$32="WACC1",1/(1+WACC1)^(Z232-YEAR), IF('General Input Sheet'!$E$32="WACC2",1/(1+WACC2)^(Z232-YEAR),"Check WACC Option in General Input Sheet")))</f>
        <v>0.84176157274348007</v>
      </c>
      <c r="AC232" s="239">
        <f t="shared" si="43"/>
        <v>2333968</v>
      </c>
      <c r="AD232" s="90">
        <f t="shared" si="44"/>
        <v>2467907</v>
      </c>
      <c r="AE232" s="106">
        <f t="shared" si="45"/>
        <v>2077389</v>
      </c>
    </row>
    <row r="233" spans="2:31">
      <c r="B233" s="103" t="s">
        <v>10704</v>
      </c>
      <c r="C233" s="109" t="s">
        <v>10719</v>
      </c>
      <c r="D233" s="100" t="s">
        <v>11127</v>
      </c>
      <c r="E233" s="100">
        <v>3</v>
      </c>
      <c r="F233" s="100" t="s">
        <v>11035</v>
      </c>
      <c r="G233" s="103" t="s">
        <v>11134</v>
      </c>
      <c r="H233" s="93">
        <v>612</v>
      </c>
      <c r="I233" s="95" t="s">
        <v>115</v>
      </c>
      <c r="J233" s="104">
        <v>229</v>
      </c>
      <c r="K233" s="80">
        <f t="shared" si="36"/>
        <v>211.93449781659388</v>
      </c>
      <c r="L233" s="106">
        <v>48533</v>
      </c>
      <c r="M233" s="92">
        <f t="shared" si="38"/>
        <v>1354.9493464052287</v>
      </c>
      <c r="N233" s="97">
        <v>829229</v>
      </c>
      <c r="O233" s="100">
        <v>2016</v>
      </c>
      <c r="P233" s="107">
        <f>IFERROR(('General Input Sheet'!$G$38/(VLOOKUP(O233,Histindex,3,FALSE))),1)</f>
        <v>1</v>
      </c>
      <c r="Q233" s="100" t="s">
        <v>11165</v>
      </c>
      <c r="R233" s="213" cm="1">
        <f t="array" ref="R233">IFERROR(_xlfn.IFS(AND(Q233&lt;&gt;"New",D233&lt;&gt;"Road Bridge"),30%,D233="Road Bridge",10%),0)</f>
        <v>0.3</v>
      </c>
      <c r="S233" s="80">
        <f t="shared" si="46"/>
        <v>248769</v>
      </c>
      <c r="T233" s="82">
        <f t="shared" si="37"/>
        <v>7.4999999999999997E-2</v>
      </c>
      <c r="U233" s="89">
        <f t="shared" si="39"/>
        <v>82224</v>
      </c>
      <c r="V233" s="200">
        <f t="shared" si="40"/>
        <v>140969</v>
      </c>
      <c r="W233" s="89">
        <f t="shared" si="41"/>
        <v>126126</v>
      </c>
      <c r="X233" s="221">
        <v>0</v>
      </c>
      <c r="Y233" s="83">
        <f t="shared" si="42"/>
        <v>1427317</v>
      </c>
      <c r="Z233" s="195">
        <v>2019</v>
      </c>
      <c r="AA233" s="108">
        <f>(1+PPI)^('Future Trunk Assets - Transport'!Z233-YEAR)</f>
        <v>1.0572070799739457</v>
      </c>
      <c r="AB233" s="110">
        <f>IF(Z233&lt;YEAR,1,IF('General Input Sheet'!$E$32="WACC1",1/(1+WACC1)^(Z233-YEAR), IF('General Input Sheet'!$E$32="WACC2",1/(1+WACC2)^(Z233-YEAR),"Check WACC Option in General Input Sheet")))</f>
        <v>0.84176157274348007</v>
      </c>
      <c r="AC233" s="239">
        <f t="shared" si="43"/>
        <v>1475850</v>
      </c>
      <c r="AD233" s="90">
        <f t="shared" si="44"/>
        <v>1561234</v>
      </c>
      <c r="AE233" s="106">
        <f t="shared" si="45"/>
        <v>1314187</v>
      </c>
    </row>
    <row r="234" spans="2:31">
      <c r="B234" s="103" t="s">
        <v>10721</v>
      </c>
      <c r="C234" s="109" t="s">
        <v>10720</v>
      </c>
      <c r="D234" s="100" t="s">
        <v>11127</v>
      </c>
      <c r="E234" s="100">
        <v>3</v>
      </c>
      <c r="F234" s="100" t="s">
        <v>11036</v>
      </c>
      <c r="G234" s="103" t="s">
        <v>11132</v>
      </c>
      <c r="H234" s="93">
        <v>1891</v>
      </c>
      <c r="I234" s="95" t="s">
        <v>11141</v>
      </c>
      <c r="J234" s="104">
        <v>14203</v>
      </c>
      <c r="K234" s="80">
        <f t="shared" si="36"/>
        <v>58.091389143138777</v>
      </c>
      <c r="L234" s="106">
        <v>825072</v>
      </c>
      <c r="M234" s="92">
        <f t="shared" si="38"/>
        <v>2465.0142781597037</v>
      </c>
      <c r="N234" s="97">
        <v>4661342</v>
      </c>
      <c r="O234" s="100">
        <v>2016</v>
      </c>
      <c r="P234" s="107">
        <f>IFERROR(('General Input Sheet'!$G$38/(VLOOKUP(O234,Histindex,3,FALSE))),1)</f>
        <v>1</v>
      </c>
      <c r="Q234" s="100" t="s">
        <v>11165</v>
      </c>
      <c r="R234" s="213" cm="1">
        <f t="array" ref="R234">IFERROR(_xlfn.IFS(AND(Q234&lt;&gt;"New",D234&lt;&gt;"Road Bridge"),30%,D234="Road Bridge",10%),0)</f>
        <v>0.3</v>
      </c>
      <c r="S234" s="80">
        <f t="shared" si="46"/>
        <v>1398403</v>
      </c>
      <c r="T234" s="82">
        <f t="shared" si="37"/>
        <v>0.15</v>
      </c>
      <c r="U234" s="89">
        <f t="shared" si="39"/>
        <v>924414</v>
      </c>
      <c r="V234" s="200">
        <f t="shared" si="40"/>
        <v>792428</v>
      </c>
      <c r="W234" s="89">
        <f t="shared" si="41"/>
        <v>708990</v>
      </c>
      <c r="X234" s="221">
        <v>0</v>
      </c>
      <c r="Y234" s="83">
        <f t="shared" si="42"/>
        <v>8485577</v>
      </c>
      <c r="Z234" s="195">
        <v>2024</v>
      </c>
      <c r="AA234" s="108">
        <f>(1+PPI)^('Future Trunk Assets - Transport'!Z234-YEAR)</f>
        <v>1.1599167883489077</v>
      </c>
      <c r="AB234" s="110">
        <f>IF(Z234&lt;YEAR,1,IF('General Input Sheet'!$E$32="WACC1",1/(1+WACC1)^(Z234-YEAR), IF('General Input Sheet'!$E$32="WACC2",1/(1+WACC2)^(Z234-YEAR),"Check WACC Option in General Input Sheet")))</f>
        <v>0.63169036926213096</v>
      </c>
      <c r="AC234" s="239">
        <f t="shared" si="43"/>
        <v>9310649</v>
      </c>
      <c r="AD234" s="90">
        <f t="shared" si="44"/>
        <v>10847833</v>
      </c>
      <c r="AE234" s="106">
        <f t="shared" si="45"/>
        <v>6852472</v>
      </c>
    </row>
    <row r="235" spans="2:31">
      <c r="B235" s="103" t="s">
        <v>10695</v>
      </c>
      <c r="C235" s="109" t="s">
        <v>10722</v>
      </c>
      <c r="D235" s="100" t="s">
        <v>11126</v>
      </c>
      <c r="E235" s="100">
        <v>3</v>
      </c>
      <c r="F235" s="100" t="s">
        <v>11037</v>
      </c>
      <c r="G235" s="103" t="s">
        <v>11131</v>
      </c>
      <c r="H235" s="93">
        <v>0</v>
      </c>
      <c r="I235" s="95" t="s">
        <v>11140</v>
      </c>
      <c r="J235" s="104">
        <v>300</v>
      </c>
      <c r="K235" s="80">
        <f t="shared" si="36"/>
        <v>526.5</v>
      </c>
      <c r="L235" s="106">
        <v>157950</v>
      </c>
      <c r="M235" s="92" t="str">
        <f t="shared" si="38"/>
        <v/>
      </c>
      <c r="N235" s="97">
        <v>533964</v>
      </c>
      <c r="O235" s="100">
        <v>2016</v>
      </c>
      <c r="P235" s="107">
        <f>IFERROR(('General Input Sheet'!$G$38/(VLOOKUP(O235,Histindex,3,FALSE))),1)</f>
        <v>1</v>
      </c>
      <c r="Q235" s="100" t="s">
        <v>11163</v>
      </c>
      <c r="R235" s="213" cm="1">
        <f t="array" ref="R235">IFERROR(_xlfn.IFS(AND(Q235&lt;&gt;"New",D235&lt;&gt;"Road Bridge"),30%,D235="Road Bridge",10%),0)</f>
        <v>0.3</v>
      </c>
      <c r="S235" s="80">
        <f t="shared" si="46"/>
        <v>160189</v>
      </c>
      <c r="T235" s="82">
        <f t="shared" si="37"/>
        <v>7.4999999999999997E-2</v>
      </c>
      <c r="U235" s="89">
        <f t="shared" si="39"/>
        <v>52947</v>
      </c>
      <c r="V235" s="200">
        <f t="shared" si="40"/>
        <v>90774</v>
      </c>
      <c r="W235" s="89">
        <f t="shared" si="41"/>
        <v>81216</v>
      </c>
      <c r="X235" s="221">
        <v>0</v>
      </c>
      <c r="Y235" s="83">
        <f t="shared" si="42"/>
        <v>919090</v>
      </c>
      <c r="Z235" s="195">
        <v>2019</v>
      </c>
      <c r="AA235" s="108">
        <f>(1+PPI)^('Future Trunk Assets - Transport'!Z235-YEAR)</f>
        <v>1.0572070799739457</v>
      </c>
      <c r="AB235" s="110">
        <f>IF(Z235&lt;YEAR,1,IF('General Input Sheet'!$E$32="WACC1",1/(1+WACC1)^(Z235-YEAR), IF('General Input Sheet'!$E$32="WACC2",1/(1+WACC2)^(Z235-YEAR),"Check WACC Option in General Input Sheet")))</f>
        <v>0.84176157274348007</v>
      </c>
      <c r="AC235" s="239">
        <f t="shared" si="43"/>
        <v>1077040</v>
      </c>
      <c r="AD235" s="90">
        <f t="shared" si="44"/>
        <v>1141763</v>
      </c>
      <c r="AE235" s="106">
        <f t="shared" si="45"/>
        <v>961092</v>
      </c>
    </row>
    <row r="236" spans="2:31">
      <c r="B236" s="103" t="s">
        <v>10704</v>
      </c>
      <c r="C236" s="109" t="s">
        <v>10723</v>
      </c>
      <c r="D236" s="100" t="s">
        <v>11126</v>
      </c>
      <c r="E236" s="100">
        <v>3</v>
      </c>
      <c r="F236" s="100" t="s">
        <v>11221</v>
      </c>
      <c r="G236" s="103" t="s">
        <v>11133</v>
      </c>
      <c r="H236" s="93">
        <v>0</v>
      </c>
      <c r="I236" s="95" t="s">
        <v>11142</v>
      </c>
      <c r="J236" s="104">
        <v>150</v>
      </c>
      <c r="K236" s="80">
        <f t="shared" si="36"/>
        <v>139</v>
      </c>
      <c r="L236" s="106">
        <v>20850</v>
      </c>
      <c r="M236" s="92" t="str">
        <f t="shared" si="38"/>
        <v/>
      </c>
      <c r="N236" s="97">
        <v>476691</v>
      </c>
      <c r="O236" s="100">
        <v>2016</v>
      </c>
      <c r="P236" s="107">
        <f>IFERROR(('General Input Sheet'!$G$38/(VLOOKUP(O236,Histindex,3,FALSE))),1)</f>
        <v>1</v>
      </c>
      <c r="Q236" s="100" t="s">
        <v>11164</v>
      </c>
      <c r="R236" s="213" cm="1">
        <f t="array" ref="R236">IFERROR(_xlfn.IFS(AND(Q236&lt;&gt;"New",D236&lt;&gt;"Road Bridge"),30%,D236="Road Bridge",10%),0)</f>
        <v>0.3</v>
      </c>
      <c r="S236" s="80">
        <f t="shared" si="46"/>
        <v>143007</v>
      </c>
      <c r="T236" s="82">
        <f t="shared" si="37"/>
        <v>7.4999999999999997E-2</v>
      </c>
      <c r="U236" s="89">
        <f t="shared" si="39"/>
        <v>47267</v>
      </c>
      <c r="V236" s="200">
        <f t="shared" si="40"/>
        <v>81037</v>
      </c>
      <c r="W236" s="89">
        <f t="shared" si="41"/>
        <v>72505</v>
      </c>
      <c r="X236" s="221">
        <v>0</v>
      </c>
      <c r="Y236" s="83">
        <f t="shared" si="42"/>
        <v>820507</v>
      </c>
      <c r="Z236" s="195">
        <v>2019</v>
      </c>
      <c r="AA236" s="108">
        <f>(1+PPI)^('Future Trunk Assets - Transport'!Z236-YEAR)</f>
        <v>1.0572070799739457</v>
      </c>
      <c r="AB236" s="110">
        <f>IF(Z236&lt;YEAR,1,IF('General Input Sheet'!$E$32="WACC1",1/(1+WACC1)^(Z236-YEAR), IF('General Input Sheet'!$E$32="WACC2",1/(1+WACC2)^(Z236-YEAR),"Check WACC Option in General Input Sheet")))</f>
        <v>0.84176157274348007</v>
      </c>
      <c r="AC236" s="239">
        <f t="shared" si="43"/>
        <v>841357</v>
      </c>
      <c r="AD236" s="90">
        <f t="shared" si="44"/>
        <v>889899</v>
      </c>
      <c r="AE236" s="106">
        <f t="shared" si="45"/>
        <v>749083</v>
      </c>
    </row>
    <row r="237" spans="2:31">
      <c r="B237" s="103" t="s">
        <v>10706</v>
      </c>
      <c r="C237" s="109" t="s">
        <v>10724</v>
      </c>
      <c r="D237" s="100" t="s">
        <v>11126</v>
      </c>
      <c r="E237" s="100">
        <v>3</v>
      </c>
      <c r="F237" s="100" t="s">
        <v>11038</v>
      </c>
      <c r="G237" s="103" t="s">
        <v>11133</v>
      </c>
      <c r="H237" s="93">
        <v>0</v>
      </c>
      <c r="I237" s="95" t="s">
        <v>11142</v>
      </c>
      <c r="J237" s="104">
        <v>150</v>
      </c>
      <c r="K237" s="80">
        <f t="shared" si="36"/>
        <v>139</v>
      </c>
      <c r="L237" s="106">
        <v>20850</v>
      </c>
      <c r="M237" s="92" t="str">
        <f t="shared" si="38"/>
        <v/>
      </c>
      <c r="N237" s="97">
        <v>476691</v>
      </c>
      <c r="O237" s="100">
        <v>2016</v>
      </c>
      <c r="P237" s="107">
        <f>IFERROR(('General Input Sheet'!$G$38/(VLOOKUP(O237,Histindex,3,FALSE))),1)</f>
        <v>1</v>
      </c>
      <c r="Q237" s="100" t="s">
        <v>11164</v>
      </c>
      <c r="R237" s="213" cm="1">
        <f t="array" ref="R237">IFERROR(_xlfn.IFS(AND(Q237&lt;&gt;"New",D237&lt;&gt;"Road Bridge"),30%,D237="Road Bridge",10%),0)</f>
        <v>0.3</v>
      </c>
      <c r="S237" s="80">
        <f t="shared" si="46"/>
        <v>143007</v>
      </c>
      <c r="T237" s="82">
        <f t="shared" si="37"/>
        <v>7.4999999999999997E-2</v>
      </c>
      <c r="U237" s="89">
        <f t="shared" si="39"/>
        <v>47267</v>
      </c>
      <c r="V237" s="200">
        <f t="shared" si="40"/>
        <v>81037</v>
      </c>
      <c r="W237" s="89">
        <f t="shared" si="41"/>
        <v>72505</v>
      </c>
      <c r="X237" s="221">
        <v>0</v>
      </c>
      <c r="Y237" s="83">
        <f t="shared" si="42"/>
        <v>820507</v>
      </c>
      <c r="Z237" s="195">
        <v>2019</v>
      </c>
      <c r="AA237" s="108">
        <f>(1+PPI)^('Future Trunk Assets - Transport'!Z237-YEAR)</f>
        <v>1.0572070799739457</v>
      </c>
      <c r="AB237" s="110">
        <f>IF(Z237&lt;YEAR,1,IF('General Input Sheet'!$E$32="WACC1",1/(1+WACC1)^(Z237-YEAR), IF('General Input Sheet'!$E$32="WACC2",1/(1+WACC2)^(Z237-YEAR),"Check WACC Option in General Input Sheet")))</f>
        <v>0.84176157274348007</v>
      </c>
      <c r="AC237" s="239">
        <f t="shared" si="43"/>
        <v>841357</v>
      </c>
      <c r="AD237" s="90">
        <f t="shared" si="44"/>
        <v>889899</v>
      </c>
      <c r="AE237" s="106">
        <f t="shared" si="45"/>
        <v>749083</v>
      </c>
    </row>
    <row r="238" spans="2:31">
      <c r="B238" s="103" t="s">
        <v>10695</v>
      </c>
      <c r="C238" s="109" t="s">
        <v>10725</v>
      </c>
      <c r="D238" s="100" t="s">
        <v>11126</v>
      </c>
      <c r="E238" s="100">
        <v>3</v>
      </c>
      <c r="F238" s="100" t="s">
        <v>11039</v>
      </c>
      <c r="G238" s="103" t="s">
        <v>11131</v>
      </c>
      <c r="H238" s="93">
        <v>0</v>
      </c>
      <c r="I238" s="95" t="s">
        <v>11140</v>
      </c>
      <c r="J238" s="104">
        <v>150</v>
      </c>
      <c r="K238" s="80">
        <f t="shared" si="36"/>
        <v>36</v>
      </c>
      <c r="L238" s="106">
        <v>5400</v>
      </c>
      <c r="M238" s="92" t="str">
        <f t="shared" si="38"/>
        <v/>
      </c>
      <c r="N238" s="97">
        <v>533964</v>
      </c>
      <c r="O238" s="100">
        <v>2016</v>
      </c>
      <c r="P238" s="107">
        <f>IFERROR(('General Input Sheet'!$G$38/(VLOOKUP(O238,Histindex,3,FALSE))),1)</f>
        <v>1</v>
      </c>
      <c r="Q238" s="100" t="s">
        <v>11163</v>
      </c>
      <c r="R238" s="213" cm="1">
        <f t="array" ref="R238">IFERROR(_xlfn.IFS(AND(Q238&lt;&gt;"New",D238&lt;&gt;"Road Bridge"),30%,D238="Road Bridge",10%),0)</f>
        <v>0.3</v>
      </c>
      <c r="S238" s="80">
        <f t="shared" si="46"/>
        <v>160189</v>
      </c>
      <c r="T238" s="82">
        <f t="shared" si="37"/>
        <v>7.4999999999999997E-2</v>
      </c>
      <c r="U238" s="89">
        <f t="shared" si="39"/>
        <v>52947</v>
      </c>
      <c r="V238" s="200">
        <f t="shared" si="40"/>
        <v>90774</v>
      </c>
      <c r="W238" s="89">
        <f t="shared" si="41"/>
        <v>81216</v>
      </c>
      <c r="X238" s="221">
        <v>0</v>
      </c>
      <c r="Y238" s="83">
        <f t="shared" si="42"/>
        <v>919090</v>
      </c>
      <c r="Z238" s="195">
        <v>2019</v>
      </c>
      <c r="AA238" s="108">
        <f>(1+PPI)^('Future Trunk Assets - Transport'!Z238-YEAR)</f>
        <v>1.0572070799739457</v>
      </c>
      <c r="AB238" s="110">
        <f>IF(Z238&lt;YEAR,1,IF('General Input Sheet'!$E$32="WACC1",1/(1+WACC1)^(Z238-YEAR), IF('General Input Sheet'!$E$32="WACC2",1/(1+WACC2)^(Z238-YEAR),"Check WACC Option in General Input Sheet")))</f>
        <v>0.84176157274348007</v>
      </c>
      <c r="AC238" s="239">
        <f t="shared" si="43"/>
        <v>924490</v>
      </c>
      <c r="AD238" s="90">
        <f t="shared" si="44"/>
        <v>977484</v>
      </c>
      <c r="AE238" s="106">
        <f t="shared" si="45"/>
        <v>822808</v>
      </c>
    </row>
    <row r="239" spans="2:31">
      <c r="B239" s="103" t="s">
        <v>10706</v>
      </c>
      <c r="C239" s="109" t="s">
        <v>10726</v>
      </c>
      <c r="D239" s="100" t="s">
        <v>11126</v>
      </c>
      <c r="E239" s="100">
        <v>3</v>
      </c>
      <c r="F239" s="100" t="s">
        <v>11040</v>
      </c>
      <c r="G239" s="103" t="s">
        <v>11131</v>
      </c>
      <c r="H239" s="93">
        <v>0</v>
      </c>
      <c r="I239" s="95" t="s">
        <v>11140</v>
      </c>
      <c r="J239" s="104">
        <v>300</v>
      </c>
      <c r="K239" s="80">
        <f t="shared" si="36"/>
        <v>158</v>
      </c>
      <c r="L239" s="106">
        <v>47400</v>
      </c>
      <c r="M239" s="92" t="str">
        <f t="shared" si="38"/>
        <v/>
      </c>
      <c r="N239" s="97">
        <v>711951</v>
      </c>
      <c r="O239" s="100">
        <v>2016</v>
      </c>
      <c r="P239" s="107">
        <f>IFERROR(('General Input Sheet'!$G$38/(VLOOKUP(O239,Histindex,3,FALSE))),1)</f>
        <v>1</v>
      </c>
      <c r="Q239" s="100" t="s">
        <v>11163</v>
      </c>
      <c r="R239" s="213" cm="1">
        <f t="array" ref="R239">IFERROR(_xlfn.IFS(AND(Q239&lt;&gt;"New",D239&lt;&gt;"Road Bridge"),30%,D239="Road Bridge",10%),0)</f>
        <v>0.3</v>
      </c>
      <c r="S239" s="80">
        <f t="shared" si="46"/>
        <v>213585</v>
      </c>
      <c r="T239" s="82">
        <f t="shared" si="37"/>
        <v>0.15</v>
      </c>
      <c r="U239" s="89">
        <f t="shared" si="39"/>
        <v>141191</v>
      </c>
      <c r="V239" s="200">
        <f t="shared" si="40"/>
        <v>121032</v>
      </c>
      <c r="W239" s="89">
        <f t="shared" si="41"/>
        <v>108288</v>
      </c>
      <c r="X239" s="221">
        <v>0</v>
      </c>
      <c r="Y239" s="83">
        <f t="shared" si="42"/>
        <v>1296047</v>
      </c>
      <c r="Z239" s="195">
        <v>2024</v>
      </c>
      <c r="AA239" s="108">
        <f>(1+PPI)^('Future Trunk Assets - Transport'!Z239-YEAR)</f>
        <v>1.1599167883489077</v>
      </c>
      <c r="AB239" s="110">
        <f>IF(Z239&lt;YEAR,1,IF('General Input Sheet'!$E$32="WACC1",1/(1+WACC1)^(Z239-YEAR), IF('General Input Sheet'!$E$32="WACC2",1/(1+WACC2)^(Z239-YEAR),"Check WACC Option in General Input Sheet")))</f>
        <v>0.63169036926213096</v>
      </c>
      <c r="AC239" s="239">
        <f t="shared" si="43"/>
        <v>1343447</v>
      </c>
      <c r="AD239" s="90">
        <f t="shared" si="44"/>
        <v>1561059</v>
      </c>
      <c r="AE239" s="106">
        <f t="shared" si="45"/>
        <v>986106</v>
      </c>
    </row>
    <row r="240" spans="2:31">
      <c r="B240" s="103" t="s">
        <v>10710</v>
      </c>
      <c r="C240" s="109" t="s">
        <v>10727</v>
      </c>
      <c r="D240" s="100" t="s">
        <v>11126</v>
      </c>
      <c r="E240" s="100">
        <v>3</v>
      </c>
      <c r="F240" s="100" t="s">
        <v>11041</v>
      </c>
      <c r="G240" s="103" t="s">
        <v>11131</v>
      </c>
      <c r="H240" s="93">
        <v>0</v>
      </c>
      <c r="I240" s="95" t="s">
        <v>11140</v>
      </c>
      <c r="J240" s="104">
        <v>150</v>
      </c>
      <c r="K240" s="80">
        <f t="shared" si="36"/>
        <v>139</v>
      </c>
      <c r="L240" s="106">
        <v>20850</v>
      </c>
      <c r="M240" s="92" t="str">
        <f t="shared" si="38"/>
        <v/>
      </c>
      <c r="N240" s="97">
        <v>533964</v>
      </c>
      <c r="O240" s="100">
        <v>2016</v>
      </c>
      <c r="P240" s="107">
        <f>IFERROR(('General Input Sheet'!$G$38/(VLOOKUP(O240,Histindex,3,FALSE))),1)</f>
        <v>1</v>
      </c>
      <c r="Q240" s="100" t="s">
        <v>11163</v>
      </c>
      <c r="R240" s="213" cm="1">
        <f t="array" ref="R240">IFERROR(_xlfn.IFS(AND(Q240&lt;&gt;"New",D240&lt;&gt;"Road Bridge"),30%,D240="Road Bridge",10%),0)</f>
        <v>0.3</v>
      </c>
      <c r="S240" s="80">
        <f t="shared" si="46"/>
        <v>160189</v>
      </c>
      <c r="T240" s="82">
        <f t="shared" si="37"/>
        <v>7.4999999999999997E-2</v>
      </c>
      <c r="U240" s="89">
        <f t="shared" si="39"/>
        <v>52947</v>
      </c>
      <c r="V240" s="200">
        <f t="shared" si="40"/>
        <v>90774</v>
      </c>
      <c r="W240" s="89">
        <f t="shared" si="41"/>
        <v>81216</v>
      </c>
      <c r="X240" s="221">
        <v>0</v>
      </c>
      <c r="Y240" s="83">
        <f t="shared" si="42"/>
        <v>919090</v>
      </c>
      <c r="Z240" s="195">
        <v>2019</v>
      </c>
      <c r="AA240" s="108">
        <f>(1+PPI)^('Future Trunk Assets - Transport'!Z240-YEAR)</f>
        <v>1.0572070799739457</v>
      </c>
      <c r="AB240" s="110">
        <f>IF(Z240&lt;YEAR,1,IF('General Input Sheet'!$E$32="WACC1",1/(1+WACC1)^(Z240-YEAR), IF('General Input Sheet'!$E$32="WACC2",1/(1+WACC2)^(Z240-YEAR),"Check WACC Option in General Input Sheet")))</f>
        <v>0.84176157274348007</v>
      </c>
      <c r="AC240" s="239">
        <f t="shared" si="43"/>
        <v>939940</v>
      </c>
      <c r="AD240" s="90">
        <f t="shared" si="44"/>
        <v>994122</v>
      </c>
      <c r="AE240" s="106">
        <f t="shared" si="45"/>
        <v>836814</v>
      </c>
    </row>
    <row r="241" spans="2:31">
      <c r="B241" s="103" t="s">
        <v>10710</v>
      </c>
      <c r="C241" s="109" t="s">
        <v>10729</v>
      </c>
      <c r="D241" s="100" t="s">
        <v>11126</v>
      </c>
      <c r="E241" s="100">
        <v>3</v>
      </c>
      <c r="F241" s="100" t="s">
        <v>11043</v>
      </c>
      <c r="G241" s="103" t="s">
        <v>11131</v>
      </c>
      <c r="H241" s="93">
        <v>0</v>
      </c>
      <c r="I241" s="95" t="s">
        <v>11140</v>
      </c>
      <c r="J241" s="104">
        <v>600</v>
      </c>
      <c r="K241" s="80">
        <f t="shared" si="36"/>
        <v>526.5</v>
      </c>
      <c r="L241" s="106">
        <v>315900</v>
      </c>
      <c r="M241" s="92" t="str">
        <f t="shared" si="38"/>
        <v/>
      </c>
      <c r="N241" s="97">
        <v>533964</v>
      </c>
      <c r="O241" s="100">
        <v>2016</v>
      </c>
      <c r="P241" s="107">
        <f>IFERROR(('General Input Sheet'!$G$38/(VLOOKUP(O241,Histindex,3,FALSE))),1)</f>
        <v>1</v>
      </c>
      <c r="Q241" s="100" t="s">
        <v>11163</v>
      </c>
      <c r="R241" s="213" cm="1">
        <f t="array" ref="R241">IFERROR(_xlfn.IFS(AND(Q241&lt;&gt;"New",D241&lt;&gt;"Road Bridge"),30%,D241="Road Bridge",10%),0)</f>
        <v>0.3</v>
      </c>
      <c r="S241" s="80">
        <f t="shared" si="46"/>
        <v>160189</v>
      </c>
      <c r="T241" s="82">
        <f t="shared" si="37"/>
        <v>7.4999999999999997E-2</v>
      </c>
      <c r="U241" s="89">
        <f t="shared" si="39"/>
        <v>52947</v>
      </c>
      <c r="V241" s="200">
        <f t="shared" si="40"/>
        <v>90774</v>
      </c>
      <c r="W241" s="89">
        <f t="shared" si="41"/>
        <v>81216</v>
      </c>
      <c r="X241" s="221">
        <v>0</v>
      </c>
      <c r="Y241" s="83">
        <f t="shared" si="42"/>
        <v>919090</v>
      </c>
      <c r="Z241" s="195">
        <v>2019</v>
      </c>
      <c r="AA241" s="108">
        <f>(1+PPI)^('Future Trunk Assets - Transport'!Z241-YEAR)</f>
        <v>1.0572070799739457</v>
      </c>
      <c r="AB241" s="110">
        <f>IF(Z241&lt;YEAR,1,IF('General Input Sheet'!$E$32="WACC1",1/(1+WACC1)^(Z241-YEAR), IF('General Input Sheet'!$E$32="WACC2",1/(1+WACC2)^(Z241-YEAR),"Check WACC Option in General Input Sheet")))</f>
        <v>0.84176157274348007</v>
      </c>
      <c r="AC241" s="239">
        <f t="shared" si="43"/>
        <v>1234990</v>
      </c>
      <c r="AD241" s="90">
        <f t="shared" si="44"/>
        <v>1311858</v>
      </c>
      <c r="AE241" s="106">
        <f t="shared" si="45"/>
        <v>1104272</v>
      </c>
    </row>
    <row r="242" spans="2:31">
      <c r="B242" s="103" t="s">
        <v>10695</v>
      </c>
      <c r="C242" s="109" t="s">
        <v>10730</v>
      </c>
      <c r="D242" s="100" t="s">
        <v>11126</v>
      </c>
      <c r="E242" s="100">
        <v>3</v>
      </c>
      <c r="F242" s="100" t="s">
        <v>11044</v>
      </c>
      <c r="G242" s="103" t="s">
        <v>11131</v>
      </c>
      <c r="H242" s="93">
        <v>0</v>
      </c>
      <c r="I242" s="95" t="s">
        <v>11140</v>
      </c>
      <c r="J242" s="104">
        <v>150</v>
      </c>
      <c r="K242" s="80">
        <f t="shared" si="36"/>
        <v>139</v>
      </c>
      <c r="L242" s="106">
        <v>20850</v>
      </c>
      <c r="M242" s="92" t="str">
        <f t="shared" si="38"/>
        <v/>
      </c>
      <c r="N242" s="97">
        <v>415305</v>
      </c>
      <c r="O242" s="100">
        <v>2016</v>
      </c>
      <c r="P242" s="107">
        <f>IFERROR(('General Input Sheet'!$G$38/(VLOOKUP(O242,Histindex,3,FALSE))),1)</f>
        <v>1</v>
      </c>
      <c r="Q242" s="100" t="s">
        <v>11164</v>
      </c>
      <c r="R242" s="213" cm="1">
        <f t="array" ref="R242">IFERROR(_xlfn.IFS(AND(Q242&lt;&gt;"New",D242&lt;&gt;"Road Bridge"),30%,D242="Road Bridge",10%),0)</f>
        <v>0.3</v>
      </c>
      <c r="S242" s="80">
        <f t="shared" si="46"/>
        <v>124592</v>
      </c>
      <c r="T242" s="82">
        <f t="shared" si="37"/>
        <v>7.4999999999999997E-2</v>
      </c>
      <c r="U242" s="89">
        <f t="shared" si="39"/>
        <v>41181</v>
      </c>
      <c r="V242" s="200">
        <f t="shared" si="40"/>
        <v>70602</v>
      </c>
      <c r="W242" s="89">
        <f t="shared" si="41"/>
        <v>63168</v>
      </c>
      <c r="X242" s="221">
        <v>0</v>
      </c>
      <c r="Y242" s="83">
        <f t="shared" si="42"/>
        <v>714848</v>
      </c>
      <c r="Z242" s="195">
        <v>2019</v>
      </c>
      <c r="AA242" s="108">
        <f>(1+PPI)^('Future Trunk Assets - Transport'!Z242-YEAR)</f>
        <v>1.0572070799739457</v>
      </c>
      <c r="AB242" s="110">
        <f>IF(Z242&lt;YEAR,1,IF('General Input Sheet'!$E$32="WACC1",1/(1+WACC1)^(Z242-YEAR), IF('General Input Sheet'!$E$32="WACC2",1/(1+WACC2)^(Z242-YEAR),"Check WACC Option in General Input Sheet")))</f>
        <v>0.84176157274348007</v>
      </c>
      <c r="AC242" s="239">
        <f t="shared" si="43"/>
        <v>735698</v>
      </c>
      <c r="AD242" s="90">
        <f t="shared" si="44"/>
        <v>778196</v>
      </c>
      <c r="AE242" s="106">
        <f t="shared" si="45"/>
        <v>655055</v>
      </c>
    </row>
    <row r="243" spans="2:31">
      <c r="B243" s="103" t="s">
        <v>10695</v>
      </c>
      <c r="C243" s="109" t="s">
        <v>10731</v>
      </c>
      <c r="D243" s="100" t="s">
        <v>11126</v>
      </c>
      <c r="E243" s="100">
        <v>3</v>
      </c>
      <c r="F243" s="100" t="s">
        <v>11045</v>
      </c>
      <c r="G243" s="103" t="s">
        <v>11131</v>
      </c>
      <c r="H243" s="93">
        <v>0</v>
      </c>
      <c r="I243" s="95" t="s">
        <v>11140</v>
      </c>
      <c r="J243" s="104">
        <v>150</v>
      </c>
      <c r="K243" s="80">
        <f t="shared" si="36"/>
        <v>139</v>
      </c>
      <c r="L243" s="106">
        <v>20850</v>
      </c>
      <c r="M243" s="92" t="str">
        <f t="shared" si="38"/>
        <v/>
      </c>
      <c r="N243" s="97">
        <v>415305</v>
      </c>
      <c r="O243" s="100">
        <v>2016</v>
      </c>
      <c r="P243" s="107">
        <f>IFERROR(('General Input Sheet'!$G$38/(VLOOKUP(O243,Histindex,3,FALSE))),1)</f>
        <v>1</v>
      </c>
      <c r="Q243" s="100" t="s">
        <v>11164</v>
      </c>
      <c r="R243" s="213" cm="1">
        <f t="array" ref="R243">IFERROR(_xlfn.IFS(AND(Q243&lt;&gt;"New",D243&lt;&gt;"Road Bridge"),30%,D243="Road Bridge",10%),0)</f>
        <v>0.3</v>
      </c>
      <c r="S243" s="80">
        <f t="shared" si="46"/>
        <v>124592</v>
      </c>
      <c r="T243" s="82">
        <f t="shared" si="37"/>
        <v>7.4999999999999997E-2</v>
      </c>
      <c r="U243" s="89">
        <f t="shared" si="39"/>
        <v>41181</v>
      </c>
      <c r="V243" s="200">
        <f t="shared" si="40"/>
        <v>70602</v>
      </c>
      <c r="W243" s="89">
        <f t="shared" si="41"/>
        <v>63168</v>
      </c>
      <c r="X243" s="221">
        <v>0</v>
      </c>
      <c r="Y243" s="83">
        <f t="shared" si="42"/>
        <v>714848</v>
      </c>
      <c r="Z243" s="195">
        <v>2019</v>
      </c>
      <c r="AA243" s="108">
        <f>(1+PPI)^('Future Trunk Assets - Transport'!Z243-YEAR)</f>
        <v>1.0572070799739457</v>
      </c>
      <c r="AB243" s="110">
        <f>IF(Z243&lt;YEAR,1,IF('General Input Sheet'!$E$32="WACC1",1/(1+WACC1)^(Z243-YEAR), IF('General Input Sheet'!$E$32="WACC2",1/(1+WACC2)^(Z243-YEAR),"Check WACC Option in General Input Sheet")))</f>
        <v>0.84176157274348007</v>
      </c>
      <c r="AC243" s="239">
        <f t="shared" si="43"/>
        <v>735698</v>
      </c>
      <c r="AD243" s="90">
        <f t="shared" si="44"/>
        <v>778196</v>
      </c>
      <c r="AE243" s="106">
        <f t="shared" si="45"/>
        <v>655055</v>
      </c>
    </row>
    <row r="244" spans="2:31">
      <c r="B244" s="103" t="s">
        <v>10704</v>
      </c>
      <c r="C244" s="109" t="s">
        <v>10732</v>
      </c>
      <c r="D244" s="100" t="s">
        <v>11126</v>
      </c>
      <c r="E244" s="100">
        <v>3</v>
      </c>
      <c r="F244" s="100" t="s">
        <v>11046</v>
      </c>
      <c r="G244" s="103" t="s">
        <v>11131</v>
      </c>
      <c r="H244" s="93">
        <v>0</v>
      </c>
      <c r="I244" s="95" t="s">
        <v>11140</v>
      </c>
      <c r="J244" s="104">
        <v>150</v>
      </c>
      <c r="K244" s="80">
        <f t="shared" si="36"/>
        <v>181</v>
      </c>
      <c r="L244" s="106">
        <v>27150</v>
      </c>
      <c r="M244" s="92" t="str">
        <f t="shared" si="38"/>
        <v/>
      </c>
      <c r="N244" s="97">
        <v>533964</v>
      </c>
      <c r="O244" s="100">
        <v>2016</v>
      </c>
      <c r="P244" s="107">
        <f>IFERROR(('General Input Sheet'!$G$38/(VLOOKUP(O244,Histindex,3,FALSE))),1)</f>
        <v>1</v>
      </c>
      <c r="Q244" s="100" t="s">
        <v>11163</v>
      </c>
      <c r="R244" s="213" cm="1">
        <f t="array" ref="R244">IFERROR(_xlfn.IFS(AND(Q244&lt;&gt;"New",D244&lt;&gt;"Road Bridge"),30%,D244="Road Bridge",10%),0)</f>
        <v>0.3</v>
      </c>
      <c r="S244" s="80">
        <f t="shared" si="46"/>
        <v>160189</v>
      </c>
      <c r="T244" s="82">
        <f t="shared" si="37"/>
        <v>0.15</v>
      </c>
      <c r="U244" s="89">
        <f t="shared" si="39"/>
        <v>105893</v>
      </c>
      <c r="V244" s="200">
        <f t="shared" si="40"/>
        <v>90774</v>
      </c>
      <c r="W244" s="89">
        <f t="shared" si="41"/>
        <v>81216</v>
      </c>
      <c r="X244" s="221">
        <v>0</v>
      </c>
      <c r="Y244" s="83">
        <f t="shared" si="42"/>
        <v>972036</v>
      </c>
      <c r="Z244" s="195">
        <v>2024</v>
      </c>
      <c r="AA244" s="108">
        <f>(1+PPI)^('Future Trunk Assets - Transport'!Z244-YEAR)</f>
        <v>1.1599167883489077</v>
      </c>
      <c r="AB244" s="110">
        <f>IF(Z244&lt;YEAR,1,IF('General Input Sheet'!$E$32="WACC1",1/(1+WACC1)^(Z244-YEAR), IF('General Input Sheet'!$E$32="WACC2",1/(1+WACC2)^(Z244-YEAR),"Check WACC Option in General Input Sheet")))</f>
        <v>0.63169036926213096</v>
      </c>
      <c r="AC244" s="239">
        <f t="shared" si="43"/>
        <v>999186</v>
      </c>
      <c r="AD244" s="90">
        <f t="shared" si="44"/>
        <v>1160561</v>
      </c>
      <c r="AE244" s="106">
        <f t="shared" si="45"/>
        <v>733115</v>
      </c>
    </row>
    <row r="245" spans="2:31">
      <c r="B245" s="103" t="s">
        <v>10697</v>
      </c>
      <c r="C245" s="109" t="s">
        <v>10733</v>
      </c>
      <c r="D245" s="100" t="s">
        <v>11126</v>
      </c>
      <c r="E245" s="100">
        <v>3</v>
      </c>
      <c r="F245" s="100" t="s">
        <v>11047</v>
      </c>
      <c r="G245" s="103" t="s">
        <v>11131</v>
      </c>
      <c r="H245" s="93">
        <v>0</v>
      </c>
      <c r="I245" s="95" t="s">
        <v>11140</v>
      </c>
      <c r="J245" s="104">
        <v>300</v>
      </c>
      <c r="K245" s="80">
        <f t="shared" si="36"/>
        <v>313.5</v>
      </c>
      <c r="L245" s="106">
        <v>94050</v>
      </c>
      <c r="M245" s="92" t="str">
        <f t="shared" si="38"/>
        <v/>
      </c>
      <c r="N245" s="97">
        <v>533964</v>
      </c>
      <c r="O245" s="100">
        <v>2016</v>
      </c>
      <c r="P245" s="107">
        <f>IFERROR(('General Input Sheet'!$G$38/(VLOOKUP(O245,Histindex,3,FALSE))),1)</f>
        <v>1</v>
      </c>
      <c r="Q245" s="100" t="s">
        <v>11163</v>
      </c>
      <c r="R245" s="213" cm="1">
        <f t="array" ref="R245">IFERROR(_xlfn.IFS(AND(Q245&lt;&gt;"New",D245&lt;&gt;"Road Bridge"),30%,D245="Road Bridge",10%),0)</f>
        <v>0.3</v>
      </c>
      <c r="S245" s="80">
        <f t="shared" si="46"/>
        <v>160189</v>
      </c>
      <c r="T245" s="82">
        <f t="shared" si="37"/>
        <v>0.15</v>
      </c>
      <c r="U245" s="89">
        <f t="shared" si="39"/>
        <v>105893</v>
      </c>
      <c r="V245" s="200">
        <f t="shared" si="40"/>
        <v>90774</v>
      </c>
      <c r="W245" s="89">
        <f t="shared" si="41"/>
        <v>81216</v>
      </c>
      <c r="X245" s="221">
        <v>0</v>
      </c>
      <c r="Y245" s="83">
        <f t="shared" si="42"/>
        <v>972036</v>
      </c>
      <c r="Z245" s="195">
        <v>2024</v>
      </c>
      <c r="AA245" s="108">
        <f>(1+PPI)^('Future Trunk Assets - Transport'!Z245-YEAR)</f>
        <v>1.1599167883489077</v>
      </c>
      <c r="AB245" s="110">
        <f>IF(Z245&lt;YEAR,1,IF('General Input Sheet'!$E$32="WACC1",1/(1+WACC1)^(Z245-YEAR), IF('General Input Sheet'!$E$32="WACC2",1/(1+WACC2)^(Z245-YEAR),"Check WACC Option in General Input Sheet")))</f>
        <v>0.63169036926213096</v>
      </c>
      <c r="AC245" s="239">
        <f t="shared" si="43"/>
        <v>1066086</v>
      </c>
      <c r="AD245" s="90">
        <f t="shared" si="44"/>
        <v>1242072</v>
      </c>
      <c r="AE245" s="106">
        <f t="shared" si="45"/>
        <v>784605</v>
      </c>
    </row>
    <row r="246" spans="2:31">
      <c r="B246" s="103" t="s">
        <v>10695</v>
      </c>
      <c r="C246" s="109" t="s">
        <v>10734</v>
      </c>
      <c r="D246" s="100" t="s">
        <v>11126</v>
      </c>
      <c r="E246" s="100">
        <v>3</v>
      </c>
      <c r="F246" s="100" t="s">
        <v>11048</v>
      </c>
      <c r="G246" s="103" t="s">
        <v>11138</v>
      </c>
      <c r="H246" s="93">
        <v>0</v>
      </c>
      <c r="I246" s="95" t="s">
        <v>11147</v>
      </c>
      <c r="J246" s="104">
        <v>150</v>
      </c>
      <c r="K246" s="80">
        <f t="shared" si="36"/>
        <v>139</v>
      </c>
      <c r="L246" s="106">
        <v>20850</v>
      </c>
      <c r="M246" s="92" t="str">
        <f t="shared" si="38"/>
        <v/>
      </c>
      <c r="N246" s="97">
        <v>883390</v>
      </c>
      <c r="O246" s="100">
        <v>2016</v>
      </c>
      <c r="P246" s="107">
        <f>IFERROR(('General Input Sheet'!$G$38/(VLOOKUP(O246,Histindex,3,FALSE))),1)</f>
        <v>1</v>
      </c>
      <c r="Q246" s="100" t="s">
        <v>11166</v>
      </c>
      <c r="R246" s="213" cm="1">
        <f t="array" ref="R246">IFERROR(_xlfn.IFS(AND(Q246&lt;&gt;"New",D246&lt;&gt;"Road Bridge"),30%,D246="Road Bridge",10%),0)</f>
        <v>0</v>
      </c>
      <c r="S246" s="80">
        <f t="shared" si="46"/>
        <v>0</v>
      </c>
      <c r="T246" s="82">
        <f t="shared" si="37"/>
        <v>7.4999999999999997E-2</v>
      </c>
      <c r="U246" s="89">
        <f t="shared" si="39"/>
        <v>87595</v>
      </c>
      <c r="V246" s="200">
        <f t="shared" si="40"/>
        <v>150176</v>
      </c>
      <c r="W246" s="89">
        <f t="shared" si="41"/>
        <v>134364</v>
      </c>
      <c r="X246" s="221">
        <v>0</v>
      </c>
      <c r="Y246" s="83">
        <f t="shared" si="42"/>
        <v>1255525</v>
      </c>
      <c r="Z246" s="195">
        <v>2019</v>
      </c>
      <c r="AA246" s="108">
        <f>(1+PPI)^('Future Trunk Assets - Transport'!Z246-YEAR)</f>
        <v>1.0572070799739457</v>
      </c>
      <c r="AB246" s="110">
        <f>IF(Z246&lt;YEAR,1,IF('General Input Sheet'!$E$32="WACC1",1/(1+WACC1)^(Z246-YEAR), IF('General Input Sheet'!$E$32="WACC2",1/(1+WACC2)^(Z246-YEAR),"Check WACC Option in General Input Sheet")))</f>
        <v>0.84176157274348007</v>
      </c>
      <c r="AC246" s="239">
        <f t="shared" si="43"/>
        <v>1276375</v>
      </c>
      <c r="AD246" s="90">
        <f t="shared" si="44"/>
        <v>1349803</v>
      </c>
      <c r="AE246" s="106">
        <f t="shared" si="45"/>
        <v>1136212</v>
      </c>
    </row>
    <row r="247" spans="2:31">
      <c r="B247" s="103" t="s">
        <v>10704</v>
      </c>
      <c r="C247" s="109" t="s">
        <v>10735</v>
      </c>
      <c r="D247" s="100" t="s">
        <v>11126</v>
      </c>
      <c r="E247" s="100">
        <v>3</v>
      </c>
      <c r="F247" s="100" t="s">
        <v>11037</v>
      </c>
      <c r="G247" s="103" t="s">
        <v>11131</v>
      </c>
      <c r="H247" s="93">
        <v>0</v>
      </c>
      <c r="I247" s="95" t="s">
        <v>11140</v>
      </c>
      <c r="J247" s="104">
        <v>300</v>
      </c>
      <c r="K247" s="80">
        <f t="shared" si="36"/>
        <v>160</v>
      </c>
      <c r="L247" s="106">
        <v>48000</v>
      </c>
      <c r="M247" s="92" t="str">
        <f t="shared" si="38"/>
        <v/>
      </c>
      <c r="N247" s="97">
        <v>711951</v>
      </c>
      <c r="O247" s="100">
        <v>2016</v>
      </c>
      <c r="P247" s="107">
        <f>IFERROR(('General Input Sheet'!$G$38/(VLOOKUP(O247,Histindex,3,FALSE))),1)</f>
        <v>1</v>
      </c>
      <c r="Q247" s="100" t="s">
        <v>11167</v>
      </c>
      <c r="R247" s="213" cm="1">
        <f t="array" ref="R247">IFERROR(_xlfn.IFS(AND(Q247&lt;&gt;"New",D247&lt;&gt;"Road Bridge"),30%,D247="Road Bridge",10%),0)</f>
        <v>0.3</v>
      </c>
      <c r="S247" s="80">
        <f t="shared" si="46"/>
        <v>213585</v>
      </c>
      <c r="T247" s="82">
        <f t="shared" si="37"/>
        <v>7.4999999999999997E-2</v>
      </c>
      <c r="U247" s="89">
        <f t="shared" si="39"/>
        <v>70595</v>
      </c>
      <c r="V247" s="200">
        <f t="shared" si="40"/>
        <v>121032</v>
      </c>
      <c r="W247" s="89">
        <f t="shared" si="41"/>
        <v>108288</v>
      </c>
      <c r="X247" s="221">
        <v>0</v>
      </c>
      <c r="Y247" s="83">
        <f t="shared" si="42"/>
        <v>1225451</v>
      </c>
      <c r="Z247" s="195">
        <v>2019</v>
      </c>
      <c r="AA247" s="108">
        <f>(1+PPI)^('Future Trunk Assets - Transport'!Z247-YEAR)</f>
        <v>1.0572070799739457</v>
      </c>
      <c r="AB247" s="110">
        <f>IF(Z247&lt;YEAR,1,IF('General Input Sheet'!$E$32="WACC1",1/(1+WACC1)^(Z247-YEAR), IF('General Input Sheet'!$E$32="WACC2",1/(1+WACC2)^(Z247-YEAR),"Check WACC Option in General Input Sheet")))</f>
        <v>0.84176157274348007</v>
      </c>
      <c r="AC247" s="239">
        <f t="shared" si="43"/>
        <v>1273451</v>
      </c>
      <c r="AD247" s="90">
        <f t="shared" si="44"/>
        <v>1347246</v>
      </c>
      <c r="AE247" s="106">
        <f t="shared" si="45"/>
        <v>1134060</v>
      </c>
    </row>
    <row r="248" spans="2:31">
      <c r="B248" s="103" t="s">
        <v>10737</v>
      </c>
      <c r="C248" s="109" t="s">
        <v>10736</v>
      </c>
      <c r="D248" s="100" t="s">
        <v>11127</v>
      </c>
      <c r="E248" s="100">
        <v>8</v>
      </c>
      <c r="F248" s="100" t="s">
        <v>11049</v>
      </c>
      <c r="G248" s="103" t="s">
        <v>11132</v>
      </c>
      <c r="H248" s="93">
        <v>631</v>
      </c>
      <c r="I248" s="95" t="s">
        <v>11141</v>
      </c>
      <c r="J248" s="104">
        <v>3548</v>
      </c>
      <c r="K248" s="80">
        <f t="shared" si="36"/>
        <v>6464.5752536640357</v>
      </c>
      <c r="L248" s="106">
        <v>22936313</v>
      </c>
      <c r="M248" s="92">
        <f t="shared" si="38"/>
        <v>2594.7527733755942</v>
      </c>
      <c r="N248" s="97">
        <v>1637289</v>
      </c>
      <c r="O248" s="100">
        <v>2016</v>
      </c>
      <c r="P248" s="107">
        <f>IFERROR(('General Input Sheet'!$G$38/(VLOOKUP(O248,Histindex,3,FALSE))),1)</f>
        <v>1</v>
      </c>
      <c r="Q248" s="100" t="s">
        <v>11165</v>
      </c>
      <c r="R248" s="213" cm="1">
        <f t="array" ref="R248">IFERROR(_xlfn.IFS(AND(Q248&lt;&gt;"New",D248&lt;&gt;"Road Bridge"),30%,D248="Road Bridge",10%),0)</f>
        <v>0.3</v>
      </c>
      <c r="S248" s="80">
        <f t="shared" si="46"/>
        <v>491187</v>
      </c>
      <c r="T248" s="82">
        <f t="shared" si="37"/>
        <v>7.4999999999999997E-2</v>
      </c>
      <c r="U248" s="89">
        <f t="shared" si="39"/>
        <v>162350</v>
      </c>
      <c r="V248" s="200">
        <f t="shared" si="40"/>
        <v>278339</v>
      </c>
      <c r="W248" s="89">
        <f t="shared" si="41"/>
        <v>249032</v>
      </c>
      <c r="X248" s="221">
        <v>0</v>
      </c>
      <c r="Y248" s="83">
        <f t="shared" si="42"/>
        <v>2818197</v>
      </c>
      <c r="Z248" s="195">
        <v>2019</v>
      </c>
      <c r="AA248" s="108">
        <f>(1+PPI)^('Future Trunk Assets - Transport'!Z248-YEAR)</f>
        <v>1.0572070799739457</v>
      </c>
      <c r="AB248" s="110">
        <f>IF(Z248&lt;YEAR,1,IF('General Input Sheet'!$E$32="WACC1",1/(1+WACC1)^(Z248-YEAR), IF('General Input Sheet'!$E$32="WACC2",1/(1+WACC2)^(Z248-YEAR),"Check WACC Option in General Input Sheet")))</f>
        <v>0.84176157274348007</v>
      </c>
      <c r="AC248" s="239">
        <f t="shared" si="43"/>
        <v>25754510</v>
      </c>
      <c r="AD248" s="90">
        <f t="shared" si="44"/>
        <v>27679318</v>
      </c>
      <c r="AE248" s="106">
        <f t="shared" si="45"/>
        <v>23299386</v>
      </c>
    </row>
    <row r="249" spans="2:31">
      <c r="B249" s="103" t="s">
        <v>10737</v>
      </c>
      <c r="C249" s="109" t="s">
        <v>10738</v>
      </c>
      <c r="D249" s="100" t="s">
        <v>11127</v>
      </c>
      <c r="E249" s="100">
        <v>8</v>
      </c>
      <c r="F249" s="100" t="s">
        <v>11050</v>
      </c>
      <c r="G249" s="103" t="s">
        <v>11132</v>
      </c>
      <c r="H249" s="93">
        <v>220</v>
      </c>
      <c r="I249" s="95" t="s">
        <v>11141</v>
      </c>
      <c r="J249" s="104">
        <v>1643</v>
      </c>
      <c r="K249" s="80">
        <f t="shared" si="36"/>
        <v>15294.999391357273</v>
      </c>
      <c r="L249" s="106">
        <v>25129684</v>
      </c>
      <c r="M249" s="92">
        <f t="shared" si="38"/>
        <v>2872.7772727272727</v>
      </c>
      <c r="N249" s="97">
        <v>632011</v>
      </c>
      <c r="O249" s="100">
        <v>2016</v>
      </c>
      <c r="P249" s="107">
        <f>IFERROR(('General Input Sheet'!$G$38/(VLOOKUP(O249,Histindex,3,FALSE))),1)</f>
        <v>1</v>
      </c>
      <c r="Q249" s="100" t="s">
        <v>11165</v>
      </c>
      <c r="R249" s="213" cm="1">
        <f t="array" ref="R249">IFERROR(_xlfn.IFS(AND(Q249&lt;&gt;"New",D249&lt;&gt;"Road Bridge"),30%,D249="Road Bridge",10%),0)</f>
        <v>0.3</v>
      </c>
      <c r="S249" s="80">
        <f t="shared" si="46"/>
        <v>189603</v>
      </c>
      <c r="T249" s="82">
        <f t="shared" si="37"/>
        <v>7.4999999999999997E-2</v>
      </c>
      <c r="U249" s="89">
        <f t="shared" si="39"/>
        <v>62669</v>
      </c>
      <c r="V249" s="200">
        <f t="shared" si="40"/>
        <v>107442</v>
      </c>
      <c r="W249" s="89">
        <f t="shared" si="41"/>
        <v>96129</v>
      </c>
      <c r="X249" s="221">
        <v>0</v>
      </c>
      <c r="Y249" s="83">
        <f t="shared" si="42"/>
        <v>1087854</v>
      </c>
      <c r="Z249" s="195">
        <v>2019</v>
      </c>
      <c r="AA249" s="108">
        <f>(1+PPI)^('Future Trunk Assets - Transport'!Z249-YEAR)</f>
        <v>1.0572070799739457</v>
      </c>
      <c r="AB249" s="110">
        <f>IF(Z249&lt;YEAR,1,IF('General Input Sheet'!$E$32="WACC1",1/(1+WACC1)^(Z249-YEAR), IF('General Input Sheet'!$E$32="WACC2",1/(1+WACC2)^(Z249-YEAR),"Check WACC Option in General Input Sheet")))</f>
        <v>0.84176157274348007</v>
      </c>
      <c r="AC249" s="239">
        <f t="shared" si="43"/>
        <v>26217538</v>
      </c>
      <c r="AD249" s="90">
        <f t="shared" si="44"/>
        <v>28212008</v>
      </c>
      <c r="AE249" s="106">
        <f t="shared" si="45"/>
        <v>23747784</v>
      </c>
    </row>
    <row r="250" spans="2:31">
      <c r="B250" s="103" t="s">
        <v>10737</v>
      </c>
      <c r="C250" s="109" t="s">
        <v>10739</v>
      </c>
      <c r="D250" s="100" t="s">
        <v>11126</v>
      </c>
      <c r="E250" s="100">
        <v>8</v>
      </c>
      <c r="F250" s="100" t="s">
        <v>11051</v>
      </c>
      <c r="G250" s="103" t="s">
        <v>11131</v>
      </c>
      <c r="H250" s="93">
        <v>0</v>
      </c>
      <c r="I250" s="95" t="s">
        <v>11140</v>
      </c>
      <c r="J250" s="104">
        <v>300</v>
      </c>
      <c r="K250" s="80">
        <f t="shared" si="36"/>
        <v>6910</v>
      </c>
      <c r="L250" s="106">
        <v>2073000</v>
      </c>
      <c r="M250" s="92" t="str">
        <f t="shared" si="38"/>
        <v/>
      </c>
      <c r="N250" s="97">
        <v>499615</v>
      </c>
      <c r="O250" s="100">
        <v>2016</v>
      </c>
      <c r="P250" s="107">
        <f>IFERROR(('General Input Sheet'!$G$38/(VLOOKUP(O250,Histindex,3,FALSE))),1)</f>
        <v>1</v>
      </c>
      <c r="Q250" s="100" t="s">
        <v>11164</v>
      </c>
      <c r="R250" s="213" cm="1">
        <f t="array" ref="R250">IFERROR(_xlfn.IFS(AND(Q250&lt;&gt;"New",D250&lt;&gt;"Road Bridge"),30%,D250="Road Bridge",10%),0)</f>
        <v>0.3</v>
      </c>
      <c r="S250" s="80">
        <f t="shared" si="46"/>
        <v>149885</v>
      </c>
      <c r="T250" s="82">
        <f t="shared" si="37"/>
        <v>7.4999999999999997E-2</v>
      </c>
      <c r="U250" s="89">
        <f t="shared" si="39"/>
        <v>49541</v>
      </c>
      <c r="V250" s="200">
        <f t="shared" si="40"/>
        <v>84935</v>
      </c>
      <c r="W250" s="89">
        <f t="shared" si="41"/>
        <v>75992</v>
      </c>
      <c r="X250" s="221">
        <v>0</v>
      </c>
      <c r="Y250" s="83">
        <f t="shared" si="42"/>
        <v>859968</v>
      </c>
      <c r="Z250" s="195">
        <v>2019</v>
      </c>
      <c r="AA250" s="108">
        <f>(1+PPI)^('Future Trunk Assets - Transport'!Z250-YEAR)</f>
        <v>1.0572070799739457</v>
      </c>
      <c r="AB250" s="110">
        <f>IF(Z250&lt;YEAR,1,IF('General Input Sheet'!$E$32="WACC1",1/(1+WACC1)^(Z250-YEAR), IF('General Input Sheet'!$E$32="WACC2",1/(1+WACC2)^(Z250-YEAR),"Check WACC Option in General Input Sheet")))</f>
        <v>0.84176157274348007</v>
      </c>
      <c r="AC250" s="239">
        <f t="shared" si="43"/>
        <v>2932968</v>
      </c>
      <c r="AD250" s="90">
        <f t="shared" si="44"/>
        <v>3141559</v>
      </c>
      <c r="AE250" s="106">
        <f t="shared" si="45"/>
        <v>2644444</v>
      </c>
    </row>
    <row r="251" spans="2:31">
      <c r="B251" s="103" t="s">
        <v>10737</v>
      </c>
      <c r="C251" s="109" t="s">
        <v>10740</v>
      </c>
      <c r="D251" s="100" t="s">
        <v>11126</v>
      </c>
      <c r="E251" s="100">
        <v>8</v>
      </c>
      <c r="F251" s="100" t="s">
        <v>11052</v>
      </c>
      <c r="G251" s="103" t="s">
        <v>11131</v>
      </c>
      <c r="H251" s="93">
        <v>0</v>
      </c>
      <c r="I251" s="95" t="s">
        <v>11140</v>
      </c>
      <c r="J251" s="104">
        <v>450</v>
      </c>
      <c r="K251" s="80">
        <f t="shared" si="36"/>
        <v>3856</v>
      </c>
      <c r="L251" s="106">
        <v>1735200</v>
      </c>
      <c r="M251" s="92" t="str">
        <f t="shared" si="38"/>
        <v/>
      </c>
      <c r="N251" s="97">
        <v>499615</v>
      </c>
      <c r="O251" s="100">
        <v>2016</v>
      </c>
      <c r="P251" s="107">
        <f>IFERROR(('General Input Sheet'!$G$38/(VLOOKUP(O251,Histindex,3,FALSE))),1)</f>
        <v>1</v>
      </c>
      <c r="Q251" s="100" t="s">
        <v>11164</v>
      </c>
      <c r="R251" s="213" cm="1">
        <f t="array" ref="R251">IFERROR(_xlfn.IFS(AND(Q251&lt;&gt;"New",D251&lt;&gt;"Road Bridge"),30%,D251="Road Bridge",10%),0)</f>
        <v>0.3</v>
      </c>
      <c r="S251" s="80">
        <f t="shared" si="46"/>
        <v>149885</v>
      </c>
      <c r="T251" s="82">
        <f t="shared" si="37"/>
        <v>7.4999999999999997E-2</v>
      </c>
      <c r="U251" s="89">
        <f t="shared" si="39"/>
        <v>49541</v>
      </c>
      <c r="V251" s="200">
        <f t="shared" si="40"/>
        <v>84935</v>
      </c>
      <c r="W251" s="89">
        <f t="shared" si="41"/>
        <v>75992</v>
      </c>
      <c r="X251" s="221">
        <v>0</v>
      </c>
      <c r="Y251" s="83">
        <f t="shared" si="42"/>
        <v>859968</v>
      </c>
      <c r="Z251" s="195">
        <v>2019</v>
      </c>
      <c r="AA251" s="108">
        <f>(1+PPI)^('Future Trunk Assets - Transport'!Z251-YEAR)</f>
        <v>1.0572070799739457</v>
      </c>
      <c r="AB251" s="110">
        <f>IF(Z251&lt;YEAR,1,IF('General Input Sheet'!$E$32="WACC1",1/(1+WACC1)^(Z251-YEAR), IF('General Input Sheet'!$E$32="WACC2",1/(1+WACC2)^(Z251-YEAR),"Check WACC Option in General Input Sheet")))</f>
        <v>0.84176157274348007</v>
      </c>
      <c r="AC251" s="239">
        <f t="shared" si="43"/>
        <v>2595168</v>
      </c>
      <c r="AD251" s="90">
        <f t="shared" si="44"/>
        <v>2777785</v>
      </c>
      <c r="AE251" s="106">
        <f t="shared" si="45"/>
        <v>2338233</v>
      </c>
    </row>
    <row r="252" spans="2:31">
      <c r="B252" s="103" t="s">
        <v>10737</v>
      </c>
      <c r="C252" s="109" t="s">
        <v>10741</v>
      </c>
      <c r="D252" s="100" t="s">
        <v>11126</v>
      </c>
      <c r="E252" s="100">
        <v>8</v>
      </c>
      <c r="F252" s="100" t="s">
        <v>11053</v>
      </c>
      <c r="G252" s="103" t="s">
        <v>11130</v>
      </c>
      <c r="H252" s="93">
        <v>0</v>
      </c>
      <c r="I252" s="95" t="s">
        <v>11139</v>
      </c>
      <c r="J252" s="104">
        <v>450</v>
      </c>
      <c r="K252" s="80">
        <f t="shared" si="36"/>
        <v>3776.3333333333335</v>
      </c>
      <c r="L252" s="106">
        <v>1699350</v>
      </c>
      <c r="M252" s="92" t="str">
        <f t="shared" si="38"/>
        <v/>
      </c>
      <c r="N252" s="97">
        <v>629348</v>
      </c>
      <c r="O252" s="100">
        <v>2016</v>
      </c>
      <c r="P252" s="107">
        <f>IFERROR(('General Input Sheet'!$G$38/(VLOOKUP(O252,Histindex,3,FALSE))),1)</f>
        <v>1</v>
      </c>
      <c r="Q252" s="100" t="s">
        <v>11164</v>
      </c>
      <c r="R252" s="213" cm="1">
        <f t="array" ref="R252">IFERROR(_xlfn.IFS(AND(Q252&lt;&gt;"New",D252&lt;&gt;"Road Bridge"),30%,D252="Road Bridge",10%),0)</f>
        <v>0.3</v>
      </c>
      <c r="S252" s="80">
        <f t="shared" si="46"/>
        <v>188804</v>
      </c>
      <c r="T252" s="82">
        <f t="shared" ref="T252:T313" si="47">IF(Z252="","",IF(Z252&lt;=YEAR+5,0.075,IF(AND(Z252&gt;YEAR+5,Z252&lt;=YEAR+10),0.15,IF(AND(Z252&gt;YEAR+10,Z252&lt;=YEAR+20),0.2,IF(Z252&gt;YEAR+20,0.25,"")))))</f>
        <v>7.4999999999999997E-2</v>
      </c>
      <c r="U252" s="89">
        <f t="shared" si="39"/>
        <v>62405</v>
      </c>
      <c r="V252" s="200">
        <f t="shared" si="40"/>
        <v>106989</v>
      </c>
      <c r="W252" s="89">
        <f t="shared" si="41"/>
        <v>95724</v>
      </c>
      <c r="X252" s="221">
        <v>0</v>
      </c>
      <c r="Y252" s="83">
        <f t="shared" si="42"/>
        <v>1083270</v>
      </c>
      <c r="Z252" s="195">
        <v>2019</v>
      </c>
      <c r="AA252" s="108">
        <f>(1+PPI)^('Future Trunk Assets - Transport'!Z252-YEAR)</f>
        <v>1.0572070799739457</v>
      </c>
      <c r="AB252" s="110">
        <f>IF(Z252&lt;YEAR,1,IF('General Input Sheet'!$E$32="WACC1",1/(1+WACC1)^(Z252-YEAR), IF('General Input Sheet'!$E$32="WACC2",1/(1+WACC2)^(Z252-YEAR),"Check WACC Option in General Input Sheet")))</f>
        <v>0.84176157274348007</v>
      </c>
      <c r="AC252" s="239">
        <f t="shared" si="43"/>
        <v>2782620</v>
      </c>
      <c r="AD252" s="90">
        <f t="shared" si="44"/>
        <v>2975255</v>
      </c>
      <c r="AE252" s="106">
        <f t="shared" si="45"/>
        <v>2504455</v>
      </c>
    </row>
    <row r="253" spans="2:31">
      <c r="B253" s="103" t="s">
        <v>10475</v>
      </c>
      <c r="C253" s="109" t="s">
        <v>10742</v>
      </c>
      <c r="D253" s="100" t="s">
        <v>11126</v>
      </c>
      <c r="E253" s="100">
        <v>15</v>
      </c>
      <c r="F253" s="100" t="s">
        <v>11231</v>
      </c>
      <c r="G253" s="103" t="s">
        <v>11133</v>
      </c>
      <c r="H253" s="93">
        <v>0</v>
      </c>
      <c r="I253" s="95" t="s">
        <v>11142</v>
      </c>
      <c r="J253" s="104">
        <v>0</v>
      </c>
      <c r="K253" s="80">
        <f t="shared" ref="K253:K314" si="48">IFERROR(L253/J253,0)</f>
        <v>0</v>
      </c>
      <c r="L253" s="106">
        <v>0</v>
      </c>
      <c r="M253" s="92" t="str">
        <f t="shared" si="38"/>
        <v/>
      </c>
      <c r="N253" s="97">
        <v>612889</v>
      </c>
      <c r="O253" s="100">
        <v>2016</v>
      </c>
      <c r="P253" s="107">
        <f>IFERROR(('General Input Sheet'!$G$38/(VLOOKUP(O253,Histindex,3,FALSE))),1)</f>
        <v>1</v>
      </c>
      <c r="Q253" s="100" t="s">
        <v>11163</v>
      </c>
      <c r="R253" s="213" cm="1">
        <f t="array" ref="R253">IFERROR(_xlfn.IFS(AND(Q253&lt;&gt;"New",D253&lt;&gt;"Road Bridge"),30%,D253="Road Bridge",10%),0)</f>
        <v>0.3</v>
      </c>
      <c r="S253" s="80">
        <f t="shared" si="46"/>
        <v>183867</v>
      </c>
      <c r="T253" s="82">
        <f t="shared" si="47"/>
        <v>0.15</v>
      </c>
      <c r="U253" s="89">
        <f t="shared" si="39"/>
        <v>121545</v>
      </c>
      <c r="V253" s="200">
        <f t="shared" si="40"/>
        <v>104191</v>
      </c>
      <c r="W253" s="89">
        <f t="shared" si="41"/>
        <v>93220</v>
      </c>
      <c r="X253" s="221">
        <v>0</v>
      </c>
      <c r="Y253" s="83">
        <f t="shared" si="42"/>
        <v>1115712</v>
      </c>
      <c r="Z253" s="195">
        <v>2024</v>
      </c>
      <c r="AA253" s="108">
        <f>(1+PPI)^('Future Trunk Assets - Transport'!Z253-YEAR)</f>
        <v>1.1599167883489077</v>
      </c>
      <c r="AB253" s="110">
        <f>IF(Z253&lt;YEAR,1,IF('General Input Sheet'!$E$32="WACC1",1/(1+WACC1)^(Z253-YEAR), IF('General Input Sheet'!$E$32="WACC2",1/(1+WACC2)^(Z253-YEAR),"Check WACC Option in General Input Sheet")))</f>
        <v>0.63169036926213096</v>
      </c>
      <c r="AC253" s="239">
        <f t="shared" si="43"/>
        <v>1115712</v>
      </c>
      <c r="AD253" s="90">
        <f t="shared" si="44"/>
        <v>1294133</v>
      </c>
      <c r="AE253" s="106">
        <f t="shared" si="45"/>
        <v>817491</v>
      </c>
    </row>
    <row r="254" spans="2:31">
      <c r="B254" s="103" t="s">
        <v>10670</v>
      </c>
      <c r="C254" s="109" t="s">
        <v>10743</v>
      </c>
      <c r="D254" s="100" t="s">
        <v>11126</v>
      </c>
      <c r="E254" s="100">
        <v>8</v>
      </c>
      <c r="F254" s="100" t="s">
        <v>11054</v>
      </c>
      <c r="G254" s="103" t="s">
        <v>11136</v>
      </c>
      <c r="H254" s="93">
        <v>0</v>
      </c>
      <c r="I254" s="95" t="s">
        <v>11146</v>
      </c>
      <c r="J254" s="104">
        <v>300</v>
      </c>
      <c r="K254" s="80">
        <f t="shared" si="48"/>
        <v>2395</v>
      </c>
      <c r="L254" s="106">
        <v>718500</v>
      </c>
      <c r="M254" s="92" t="str">
        <f t="shared" si="38"/>
        <v/>
      </c>
      <c r="N254" s="97">
        <v>554170</v>
      </c>
      <c r="O254" s="100">
        <v>2016</v>
      </c>
      <c r="P254" s="107">
        <f>IFERROR(('General Input Sheet'!$G$38/(VLOOKUP(O254,Histindex,3,FALSE))),1)</f>
        <v>1</v>
      </c>
      <c r="Q254" s="100" t="s">
        <v>11164</v>
      </c>
      <c r="R254" s="213" cm="1">
        <f t="array" ref="R254">IFERROR(_xlfn.IFS(AND(Q254&lt;&gt;"New",D254&lt;&gt;"Road Bridge"),30%,D254="Road Bridge",10%),0)</f>
        <v>0.3</v>
      </c>
      <c r="S254" s="80">
        <f t="shared" si="46"/>
        <v>166251</v>
      </c>
      <c r="T254" s="82">
        <f t="shared" si="47"/>
        <v>0.15</v>
      </c>
      <c r="U254" s="89">
        <f t="shared" si="39"/>
        <v>109900</v>
      </c>
      <c r="V254" s="200">
        <f t="shared" si="40"/>
        <v>94209</v>
      </c>
      <c r="W254" s="89">
        <f t="shared" si="41"/>
        <v>84289</v>
      </c>
      <c r="X254" s="221">
        <v>0</v>
      </c>
      <c r="Y254" s="83">
        <f t="shared" si="42"/>
        <v>1008819</v>
      </c>
      <c r="Z254" s="195">
        <v>2024</v>
      </c>
      <c r="AA254" s="108">
        <f>(1+PPI)^('Future Trunk Assets - Transport'!Z254-YEAR)</f>
        <v>1.1599167883489077</v>
      </c>
      <c r="AB254" s="110">
        <f>IF(Z254&lt;YEAR,1,IF('General Input Sheet'!$E$32="WACC1",1/(1+WACC1)^(Z254-YEAR), IF('General Input Sheet'!$E$32="WACC2",1/(1+WACC2)^(Z254-YEAR),"Check WACC Option in General Input Sheet")))</f>
        <v>0.63169036926213096</v>
      </c>
      <c r="AC254" s="239">
        <f t="shared" si="43"/>
        <v>1727319</v>
      </c>
      <c r="AD254" s="90">
        <f t="shared" si="44"/>
        <v>2045569</v>
      </c>
      <c r="AE254" s="106">
        <f t="shared" si="45"/>
        <v>1292166</v>
      </c>
    </row>
    <row r="255" spans="2:31">
      <c r="B255" s="103" t="s">
        <v>10687</v>
      </c>
      <c r="C255" s="109" t="s">
        <v>10744</v>
      </c>
      <c r="D255" s="100" t="s">
        <v>11127</v>
      </c>
      <c r="E255" s="100">
        <v>10</v>
      </c>
      <c r="F255" s="100" t="s">
        <v>11055</v>
      </c>
      <c r="G255" s="103" t="s">
        <v>11132</v>
      </c>
      <c r="H255" s="93">
        <v>679</v>
      </c>
      <c r="I255" s="95" t="s">
        <v>11141</v>
      </c>
      <c r="J255" s="104">
        <v>3488</v>
      </c>
      <c r="K255" s="80">
        <f t="shared" si="48"/>
        <v>307.47333715596329</v>
      </c>
      <c r="L255" s="106">
        <v>1072467</v>
      </c>
      <c r="M255" s="92">
        <f t="shared" si="38"/>
        <v>2464.1163475699559</v>
      </c>
      <c r="N255" s="97">
        <v>1673135</v>
      </c>
      <c r="O255" s="100">
        <v>2016</v>
      </c>
      <c r="P255" s="107">
        <f>IFERROR(('General Input Sheet'!$G$38/(VLOOKUP(O255,Histindex,3,FALSE))),1)</f>
        <v>1</v>
      </c>
      <c r="Q255" s="100" t="s">
        <v>11165</v>
      </c>
      <c r="R255" s="213" cm="1">
        <f t="array" ref="R255">IFERROR(_xlfn.IFS(AND(Q255&lt;&gt;"New",D255&lt;&gt;"Road Bridge"),30%,D255="Road Bridge",10%),0)</f>
        <v>0.3</v>
      </c>
      <c r="S255" s="80">
        <f t="shared" si="46"/>
        <v>501941</v>
      </c>
      <c r="T255" s="82">
        <f t="shared" si="47"/>
        <v>7.4999999999999997E-2</v>
      </c>
      <c r="U255" s="89">
        <f t="shared" si="39"/>
        <v>165904</v>
      </c>
      <c r="V255" s="200">
        <f t="shared" si="40"/>
        <v>284433</v>
      </c>
      <c r="W255" s="89">
        <f t="shared" si="41"/>
        <v>254484</v>
      </c>
      <c r="X255" s="221">
        <v>0</v>
      </c>
      <c r="Y255" s="83">
        <f t="shared" si="42"/>
        <v>2879897</v>
      </c>
      <c r="Z255" s="195">
        <v>2019</v>
      </c>
      <c r="AA255" s="108">
        <f>(1+PPI)^('Future Trunk Assets - Transport'!Z255-YEAR)</f>
        <v>1.0572070799739457</v>
      </c>
      <c r="AB255" s="110">
        <f>IF(Z255&lt;YEAR,1,IF('General Input Sheet'!$E$32="WACC1",1/(1+WACC1)^(Z255-YEAR), IF('General Input Sheet'!$E$32="WACC2",1/(1+WACC2)^(Z255-YEAR),"Check WACC Option in General Input Sheet")))</f>
        <v>0.84176157274348007</v>
      </c>
      <c r="AC255" s="239">
        <f t="shared" si="43"/>
        <v>3952364</v>
      </c>
      <c r="AD255" s="90">
        <f t="shared" si="44"/>
        <v>4199577</v>
      </c>
      <c r="AE255" s="106">
        <f t="shared" si="45"/>
        <v>3535043</v>
      </c>
    </row>
    <row r="256" spans="2:31">
      <c r="B256" s="103" t="s">
        <v>10425</v>
      </c>
      <c r="C256" s="109" t="s">
        <v>10745</v>
      </c>
      <c r="D256" s="100" t="s">
        <v>11126</v>
      </c>
      <c r="E256" s="100">
        <v>6</v>
      </c>
      <c r="F256" s="100" t="s">
        <v>11056</v>
      </c>
      <c r="G256" s="103" t="s">
        <v>11133</v>
      </c>
      <c r="H256" s="93">
        <v>0</v>
      </c>
      <c r="I256" s="95" t="s">
        <v>11142</v>
      </c>
      <c r="J256" s="104">
        <v>300</v>
      </c>
      <c r="K256" s="80">
        <f t="shared" si="48"/>
        <v>496.5</v>
      </c>
      <c r="L256" s="106">
        <v>148950</v>
      </c>
      <c r="M256" s="92" t="str">
        <f t="shared" si="38"/>
        <v/>
      </c>
      <c r="N256" s="97">
        <v>817184</v>
      </c>
      <c r="O256" s="100">
        <v>2016</v>
      </c>
      <c r="P256" s="107">
        <f>IFERROR(('General Input Sheet'!$G$38/(VLOOKUP(O256,Histindex,3,FALSE))),1)</f>
        <v>1</v>
      </c>
      <c r="Q256" s="100" t="s">
        <v>11163</v>
      </c>
      <c r="R256" s="213" cm="1">
        <f t="array" ref="R256">IFERROR(_xlfn.IFS(AND(Q256&lt;&gt;"New",D256&lt;&gt;"Road Bridge"),30%,D256="Road Bridge",10%),0)</f>
        <v>0.3</v>
      </c>
      <c r="S256" s="80">
        <f t="shared" si="46"/>
        <v>245155</v>
      </c>
      <c r="T256" s="82">
        <f t="shared" si="47"/>
        <v>7.4999999999999997E-2</v>
      </c>
      <c r="U256" s="89">
        <f t="shared" si="39"/>
        <v>81030</v>
      </c>
      <c r="V256" s="200">
        <f t="shared" si="40"/>
        <v>138921</v>
      </c>
      <c r="W256" s="89">
        <f t="shared" si="41"/>
        <v>124294</v>
      </c>
      <c r="X256" s="221">
        <v>0</v>
      </c>
      <c r="Y256" s="83">
        <f t="shared" si="42"/>
        <v>1406584</v>
      </c>
      <c r="Z256" s="195">
        <v>2019</v>
      </c>
      <c r="AA256" s="108">
        <f>(1+PPI)^('Future Trunk Assets - Transport'!Z256-YEAR)</f>
        <v>1.0572070799739457</v>
      </c>
      <c r="AB256" s="110">
        <f>IF(Z256&lt;YEAR,1,IF('General Input Sheet'!$E$32="WACC1",1/(1+WACC1)^(Z256-YEAR), IF('General Input Sheet'!$E$32="WACC2",1/(1+WACC2)^(Z256-YEAR),"Check WACC Option in General Input Sheet")))</f>
        <v>0.84176157274348007</v>
      </c>
      <c r="AC256" s="239">
        <f t="shared" si="43"/>
        <v>1555534</v>
      </c>
      <c r="AD256" s="90">
        <f t="shared" si="44"/>
        <v>1647453</v>
      </c>
      <c r="AE256" s="106">
        <f t="shared" si="45"/>
        <v>1386763</v>
      </c>
    </row>
    <row r="257" spans="2:31">
      <c r="B257" s="103" t="s">
        <v>10747</v>
      </c>
      <c r="C257" s="109" t="s">
        <v>10746</v>
      </c>
      <c r="D257" s="100" t="s">
        <v>11126</v>
      </c>
      <c r="E257" s="100">
        <v>6</v>
      </c>
      <c r="F257" s="100" t="s">
        <v>11057</v>
      </c>
      <c r="G257" s="103" t="s">
        <v>11136</v>
      </c>
      <c r="H257" s="93">
        <v>0</v>
      </c>
      <c r="I257" s="95" t="s">
        <v>11144</v>
      </c>
      <c r="J257" s="104">
        <v>300</v>
      </c>
      <c r="K257" s="80">
        <f t="shared" si="48"/>
        <v>1234</v>
      </c>
      <c r="L257" s="106">
        <v>370200</v>
      </c>
      <c r="M257" s="92" t="str">
        <f t="shared" si="38"/>
        <v/>
      </c>
      <c r="N257" s="97">
        <v>635661</v>
      </c>
      <c r="O257" s="100">
        <v>2016</v>
      </c>
      <c r="P257" s="107">
        <f>IFERROR(('General Input Sheet'!$G$38/(VLOOKUP(O257,Histindex,3,FALSE))),1)</f>
        <v>1</v>
      </c>
      <c r="Q257" s="100" t="s">
        <v>11163</v>
      </c>
      <c r="R257" s="213" cm="1">
        <f t="array" ref="R257">IFERROR(_xlfn.IFS(AND(Q257&lt;&gt;"New",D257&lt;&gt;"Road Bridge"),30%,D257="Road Bridge",10%),0)</f>
        <v>0.3</v>
      </c>
      <c r="S257" s="80">
        <f t="shared" si="46"/>
        <v>190698</v>
      </c>
      <c r="T257" s="82">
        <f t="shared" si="47"/>
        <v>7.4999999999999997E-2</v>
      </c>
      <c r="U257" s="89">
        <f t="shared" si="39"/>
        <v>63031</v>
      </c>
      <c r="V257" s="200">
        <f t="shared" si="40"/>
        <v>108062</v>
      </c>
      <c r="W257" s="89">
        <f t="shared" si="41"/>
        <v>96684</v>
      </c>
      <c r="X257" s="221">
        <v>0</v>
      </c>
      <c r="Y257" s="83">
        <f t="shared" si="42"/>
        <v>1094136</v>
      </c>
      <c r="Z257" s="195">
        <v>2019</v>
      </c>
      <c r="AA257" s="108">
        <f>(1+PPI)^('Future Trunk Assets - Transport'!Z257-YEAR)</f>
        <v>1.0572070799739457</v>
      </c>
      <c r="AB257" s="110">
        <f>IF(Z257&lt;YEAR,1,IF('General Input Sheet'!$E$32="WACC1",1/(1+WACC1)^(Z257-YEAR), IF('General Input Sheet'!$E$32="WACC2",1/(1+WACC2)^(Z257-YEAR),"Check WACC Option in General Input Sheet")))</f>
        <v>0.84176157274348007</v>
      </c>
      <c r="AC257" s="239">
        <f t="shared" si="43"/>
        <v>1464336</v>
      </c>
      <c r="AD257" s="90">
        <f t="shared" si="44"/>
        <v>1555393</v>
      </c>
      <c r="AE257" s="106">
        <f t="shared" si="45"/>
        <v>1309270</v>
      </c>
    </row>
    <row r="258" spans="2:31">
      <c r="B258" s="103" t="s">
        <v>10470</v>
      </c>
      <c r="C258" s="109" t="s">
        <v>10748</v>
      </c>
      <c r="D258" s="100" t="s">
        <v>11127</v>
      </c>
      <c r="E258" s="100">
        <v>15</v>
      </c>
      <c r="F258" s="100" t="s">
        <v>11058</v>
      </c>
      <c r="G258" s="103" t="s">
        <v>11132</v>
      </c>
      <c r="H258" s="93">
        <v>530</v>
      </c>
      <c r="I258" s="95" t="s">
        <v>11141</v>
      </c>
      <c r="J258" s="104">
        <v>2458</v>
      </c>
      <c r="K258" s="80">
        <f t="shared" si="48"/>
        <v>43.873881204231083</v>
      </c>
      <c r="L258" s="106">
        <v>107842</v>
      </c>
      <c r="M258" s="92">
        <f t="shared" si="38"/>
        <v>2464.4037735849056</v>
      </c>
      <c r="N258" s="97">
        <v>1306134</v>
      </c>
      <c r="O258" s="100">
        <v>2016</v>
      </c>
      <c r="P258" s="107">
        <f>IFERROR(('General Input Sheet'!$G$38/(VLOOKUP(O258,Histindex,3,FALSE))),1)</f>
        <v>1</v>
      </c>
      <c r="Q258" s="100" t="s">
        <v>11165</v>
      </c>
      <c r="R258" s="213" cm="1">
        <f t="array" ref="R258">IFERROR(_xlfn.IFS(AND(Q258&lt;&gt;"New",D258&lt;&gt;"Road Bridge"),30%,D258="Road Bridge",10%),0)</f>
        <v>0.3</v>
      </c>
      <c r="S258" s="80">
        <f t="shared" si="46"/>
        <v>391840</v>
      </c>
      <c r="T258" s="82">
        <f t="shared" si="47"/>
        <v>7.4999999999999997E-2</v>
      </c>
      <c r="U258" s="89">
        <f t="shared" si="39"/>
        <v>129513</v>
      </c>
      <c r="V258" s="200">
        <f t="shared" si="40"/>
        <v>222043</v>
      </c>
      <c r="W258" s="89">
        <f t="shared" si="41"/>
        <v>198663</v>
      </c>
      <c r="X258" s="221">
        <v>0</v>
      </c>
      <c r="Y258" s="83">
        <f t="shared" si="42"/>
        <v>2248193</v>
      </c>
      <c r="Z258" s="195">
        <v>2019</v>
      </c>
      <c r="AA258" s="108">
        <f>(1+PPI)^('Future Trunk Assets - Transport'!Z258-YEAR)</f>
        <v>1.0572070799739457</v>
      </c>
      <c r="AB258" s="110">
        <f>IF(Z258&lt;YEAR,1,IF('General Input Sheet'!$E$32="WACC1",1/(1+WACC1)^(Z258-YEAR), IF('General Input Sheet'!$E$32="WACC2",1/(1+WACC2)^(Z258-YEAR),"Check WACC Option in General Input Sheet")))</f>
        <v>0.84176157274348007</v>
      </c>
      <c r="AC258" s="239">
        <f t="shared" si="43"/>
        <v>2356035</v>
      </c>
      <c r="AD258" s="90">
        <f t="shared" si="44"/>
        <v>2492940</v>
      </c>
      <c r="AE258" s="106">
        <f t="shared" si="45"/>
        <v>2098461</v>
      </c>
    </row>
    <row r="259" spans="2:31">
      <c r="B259" s="103" t="s">
        <v>10470</v>
      </c>
      <c r="C259" s="109" t="s">
        <v>10749</v>
      </c>
      <c r="D259" s="100" t="s">
        <v>11126</v>
      </c>
      <c r="E259" s="100">
        <v>15</v>
      </c>
      <c r="F259" s="100" t="s">
        <v>11059</v>
      </c>
      <c r="G259" s="103" t="s">
        <v>11138</v>
      </c>
      <c r="H259" s="93">
        <v>0</v>
      </c>
      <c r="I259" s="95" t="s">
        <v>11147</v>
      </c>
      <c r="J259" s="104">
        <v>450</v>
      </c>
      <c r="K259" s="80">
        <f t="shared" si="48"/>
        <v>838</v>
      </c>
      <c r="L259" s="106">
        <v>377100</v>
      </c>
      <c r="M259" s="92" t="str">
        <f t="shared" si="38"/>
        <v/>
      </c>
      <c r="N259" s="97">
        <v>353356</v>
      </c>
      <c r="O259" s="100">
        <v>2016</v>
      </c>
      <c r="P259" s="107">
        <f>IFERROR(('General Input Sheet'!$G$38/(VLOOKUP(O259,Histindex,3,FALSE))),1)</f>
        <v>1</v>
      </c>
      <c r="Q259" s="100" t="s">
        <v>11164</v>
      </c>
      <c r="R259" s="213" cm="1">
        <f t="array" ref="R259">IFERROR(_xlfn.IFS(AND(Q259&lt;&gt;"New",D259&lt;&gt;"Road Bridge"),30%,D259="Road Bridge",10%),0)</f>
        <v>0.3</v>
      </c>
      <c r="S259" s="80">
        <f t="shared" si="46"/>
        <v>106007</v>
      </c>
      <c r="T259" s="82">
        <f t="shared" si="47"/>
        <v>7.4999999999999997E-2</v>
      </c>
      <c r="U259" s="89">
        <f t="shared" si="39"/>
        <v>35038</v>
      </c>
      <c r="V259" s="200">
        <f t="shared" si="40"/>
        <v>60071</v>
      </c>
      <c r="W259" s="89">
        <f t="shared" si="41"/>
        <v>53746</v>
      </c>
      <c r="X259" s="221">
        <v>0</v>
      </c>
      <c r="Y259" s="83">
        <f t="shared" si="42"/>
        <v>608218</v>
      </c>
      <c r="Z259" s="195">
        <v>2019</v>
      </c>
      <c r="AA259" s="108">
        <f>(1+PPI)^('Future Trunk Assets - Transport'!Z259-YEAR)</f>
        <v>1.0572070799739457</v>
      </c>
      <c r="AB259" s="110">
        <f>IF(Z259&lt;YEAR,1,IF('General Input Sheet'!$E$32="WACC1",1/(1+WACC1)^(Z259-YEAR), IF('General Input Sheet'!$E$32="WACC2",1/(1+WACC2)^(Z259-YEAR),"Check WACC Option in General Input Sheet")))</f>
        <v>0.84176157274348007</v>
      </c>
      <c r="AC259" s="239">
        <f t="shared" si="43"/>
        <v>985318</v>
      </c>
      <c r="AD259" s="90">
        <f t="shared" si="44"/>
        <v>1049108</v>
      </c>
      <c r="AE259" s="106">
        <f t="shared" si="45"/>
        <v>883099</v>
      </c>
    </row>
    <row r="260" spans="2:31">
      <c r="B260" s="103" t="s">
        <v>10751</v>
      </c>
      <c r="C260" s="109" t="s">
        <v>10750</v>
      </c>
      <c r="D260" s="100" t="s">
        <v>11127</v>
      </c>
      <c r="E260" s="100">
        <v>1</v>
      </c>
      <c r="F260" s="100" t="s">
        <v>11060</v>
      </c>
      <c r="G260" s="103" t="s">
        <v>11135</v>
      </c>
      <c r="H260" s="93">
        <v>919</v>
      </c>
      <c r="I260" s="95" t="s">
        <v>11143</v>
      </c>
      <c r="J260" s="104">
        <v>31965</v>
      </c>
      <c r="K260" s="80">
        <f t="shared" si="48"/>
        <v>1.7966525887689662</v>
      </c>
      <c r="L260" s="106">
        <v>57430</v>
      </c>
      <c r="M260" s="92">
        <f t="shared" si="38"/>
        <v>4919.7660500544071</v>
      </c>
      <c r="N260" s="97">
        <v>4521265</v>
      </c>
      <c r="O260" s="100">
        <v>2016</v>
      </c>
      <c r="P260" s="107">
        <f>IFERROR(('General Input Sheet'!$G$38/(VLOOKUP(O260,Histindex,3,FALSE))),1)</f>
        <v>1</v>
      </c>
      <c r="Q260" s="100" t="s">
        <v>11166</v>
      </c>
      <c r="R260" s="213" cm="1">
        <f t="array" ref="R260">IFERROR(_xlfn.IFS(AND(Q260&lt;&gt;"New",D260&lt;&gt;"Road Bridge"),30%,D260="Road Bridge",10%),0)</f>
        <v>0</v>
      </c>
      <c r="S260" s="80">
        <f t="shared" si="46"/>
        <v>0</v>
      </c>
      <c r="T260" s="82">
        <f t="shared" si="47"/>
        <v>0.15</v>
      </c>
      <c r="U260" s="89">
        <f t="shared" si="39"/>
        <v>896635</v>
      </c>
      <c r="V260" s="200">
        <f t="shared" si="40"/>
        <v>768615</v>
      </c>
      <c r="W260" s="89">
        <f t="shared" si="41"/>
        <v>687684</v>
      </c>
      <c r="X260" s="221">
        <v>0</v>
      </c>
      <c r="Y260" s="83">
        <f t="shared" si="42"/>
        <v>6874199</v>
      </c>
      <c r="Z260" s="195">
        <v>2024</v>
      </c>
      <c r="AA260" s="108">
        <f>(1+PPI)^('Future Trunk Assets - Transport'!Z260-YEAR)</f>
        <v>1.1599167883489077</v>
      </c>
      <c r="AB260" s="110">
        <f>IF(Z260&lt;YEAR,1,IF('General Input Sheet'!$E$32="WACC1",1/(1+WACC1)^(Z260-YEAR), IF('General Input Sheet'!$E$32="WACC2",1/(1+WACC2)^(Z260-YEAR),"Check WACC Option in General Input Sheet")))</f>
        <v>0.63169036926213096</v>
      </c>
      <c r="AC260" s="239">
        <f t="shared" si="43"/>
        <v>6931629</v>
      </c>
      <c r="AD260" s="90">
        <f t="shared" si="44"/>
        <v>8043472</v>
      </c>
      <c r="AE260" s="106">
        <f t="shared" si="45"/>
        <v>5080984</v>
      </c>
    </row>
    <row r="261" spans="2:31">
      <c r="B261" s="103" t="s">
        <v>10648</v>
      </c>
      <c r="C261" s="109" t="s">
        <v>10752</v>
      </c>
      <c r="D261" s="100" t="s">
        <v>11127</v>
      </c>
      <c r="E261" s="100">
        <v>1</v>
      </c>
      <c r="F261" s="100" t="s">
        <v>11061</v>
      </c>
      <c r="G261" s="103" t="s">
        <v>11135</v>
      </c>
      <c r="H261" s="93">
        <v>635</v>
      </c>
      <c r="I261" s="95" t="s">
        <v>11143</v>
      </c>
      <c r="J261" s="104">
        <v>1939</v>
      </c>
      <c r="K261" s="80">
        <f t="shared" si="48"/>
        <v>129.83702939659619</v>
      </c>
      <c r="L261" s="106">
        <v>251754</v>
      </c>
      <c r="M261" s="92">
        <f t="shared" si="38"/>
        <v>2709.828346456693</v>
      </c>
      <c r="N261" s="97">
        <v>1720741</v>
      </c>
      <c r="O261" s="100">
        <v>2016</v>
      </c>
      <c r="P261" s="107">
        <f>IFERROR(('General Input Sheet'!$G$38/(VLOOKUP(O261,Histindex,3,FALSE))),1)</f>
        <v>1</v>
      </c>
      <c r="Q261" s="100" t="s">
        <v>11165</v>
      </c>
      <c r="R261" s="213" cm="1">
        <f t="array" ref="R261">IFERROR(_xlfn.IFS(AND(Q261&lt;&gt;"New",D261&lt;&gt;"Road Bridge"),30%,D261="Road Bridge",10%),0)</f>
        <v>0.3</v>
      </c>
      <c r="S261" s="80">
        <f t="shared" si="46"/>
        <v>516222</v>
      </c>
      <c r="T261" s="82">
        <f t="shared" si="47"/>
        <v>0.15</v>
      </c>
      <c r="U261" s="89">
        <f t="shared" si="39"/>
        <v>341249</v>
      </c>
      <c r="V261" s="200">
        <f t="shared" si="40"/>
        <v>292526</v>
      </c>
      <c r="W261" s="89">
        <f t="shared" si="41"/>
        <v>261725</v>
      </c>
      <c r="X261" s="221">
        <v>0</v>
      </c>
      <c r="Y261" s="83">
        <f t="shared" si="42"/>
        <v>3132463</v>
      </c>
      <c r="Z261" s="195">
        <v>2024</v>
      </c>
      <c r="AA261" s="108">
        <f>(1+PPI)^('Future Trunk Assets - Transport'!Z261-YEAR)</f>
        <v>1.1599167883489077</v>
      </c>
      <c r="AB261" s="110">
        <f>IF(Z261&lt;YEAR,1,IF('General Input Sheet'!$E$32="WACC1",1/(1+WACC1)^(Z261-YEAR), IF('General Input Sheet'!$E$32="WACC2",1/(1+WACC2)^(Z261-YEAR),"Check WACC Option in General Input Sheet")))</f>
        <v>0.63169036926213096</v>
      </c>
      <c r="AC261" s="239">
        <f t="shared" si="43"/>
        <v>3384217</v>
      </c>
      <c r="AD261" s="90">
        <f t="shared" si="44"/>
        <v>3940134</v>
      </c>
      <c r="AE261" s="106">
        <f t="shared" si="45"/>
        <v>2488945</v>
      </c>
    </row>
    <row r="262" spans="2:31">
      <c r="B262" s="103" t="s">
        <v>10648</v>
      </c>
      <c r="C262" s="109" t="s">
        <v>10753</v>
      </c>
      <c r="D262" s="100" t="s">
        <v>11127</v>
      </c>
      <c r="E262" s="100">
        <v>1</v>
      </c>
      <c r="F262" s="100" t="s">
        <v>11062</v>
      </c>
      <c r="G262" s="103" t="s">
        <v>11135</v>
      </c>
      <c r="H262" s="93">
        <v>462</v>
      </c>
      <c r="I262" s="95" t="s">
        <v>11143</v>
      </c>
      <c r="J262" s="104">
        <v>798</v>
      </c>
      <c r="K262" s="80">
        <f t="shared" si="48"/>
        <v>509.32957393483707</v>
      </c>
      <c r="L262" s="106">
        <v>406445</v>
      </c>
      <c r="M262" s="92">
        <f t="shared" si="38"/>
        <v>2710.5519480519479</v>
      </c>
      <c r="N262" s="97">
        <v>1252275</v>
      </c>
      <c r="O262" s="100">
        <v>2016</v>
      </c>
      <c r="P262" s="107">
        <f>IFERROR(('General Input Sheet'!$G$38/(VLOOKUP(O262,Histindex,3,FALSE))),1)</f>
        <v>1</v>
      </c>
      <c r="Q262" s="100" t="s">
        <v>11165</v>
      </c>
      <c r="R262" s="213" cm="1">
        <f t="array" ref="R262">IFERROR(_xlfn.IFS(AND(Q262&lt;&gt;"New",D262&lt;&gt;"Road Bridge"),30%,D262="Road Bridge",10%),0)</f>
        <v>0.3</v>
      </c>
      <c r="S262" s="80">
        <f t="shared" si="46"/>
        <v>375683</v>
      </c>
      <c r="T262" s="82">
        <f t="shared" si="47"/>
        <v>0.15</v>
      </c>
      <c r="U262" s="89">
        <f t="shared" si="39"/>
        <v>248345</v>
      </c>
      <c r="V262" s="200">
        <f t="shared" si="40"/>
        <v>212887</v>
      </c>
      <c r="W262" s="89">
        <f t="shared" si="41"/>
        <v>190471</v>
      </c>
      <c r="X262" s="221">
        <v>0</v>
      </c>
      <c r="Y262" s="83">
        <f t="shared" si="42"/>
        <v>2279661</v>
      </c>
      <c r="Z262" s="195">
        <v>2024</v>
      </c>
      <c r="AA262" s="108">
        <f>(1+PPI)^('Future Trunk Assets - Transport'!Z262-YEAR)</f>
        <v>1.1599167883489077</v>
      </c>
      <c r="AB262" s="110">
        <f>IF(Z262&lt;YEAR,1,IF('General Input Sheet'!$E$32="WACC1",1/(1+WACC1)^(Z262-YEAR), IF('General Input Sheet'!$E$32="WACC2",1/(1+WACC2)^(Z262-YEAR),"Check WACC Option in General Input Sheet")))</f>
        <v>0.63169036926213096</v>
      </c>
      <c r="AC262" s="239">
        <f t="shared" si="43"/>
        <v>2686106</v>
      </c>
      <c r="AD262" s="90">
        <f t="shared" si="44"/>
        <v>3139431</v>
      </c>
      <c r="AE262" s="106">
        <f t="shared" si="45"/>
        <v>1983148</v>
      </c>
    </row>
    <row r="263" spans="2:31">
      <c r="B263" s="103" t="s">
        <v>10676</v>
      </c>
      <c r="C263" s="109" t="s">
        <v>10754</v>
      </c>
      <c r="D263" s="100" t="s">
        <v>11126</v>
      </c>
      <c r="E263" s="100">
        <v>1</v>
      </c>
      <c r="F263" s="100" t="s">
        <v>11063</v>
      </c>
      <c r="G263" s="103" t="s">
        <v>11136</v>
      </c>
      <c r="H263" s="93">
        <v>0</v>
      </c>
      <c r="I263" s="95" t="s">
        <v>11146</v>
      </c>
      <c r="J263" s="104">
        <v>150</v>
      </c>
      <c r="K263" s="80">
        <f t="shared" si="48"/>
        <v>280</v>
      </c>
      <c r="L263" s="106">
        <v>42000</v>
      </c>
      <c r="M263" s="92" t="str">
        <f t="shared" si="38"/>
        <v/>
      </c>
      <c r="N263" s="97">
        <v>460653</v>
      </c>
      <c r="O263" s="100">
        <v>2016</v>
      </c>
      <c r="P263" s="107">
        <f>IFERROR(('General Input Sheet'!$G$38/(VLOOKUP(O263,Histindex,3,FALSE))),1)</f>
        <v>1</v>
      </c>
      <c r="Q263" s="100" t="s">
        <v>11164</v>
      </c>
      <c r="R263" s="213" cm="1">
        <f t="array" ref="R263">IFERROR(_xlfn.IFS(AND(Q263&lt;&gt;"New",D263&lt;&gt;"Road Bridge"),30%,D263="Road Bridge",10%),0)</f>
        <v>0.3</v>
      </c>
      <c r="S263" s="80">
        <f t="shared" si="46"/>
        <v>138196</v>
      </c>
      <c r="T263" s="82">
        <f t="shared" si="47"/>
        <v>0.15</v>
      </c>
      <c r="U263" s="89">
        <f t="shared" si="39"/>
        <v>91354</v>
      </c>
      <c r="V263" s="200">
        <f t="shared" si="40"/>
        <v>78311</v>
      </c>
      <c r="W263" s="89">
        <f t="shared" si="41"/>
        <v>70065</v>
      </c>
      <c r="X263" s="221">
        <v>0</v>
      </c>
      <c r="Y263" s="83">
        <f t="shared" si="42"/>
        <v>838579</v>
      </c>
      <c r="Z263" s="195">
        <v>2024</v>
      </c>
      <c r="AA263" s="108">
        <f>(1+PPI)^('Future Trunk Assets - Transport'!Z263-YEAR)</f>
        <v>1.1599167883489077</v>
      </c>
      <c r="AB263" s="110">
        <f>IF(Z263&lt;YEAR,1,IF('General Input Sheet'!$E$32="WACC1",1/(1+WACC1)^(Z263-YEAR), IF('General Input Sheet'!$E$32="WACC2",1/(1+WACC2)^(Z263-YEAR),"Check WACC Option in General Input Sheet")))</f>
        <v>0.63169036926213096</v>
      </c>
      <c r="AC263" s="239">
        <f t="shared" si="43"/>
        <v>880579</v>
      </c>
      <c r="AD263" s="90">
        <f t="shared" si="44"/>
        <v>1023855</v>
      </c>
      <c r="AE263" s="106">
        <f t="shared" si="45"/>
        <v>646759</v>
      </c>
    </row>
    <row r="264" spans="2:31">
      <c r="B264" s="103" t="s">
        <v>10648</v>
      </c>
      <c r="C264" s="109" t="s">
        <v>10755</v>
      </c>
      <c r="D264" s="100" t="s">
        <v>11126</v>
      </c>
      <c r="E264" s="100">
        <v>1</v>
      </c>
      <c r="F264" s="100" t="s">
        <v>11064</v>
      </c>
      <c r="G264" s="103" t="s">
        <v>11130</v>
      </c>
      <c r="H264" s="93">
        <v>0</v>
      </c>
      <c r="I264" s="95" t="s">
        <v>11139</v>
      </c>
      <c r="J264" s="104">
        <v>300</v>
      </c>
      <c r="K264" s="80">
        <f t="shared" si="48"/>
        <v>476.5</v>
      </c>
      <c r="L264" s="106">
        <v>142950</v>
      </c>
      <c r="M264" s="92" t="str">
        <f t="shared" si="38"/>
        <v/>
      </c>
      <c r="N264" s="97">
        <v>597881</v>
      </c>
      <c r="O264" s="100">
        <v>2016</v>
      </c>
      <c r="P264" s="107">
        <f>IFERROR(('General Input Sheet'!$G$38/(VLOOKUP(O264,Histindex,3,FALSE))),1)</f>
        <v>1</v>
      </c>
      <c r="Q264" s="100" t="s">
        <v>11164</v>
      </c>
      <c r="R264" s="213" cm="1">
        <f t="array" ref="R264">IFERROR(_xlfn.IFS(AND(Q264&lt;&gt;"New",D264&lt;&gt;"Road Bridge"),30%,D264="Road Bridge",10%),0)</f>
        <v>0.3</v>
      </c>
      <c r="S264" s="80">
        <f t="shared" si="46"/>
        <v>179364</v>
      </c>
      <c r="T264" s="82">
        <f t="shared" si="47"/>
        <v>0.15</v>
      </c>
      <c r="U264" s="89">
        <f t="shared" si="39"/>
        <v>118569</v>
      </c>
      <c r="V264" s="200">
        <f t="shared" si="40"/>
        <v>101640</v>
      </c>
      <c r="W264" s="89">
        <f t="shared" si="41"/>
        <v>90938</v>
      </c>
      <c r="X264" s="221">
        <v>0</v>
      </c>
      <c r="Y264" s="83">
        <f t="shared" si="42"/>
        <v>1088392</v>
      </c>
      <c r="Z264" s="195">
        <v>2024</v>
      </c>
      <c r="AA264" s="108">
        <f>(1+PPI)^('Future Trunk Assets - Transport'!Z264-YEAR)</f>
        <v>1.1599167883489077</v>
      </c>
      <c r="AB264" s="110">
        <f>IF(Z264&lt;YEAR,1,IF('General Input Sheet'!$E$32="WACC1",1/(1+WACC1)^(Z264-YEAR), IF('General Input Sheet'!$E$32="WACC2",1/(1+WACC2)^(Z264-YEAR),"Check WACC Option in General Input Sheet")))</f>
        <v>0.63169036926213096</v>
      </c>
      <c r="AC264" s="239">
        <f t="shared" si="43"/>
        <v>1231342</v>
      </c>
      <c r="AD264" s="90">
        <f t="shared" si="44"/>
        <v>1436615</v>
      </c>
      <c r="AE264" s="106">
        <f t="shared" si="45"/>
        <v>907496</v>
      </c>
    </row>
    <row r="265" spans="2:31">
      <c r="B265" s="103" t="s">
        <v>10648</v>
      </c>
      <c r="C265" s="109" t="s">
        <v>10756</v>
      </c>
      <c r="D265" s="100" t="s">
        <v>11126</v>
      </c>
      <c r="E265" s="100">
        <v>1</v>
      </c>
      <c r="F265" s="100" t="s">
        <v>11065</v>
      </c>
      <c r="G265" s="103" t="s">
        <v>11136</v>
      </c>
      <c r="H265" s="93">
        <v>0</v>
      </c>
      <c r="I265" s="95" t="s">
        <v>11146</v>
      </c>
      <c r="J265" s="104">
        <v>150</v>
      </c>
      <c r="K265" s="80">
        <f t="shared" si="48"/>
        <v>838</v>
      </c>
      <c r="L265" s="106">
        <v>125700</v>
      </c>
      <c r="M265" s="92" t="str">
        <f t="shared" si="38"/>
        <v/>
      </c>
      <c r="N265" s="97">
        <v>592269</v>
      </c>
      <c r="O265" s="100">
        <v>2016</v>
      </c>
      <c r="P265" s="107">
        <f>IFERROR(('General Input Sheet'!$G$38/(VLOOKUP(O265,Histindex,3,FALSE))),1)</f>
        <v>1</v>
      </c>
      <c r="Q265" s="100" t="s">
        <v>11163</v>
      </c>
      <c r="R265" s="213" cm="1">
        <f t="array" ref="R265">IFERROR(_xlfn.IFS(AND(Q265&lt;&gt;"New",D265&lt;&gt;"Road Bridge"),30%,D265="Road Bridge",10%),0)</f>
        <v>0.3</v>
      </c>
      <c r="S265" s="80">
        <f t="shared" si="46"/>
        <v>177681</v>
      </c>
      <c r="T265" s="82">
        <f t="shared" si="47"/>
        <v>7.4999999999999997E-2</v>
      </c>
      <c r="U265" s="89">
        <f t="shared" si="39"/>
        <v>58728</v>
      </c>
      <c r="V265" s="200">
        <f t="shared" si="40"/>
        <v>100686</v>
      </c>
      <c r="W265" s="89">
        <f t="shared" si="41"/>
        <v>90084</v>
      </c>
      <c r="X265" s="221">
        <v>0</v>
      </c>
      <c r="Y265" s="83">
        <f t="shared" si="42"/>
        <v>1019448</v>
      </c>
      <c r="Z265" s="195">
        <v>2019</v>
      </c>
      <c r="AA265" s="108">
        <f>(1+PPI)^('Future Trunk Assets - Transport'!Z265-YEAR)</f>
        <v>1.0572070799739457</v>
      </c>
      <c r="AB265" s="110">
        <f>IF(Z265&lt;YEAR,1,IF('General Input Sheet'!$E$32="WACC1",1/(1+WACC1)^(Z265-YEAR), IF('General Input Sheet'!$E$32="WACC2",1/(1+WACC2)^(Z265-YEAR),"Check WACC Option in General Input Sheet")))</f>
        <v>0.84176157274348007</v>
      </c>
      <c r="AC265" s="239">
        <f t="shared" si="43"/>
        <v>1145148</v>
      </c>
      <c r="AD265" s="90">
        <f t="shared" si="44"/>
        <v>1213133</v>
      </c>
      <c r="AE265" s="106">
        <f t="shared" si="45"/>
        <v>1021169</v>
      </c>
    </row>
    <row r="266" spans="2:31">
      <c r="B266" s="103" t="s">
        <v>10648</v>
      </c>
      <c r="C266" s="109" t="s">
        <v>10757</v>
      </c>
      <c r="D266" s="100" t="s">
        <v>11126</v>
      </c>
      <c r="E266" s="100">
        <v>1</v>
      </c>
      <c r="F266" s="100" t="s">
        <v>11066</v>
      </c>
      <c r="G266" s="103" t="s">
        <v>11131</v>
      </c>
      <c r="H266" s="93">
        <v>0</v>
      </c>
      <c r="I266" s="95" t="s">
        <v>11140</v>
      </c>
      <c r="J266" s="104">
        <v>150</v>
      </c>
      <c r="K266" s="80">
        <f t="shared" si="48"/>
        <v>838</v>
      </c>
      <c r="L266" s="106">
        <v>125700</v>
      </c>
      <c r="M266" s="92" t="str">
        <f t="shared" si="38"/>
        <v/>
      </c>
      <c r="N266" s="97">
        <v>474634</v>
      </c>
      <c r="O266" s="100">
        <v>2016</v>
      </c>
      <c r="P266" s="107">
        <f>IFERROR(('General Input Sheet'!$G$38/(VLOOKUP(O266,Histindex,3,FALSE))),1)</f>
        <v>1</v>
      </c>
      <c r="Q266" s="100" t="s">
        <v>11164</v>
      </c>
      <c r="R266" s="213" cm="1">
        <f t="array" ref="R266">IFERROR(_xlfn.IFS(AND(Q266&lt;&gt;"New",D266&lt;&gt;"Road Bridge"),30%,D266="Road Bridge",10%),0)</f>
        <v>0.3</v>
      </c>
      <c r="S266" s="80">
        <f t="shared" si="46"/>
        <v>142390</v>
      </c>
      <c r="T266" s="82">
        <f t="shared" si="47"/>
        <v>0.15</v>
      </c>
      <c r="U266" s="89">
        <f t="shared" si="39"/>
        <v>94127</v>
      </c>
      <c r="V266" s="200">
        <f t="shared" si="40"/>
        <v>80688</v>
      </c>
      <c r="W266" s="89">
        <f t="shared" si="41"/>
        <v>72192</v>
      </c>
      <c r="X266" s="221">
        <v>0</v>
      </c>
      <c r="Y266" s="83">
        <f t="shared" si="42"/>
        <v>864031</v>
      </c>
      <c r="Z266" s="195">
        <v>2024</v>
      </c>
      <c r="AA266" s="108">
        <f>(1+PPI)^('Future Trunk Assets - Transport'!Z266-YEAR)</f>
        <v>1.1599167883489077</v>
      </c>
      <c r="AB266" s="110">
        <f>IF(Z266&lt;YEAR,1,IF('General Input Sheet'!$E$32="WACC1",1/(1+WACC1)^(Z266-YEAR), IF('General Input Sheet'!$E$32="WACC2",1/(1+WACC2)^(Z266-YEAR),"Check WACC Option in General Input Sheet")))</f>
        <v>0.63169036926213096</v>
      </c>
      <c r="AC266" s="239">
        <f t="shared" si="43"/>
        <v>989731</v>
      </c>
      <c r="AD266" s="90">
        <f t="shared" si="44"/>
        <v>1155357</v>
      </c>
      <c r="AE266" s="106">
        <f t="shared" si="45"/>
        <v>729828</v>
      </c>
    </row>
    <row r="267" spans="2:31">
      <c r="B267" s="103" t="s">
        <v>10759</v>
      </c>
      <c r="C267" s="109" t="s">
        <v>10758</v>
      </c>
      <c r="D267" s="100" t="s">
        <v>11127</v>
      </c>
      <c r="E267" s="100">
        <v>8</v>
      </c>
      <c r="F267" s="100" t="s">
        <v>11067</v>
      </c>
      <c r="G267" s="103" t="s">
        <v>11135</v>
      </c>
      <c r="H267" s="93">
        <v>290</v>
      </c>
      <c r="I267" s="95" t="s">
        <v>11143</v>
      </c>
      <c r="J267" s="104">
        <v>1301</v>
      </c>
      <c r="K267" s="80">
        <f t="shared" si="48"/>
        <v>3478.803228285934</v>
      </c>
      <c r="L267" s="106">
        <v>4525923</v>
      </c>
      <c r="M267" s="92">
        <f t="shared" si="38"/>
        <v>3276.4241379310347</v>
      </c>
      <c r="N267" s="97">
        <v>950163</v>
      </c>
      <c r="O267" s="100">
        <v>2016</v>
      </c>
      <c r="P267" s="107">
        <f>IFERROR(('General Input Sheet'!$G$38/(VLOOKUP(O267,Histindex,3,FALSE))),1)</f>
        <v>1</v>
      </c>
      <c r="Q267" s="100" t="s">
        <v>11165</v>
      </c>
      <c r="R267" s="213" cm="1">
        <f t="array" ref="R267">IFERROR(_xlfn.IFS(AND(Q267&lt;&gt;"New",D267&lt;&gt;"Road Bridge"),30%,D267="Road Bridge",10%),0)</f>
        <v>0.3</v>
      </c>
      <c r="S267" s="80">
        <f t="shared" si="46"/>
        <v>285049</v>
      </c>
      <c r="T267" s="82">
        <f t="shared" si="47"/>
        <v>0.15</v>
      </c>
      <c r="U267" s="89">
        <f t="shared" si="39"/>
        <v>188432</v>
      </c>
      <c r="V267" s="200">
        <f t="shared" si="40"/>
        <v>161528</v>
      </c>
      <c r="W267" s="89">
        <f t="shared" si="41"/>
        <v>144520</v>
      </c>
      <c r="X267" s="221">
        <v>0</v>
      </c>
      <c r="Y267" s="83">
        <f t="shared" si="42"/>
        <v>1729692</v>
      </c>
      <c r="Z267" s="195">
        <v>2024</v>
      </c>
      <c r="AA267" s="108">
        <f>(1+PPI)^('Future Trunk Assets - Transport'!Z267-YEAR)</f>
        <v>1.1599167883489077</v>
      </c>
      <c r="AB267" s="110">
        <f>IF(Z267&lt;YEAR,1,IF('General Input Sheet'!$E$32="WACC1",1/(1+WACC1)^(Z267-YEAR), IF('General Input Sheet'!$E$32="WACC2",1/(1+WACC2)^(Z267-YEAR),"Check WACC Option in General Input Sheet")))</f>
        <v>0.63169036926213096</v>
      </c>
      <c r="AC267" s="239">
        <f t="shared" si="43"/>
        <v>6255615</v>
      </c>
      <c r="AD267" s="90">
        <f t="shared" si="44"/>
        <v>7520696</v>
      </c>
      <c r="AE267" s="106">
        <f t="shared" si="45"/>
        <v>4750751</v>
      </c>
    </row>
    <row r="268" spans="2:31">
      <c r="B268" s="103" t="s">
        <v>10759</v>
      </c>
      <c r="C268" s="109" t="s">
        <v>10760</v>
      </c>
      <c r="D268" s="100" t="s">
        <v>11127</v>
      </c>
      <c r="E268" s="100">
        <v>8</v>
      </c>
      <c r="F268" s="100" t="s">
        <v>11068</v>
      </c>
      <c r="G268" s="103" t="s">
        <v>11135</v>
      </c>
      <c r="H268" s="93">
        <v>77</v>
      </c>
      <c r="I268" s="95" t="s">
        <v>11143</v>
      </c>
      <c r="J268" s="104">
        <v>1070</v>
      </c>
      <c r="K268" s="80">
        <f t="shared" si="48"/>
        <v>2310.7121495327101</v>
      </c>
      <c r="L268" s="106">
        <v>2472462</v>
      </c>
      <c r="M268" s="92">
        <f t="shared" si="38"/>
        <v>4448.2207792207791</v>
      </c>
      <c r="N268" s="97">
        <v>342513</v>
      </c>
      <c r="O268" s="100">
        <v>2016</v>
      </c>
      <c r="P268" s="107">
        <f>IFERROR(('General Input Sheet'!$G$38/(VLOOKUP(O268,Histindex,3,FALSE))),1)</f>
        <v>1</v>
      </c>
      <c r="Q268" s="100" t="s">
        <v>11165</v>
      </c>
      <c r="R268" s="213" cm="1">
        <f t="array" ref="R268">IFERROR(_xlfn.IFS(AND(Q268&lt;&gt;"New",D268&lt;&gt;"Road Bridge"),30%,D268="Road Bridge",10%),0)</f>
        <v>0.3</v>
      </c>
      <c r="S268" s="80">
        <f t="shared" si="46"/>
        <v>102754</v>
      </c>
      <c r="T268" s="82">
        <f t="shared" si="47"/>
        <v>0.15</v>
      </c>
      <c r="U268" s="89">
        <f t="shared" si="39"/>
        <v>67925</v>
      </c>
      <c r="V268" s="200">
        <f t="shared" si="40"/>
        <v>58227</v>
      </c>
      <c r="W268" s="89">
        <f t="shared" si="41"/>
        <v>52096</v>
      </c>
      <c r="X268" s="221">
        <v>0</v>
      </c>
      <c r="Y268" s="83">
        <f t="shared" si="42"/>
        <v>623515</v>
      </c>
      <c r="Z268" s="195">
        <v>2024</v>
      </c>
      <c r="AA268" s="108">
        <f>(1+PPI)^('Future Trunk Assets - Transport'!Z268-YEAR)</f>
        <v>1.1599167883489077</v>
      </c>
      <c r="AB268" s="110">
        <f>IF(Z268&lt;YEAR,1,IF('General Input Sheet'!$E$32="WACC1",1/(1+WACC1)^(Z268-YEAR), IF('General Input Sheet'!$E$32="WACC2",1/(1+WACC2)^(Z268-YEAR),"Check WACC Option in General Input Sheet")))</f>
        <v>0.63169036926213096</v>
      </c>
      <c r="AC268" s="239">
        <f t="shared" si="43"/>
        <v>3095977</v>
      </c>
      <c r="AD268" s="90">
        <f t="shared" si="44"/>
        <v>3735680</v>
      </c>
      <c r="AE268" s="106">
        <f t="shared" si="45"/>
        <v>2359793</v>
      </c>
    </row>
    <row r="269" spans="2:31">
      <c r="B269" s="103" t="s">
        <v>10759</v>
      </c>
      <c r="C269" s="109" t="s">
        <v>10761</v>
      </c>
      <c r="D269" s="100" t="s">
        <v>11126</v>
      </c>
      <c r="E269" s="100">
        <v>8</v>
      </c>
      <c r="F269" s="100" t="s">
        <v>11069</v>
      </c>
      <c r="G269" s="103" t="s">
        <v>11130</v>
      </c>
      <c r="H269" s="93">
        <v>0</v>
      </c>
      <c r="I269" s="95" t="s">
        <v>11139</v>
      </c>
      <c r="J269" s="104">
        <v>300</v>
      </c>
      <c r="K269" s="80">
        <f t="shared" si="48"/>
        <v>1554.5</v>
      </c>
      <c r="L269" s="106">
        <v>466350</v>
      </c>
      <c r="M269" s="92" t="str">
        <f t="shared" si="38"/>
        <v/>
      </c>
      <c r="N269" s="97">
        <v>629348</v>
      </c>
      <c r="O269" s="100">
        <v>2016</v>
      </c>
      <c r="P269" s="107">
        <f>IFERROR(('General Input Sheet'!$G$38/(VLOOKUP(O269,Histindex,3,FALSE))),1)</f>
        <v>1</v>
      </c>
      <c r="Q269" s="100" t="s">
        <v>11164</v>
      </c>
      <c r="R269" s="213" cm="1">
        <f t="array" ref="R269">IFERROR(_xlfn.IFS(AND(Q269&lt;&gt;"New",D269&lt;&gt;"Road Bridge"),30%,D269="Road Bridge",10%),0)</f>
        <v>0.3</v>
      </c>
      <c r="S269" s="80">
        <f t="shared" si="46"/>
        <v>188804</v>
      </c>
      <c r="T269" s="82">
        <f t="shared" si="47"/>
        <v>0.15</v>
      </c>
      <c r="U269" s="89">
        <f t="shared" si="39"/>
        <v>124809</v>
      </c>
      <c r="V269" s="200">
        <f t="shared" si="40"/>
        <v>106989</v>
      </c>
      <c r="W269" s="89">
        <f t="shared" si="41"/>
        <v>95724</v>
      </c>
      <c r="X269" s="221">
        <v>0</v>
      </c>
      <c r="Y269" s="83">
        <f t="shared" si="42"/>
        <v>1145674</v>
      </c>
      <c r="Z269" s="195">
        <v>2024</v>
      </c>
      <c r="AA269" s="108">
        <f>(1+PPI)^('Future Trunk Assets - Transport'!Z269-YEAR)</f>
        <v>1.1599167883489077</v>
      </c>
      <c r="AB269" s="110">
        <f>IF(Z269&lt;YEAR,1,IF('General Input Sheet'!$E$32="WACC1",1/(1+WACC1)^(Z269-YEAR), IF('General Input Sheet'!$E$32="WACC2",1/(1+WACC2)^(Z269-YEAR),"Check WACC Option in General Input Sheet")))</f>
        <v>0.63169036926213096</v>
      </c>
      <c r="AC269" s="239">
        <f t="shared" si="43"/>
        <v>1612024</v>
      </c>
      <c r="AD269" s="90">
        <f t="shared" si="44"/>
        <v>1897089</v>
      </c>
      <c r="AE269" s="106">
        <f t="shared" si="45"/>
        <v>1198373</v>
      </c>
    </row>
    <row r="270" spans="2:31">
      <c r="B270" s="103" t="s">
        <v>10759</v>
      </c>
      <c r="C270" s="109" t="s">
        <v>10762</v>
      </c>
      <c r="D270" s="100" t="s">
        <v>11126</v>
      </c>
      <c r="E270" s="100">
        <v>8</v>
      </c>
      <c r="F270" s="100" t="s">
        <v>11070</v>
      </c>
      <c r="G270" s="103" t="s">
        <v>11137</v>
      </c>
      <c r="H270" s="93">
        <v>0</v>
      </c>
      <c r="I270" s="95" t="s">
        <v>11145</v>
      </c>
      <c r="J270" s="104">
        <v>300</v>
      </c>
      <c r="K270" s="80">
        <f t="shared" si="48"/>
        <v>5019</v>
      </c>
      <c r="L270" s="106">
        <v>1505700</v>
      </c>
      <c r="M270" s="92" t="str">
        <f t="shared" si="38"/>
        <v/>
      </c>
      <c r="N270" s="97">
        <v>668224</v>
      </c>
      <c r="O270" s="100">
        <v>2016</v>
      </c>
      <c r="P270" s="107">
        <f>IFERROR(('General Input Sheet'!$G$38/(VLOOKUP(O270,Histindex,3,FALSE))),1)</f>
        <v>1</v>
      </c>
      <c r="Q270" s="100" t="s">
        <v>11164</v>
      </c>
      <c r="R270" s="213" cm="1">
        <f t="array" ref="R270">IFERROR(_xlfn.IFS(AND(Q270&lt;&gt;"New",D270&lt;&gt;"Road Bridge"),30%,D270="Road Bridge",10%),0)</f>
        <v>0.3</v>
      </c>
      <c r="S270" s="80">
        <f t="shared" si="46"/>
        <v>200467</v>
      </c>
      <c r="T270" s="82">
        <f t="shared" si="47"/>
        <v>0.15</v>
      </c>
      <c r="U270" s="89">
        <f t="shared" si="39"/>
        <v>132519</v>
      </c>
      <c r="V270" s="200">
        <f t="shared" si="40"/>
        <v>113598</v>
      </c>
      <c r="W270" s="89">
        <f t="shared" si="41"/>
        <v>101637</v>
      </c>
      <c r="X270" s="221">
        <v>0</v>
      </c>
      <c r="Y270" s="83">
        <f t="shared" si="42"/>
        <v>1216445</v>
      </c>
      <c r="Z270" s="195">
        <v>2024</v>
      </c>
      <c r="AA270" s="108">
        <f>(1+PPI)^('Future Trunk Assets - Transport'!Z270-YEAR)</f>
        <v>1.1599167883489077</v>
      </c>
      <c r="AB270" s="110">
        <f>IF(Z270&lt;YEAR,1,IF('General Input Sheet'!$E$32="WACC1",1/(1+WACC1)^(Z270-YEAR), IF('General Input Sheet'!$E$32="WACC2",1/(1+WACC2)^(Z270-YEAR),"Check WACC Option in General Input Sheet")))</f>
        <v>0.63169036926213096</v>
      </c>
      <c r="AC270" s="239">
        <f t="shared" si="43"/>
        <v>2722145</v>
      </c>
      <c r="AD270" s="90">
        <f t="shared" si="44"/>
        <v>3245524</v>
      </c>
      <c r="AE270" s="106">
        <f t="shared" si="45"/>
        <v>2050166</v>
      </c>
    </row>
    <row r="271" spans="2:31">
      <c r="B271" s="103" t="s">
        <v>10759</v>
      </c>
      <c r="C271" s="109" t="s">
        <v>10763</v>
      </c>
      <c r="D271" s="100" t="s">
        <v>11126</v>
      </c>
      <c r="E271" s="100">
        <v>8</v>
      </c>
      <c r="F271" s="100" t="s">
        <v>11071</v>
      </c>
      <c r="G271" s="103" t="s">
        <v>11136</v>
      </c>
      <c r="H271" s="93">
        <v>0</v>
      </c>
      <c r="I271" s="95" t="s">
        <v>11146</v>
      </c>
      <c r="J271" s="104">
        <v>300</v>
      </c>
      <c r="K271" s="80">
        <f t="shared" si="48"/>
        <v>5019</v>
      </c>
      <c r="L271" s="106">
        <v>1505700</v>
      </c>
      <c r="M271" s="92" t="str">
        <f t="shared" si="38"/>
        <v/>
      </c>
      <c r="N271" s="97">
        <v>460653</v>
      </c>
      <c r="O271" s="100">
        <v>2016</v>
      </c>
      <c r="P271" s="107">
        <f>IFERROR(('General Input Sheet'!$G$38/(VLOOKUP(O271,Histindex,3,FALSE))),1)</f>
        <v>1</v>
      </c>
      <c r="Q271" s="100" t="s">
        <v>11164</v>
      </c>
      <c r="R271" s="213" cm="1">
        <f t="array" ref="R271">IFERROR(_xlfn.IFS(AND(Q271&lt;&gt;"New",D271&lt;&gt;"Road Bridge"),30%,D271="Road Bridge",10%),0)</f>
        <v>0.3</v>
      </c>
      <c r="S271" s="80">
        <f t="shared" si="46"/>
        <v>138196</v>
      </c>
      <c r="T271" s="82">
        <f t="shared" si="47"/>
        <v>0.15</v>
      </c>
      <c r="U271" s="89">
        <f t="shared" si="39"/>
        <v>91354</v>
      </c>
      <c r="V271" s="200">
        <f t="shared" si="40"/>
        <v>78311</v>
      </c>
      <c r="W271" s="89">
        <f t="shared" si="41"/>
        <v>70065</v>
      </c>
      <c r="X271" s="221">
        <v>0</v>
      </c>
      <c r="Y271" s="83">
        <f t="shared" si="42"/>
        <v>838579</v>
      </c>
      <c r="Z271" s="195">
        <v>2024</v>
      </c>
      <c r="AA271" s="108">
        <f>(1+PPI)^('Future Trunk Assets - Transport'!Z271-YEAR)</f>
        <v>1.1599167883489077</v>
      </c>
      <c r="AB271" s="110">
        <f>IF(Z271&lt;YEAR,1,IF('General Input Sheet'!$E$32="WACC1",1/(1+WACC1)^(Z271-YEAR), IF('General Input Sheet'!$E$32="WACC2",1/(1+WACC2)^(Z271-YEAR),"Check WACC Option in General Input Sheet")))</f>
        <v>0.63169036926213096</v>
      </c>
      <c r="AC271" s="239">
        <f t="shared" si="43"/>
        <v>2344279</v>
      </c>
      <c r="AD271" s="90">
        <f t="shared" si="44"/>
        <v>2807231</v>
      </c>
      <c r="AE271" s="106">
        <f t="shared" si="45"/>
        <v>1773301</v>
      </c>
    </row>
    <row r="272" spans="2:31">
      <c r="B272" s="103" t="s">
        <v>10522</v>
      </c>
      <c r="C272" s="109" t="s">
        <v>10764</v>
      </c>
      <c r="D272" s="100" t="s">
        <v>11126</v>
      </c>
      <c r="E272" s="100">
        <v>8</v>
      </c>
      <c r="F272" s="100" t="s">
        <v>11072</v>
      </c>
      <c r="G272" s="103" t="s">
        <v>11136</v>
      </c>
      <c r="H272" s="93">
        <v>0</v>
      </c>
      <c r="I272" s="95" t="s">
        <v>11144</v>
      </c>
      <c r="J272" s="104">
        <v>150</v>
      </c>
      <c r="K272" s="80">
        <f t="shared" si="48"/>
        <v>2221</v>
      </c>
      <c r="L272" s="106">
        <v>333150</v>
      </c>
      <c r="M272" s="92" t="str">
        <f t="shared" ref="M272:M325" si="49">IFERROR(N272/H272,"")</f>
        <v/>
      </c>
      <c r="N272" s="97">
        <v>494403</v>
      </c>
      <c r="O272" s="100">
        <v>2016</v>
      </c>
      <c r="P272" s="107">
        <f>IFERROR(('General Input Sheet'!$G$38/(VLOOKUP(O272,Histindex,3,FALSE))),1)</f>
        <v>1</v>
      </c>
      <c r="Q272" s="100" t="s">
        <v>11164</v>
      </c>
      <c r="R272" s="213" cm="1">
        <f t="array" ref="R272">IFERROR(_xlfn.IFS(AND(Q272&lt;&gt;"New",D272&lt;&gt;"Road Bridge"),30%,D272="Road Bridge",10%),0)</f>
        <v>0.3</v>
      </c>
      <c r="S272" s="80">
        <f t="shared" si="46"/>
        <v>148321</v>
      </c>
      <c r="T272" s="82">
        <f t="shared" si="47"/>
        <v>7.4999999999999997E-2</v>
      </c>
      <c r="U272" s="89">
        <f t="shared" ref="U272:U335" si="50">ROUND((N272+V272+W272)*T272,0)</f>
        <v>49024</v>
      </c>
      <c r="V272" s="200">
        <f t="shared" ref="V272:V335" si="51">ROUND(N272*17%,0)</f>
        <v>84049</v>
      </c>
      <c r="W272" s="89">
        <f t="shared" ref="W272:W335" si="52">ROUND((N272+V272)*13%,0)</f>
        <v>75199</v>
      </c>
      <c r="X272" s="221">
        <v>0</v>
      </c>
      <c r="Y272" s="83">
        <f t="shared" ref="Y272:Y335" si="53">ROUND(N272+S272+U272+V272+W272,0)</f>
        <v>850996</v>
      </c>
      <c r="Z272" s="195">
        <v>2019</v>
      </c>
      <c r="AA272" s="108">
        <f>(1+PPI)^('Future Trunk Assets - Transport'!Z272-YEAR)</f>
        <v>1.0572070799739457</v>
      </c>
      <c r="AB272" s="110">
        <f>IF(Z272&lt;YEAR,1,IF('General Input Sheet'!$E$32="WACC1",1/(1+WACC1)^(Z272-YEAR), IF('General Input Sheet'!$E$32="WACC2",1/(1+WACC2)^(Z272-YEAR),"Check WACC Option in General Input Sheet")))</f>
        <v>0.84176157274348007</v>
      </c>
      <c r="AC272" s="239">
        <f t="shared" ref="AC272:AC335" si="54">ROUND(Y272+L272-X272,0)</f>
        <v>1184146</v>
      </c>
      <c r="AD272" s="90">
        <f t="shared" ref="AD272:AD335" si="55">IFERROR(ROUND((Y272*AA272)+((1+Landind)^(Z272-YEAR)*L272),0),0)</f>
        <v>1258445</v>
      </c>
      <c r="AE272" s="106">
        <f t="shared" ref="AE272:AE335" si="56">IFERROR(ROUND((AD272*AB272),0),0)</f>
        <v>1059311</v>
      </c>
    </row>
    <row r="273" spans="2:31">
      <c r="B273" s="103" t="s">
        <v>10467</v>
      </c>
      <c r="C273" s="109" t="s">
        <v>10765</v>
      </c>
      <c r="D273" s="100" t="s">
        <v>11126</v>
      </c>
      <c r="E273" s="100">
        <v>8</v>
      </c>
      <c r="F273" s="100" t="s">
        <v>11073</v>
      </c>
      <c r="G273" s="103" t="s">
        <v>11131</v>
      </c>
      <c r="H273" s="93">
        <v>0</v>
      </c>
      <c r="I273" s="95" t="s">
        <v>11140</v>
      </c>
      <c r="J273" s="104">
        <v>600</v>
      </c>
      <c r="K273" s="80">
        <f t="shared" si="48"/>
        <v>3292.5</v>
      </c>
      <c r="L273" s="106">
        <v>1975500</v>
      </c>
      <c r="M273" s="92" t="str">
        <f t="shared" si="49"/>
        <v/>
      </c>
      <c r="N273" s="97">
        <v>499615</v>
      </c>
      <c r="O273" s="100">
        <v>2016</v>
      </c>
      <c r="P273" s="107">
        <f>IFERROR(('General Input Sheet'!$G$38/(VLOOKUP(O273,Histindex,3,FALSE))),1)</f>
        <v>1</v>
      </c>
      <c r="Q273" s="100" t="s">
        <v>11164</v>
      </c>
      <c r="R273" s="213" cm="1">
        <f t="array" ref="R273">IFERROR(_xlfn.IFS(AND(Q273&lt;&gt;"New",D273&lt;&gt;"Road Bridge"),30%,D273="Road Bridge",10%),0)</f>
        <v>0.3</v>
      </c>
      <c r="S273" s="80">
        <f t="shared" si="46"/>
        <v>149885</v>
      </c>
      <c r="T273" s="82">
        <f t="shared" si="47"/>
        <v>7.4999999999999997E-2</v>
      </c>
      <c r="U273" s="89">
        <f t="shared" si="50"/>
        <v>49541</v>
      </c>
      <c r="V273" s="200">
        <f t="shared" si="51"/>
        <v>84935</v>
      </c>
      <c r="W273" s="89">
        <f t="shared" si="52"/>
        <v>75992</v>
      </c>
      <c r="X273" s="221">
        <v>0</v>
      </c>
      <c r="Y273" s="83">
        <f t="shared" si="53"/>
        <v>859968</v>
      </c>
      <c r="Z273" s="195">
        <v>2019</v>
      </c>
      <c r="AA273" s="108">
        <f>(1+PPI)^('Future Trunk Assets - Transport'!Z273-YEAR)</f>
        <v>1.0572070799739457</v>
      </c>
      <c r="AB273" s="110">
        <f>IF(Z273&lt;YEAR,1,IF('General Input Sheet'!$E$32="WACC1",1/(1+WACC1)^(Z273-YEAR), IF('General Input Sheet'!$E$32="WACC2",1/(1+WACC2)^(Z273-YEAR),"Check WACC Option in General Input Sheet")))</f>
        <v>0.84176157274348007</v>
      </c>
      <c r="AC273" s="239">
        <f t="shared" si="54"/>
        <v>2835468</v>
      </c>
      <c r="AD273" s="90">
        <f t="shared" si="55"/>
        <v>3036562</v>
      </c>
      <c r="AE273" s="106">
        <f t="shared" si="56"/>
        <v>2556061</v>
      </c>
    </row>
    <row r="274" spans="2:31">
      <c r="B274" s="103" t="s">
        <v>10767</v>
      </c>
      <c r="C274" s="109" t="s">
        <v>10766</v>
      </c>
      <c r="D274" s="100" t="s">
        <v>11127</v>
      </c>
      <c r="E274" s="100">
        <v>13</v>
      </c>
      <c r="F274" s="100" t="s">
        <v>11074</v>
      </c>
      <c r="G274" s="103" t="s">
        <v>11132</v>
      </c>
      <c r="H274" s="93">
        <v>452</v>
      </c>
      <c r="I274" s="95" t="s">
        <v>11141</v>
      </c>
      <c r="J274" s="104">
        <v>586</v>
      </c>
      <c r="K274" s="80">
        <f t="shared" si="48"/>
        <v>1.2184300341296928</v>
      </c>
      <c r="L274" s="106">
        <v>714</v>
      </c>
      <c r="M274" s="92">
        <f t="shared" si="49"/>
        <v>2465.2920353982299</v>
      </c>
      <c r="N274" s="97">
        <v>1114312</v>
      </c>
      <c r="O274" s="100">
        <v>2016</v>
      </c>
      <c r="P274" s="107">
        <f>IFERROR(('General Input Sheet'!$G$38/(VLOOKUP(O274,Histindex,3,FALSE))),1)</f>
        <v>1</v>
      </c>
      <c r="Q274" s="100" t="s">
        <v>11165</v>
      </c>
      <c r="R274" s="213" cm="1">
        <f t="array" ref="R274">IFERROR(_xlfn.IFS(AND(Q274&lt;&gt;"New",D274&lt;&gt;"Road Bridge"),30%,D274="Road Bridge",10%),0)</f>
        <v>0.3</v>
      </c>
      <c r="S274" s="80">
        <f t="shared" si="46"/>
        <v>334294</v>
      </c>
      <c r="T274" s="82">
        <f t="shared" si="47"/>
        <v>7.4999999999999997E-2</v>
      </c>
      <c r="U274" s="89">
        <f t="shared" si="50"/>
        <v>110492</v>
      </c>
      <c r="V274" s="200">
        <f t="shared" si="51"/>
        <v>189433</v>
      </c>
      <c r="W274" s="89">
        <f t="shared" si="52"/>
        <v>169487</v>
      </c>
      <c r="X274" s="221">
        <v>0</v>
      </c>
      <c r="Y274" s="83">
        <f t="shared" si="53"/>
        <v>1918018</v>
      </c>
      <c r="Z274" s="195">
        <v>2019</v>
      </c>
      <c r="AA274" s="108">
        <f>(1+PPI)^('Future Trunk Assets - Transport'!Z274-YEAR)</f>
        <v>1.0572070799739457</v>
      </c>
      <c r="AB274" s="110">
        <f>IF(Z274&lt;YEAR,1,IF('General Input Sheet'!$E$32="WACC1",1/(1+WACC1)^(Z274-YEAR), IF('General Input Sheet'!$E$32="WACC2",1/(1+WACC2)^(Z274-YEAR),"Check WACC Option in General Input Sheet")))</f>
        <v>0.84176157274348007</v>
      </c>
      <c r="AC274" s="239">
        <f t="shared" si="54"/>
        <v>1918732</v>
      </c>
      <c r="AD274" s="90">
        <f t="shared" si="55"/>
        <v>2028511</v>
      </c>
      <c r="AE274" s="106">
        <f t="shared" si="56"/>
        <v>1707523</v>
      </c>
    </row>
    <row r="275" spans="2:31">
      <c r="B275" s="103" t="s">
        <v>10769</v>
      </c>
      <c r="C275" s="109" t="s">
        <v>10768</v>
      </c>
      <c r="D275" s="100" t="s">
        <v>11127</v>
      </c>
      <c r="E275" s="100">
        <v>3</v>
      </c>
      <c r="F275" s="100" t="s">
        <v>11075</v>
      </c>
      <c r="G275" s="103" t="s">
        <v>11135</v>
      </c>
      <c r="H275" s="93">
        <v>764</v>
      </c>
      <c r="I275" s="95" t="s">
        <v>11143</v>
      </c>
      <c r="J275" s="104">
        <v>2817</v>
      </c>
      <c r="K275" s="80">
        <f t="shared" si="48"/>
        <v>800.37096201632937</v>
      </c>
      <c r="L275" s="106">
        <v>2254645</v>
      </c>
      <c r="M275" s="92">
        <f t="shared" si="49"/>
        <v>3281.6806282722514</v>
      </c>
      <c r="N275" s="97">
        <v>2507204</v>
      </c>
      <c r="O275" s="100">
        <v>2016</v>
      </c>
      <c r="P275" s="107">
        <f>IFERROR(('General Input Sheet'!$G$38/(VLOOKUP(O275,Histindex,3,FALSE))),1)</f>
        <v>1</v>
      </c>
      <c r="Q275" s="100" t="s">
        <v>11165</v>
      </c>
      <c r="R275" s="213" cm="1">
        <f t="array" ref="R275">IFERROR(_xlfn.IFS(AND(Q275&lt;&gt;"New",D275&lt;&gt;"Road Bridge"),30%,D275="Road Bridge",10%),0)</f>
        <v>0.3</v>
      </c>
      <c r="S275" s="80">
        <f t="shared" si="46"/>
        <v>752161</v>
      </c>
      <c r="T275" s="82">
        <f t="shared" si="47"/>
        <v>0.15</v>
      </c>
      <c r="U275" s="89">
        <f t="shared" si="50"/>
        <v>497216</v>
      </c>
      <c r="V275" s="200">
        <f t="shared" si="51"/>
        <v>426225</v>
      </c>
      <c r="W275" s="89">
        <f t="shared" si="52"/>
        <v>381346</v>
      </c>
      <c r="X275" s="221">
        <v>0</v>
      </c>
      <c r="Y275" s="83">
        <f t="shared" si="53"/>
        <v>4564152</v>
      </c>
      <c r="Z275" s="195">
        <v>2024</v>
      </c>
      <c r="AA275" s="108">
        <f>(1+PPI)^('Future Trunk Assets - Transport'!Z275-YEAR)</f>
        <v>1.1599167883489077</v>
      </c>
      <c r="AB275" s="110">
        <f>IF(Z275&lt;YEAR,1,IF('General Input Sheet'!$E$32="WACC1",1/(1+WACC1)^(Z275-YEAR), IF('General Input Sheet'!$E$32="WACC2",1/(1+WACC2)^(Z275-YEAR),"Check WACC Option in General Input Sheet")))</f>
        <v>0.63169036926213096</v>
      </c>
      <c r="AC275" s="239">
        <f t="shared" si="54"/>
        <v>6818797</v>
      </c>
      <c r="AD275" s="90">
        <f t="shared" si="55"/>
        <v>8041103</v>
      </c>
      <c r="AE275" s="106">
        <f t="shared" si="56"/>
        <v>5079487</v>
      </c>
    </row>
    <row r="276" spans="2:31">
      <c r="B276" s="103" t="s">
        <v>10645</v>
      </c>
      <c r="C276" s="109" t="s">
        <v>10770</v>
      </c>
      <c r="D276" s="100" t="s">
        <v>11126</v>
      </c>
      <c r="E276" s="100">
        <v>3</v>
      </c>
      <c r="F276" s="100" t="s">
        <v>11076</v>
      </c>
      <c r="G276" s="103" t="s">
        <v>11130</v>
      </c>
      <c r="H276" s="93">
        <v>0</v>
      </c>
      <c r="I276" s="95" t="s">
        <v>11139</v>
      </c>
      <c r="J276" s="104">
        <v>450</v>
      </c>
      <c r="K276" s="80">
        <f t="shared" si="48"/>
        <v>660.66666666666663</v>
      </c>
      <c r="L276" s="106">
        <v>297300</v>
      </c>
      <c r="M276" s="92" t="str">
        <f t="shared" si="49"/>
        <v/>
      </c>
      <c r="N276" s="97">
        <v>597881</v>
      </c>
      <c r="O276" s="100">
        <v>2016</v>
      </c>
      <c r="P276" s="107">
        <f>IFERROR(('General Input Sheet'!$G$38/(VLOOKUP(O276,Histindex,3,FALSE))),1)</f>
        <v>1</v>
      </c>
      <c r="Q276" s="100" t="s">
        <v>11164</v>
      </c>
      <c r="R276" s="213" cm="1">
        <f t="array" ref="R276">IFERROR(_xlfn.IFS(AND(Q276&lt;&gt;"New",D276&lt;&gt;"Road Bridge"),30%,D276="Road Bridge",10%),0)</f>
        <v>0.3</v>
      </c>
      <c r="S276" s="80">
        <f t="shared" si="46"/>
        <v>179364</v>
      </c>
      <c r="T276" s="82">
        <f t="shared" si="47"/>
        <v>7.4999999999999997E-2</v>
      </c>
      <c r="U276" s="89">
        <f t="shared" si="50"/>
        <v>59284</v>
      </c>
      <c r="V276" s="200">
        <f t="shared" si="51"/>
        <v>101640</v>
      </c>
      <c r="W276" s="89">
        <f t="shared" si="52"/>
        <v>90938</v>
      </c>
      <c r="X276" s="221">
        <v>0</v>
      </c>
      <c r="Y276" s="83">
        <f t="shared" si="53"/>
        <v>1029107</v>
      </c>
      <c r="Z276" s="195">
        <v>2019</v>
      </c>
      <c r="AA276" s="108">
        <f>(1+PPI)^('Future Trunk Assets - Transport'!Z276-YEAR)</f>
        <v>1.0572070799739457</v>
      </c>
      <c r="AB276" s="110">
        <f>IF(Z276&lt;YEAR,1,IF('General Input Sheet'!$E$32="WACC1",1/(1+WACC1)^(Z276-YEAR), IF('General Input Sheet'!$E$32="WACC2",1/(1+WACC2)^(Z276-YEAR),"Check WACC Option in General Input Sheet")))</f>
        <v>0.84176157274348007</v>
      </c>
      <c r="AC276" s="239">
        <f t="shared" si="54"/>
        <v>1326407</v>
      </c>
      <c r="AD276" s="90">
        <f t="shared" si="55"/>
        <v>1408139</v>
      </c>
      <c r="AE276" s="106">
        <f t="shared" si="56"/>
        <v>1185317</v>
      </c>
    </row>
    <row r="277" spans="2:31">
      <c r="B277" s="103" t="s">
        <v>10676</v>
      </c>
      <c r="C277" s="109" t="s">
        <v>10771</v>
      </c>
      <c r="D277" s="100" t="s">
        <v>11127</v>
      </c>
      <c r="E277" s="100">
        <v>1</v>
      </c>
      <c r="F277" s="100" t="s">
        <v>11077</v>
      </c>
      <c r="G277" s="103" t="s">
        <v>11135</v>
      </c>
      <c r="H277" s="93">
        <v>609</v>
      </c>
      <c r="I277" s="95" t="s">
        <v>11143</v>
      </c>
      <c r="J277" s="104">
        <v>5305</v>
      </c>
      <c r="K277" s="80">
        <f t="shared" si="48"/>
        <v>136.01187558906693</v>
      </c>
      <c r="L277" s="106">
        <v>721543</v>
      </c>
      <c r="M277" s="92">
        <f t="shared" si="49"/>
        <v>2709.1050903119867</v>
      </c>
      <c r="N277" s="97">
        <v>1649845</v>
      </c>
      <c r="O277" s="100">
        <v>2016</v>
      </c>
      <c r="P277" s="107">
        <f>IFERROR(('General Input Sheet'!$G$38/(VLOOKUP(O277,Histindex,3,FALSE))),1)</f>
        <v>1</v>
      </c>
      <c r="Q277" s="100" t="s">
        <v>11165</v>
      </c>
      <c r="R277" s="213" cm="1">
        <f t="array" ref="R277">IFERROR(_xlfn.IFS(AND(Q277&lt;&gt;"New",D277&lt;&gt;"Road Bridge"),30%,D277="Road Bridge",10%),0)</f>
        <v>0.3</v>
      </c>
      <c r="S277" s="80">
        <f t="shared" si="46"/>
        <v>494954</v>
      </c>
      <c r="T277" s="82">
        <f t="shared" si="47"/>
        <v>7.4999999999999997E-2</v>
      </c>
      <c r="U277" s="89">
        <f t="shared" si="50"/>
        <v>163595</v>
      </c>
      <c r="V277" s="200">
        <f t="shared" si="51"/>
        <v>280474</v>
      </c>
      <c r="W277" s="89">
        <f t="shared" si="52"/>
        <v>250941</v>
      </c>
      <c r="X277" s="221">
        <v>0</v>
      </c>
      <c r="Y277" s="83">
        <f t="shared" si="53"/>
        <v>2839809</v>
      </c>
      <c r="Z277" s="195">
        <v>2019</v>
      </c>
      <c r="AA277" s="108">
        <f>(1+PPI)^('Future Trunk Assets - Transport'!Z277-YEAR)</f>
        <v>1.0572070799739457</v>
      </c>
      <c r="AB277" s="110">
        <f>IF(Z277&lt;YEAR,1,IF('General Input Sheet'!$E$32="WACC1",1/(1+WACC1)^(Z277-YEAR), IF('General Input Sheet'!$E$32="WACC2",1/(1+WACC2)^(Z277-YEAR),"Check WACC Option in General Input Sheet")))</f>
        <v>0.84176157274348007</v>
      </c>
      <c r="AC277" s="239">
        <f t="shared" si="54"/>
        <v>3561352</v>
      </c>
      <c r="AD277" s="90">
        <f t="shared" si="55"/>
        <v>3779289</v>
      </c>
      <c r="AE277" s="106">
        <f t="shared" si="56"/>
        <v>3181260</v>
      </c>
    </row>
    <row r="278" spans="2:31">
      <c r="B278" s="103" t="s">
        <v>10676</v>
      </c>
      <c r="C278" s="109" t="s">
        <v>10772</v>
      </c>
      <c r="D278" s="100" t="s">
        <v>11127</v>
      </c>
      <c r="E278" s="100">
        <v>1</v>
      </c>
      <c r="F278" s="100" t="s">
        <v>11078</v>
      </c>
      <c r="G278" s="103" t="s">
        <v>11135</v>
      </c>
      <c r="H278" s="93">
        <v>356</v>
      </c>
      <c r="I278" s="95" t="s">
        <v>11143</v>
      </c>
      <c r="J278" s="104">
        <v>3150</v>
      </c>
      <c r="K278" s="80">
        <f t="shared" si="48"/>
        <v>0.60190476190476194</v>
      </c>
      <c r="L278" s="106">
        <v>1896</v>
      </c>
      <c r="M278" s="92">
        <f t="shared" si="49"/>
        <v>2708.0505617977528</v>
      </c>
      <c r="N278" s="97">
        <v>964066</v>
      </c>
      <c r="O278" s="100">
        <v>2016</v>
      </c>
      <c r="P278" s="107">
        <f>IFERROR(('General Input Sheet'!$G$38/(VLOOKUP(O278,Histindex,3,FALSE))),1)</f>
        <v>1</v>
      </c>
      <c r="Q278" s="100" t="s">
        <v>11165</v>
      </c>
      <c r="R278" s="213" cm="1">
        <f t="array" ref="R278">IFERROR(_xlfn.IFS(AND(Q278&lt;&gt;"New",D278&lt;&gt;"Road Bridge"),30%,D278="Road Bridge",10%),0)</f>
        <v>0.3</v>
      </c>
      <c r="S278" s="80">
        <f t="shared" si="46"/>
        <v>289220</v>
      </c>
      <c r="T278" s="82">
        <f t="shared" si="47"/>
        <v>7.4999999999999997E-2</v>
      </c>
      <c r="U278" s="89">
        <f t="shared" si="50"/>
        <v>95594</v>
      </c>
      <c r="V278" s="200">
        <f t="shared" si="51"/>
        <v>163891</v>
      </c>
      <c r="W278" s="89">
        <f t="shared" si="52"/>
        <v>146634</v>
      </c>
      <c r="X278" s="221">
        <v>0</v>
      </c>
      <c r="Y278" s="83">
        <f t="shared" si="53"/>
        <v>1659405</v>
      </c>
      <c r="Z278" s="195">
        <v>2019</v>
      </c>
      <c r="AA278" s="108">
        <f>(1+PPI)^('Future Trunk Assets - Transport'!Z278-YEAR)</f>
        <v>1.0572070799739457</v>
      </c>
      <c r="AB278" s="110">
        <f>IF(Z278&lt;YEAR,1,IF('General Input Sheet'!$E$32="WACC1",1/(1+WACC1)^(Z278-YEAR), IF('General Input Sheet'!$E$32="WACC2",1/(1+WACC2)^(Z278-YEAR),"Check WACC Option in General Input Sheet")))</f>
        <v>0.84176157274348007</v>
      </c>
      <c r="AC278" s="239">
        <f t="shared" si="54"/>
        <v>1661301</v>
      </c>
      <c r="AD278" s="90">
        <f t="shared" si="55"/>
        <v>1756376</v>
      </c>
      <c r="AE278" s="106">
        <f t="shared" si="56"/>
        <v>1478450</v>
      </c>
    </row>
    <row r="279" spans="2:31">
      <c r="B279" s="103" t="s">
        <v>10676</v>
      </c>
      <c r="C279" s="109" t="s">
        <v>10773</v>
      </c>
      <c r="D279" s="100" t="s">
        <v>11126</v>
      </c>
      <c r="E279" s="100">
        <v>1</v>
      </c>
      <c r="F279" s="100" t="s">
        <v>11079</v>
      </c>
      <c r="G279" s="103" t="s">
        <v>11130</v>
      </c>
      <c r="H279" s="93">
        <v>0</v>
      </c>
      <c r="I279" s="95" t="s">
        <v>11139</v>
      </c>
      <c r="J279" s="104">
        <v>0</v>
      </c>
      <c r="K279" s="80">
        <f t="shared" si="48"/>
        <v>0</v>
      </c>
      <c r="L279" s="106">
        <v>0</v>
      </c>
      <c r="M279" s="92" t="str">
        <f t="shared" si="49"/>
        <v/>
      </c>
      <c r="N279" s="97">
        <v>523146</v>
      </c>
      <c r="O279" s="100">
        <v>2016</v>
      </c>
      <c r="P279" s="107">
        <f>IFERROR(('General Input Sheet'!$G$38/(VLOOKUP(O279,Histindex,3,FALSE))),1)</f>
        <v>1</v>
      </c>
      <c r="Q279" s="100" t="s">
        <v>11164</v>
      </c>
      <c r="R279" s="213" cm="1">
        <f t="array" ref="R279">IFERROR(_xlfn.IFS(AND(Q279&lt;&gt;"New",D279&lt;&gt;"Road Bridge"),30%,D279="Road Bridge",10%),0)</f>
        <v>0.3</v>
      </c>
      <c r="S279" s="80">
        <f t="shared" si="46"/>
        <v>156944</v>
      </c>
      <c r="T279" s="82">
        <f t="shared" si="47"/>
        <v>7.4999999999999997E-2</v>
      </c>
      <c r="U279" s="89">
        <f t="shared" si="50"/>
        <v>51874</v>
      </c>
      <c r="V279" s="200">
        <f t="shared" si="51"/>
        <v>88935</v>
      </c>
      <c r="W279" s="89">
        <f t="shared" si="52"/>
        <v>79571</v>
      </c>
      <c r="X279" s="221">
        <v>0</v>
      </c>
      <c r="Y279" s="83">
        <f t="shared" si="53"/>
        <v>900470</v>
      </c>
      <c r="Z279" s="195">
        <v>2019</v>
      </c>
      <c r="AA279" s="108">
        <f>(1+PPI)^('Future Trunk Assets - Transport'!Z279-YEAR)</f>
        <v>1.0572070799739457</v>
      </c>
      <c r="AB279" s="110">
        <f>IF(Z279&lt;YEAR,1,IF('General Input Sheet'!$E$32="WACC1",1/(1+WACC1)^(Z279-YEAR), IF('General Input Sheet'!$E$32="WACC2",1/(1+WACC2)^(Z279-YEAR),"Check WACC Option in General Input Sheet")))</f>
        <v>0.84176157274348007</v>
      </c>
      <c r="AC279" s="239">
        <f t="shared" si="54"/>
        <v>900470</v>
      </c>
      <c r="AD279" s="90">
        <f t="shared" si="55"/>
        <v>951983</v>
      </c>
      <c r="AE279" s="106">
        <f t="shared" si="56"/>
        <v>801343</v>
      </c>
    </row>
    <row r="280" spans="2:31">
      <c r="B280" s="103" t="s">
        <v>10676</v>
      </c>
      <c r="C280" s="109" t="s">
        <v>10774</v>
      </c>
      <c r="D280" s="100" t="s">
        <v>11126</v>
      </c>
      <c r="E280" s="100">
        <v>1</v>
      </c>
      <c r="F280" s="100" t="s">
        <v>11080</v>
      </c>
      <c r="G280" s="103" t="s">
        <v>11136</v>
      </c>
      <c r="H280" s="93">
        <v>0</v>
      </c>
      <c r="I280" s="95" t="s">
        <v>11146</v>
      </c>
      <c r="J280" s="104">
        <v>150</v>
      </c>
      <c r="K280" s="80">
        <f t="shared" si="48"/>
        <v>139</v>
      </c>
      <c r="L280" s="106">
        <v>20850</v>
      </c>
      <c r="M280" s="92" t="str">
        <f t="shared" si="49"/>
        <v/>
      </c>
      <c r="N280" s="97">
        <v>592269</v>
      </c>
      <c r="O280" s="100">
        <v>2016</v>
      </c>
      <c r="P280" s="107">
        <f>IFERROR(('General Input Sheet'!$G$38/(VLOOKUP(O280,Histindex,3,FALSE))),1)</f>
        <v>1</v>
      </c>
      <c r="Q280" s="100" t="s">
        <v>11163</v>
      </c>
      <c r="R280" s="213" cm="1">
        <f t="array" ref="R280">IFERROR(_xlfn.IFS(AND(Q280&lt;&gt;"New",D280&lt;&gt;"Road Bridge"),30%,D280="Road Bridge",10%),0)</f>
        <v>0.3</v>
      </c>
      <c r="S280" s="80">
        <f t="shared" si="46"/>
        <v>177681</v>
      </c>
      <c r="T280" s="82">
        <f t="shared" si="47"/>
        <v>7.4999999999999997E-2</v>
      </c>
      <c r="U280" s="89">
        <f t="shared" si="50"/>
        <v>58728</v>
      </c>
      <c r="V280" s="200">
        <f t="shared" si="51"/>
        <v>100686</v>
      </c>
      <c r="W280" s="89">
        <f t="shared" si="52"/>
        <v>90084</v>
      </c>
      <c r="X280" s="221">
        <v>0</v>
      </c>
      <c r="Y280" s="83">
        <f t="shared" si="53"/>
        <v>1019448</v>
      </c>
      <c r="Z280" s="195">
        <v>2019</v>
      </c>
      <c r="AA280" s="108">
        <f>(1+PPI)^('Future Trunk Assets - Transport'!Z280-YEAR)</f>
        <v>1.0572070799739457</v>
      </c>
      <c r="AB280" s="110">
        <f>IF(Z280&lt;YEAR,1,IF('General Input Sheet'!$E$32="WACC1",1/(1+WACC1)^(Z280-YEAR), IF('General Input Sheet'!$E$32="WACC2",1/(1+WACC2)^(Z280-YEAR),"Check WACC Option in General Input Sheet")))</f>
        <v>0.84176157274348007</v>
      </c>
      <c r="AC280" s="239">
        <f t="shared" si="54"/>
        <v>1040298</v>
      </c>
      <c r="AD280" s="90">
        <f t="shared" si="55"/>
        <v>1100221</v>
      </c>
      <c r="AE280" s="106">
        <f t="shared" si="56"/>
        <v>926124</v>
      </c>
    </row>
    <row r="281" spans="2:31">
      <c r="B281" s="103" t="s">
        <v>10676</v>
      </c>
      <c r="C281" s="109" t="s">
        <v>10775</v>
      </c>
      <c r="D281" s="100" t="s">
        <v>11126</v>
      </c>
      <c r="E281" s="100">
        <v>1</v>
      </c>
      <c r="F281" s="100" t="s">
        <v>11081</v>
      </c>
      <c r="G281" s="103" t="s">
        <v>11130</v>
      </c>
      <c r="H281" s="93">
        <v>0</v>
      </c>
      <c r="I281" s="95" t="s">
        <v>11139</v>
      </c>
      <c r="J281" s="104">
        <v>150</v>
      </c>
      <c r="K281" s="80">
        <f t="shared" si="48"/>
        <v>19</v>
      </c>
      <c r="L281" s="106">
        <v>2850</v>
      </c>
      <c r="M281" s="92" t="str">
        <f t="shared" si="49"/>
        <v/>
      </c>
      <c r="N281" s="97">
        <v>523146</v>
      </c>
      <c r="O281" s="100">
        <v>2016</v>
      </c>
      <c r="P281" s="107">
        <f>IFERROR(('General Input Sheet'!$G$38/(VLOOKUP(O281,Histindex,3,FALSE))),1)</f>
        <v>1</v>
      </c>
      <c r="Q281" s="100" t="s">
        <v>11164</v>
      </c>
      <c r="R281" s="213" cm="1">
        <f t="array" ref="R281">IFERROR(_xlfn.IFS(AND(Q281&lt;&gt;"New",D281&lt;&gt;"Road Bridge"),30%,D281="Road Bridge",10%),0)</f>
        <v>0.3</v>
      </c>
      <c r="S281" s="80">
        <f t="shared" si="46"/>
        <v>156944</v>
      </c>
      <c r="T281" s="82">
        <f t="shared" si="47"/>
        <v>7.4999999999999997E-2</v>
      </c>
      <c r="U281" s="89">
        <f t="shared" si="50"/>
        <v>51874</v>
      </c>
      <c r="V281" s="200">
        <f t="shared" si="51"/>
        <v>88935</v>
      </c>
      <c r="W281" s="89">
        <f t="shared" si="52"/>
        <v>79571</v>
      </c>
      <c r="X281" s="221">
        <v>0</v>
      </c>
      <c r="Y281" s="83">
        <f t="shared" si="53"/>
        <v>900470</v>
      </c>
      <c r="Z281" s="195">
        <v>2019</v>
      </c>
      <c r="AA281" s="108">
        <f>(1+PPI)^('Future Trunk Assets - Transport'!Z281-YEAR)</f>
        <v>1.0572070799739457</v>
      </c>
      <c r="AB281" s="110">
        <f>IF(Z281&lt;YEAR,1,IF('General Input Sheet'!$E$32="WACC1",1/(1+WACC1)^(Z281-YEAR), IF('General Input Sheet'!$E$32="WACC2",1/(1+WACC2)^(Z281-YEAR),"Check WACC Option in General Input Sheet")))</f>
        <v>0.84176157274348007</v>
      </c>
      <c r="AC281" s="239">
        <f t="shared" si="54"/>
        <v>903320</v>
      </c>
      <c r="AD281" s="90">
        <f t="shared" si="55"/>
        <v>955052</v>
      </c>
      <c r="AE281" s="106">
        <f t="shared" si="56"/>
        <v>803926</v>
      </c>
    </row>
    <row r="282" spans="2:31">
      <c r="B282" s="103" t="s">
        <v>10776</v>
      </c>
      <c r="C282" s="109" t="s">
        <v>10777</v>
      </c>
      <c r="D282" s="100" t="s">
        <v>11129</v>
      </c>
      <c r="E282" s="100">
        <v>10</v>
      </c>
      <c r="F282" s="100" t="s">
        <v>11082</v>
      </c>
      <c r="G282" s="103" t="s">
        <v>11132</v>
      </c>
      <c r="H282" s="93">
        <v>73</v>
      </c>
      <c r="I282" s="95" t="s">
        <v>11141</v>
      </c>
      <c r="J282" s="104">
        <v>459.73929675303248</v>
      </c>
      <c r="K282" s="80">
        <f t="shared" si="48"/>
        <v>0.42197828501968354</v>
      </c>
      <c r="L282" s="106">
        <v>194</v>
      </c>
      <c r="M282" s="92">
        <f t="shared" si="49"/>
        <v>49696.835616438359</v>
      </c>
      <c r="N282" s="97">
        <v>3627869</v>
      </c>
      <c r="O282" s="100">
        <v>2016</v>
      </c>
      <c r="P282" s="107">
        <f>IFERROR(('General Input Sheet'!$G$38/(VLOOKUP(O282,Histindex,3,FALSE))),1)</f>
        <v>1</v>
      </c>
      <c r="Q282" s="100" t="s">
        <v>11165</v>
      </c>
      <c r="R282" s="213" cm="1">
        <f t="array" ref="R282">IFERROR(_xlfn.IFS(AND(Q282&lt;&gt;"New",D282&lt;&gt;"Road Bridge"),30%,D282="Road Bridge",10%),0)</f>
        <v>0.1</v>
      </c>
      <c r="S282" s="80">
        <f t="shared" si="46"/>
        <v>362787</v>
      </c>
      <c r="T282" s="82">
        <f t="shared" si="47"/>
        <v>7.4999999999999997E-2</v>
      </c>
      <c r="U282" s="89">
        <f t="shared" si="50"/>
        <v>359730</v>
      </c>
      <c r="V282" s="200">
        <f t="shared" si="51"/>
        <v>616738</v>
      </c>
      <c r="W282" s="89">
        <f t="shared" si="52"/>
        <v>551799</v>
      </c>
      <c r="X282" s="221">
        <v>0</v>
      </c>
      <c r="Y282" s="83">
        <f t="shared" si="53"/>
        <v>5518923</v>
      </c>
      <c r="Z282" s="195">
        <v>2019</v>
      </c>
      <c r="AA282" s="108">
        <f>(1+PPI)^('Future Trunk Assets - Transport'!Z282-YEAR)</f>
        <v>1.0572070799739457</v>
      </c>
      <c r="AB282" s="110">
        <f>IF(Z282&lt;YEAR,1,IF('General Input Sheet'!$E$32="WACC1",1/(1+WACC1)^(Z282-YEAR), IF('General Input Sheet'!$E$32="WACC2",1/(1+WACC2)^(Z282-YEAR),"Check WACC Option in General Input Sheet")))</f>
        <v>0.84176157274348007</v>
      </c>
      <c r="AC282" s="239">
        <f t="shared" si="54"/>
        <v>5519117</v>
      </c>
      <c r="AD282" s="90">
        <f t="shared" si="55"/>
        <v>5834853</v>
      </c>
      <c r="AE282" s="106">
        <f t="shared" si="56"/>
        <v>4911555</v>
      </c>
    </row>
    <row r="283" spans="2:31">
      <c r="B283" s="103" t="s">
        <v>10779</v>
      </c>
      <c r="C283" s="109" t="s">
        <v>10778</v>
      </c>
      <c r="D283" s="100" t="s">
        <v>11127</v>
      </c>
      <c r="E283" s="100">
        <v>10</v>
      </c>
      <c r="F283" s="100" t="s">
        <v>11083</v>
      </c>
      <c r="G283" s="103" t="s">
        <v>11135</v>
      </c>
      <c r="H283" s="93">
        <v>1180</v>
      </c>
      <c r="I283" s="95" t="s">
        <v>11143</v>
      </c>
      <c r="J283" s="104">
        <v>9720</v>
      </c>
      <c r="K283" s="80">
        <f t="shared" si="48"/>
        <v>61.945061728395061</v>
      </c>
      <c r="L283" s="106">
        <v>602106</v>
      </c>
      <c r="M283" s="92">
        <f t="shared" si="49"/>
        <v>2711.3177966101694</v>
      </c>
      <c r="N283" s="97">
        <v>3199355</v>
      </c>
      <c r="O283" s="100">
        <v>2016</v>
      </c>
      <c r="P283" s="107">
        <f>IFERROR(('General Input Sheet'!$G$38/(VLOOKUP(O283,Histindex,3,FALSE))),1)</f>
        <v>1</v>
      </c>
      <c r="Q283" s="100" t="s">
        <v>11165</v>
      </c>
      <c r="R283" s="213" cm="1">
        <f t="array" ref="R283">IFERROR(_xlfn.IFS(AND(Q283&lt;&gt;"New",D283&lt;&gt;"Road Bridge"),30%,D283="Road Bridge",10%),0)</f>
        <v>0.3</v>
      </c>
      <c r="S283" s="80">
        <f t="shared" si="46"/>
        <v>959807</v>
      </c>
      <c r="T283" s="82">
        <f t="shared" si="47"/>
        <v>7.4999999999999997E-2</v>
      </c>
      <c r="U283" s="89">
        <f t="shared" si="50"/>
        <v>317240</v>
      </c>
      <c r="V283" s="200">
        <f t="shared" si="51"/>
        <v>543890</v>
      </c>
      <c r="W283" s="89">
        <f t="shared" si="52"/>
        <v>486622</v>
      </c>
      <c r="X283" s="221">
        <v>0</v>
      </c>
      <c r="Y283" s="83">
        <f t="shared" si="53"/>
        <v>5506914</v>
      </c>
      <c r="Z283" s="195">
        <v>2019</v>
      </c>
      <c r="AA283" s="108">
        <f>(1+PPI)^('Future Trunk Assets - Transport'!Z283-YEAR)</f>
        <v>1.0572070799739457</v>
      </c>
      <c r="AB283" s="110">
        <f>IF(Z283&lt;YEAR,1,IF('General Input Sheet'!$E$32="WACC1",1/(1+WACC1)^(Z283-YEAR), IF('General Input Sheet'!$E$32="WACC2",1/(1+WACC2)^(Z283-YEAR),"Check WACC Option in General Input Sheet")))</f>
        <v>0.84176157274348007</v>
      </c>
      <c r="AC283" s="239">
        <f t="shared" si="54"/>
        <v>6109020</v>
      </c>
      <c r="AD283" s="90">
        <f t="shared" si="55"/>
        <v>6470351</v>
      </c>
      <c r="AE283" s="106">
        <f t="shared" si="56"/>
        <v>5446493</v>
      </c>
    </row>
    <row r="284" spans="2:31">
      <c r="B284" s="103" t="s">
        <v>10781</v>
      </c>
      <c r="C284" s="109" t="s">
        <v>10780</v>
      </c>
      <c r="D284" s="100" t="s">
        <v>11127</v>
      </c>
      <c r="E284" s="100">
        <v>10</v>
      </c>
      <c r="F284" s="100" t="s">
        <v>11084</v>
      </c>
      <c r="G284" s="103" t="s">
        <v>11132</v>
      </c>
      <c r="H284" s="93">
        <v>2414</v>
      </c>
      <c r="I284" s="95" t="s">
        <v>11141</v>
      </c>
      <c r="J284" s="104">
        <v>16736</v>
      </c>
      <c r="K284" s="80">
        <f t="shared" si="48"/>
        <v>107.10462476099427</v>
      </c>
      <c r="L284" s="106">
        <v>1792503</v>
      </c>
      <c r="M284" s="92">
        <f t="shared" si="49"/>
        <v>2465.3690969345485</v>
      </c>
      <c r="N284" s="97">
        <v>5951401</v>
      </c>
      <c r="O284" s="100">
        <v>2016</v>
      </c>
      <c r="P284" s="107">
        <f>IFERROR(('General Input Sheet'!$G$38/(VLOOKUP(O284,Histindex,3,FALSE))),1)</f>
        <v>1</v>
      </c>
      <c r="Q284" s="100" t="s">
        <v>11165</v>
      </c>
      <c r="R284" s="213" cm="1">
        <f t="array" ref="R284">IFERROR(_xlfn.IFS(AND(Q284&lt;&gt;"New",D284&lt;&gt;"Road Bridge"),30%,D284="Road Bridge",10%),0)</f>
        <v>0.3</v>
      </c>
      <c r="S284" s="80">
        <f t="shared" si="46"/>
        <v>1785420</v>
      </c>
      <c r="T284" s="82">
        <f t="shared" si="47"/>
        <v>0.15</v>
      </c>
      <c r="U284" s="89">
        <f t="shared" si="50"/>
        <v>1180252</v>
      </c>
      <c r="V284" s="200">
        <f t="shared" si="51"/>
        <v>1011738</v>
      </c>
      <c r="W284" s="89">
        <f t="shared" si="52"/>
        <v>905208</v>
      </c>
      <c r="X284" s="221">
        <v>0</v>
      </c>
      <c r="Y284" s="83">
        <f t="shared" si="53"/>
        <v>10834019</v>
      </c>
      <c r="Z284" s="195">
        <v>2024</v>
      </c>
      <c r="AA284" s="108">
        <f>(1+PPI)^('Future Trunk Assets - Transport'!Z284-YEAR)</f>
        <v>1.1599167883489077</v>
      </c>
      <c r="AB284" s="110">
        <f>IF(Z284&lt;YEAR,1,IF('General Input Sheet'!$E$32="WACC1",1/(1+WACC1)^(Z284-YEAR), IF('General Input Sheet'!$E$32="WACC2",1/(1+WACC2)^(Z284-YEAR),"Check WACC Option in General Input Sheet")))</f>
        <v>0.63169036926213096</v>
      </c>
      <c r="AC284" s="239">
        <f t="shared" si="54"/>
        <v>12626522</v>
      </c>
      <c r="AD284" s="90">
        <f t="shared" si="55"/>
        <v>14750551</v>
      </c>
      <c r="AE284" s="106">
        <f t="shared" si="56"/>
        <v>9317781</v>
      </c>
    </row>
    <row r="285" spans="2:31">
      <c r="B285" s="103" t="s">
        <v>10776</v>
      </c>
      <c r="C285" s="109" t="s">
        <v>10782</v>
      </c>
      <c r="D285" s="100" t="s">
        <v>11127</v>
      </c>
      <c r="E285" s="100">
        <v>10</v>
      </c>
      <c r="F285" s="100" t="s">
        <v>11085</v>
      </c>
      <c r="G285" s="103" t="s">
        <v>11132</v>
      </c>
      <c r="H285" s="93">
        <v>182</v>
      </c>
      <c r="I285" s="95" t="s">
        <v>11141</v>
      </c>
      <c r="J285" s="104">
        <v>1267</v>
      </c>
      <c r="K285" s="80">
        <f t="shared" si="48"/>
        <v>480.77348066298345</v>
      </c>
      <c r="L285" s="106">
        <v>609140</v>
      </c>
      <c r="M285" s="92">
        <f t="shared" si="49"/>
        <v>2736.8571428571427</v>
      </c>
      <c r="N285" s="97">
        <v>498108</v>
      </c>
      <c r="O285" s="100">
        <v>2016</v>
      </c>
      <c r="P285" s="107">
        <f>IFERROR(('General Input Sheet'!$G$38/(VLOOKUP(O285,Histindex,3,FALSE))),1)</f>
        <v>1</v>
      </c>
      <c r="Q285" s="100" t="s">
        <v>11165</v>
      </c>
      <c r="R285" s="213" cm="1">
        <f t="array" ref="R285">IFERROR(_xlfn.IFS(AND(Q285&lt;&gt;"New",D285&lt;&gt;"Road Bridge"),30%,D285="Road Bridge",10%),0)</f>
        <v>0.3</v>
      </c>
      <c r="S285" s="80">
        <f t="shared" si="46"/>
        <v>149432</v>
      </c>
      <c r="T285" s="82">
        <f t="shared" si="47"/>
        <v>0.15</v>
      </c>
      <c r="U285" s="89">
        <f t="shared" si="50"/>
        <v>98782</v>
      </c>
      <c r="V285" s="200">
        <f t="shared" si="51"/>
        <v>84678</v>
      </c>
      <c r="W285" s="89">
        <f t="shared" si="52"/>
        <v>75762</v>
      </c>
      <c r="X285" s="221">
        <v>0</v>
      </c>
      <c r="Y285" s="83">
        <f t="shared" si="53"/>
        <v>906762</v>
      </c>
      <c r="Z285" s="195">
        <v>2024</v>
      </c>
      <c r="AA285" s="108">
        <f>(1+PPI)^('Future Trunk Assets - Transport'!Z285-YEAR)</f>
        <v>1.1599167883489077</v>
      </c>
      <c r="AB285" s="110">
        <f>IF(Z285&lt;YEAR,1,IF('General Input Sheet'!$E$32="WACC1",1/(1+WACC1)^(Z285-YEAR), IF('General Input Sheet'!$E$32="WACC2",1/(1+WACC2)^(Z285-YEAR),"Check WACC Option in General Input Sheet")))</f>
        <v>0.63169036926213096</v>
      </c>
      <c r="AC285" s="239">
        <f t="shared" si="54"/>
        <v>1515902</v>
      </c>
      <c r="AD285" s="90">
        <f t="shared" si="55"/>
        <v>1793946</v>
      </c>
      <c r="AE285" s="106">
        <f t="shared" si="56"/>
        <v>1133218</v>
      </c>
    </row>
    <row r="286" spans="2:31">
      <c r="B286" s="103" t="s">
        <v>10776</v>
      </c>
      <c r="C286" s="109" t="s">
        <v>10783</v>
      </c>
      <c r="D286" s="100" t="s">
        <v>11127</v>
      </c>
      <c r="E286" s="100">
        <v>10</v>
      </c>
      <c r="F286" s="100" t="s">
        <v>11086</v>
      </c>
      <c r="G286" s="103" t="s">
        <v>11132</v>
      </c>
      <c r="H286" s="93">
        <v>161</v>
      </c>
      <c r="I286" s="95" t="s">
        <v>11141</v>
      </c>
      <c r="J286" s="104">
        <v>346</v>
      </c>
      <c r="K286" s="80">
        <f t="shared" si="48"/>
        <v>130.02601156069363</v>
      </c>
      <c r="L286" s="106">
        <v>44989</v>
      </c>
      <c r="M286" s="92">
        <f t="shared" si="49"/>
        <v>2733.608695652174</v>
      </c>
      <c r="N286" s="97">
        <v>440111</v>
      </c>
      <c r="O286" s="100">
        <v>2016</v>
      </c>
      <c r="P286" s="107">
        <f>IFERROR(('General Input Sheet'!$G$38/(VLOOKUP(O286,Histindex,3,FALSE))),1)</f>
        <v>1</v>
      </c>
      <c r="Q286" s="100" t="s">
        <v>11165</v>
      </c>
      <c r="R286" s="213" cm="1">
        <f t="array" ref="R286">IFERROR(_xlfn.IFS(AND(Q286&lt;&gt;"New",D286&lt;&gt;"Road Bridge"),30%,D286="Road Bridge",10%),0)</f>
        <v>0.3</v>
      </c>
      <c r="S286" s="80">
        <f t="shared" si="46"/>
        <v>132033</v>
      </c>
      <c r="T286" s="82">
        <f t="shared" si="47"/>
        <v>7.4999999999999997E-2</v>
      </c>
      <c r="U286" s="89">
        <f t="shared" si="50"/>
        <v>43640</v>
      </c>
      <c r="V286" s="200">
        <f t="shared" si="51"/>
        <v>74819</v>
      </c>
      <c r="W286" s="89">
        <f t="shared" si="52"/>
        <v>66941</v>
      </c>
      <c r="X286" s="221">
        <v>0</v>
      </c>
      <c r="Y286" s="83">
        <f t="shared" si="53"/>
        <v>757544</v>
      </c>
      <c r="Z286" s="195">
        <v>2019</v>
      </c>
      <c r="AA286" s="108">
        <f>(1+PPI)^('Future Trunk Assets - Transport'!Z286-YEAR)</f>
        <v>1.0572070799739457</v>
      </c>
      <c r="AB286" s="110">
        <f>IF(Z286&lt;YEAR,1,IF('General Input Sheet'!$E$32="WACC1",1/(1+WACC1)^(Z286-YEAR), IF('General Input Sheet'!$E$32="WACC2",1/(1+WACC2)^(Z286-YEAR),"Check WACC Option in General Input Sheet")))</f>
        <v>0.84176157274348007</v>
      </c>
      <c r="AC286" s="239">
        <f t="shared" si="54"/>
        <v>802533</v>
      </c>
      <c r="AD286" s="90">
        <f t="shared" si="55"/>
        <v>849329</v>
      </c>
      <c r="AE286" s="106">
        <f t="shared" si="56"/>
        <v>714933</v>
      </c>
    </row>
    <row r="287" spans="2:31">
      <c r="B287" s="103" t="s">
        <v>10785</v>
      </c>
      <c r="C287" s="109" t="s">
        <v>10784</v>
      </c>
      <c r="D287" s="100" t="s">
        <v>11127</v>
      </c>
      <c r="E287" s="100">
        <v>10</v>
      </c>
      <c r="F287" s="100" t="s">
        <v>11087</v>
      </c>
      <c r="G287" s="103" t="s">
        <v>11132</v>
      </c>
      <c r="H287" s="93">
        <v>739</v>
      </c>
      <c r="I287" s="95" t="s">
        <v>11141</v>
      </c>
      <c r="J287" s="104">
        <v>4211</v>
      </c>
      <c r="K287" s="80">
        <f t="shared" si="48"/>
        <v>408.06126810733792</v>
      </c>
      <c r="L287" s="106">
        <v>1718346</v>
      </c>
      <c r="M287" s="92">
        <f t="shared" si="49"/>
        <v>2466.4668470906631</v>
      </c>
      <c r="N287" s="97">
        <v>1822719</v>
      </c>
      <c r="O287" s="100">
        <v>2016</v>
      </c>
      <c r="P287" s="107">
        <f>IFERROR(('General Input Sheet'!$G$38/(VLOOKUP(O287,Histindex,3,FALSE))),1)</f>
        <v>1</v>
      </c>
      <c r="Q287" s="100" t="s">
        <v>11165</v>
      </c>
      <c r="R287" s="213" cm="1">
        <f t="array" ref="R287">IFERROR(_xlfn.IFS(AND(Q287&lt;&gt;"New",D287&lt;&gt;"Road Bridge"),30%,D287="Road Bridge",10%),0)</f>
        <v>0.3</v>
      </c>
      <c r="S287" s="80">
        <f t="shared" si="46"/>
        <v>546816</v>
      </c>
      <c r="T287" s="82">
        <f t="shared" si="47"/>
        <v>0.15</v>
      </c>
      <c r="U287" s="89">
        <f t="shared" si="50"/>
        <v>361473</v>
      </c>
      <c r="V287" s="200">
        <f t="shared" si="51"/>
        <v>309862</v>
      </c>
      <c r="W287" s="89">
        <f t="shared" si="52"/>
        <v>277236</v>
      </c>
      <c r="X287" s="221">
        <v>0</v>
      </c>
      <c r="Y287" s="83">
        <f t="shared" si="53"/>
        <v>3318106</v>
      </c>
      <c r="Z287" s="195">
        <v>2024</v>
      </c>
      <c r="AA287" s="108">
        <f>(1+PPI)^('Future Trunk Assets - Transport'!Z287-YEAR)</f>
        <v>1.1599167883489077</v>
      </c>
      <c r="AB287" s="110">
        <f>IF(Z287&lt;YEAR,1,IF('General Input Sheet'!$E$32="WACC1",1/(1+WACC1)^(Z287-YEAR), IF('General Input Sheet'!$E$32="WACC2",1/(1+WACC2)^(Z287-YEAR),"Check WACC Option in General Input Sheet")))</f>
        <v>0.63169036926213096</v>
      </c>
      <c r="AC287" s="239">
        <f t="shared" si="54"/>
        <v>5036452</v>
      </c>
      <c r="AD287" s="90">
        <f t="shared" si="55"/>
        <v>5942365</v>
      </c>
      <c r="AE287" s="106">
        <f t="shared" si="56"/>
        <v>3753735</v>
      </c>
    </row>
    <row r="288" spans="2:31">
      <c r="B288" s="103" t="s">
        <v>10776</v>
      </c>
      <c r="C288" s="109" t="s">
        <v>10786</v>
      </c>
      <c r="D288" s="100" t="s">
        <v>11127</v>
      </c>
      <c r="E288" s="100">
        <v>10</v>
      </c>
      <c r="F288" s="100" t="s">
        <v>11088</v>
      </c>
      <c r="G288" s="103" t="s">
        <v>11132</v>
      </c>
      <c r="H288" s="93">
        <v>469</v>
      </c>
      <c r="I288" s="95" t="s">
        <v>11141</v>
      </c>
      <c r="J288" s="104">
        <v>2035</v>
      </c>
      <c r="K288" s="80">
        <f t="shared" si="48"/>
        <v>513.47469287469289</v>
      </c>
      <c r="L288" s="106">
        <v>1044921</v>
      </c>
      <c r="M288" s="92">
        <f t="shared" si="49"/>
        <v>2467.2537313432836</v>
      </c>
      <c r="N288" s="97">
        <v>1157142</v>
      </c>
      <c r="O288" s="100">
        <v>2016</v>
      </c>
      <c r="P288" s="107">
        <f>IFERROR(('General Input Sheet'!$G$38/(VLOOKUP(O288,Histindex,3,FALSE))),1)</f>
        <v>1</v>
      </c>
      <c r="Q288" s="100" t="s">
        <v>11165</v>
      </c>
      <c r="R288" s="213" cm="1">
        <f t="array" ref="R288">IFERROR(_xlfn.IFS(AND(Q288&lt;&gt;"New",D288&lt;&gt;"Road Bridge"),30%,D288="Road Bridge",10%),0)</f>
        <v>0.3</v>
      </c>
      <c r="S288" s="80">
        <f t="shared" si="46"/>
        <v>347143</v>
      </c>
      <c r="T288" s="82">
        <f t="shared" si="47"/>
        <v>0.15</v>
      </c>
      <c r="U288" s="89">
        <f t="shared" si="50"/>
        <v>229479</v>
      </c>
      <c r="V288" s="200">
        <f t="shared" si="51"/>
        <v>196714</v>
      </c>
      <c r="W288" s="89">
        <f t="shared" si="52"/>
        <v>176001</v>
      </c>
      <c r="X288" s="221">
        <v>0</v>
      </c>
      <c r="Y288" s="83">
        <f t="shared" si="53"/>
        <v>2106479</v>
      </c>
      <c r="Z288" s="195">
        <v>2024</v>
      </c>
      <c r="AA288" s="108">
        <f>(1+PPI)^('Future Trunk Assets - Transport'!Z288-YEAR)</f>
        <v>1.1599167883489077</v>
      </c>
      <c r="AB288" s="110">
        <f>IF(Z288&lt;YEAR,1,IF('General Input Sheet'!$E$32="WACC1",1/(1+WACC1)^(Z288-YEAR), IF('General Input Sheet'!$E$32="WACC2",1/(1+WACC2)^(Z288-YEAR),"Check WACC Option in General Input Sheet")))</f>
        <v>0.63169036926213096</v>
      </c>
      <c r="AC288" s="239">
        <f t="shared" si="54"/>
        <v>3151400</v>
      </c>
      <c r="AD288" s="90">
        <f t="shared" si="55"/>
        <v>3716475</v>
      </c>
      <c r="AE288" s="106">
        <f t="shared" si="56"/>
        <v>2347661</v>
      </c>
    </row>
    <row r="289" spans="2:31">
      <c r="B289" s="103" t="s">
        <v>10779</v>
      </c>
      <c r="C289" s="109" t="s">
        <v>10787</v>
      </c>
      <c r="D289" s="100" t="s">
        <v>11127</v>
      </c>
      <c r="E289" s="100">
        <v>10</v>
      </c>
      <c r="F289" s="100" t="s">
        <v>11089</v>
      </c>
      <c r="G289" s="103" t="s">
        <v>11132</v>
      </c>
      <c r="H289" s="93">
        <v>535</v>
      </c>
      <c r="I289" s="95" t="s">
        <v>11141</v>
      </c>
      <c r="J289" s="104">
        <v>1525</v>
      </c>
      <c r="K289" s="80">
        <f t="shared" si="48"/>
        <v>147.10754098360655</v>
      </c>
      <c r="L289" s="106">
        <v>224339</v>
      </c>
      <c r="M289" s="92">
        <f t="shared" si="49"/>
        <v>2467.3476635514021</v>
      </c>
      <c r="N289" s="97">
        <v>1320031</v>
      </c>
      <c r="O289" s="100">
        <v>2016</v>
      </c>
      <c r="P289" s="107">
        <f>IFERROR(('General Input Sheet'!$G$38/(VLOOKUP(O289,Histindex,3,FALSE))),1)</f>
        <v>1</v>
      </c>
      <c r="Q289" s="100" t="s">
        <v>11165</v>
      </c>
      <c r="R289" s="213" cm="1">
        <f t="array" ref="R289">IFERROR(_xlfn.IFS(AND(Q289&lt;&gt;"New",D289&lt;&gt;"Road Bridge"),30%,D289="Road Bridge",10%),0)</f>
        <v>0.3</v>
      </c>
      <c r="S289" s="80">
        <f t="shared" si="46"/>
        <v>396009</v>
      </c>
      <c r="T289" s="82">
        <f t="shared" si="47"/>
        <v>7.4999999999999997E-2</v>
      </c>
      <c r="U289" s="89">
        <f t="shared" si="50"/>
        <v>130891</v>
      </c>
      <c r="V289" s="200">
        <f t="shared" si="51"/>
        <v>224405</v>
      </c>
      <c r="W289" s="89">
        <f t="shared" si="52"/>
        <v>200777</v>
      </c>
      <c r="X289" s="221">
        <v>0</v>
      </c>
      <c r="Y289" s="83">
        <f t="shared" si="53"/>
        <v>2272113</v>
      </c>
      <c r="Z289" s="195">
        <v>2019</v>
      </c>
      <c r="AA289" s="108">
        <f>(1+PPI)^('Future Trunk Assets - Transport'!Z289-YEAR)</f>
        <v>1.0572070799739457</v>
      </c>
      <c r="AB289" s="110">
        <f>IF(Z289&lt;YEAR,1,IF('General Input Sheet'!$E$32="WACC1",1/(1+WACC1)^(Z289-YEAR), IF('General Input Sheet'!$E$32="WACC2",1/(1+WACC2)^(Z289-YEAR),"Check WACC Option in General Input Sheet")))</f>
        <v>0.84176157274348007</v>
      </c>
      <c r="AC289" s="239">
        <f t="shared" si="54"/>
        <v>2496452</v>
      </c>
      <c r="AD289" s="90">
        <f t="shared" si="55"/>
        <v>2643683</v>
      </c>
      <c r="AE289" s="106">
        <f t="shared" si="56"/>
        <v>2225351</v>
      </c>
    </row>
    <row r="290" spans="2:31">
      <c r="B290" s="103" t="s">
        <v>10683</v>
      </c>
      <c r="C290" s="109" t="s">
        <v>10788</v>
      </c>
      <c r="D290" s="100" t="s">
        <v>11127</v>
      </c>
      <c r="E290" s="100">
        <v>10</v>
      </c>
      <c r="F290" s="100" t="s">
        <v>11090</v>
      </c>
      <c r="G290" s="103" t="s">
        <v>11132</v>
      </c>
      <c r="H290" s="93">
        <v>502</v>
      </c>
      <c r="I290" s="95" t="s">
        <v>11141</v>
      </c>
      <c r="J290" s="104">
        <v>547</v>
      </c>
      <c r="K290" s="80">
        <f t="shared" si="48"/>
        <v>272.2522851919561</v>
      </c>
      <c r="L290" s="106">
        <v>148922</v>
      </c>
      <c r="M290" s="92">
        <f t="shared" si="49"/>
        <v>2464.3266932270917</v>
      </c>
      <c r="N290" s="97">
        <v>1237092</v>
      </c>
      <c r="O290" s="100">
        <v>2016</v>
      </c>
      <c r="P290" s="107">
        <f>IFERROR(('General Input Sheet'!$G$38/(VLOOKUP(O290,Histindex,3,FALSE))),1)</f>
        <v>1</v>
      </c>
      <c r="Q290" s="100" t="s">
        <v>11165</v>
      </c>
      <c r="R290" s="213" cm="1">
        <f t="array" ref="R290">IFERROR(_xlfn.IFS(AND(Q290&lt;&gt;"New",D290&lt;&gt;"Road Bridge"),30%,D290="Road Bridge",10%),0)</f>
        <v>0.3</v>
      </c>
      <c r="S290" s="80">
        <f t="shared" si="46"/>
        <v>371128</v>
      </c>
      <c r="T290" s="82">
        <f t="shared" si="47"/>
        <v>7.4999999999999997E-2</v>
      </c>
      <c r="U290" s="89">
        <f t="shared" si="50"/>
        <v>122667</v>
      </c>
      <c r="V290" s="200">
        <f t="shared" si="51"/>
        <v>210306</v>
      </c>
      <c r="W290" s="89">
        <f t="shared" si="52"/>
        <v>188162</v>
      </c>
      <c r="X290" s="221">
        <v>0</v>
      </c>
      <c r="Y290" s="83">
        <f t="shared" si="53"/>
        <v>2129355</v>
      </c>
      <c r="Z290" s="195">
        <v>2019</v>
      </c>
      <c r="AA290" s="108">
        <f>(1+PPI)^('Future Trunk Assets - Transport'!Z290-YEAR)</f>
        <v>1.0572070799739457</v>
      </c>
      <c r="AB290" s="110">
        <f>IF(Z290&lt;YEAR,1,IF('General Input Sheet'!$E$32="WACC1",1/(1+WACC1)^(Z290-YEAR), IF('General Input Sheet'!$E$32="WACC2",1/(1+WACC2)^(Z290-YEAR),"Check WACC Option in General Input Sheet")))</f>
        <v>0.84176157274348007</v>
      </c>
      <c r="AC290" s="239">
        <f t="shared" si="54"/>
        <v>2278277</v>
      </c>
      <c r="AD290" s="90">
        <f t="shared" si="55"/>
        <v>2411542</v>
      </c>
      <c r="AE290" s="106">
        <f t="shared" si="56"/>
        <v>2029943</v>
      </c>
    </row>
    <row r="291" spans="2:31">
      <c r="B291" s="103" t="s">
        <v>10776</v>
      </c>
      <c r="C291" s="109" t="s">
        <v>10789</v>
      </c>
      <c r="D291" s="100" t="s">
        <v>11127</v>
      </c>
      <c r="E291" s="100">
        <v>10</v>
      </c>
      <c r="F291" s="100" t="s">
        <v>11091</v>
      </c>
      <c r="G291" s="103" t="s">
        <v>11135</v>
      </c>
      <c r="H291" s="93">
        <v>472</v>
      </c>
      <c r="I291" s="95" t="s">
        <v>11143</v>
      </c>
      <c r="J291" s="104">
        <v>726</v>
      </c>
      <c r="K291" s="80">
        <f t="shared" si="48"/>
        <v>272.15564738292011</v>
      </c>
      <c r="L291" s="106">
        <v>197585</v>
      </c>
      <c r="M291" s="92">
        <f t="shared" si="49"/>
        <v>2712.7521186440677</v>
      </c>
      <c r="N291" s="97">
        <v>1280419</v>
      </c>
      <c r="O291" s="100">
        <v>2016</v>
      </c>
      <c r="P291" s="107">
        <f>IFERROR(('General Input Sheet'!$G$38/(VLOOKUP(O291,Histindex,3,FALSE))),1)</f>
        <v>1</v>
      </c>
      <c r="Q291" s="100" t="s">
        <v>11165</v>
      </c>
      <c r="R291" s="213" cm="1">
        <f t="array" ref="R291">IFERROR(_xlfn.IFS(AND(Q291&lt;&gt;"New",D291&lt;&gt;"Road Bridge"),30%,D291="Road Bridge",10%),0)</f>
        <v>0.3</v>
      </c>
      <c r="S291" s="80">
        <f t="shared" si="46"/>
        <v>384126</v>
      </c>
      <c r="T291" s="82">
        <f t="shared" si="47"/>
        <v>7.4999999999999997E-2</v>
      </c>
      <c r="U291" s="89">
        <f t="shared" si="50"/>
        <v>126963</v>
      </c>
      <c r="V291" s="200">
        <f t="shared" si="51"/>
        <v>217671</v>
      </c>
      <c r="W291" s="89">
        <f t="shared" si="52"/>
        <v>194752</v>
      </c>
      <c r="X291" s="221">
        <v>0</v>
      </c>
      <c r="Y291" s="83">
        <f t="shared" si="53"/>
        <v>2203931</v>
      </c>
      <c r="Z291" s="195">
        <v>2019</v>
      </c>
      <c r="AA291" s="108">
        <f>(1+PPI)^('Future Trunk Assets - Transport'!Z291-YEAR)</f>
        <v>1.0572070799739457</v>
      </c>
      <c r="AB291" s="110">
        <f>IF(Z291&lt;YEAR,1,IF('General Input Sheet'!$E$32="WACC1",1/(1+WACC1)^(Z291-YEAR), IF('General Input Sheet'!$E$32="WACC2",1/(1+WACC2)^(Z291-YEAR),"Check WACC Option in General Input Sheet")))</f>
        <v>0.84176157274348007</v>
      </c>
      <c r="AC291" s="239">
        <f t="shared" si="54"/>
        <v>2401516</v>
      </c>
      <c r="AD291" s="90">
        <f t="shared" si="55"/>
        <v>2542789</v>
      </c>
      <c r="AE291" s="106">
        <f t="shared" si="56"/>
        <v>2140422</v>
      </c>
    </row>
    <row r="292" spans="2:31">
      <c r="B292" s="103" t="s">
        <v>10776</v>
      </c>
      <c r="C292" s="109" t="s">
        <v>10790</v>
      </c>
      <c r="D292" s="100" t="s">
        <v>11127</v>
      </c>
      <c r="E292" s="100">
        <v>10</v>
      </c>
      <c r="F292" s="100" t="s">
        <v>11092</v>
      </c>
      <c r="G292" s="103" t="s">
        <v>11135</v>
      </c>
      <c r="H292" s="93">
        <v>323</v>
      </c>
      <c r="I292" s="95" t="s">
        <v>11143</v>
      </c>
      <c r="J292" s="104">
        <v>1052</v>
      </c>
      <c r="K292" s="80">
        <f t="shared" si="48"/>
        <v>353.80703422053233</v>
      </c>
      <c r="L292" s="106">
        <v>372205</v>
      </c>
      <c r="M292" s="92">
        <f t="shared" si="49"/>
        <v>2712.84520123839</v>
      </c>
      <c r="N292" s="97">
        <v>876249</v>
      </c>
      <c r="O292" s="100">
        <v>2016</v>
      </c>
      <c r="P292" s="107">
        <f>IFERROR(('General Input Sheet'!$G$38/(VLOOKUP(O292,Histindex,3,FALSE))),1)</f>
        <v>1</v>
      </c>
      <c r="Q292" s="100" t="s">
        <v>11165</v>
      </c>
      <c r="R292" s="213" cm="1">
        <f t="array" ref="R292">IFERROR(_xlfn.IFS(AND(Q292&lt;&gt;"New",D292&lt;&gt;"Road Bridge"),30%,D292="Road Bridge",10%),0)</f>
        <v>0.3</v>
      </c>
      <c r="S292" s="80">
        <f t="shared" si="46"/>
        <v>262875</v>
      </c>
      <c r="T292" s="82">
        <f t="shared" si="47"/>
        <v>7.4999999999999997E-2</v>
      </c>
      <c r="U292" s="89">
        <f t="shared" si="50"/>
        <v>86887</v>
      </c>
      <c r="V292" s="200">
        <f t="shared" si="51"/>
        <v>148962</v>
      </c>
      <c r="W292" s="89">
        <f t="shared" si="52"/>
        <v>133277</v>
      </c>
      <c r="X292" s="221">
        <v>0</v>
      </c>
      <c r="Y292" s="83">
        <f t="shared" si="53"/>
        <v>1508250</v>
      </c>
      <c r="Z292" s="195">
        <v>2019</v>
      </c>
      <c r="AA292" s="108">
        <f>(1+PPI)^('Future Trunk Assets - Transport'!Z292-YEAR)</f>
        <v>1.0572070799739457</v>
      </c>
      <c r="AB292" s="110">
        <f>IF(Z292&lt;YEAR,1,IF('General Input Sheet'!$E$32="WACC1",1/(1+WACC1)^(Z292-YEAR), IF('General Input Sheet'!$E$32="WACC2",1/(1+WACC2)^(Z292-YEAR),"Check WACC Option in General Input Sheet")))</f>
        <v>0.84176157274348007</v>
      </c>
      <c r="AC292" s="239">
        <f t="shared" si="54"/>
        <v>1880455</v>
      </c>
      <c r="AD292" s="90">
        <f t="shared" si="55"/>
        <v>1995357</v>
      </c>
      <c r="AE292" s="106">
        <f t="shared" si="56"/>
        <v>1679615</v>
      </c>
    </row>
    <row r="293" spans="2:31">
      <c r="B293" s="103" t="s">
        <v>10776</v>
      </c>
      <c r="C293" s="109" t="s">
        <v>10791</v>
      </c>
      <c r="D293" s="100" t="s">
        <v>11127</v>
      </c>
      <c r="E293" s="100">
        <v>10</v>
      </c>
      <c r="F293" s="100" t="s">
        <v>11093</v>
      </c>
      <c r="G293" s="103" t="s">
        <v>11132</v>
      </c>
      <c r="H293" s="93">
        <v>76</v>
      </c>
      <c r="I293" s="95" t="s">
        <v>11141</v>
      </c>
      <c r="J293" s="104">
        <v>619</v>
      </c>
      <c r="K293" s="80">
        <f t="shared" si="48"/>
        <v>1.5621970920840065</v>
      </c>
      <c r="L293" s="106">
        <v>967</v>
      </c>
      <c r="M293" s="92">
        <f t="shared" si="49"/>
        <v>3344.1447368421054</v>
      </c>
      <c r="N293" s="97">
        <v>254155</v>
      </c>
      <c r="O293" s="100">
        <v>2016</v>
      </c>
      <c r="P293" s="107">
        <f>IFERROR(('General Input Sheet'!$G$38/(VLOOKUP(O293,Histindex,3,FALSE))),1)</f>
        <v>1</v>
      </c>
      <c r="Q293" s="100" t="s">
        <v>11165</v>
      </c>
      <c r="R293" s="213" cm="1">
        <f t="array" ref="R293">IFERROR(_xlfn.IFS(AND(Q293&lt;&gt;"New",D293&lt;&gt;"Road Bridge"),30%,D293="Road Bridge",10%),0)</f>
        <v>0.3</v>
      </c>
      <c r="S293" s="80">
        <f t="shared" si="46"/>
        <v>76247</v>
      </c>
      <c r="T293" s="82">
        <f t="shared" si="47"/>
        <v>7.4999999999999997E-2</v>
      </c>
      <c r="U293" s="89">
        <f t="shared" si="50"/>
        <v>25201</v>
      </c>
      <c r="V293" s="200">
        <f t="shared" si="51"/>
        <v>43206</v>
      </c>
      <c r="W293" s="89">
        <f t="shared" si="52"/>
        <v>38657</v>
      </c>
      <c r="X293" s="221">
        <v>0</v>
      </c>
      <c r="Y293" s="83">
        <f t="shared" si="53"/>
        <v>437466</v>
      </c>
      <c r="Z293" s="195">
        <v>2019</v>
      </c>
      <c r="AA293" s="108">
        <f>(1+PPI)^('Future Trunk Assets - Transport'!Z293-YEAR)</f>
        <v>1.0572070799739457</v>
      </c>
      <c r="AB293" s="110">
        <f>IF(Z293&lt;YEAR,1,IF('General Input Sheet'!$E$32="WACC1",1/(1+WACC1)^(Z293-YEAR), IF('General Input Sheet'!$E$32="WACC2",1/(1+WACC2)^(Z293-YEAR),"Check WACC Option in General Input Sheet")))</f>
        <v>0.84176157274348007</v>
      </c>
      <c r="AC293" s="239">
        <f t="shared" si="54"/>
        <v>438433</v>
      </c>
      <c r="AD293" s="90">
        <f t="shared" si="55"/>
        <v>463534</v>
      </c>
      <c r="AE293" s="106">
        <f t="shared" si="56"/>
        <v>390185</v>
      </c>
    </row>
    <row r="294" spans="2:31">
      <c r="B294" s="103" t="s">
        <v>10776</v>
      </c>
      <c r="C294" s="109" t="s">
        <v>10792</v>
      </c>
      <c r="D294" s="100" t="s">
        <v>11127</v>
      </c>
      <c r="E294" s="100">
        <v>10</v>
      </c>
      <c r="F294" s="100" t="s">
        <v>11094</v>
      </c>
      <c r="G294" s="103" t="s">
        <v>11132</v>
      </c>
      <c r="H294" s="93">
        <v>51</v>
      </c>
      <c r="I294" s="95" t="s">
        <v>11141</v>
      </c>
      <c r="J294" s="104">
        <v>148</v>
      </c>
      <c r="K294" s="80">
        <f t="shared" si="48"/>
        <v>1</v>
      </c>
      <c r="L294" s="106">
        <v>148</v>
      </c>
      <c r="M294" s="92">
        <f t="shared" si="49"/>
        <v>3314.3137254901962</v>
      </c>
      <c r="N294" s="97">
        <v>169030</v>
      </c>
      <c r="O294" s="100">
        <v>2016</v>
      </c>
      <c r="P294" s="107">
        <f>IFERROR(('General Input Sheet'!$G$38/(VLOOKUP(O294,Histindex,3,FALSE))),1)</f>
        <v>1</v>
      </c>
      <c r="Q294" s="100" t="s">
        <v>11165</v>
      </c>
      <c r="R294" s="213" cm="1">
        <f t="array" ref="R294">IFERROR(_xlfn.IFS(AND(Q294&lt;&gt;"New",D294&lt;&gt;"Road Bridge"),30%,D294="Road Bridge",10%),0)</f>
        <v>0.3</v>
      </c>
      <c r="S294" s="80">
        <f t="shared" si="46"/>
        <v>50709</v>
      </c>
      <c r="T294" s="82">
        <f t="shared" si="47"/>
        <v>7.4999999999999997E-2</v>
      </c>
      <c r="U294" s="89">
        <f t="shared" si="50"/>
        <v>16761</v>
      </c>
      <c r="V294" s="200">
        <f t="shared" si="51"/>
        <v>28735</v>
      </c>
      <c r="W294" s="89">
        <f t="shared" si="52"/>
        <v>25709</v>
      </c>
      <c r="X294" s="221">
        <v>0</v>
      </c>
      <c r="Y294" s="83">
        <f t="shared" si="53"/>
        <v>290944</v>
      </c>
      <c r="Z294" s="195">
        <v>2019</v>
      </c>
      <c r="AA294" s="108">
        <f>(1+PPI)^('Future Trunk Assets - Transport'!Z294-YEAR)</f>
        <v>1.0572070799739457</v>
      </c>
      <c r="AB294" s="110">
        <f>IF(Z294&lt;YEAR,1,IF('General Input Sheet'!$E$32="WACC1",1/(1+WACC1)^(Z294-YEAR), IF('General Input Sheet'!$E$32="WACC2",1/(1+WACC2)^(Z294-YEAR),"Check WACC Option in General Input Sheet")))</f>
        <v>0.84176157274348007</v>
      </c>
      <c r="AC294" s="239">
        <f t="shared" si="54"/>
        <v>291092</v>
      </c>
      <c r="AD294" s="90">
        <f t="shared" si="55"/>
        <v>307747</v>
      </c>
      <c r="AE294" s="106">
        <f t="shared" si="56"/>
        <v>259050</v>
      </c>
    </row>
    <row r="295" spans="2:31">
      <c r="B295" s="103" t="s">
        <v>10687</v>
      </c>
      <c r="C295" s="109" t="s">
        <v>10793</v>
      </c>
      <c r="D295" s="100" t="s">
        <v>11127</v>
      </c>
      <c r="E295" s="100">
        <v>10</v>
      </c>
      <c r="F295" s="100" t="s">
        <v>11095</v>
      </c>
      <c r="G295" s="103" t="s">
        <v>11132</v>
      </c>
      <c r="H295" s="93">
        <v>267</v>
      </c>
      <c r="I295" s="95" t="s">
        <v>11141</v>
      </c>
      <c r="J295" s="104">
        <v>0</v>
      </c>
      <c r="K295" s="80">
        <f t="shared" si="48"/>
        <v>0</v>
      </c>
      <c r="L295" s="106">
        <v>0</v>
      </c>
      <c r="M295" s="92">
        <f t="shared" si="49"/>
        <v>4273.7265917602999</v>
      </c>
      <c r="N295" s="97">
        <v>1141085</v>
      </c>
      <c r="O295" s="100">
        <v>2016</v>
      </c>
      <c r="P295" s="107">
        <f>IFERROR(('General Input Sheet'!$G$38/(VLOOKUP(O295,Histindex,3,FALSE))),1)</f>
        <v>1</v>
      </c>
      <c r="Q295" s="100" t="s">
        <v>11157</v>
      </c>
      <c r="R295" s="213" cm="1">
        <f t="array" ref="R295">IFERROR(_xlfn.IFS(AND(Q295&lt;&gt;"New",D295&lt;&gt;"Road Bridge"),30%,D295="Road Bridge",10%),0)</f>
        <v>0.3</v>
      </c>
      <c r="S295" s="80">
        <f t="shared" ref="S295:S343" si="57">ROUND(N295*R295,0)</f>
        <v>342326</v>
      </c>
      <c r="T295" s="82">
        <f t="shared" si="47"/>
        <v>7.4999999999999997E-2</v>
      </c>
      <c r="U295" s="89">
        <f t="shared" si="50"/>
        <v>113147</v>
      </c>
      <c r="V295" s="200">
        <f t="shared" si="51"/>
        <v>193984</v>
      </c>
      <c r="W295" s="89">
        <f t="shared" si="52"/>
        <v>173559</v>
      </c>
      <c r="X295" s="221">
        <v>0</v>
      </c>
      <c r="Y295" s="83">
        <f t="shared" si="53"/>
        <v>1964101</v>
      </c>
      <c r="Z295" s="195">
        <v>2019</v>
      </c>
      <c r="AA295" s="108">
        <f>(1+PPI)^('Future Trunk Assets - Transport'!Z295-YEAR)</f>
        <v>1.0572070799739457</v>
      </c>
      <c r="AB295" s="110">
        <f>IF(Z295&lt;YEAR,1,IF('General Input Sheet'!$E$32="WACC1",1/(1+WACC1)^(Z295-YEAR), IF('General Input Sheet'!$E$32="WACC2",1/(1+WACC2)^(Z295-YEAR),"Check WACC Option in General Input Sheet")))</f>
        <v>0.84176157274348007</v>
      </c>
      <c r="AC295" s="239">
        <f t="shared" si="54"/>
        <v>1964101</v>
      </c>
      <c r="AD295" s="90">
        <f t="shared" si="55"/>
        <v>2076461</v>
      </c>
      <c r="AE295" s="106">
        <f t="shared" si="56"/>
        <v>1747885</v>
      </c>
    </row>
    <row r="296" spans="2:31">
      <c r="B296" s="103" t="s">
        <v>10776</v>
      </c>
      <c r="C296" s="109" t="s">
        <v>10794</v>
      </c>
      <c r="D296" s="100" t="s">
        <v>11126</v>
      </c>
      <c r="E296" s="100">
        <v>10</v>
      </c>
      <c r="F296" s="100" t="s">
        <v>11096</v>
      </c>
      <c r="G296" s="103" t="s">
        <v>11131</v>
      </c>
      <c r="H296" s="93">
        <v>0</v>
      </c>
      <c r="I296" s="95" t="s">
        <v>11140</v>
      </c>
      <c r="J296" s="104">
        <v>300</v>
      </c>
      <c r="K296" s="80">
        <f t="shared" si="48"/>
        <v>475</v>
      </c>
      <c r="L296" s="106">
        <v>142500</v>
      </c>
      <c r="M296" s="92" t="str">
        <f t="shared" si="49"/>
        <v/>
      </c>
      <c r="N296" s="97">
        <v>474634</v>
      </c>
      <c r="O296" s="100">
        <v>2016</v>
      </c>
      <c r="P296" s="107">
        <f>IFERROR(('General Input Sheet'!$G$38/(VLOOKUP(O296,Histindex,3,FALSE))),1)</f>
        <v>1</v>
      </c>
      <c r="Q296" s="100" t="s">
        <v>11164</v>
      </c>
      <c r="R296" s="213" cm="1">
        <f t="array" ref="R296">IFERROR(_xlfn.IFS(AND(Q296&lt;&gt;"New",D296&lt;&gt;"Road Bridge"),30%,D296="Road Bridge",10%),0)</f>
        <v>0.3</v>
      </c>
      <c r="S296" s="80">
        <f t="shared" si="57"/>
        <v>142390</v>
      </c>
      <c r="T296" s="82">
        <f t="shared" si="47"/>
        <v>0.15</v>
      </c>
      <c r="U296" s="89">
        <f t="shared" si="50"/>
        <v>94127</v>
      </c>
      <c r="V296" s="200">
        <f t="shared" si="51"/>
        <v>80688</v>
      </c>
      <c r="W296" s="89">
        <f t="shared" si="52"/>
        <v>72192</v>
      </c>
      <c r="X296" s="221">
        <v>0</v>
      </c>
      <c r="Y296" s="83">
        <f t="shared" si="53"/>
        <v>864031</v>
      </c>
      <c r="Z296" s="195">
        <v>2024</v>
      </c>
      <c r="AA296" s="108">
        <f>(1+PPI)^('Future Trunk Assets - Transport'!Z296-YEAR)</f>
        <v>1.1599167883489077</v>
      </c>
      <c r="AB296" s="110">
        <f>IF(Z296&lt;YEAR,1,IF('General Input Sheet'!$E$32="WACC1",1/(1+WACC1)^(Z296-YEAR), IF('General Input Sheet'!$E$32="WACC2",1/(1+WACC2)^(Z296-YEAR),"Check WACC Option in General Input Sheet")))</f>
        <v>0.63169036926213096</v>
      </c>
      <c r="AC296" s="239">
        <f t="shared" si="54"/>
        <v>1006531</v>
      </c>
      <c r="AD296" s="90">
        <f t="shared" si="55"/>
        <v>1175826</v>
      </c>
      <c r="AE296" s="106">
        <f t="shared" si="56"/>
        <v>742758</v>
      </c>
    </row>
    <row r="297" spans="2:31">
      <c r="B297" s="103" t="s">
        <v>10776</v>
      </c>
      <c r="C297" s="109" t="s">
        <v>10795</v>
      </c>
      <c r="D297" s="100" t="s">
        <v>11126</v>
      </c>
      <c r="E297" s="100">
        <v>10</v>
      </c>
      <c r="F297" s="100" t="s">
        <v>11097</v>
      </c>
      <c r="G297" s="103" t="s">
        <v>11130</v>
      </c>
      <c r="H297" s="93">
        <v>0</v>
      </c>
      <c r="I297" s="95" t="s">
        <v>11139</v>
      </c>
      <c r="J297" s="104">
        <v>150</v>
      </c>
      <c r="K297" s="80">
        <f t="shared" si="48"/>
        <v>142</v>
      </c>
      <c r="L297" s="106">
        <v>21300</v>
      </c>
      <c r="M297" s="92" t="str">
        <f t="shared" si="49"/>
        <v/>
      </c>
      <c r="N297" s="97">
        <v>597881</v>
      </c>
      <c r="O297" s="100">
        <v>2016</v>
      </c>
      <c r="P297" s="107">
        <f>IFERROR(('General Input Sheet'!$G$38/(VLOOKUP(O297,Histindex,3,FALSE))),1)</f>
        <v>1</v>
      </c>
      <c r="Q297" s="100" t="s">
        <v>11164</v>
      </c>
      <c r="R297" s="213" cm="1">
        <f t="array" ref="R297">IFERROR(_xlfn.IFS(AND(Q297&lt;&gt;"New",D297&lt;&gt;"Road Bridge"),30%,D297="Road Bridge",10%),0)</f>
        <v>0.3</v>
      </c>
      <c r="S297" s="80">
        <f t="shared" si="57"/>
        <v>179364</v>
      </c>
      <c r="T297" s="82">
        <f t="shared" si="47"/>
        <v>7.4999999999999997E-2</v>
      </c>
      <c r="U297" s="89">
        <f t="shared" si="50"/>
        <v>59284</v>
      </c>
      <c r="V297" s="200">
        <f t="shared" si="51"/>
        <v>101640</v>
      </c>
      <c r="W297" s="89">
        <f t="shared" si="52"/>
        <v>90938</v>
      </c>
      <c r="X297" s="221">
        <v>0</v>
      </c>
      <c r="Y297" s="83">
        <f t="shared" si="53"/>
        <v>1029107</v>
      </c>
      <c r="Z297" s="195">
        <v>2019</v>
      </c>
      <c r="AA297" s="108">
        <f>(1+PPI)^('Future Trunk Assets - Transport'!Z297-YEAR)</f>
        <v>1.0572070799739457</v>
      </c>
      <c r="AB297" s="110">
        <f>IF(Z297&lt;YEAR,1,IF('General Input Sheet'!$E$32="WACC1",1/(1+WACC1)^(Z297-YEAR), IF('General Input Sheet'!$E$32="WACC2",1/(1+WACC2)^(Z297-YEAR),"Check WACC Option in General Input Sheet")))</f>
        <v>0.84176157274348007</v>
      </c>
      <c r="AC297" s="239">
        <f t="shared" si="54"/>
        <v>1050407</v>
      </c>
      <c r="AD297" s="90">
        <f t="shared" si="55"/>
        <v>1110917</v>
      </c>
      <c r="AE297" s="106">
        <f t="shared" si="56"/>
        <v>935127</v>
      </c>
    </row>
    <row r="298" spans="2:31">
      <c r="B298" s="103" t="s">
        <v>10776</v>
      </c>
      <c r="C298" s="109" t="s">
        <v>10796</v>
      </c>
      <c r="D298" s="100" t="s">
        <v>11126</v>
      </c>
      <c r="E298" s="100">
        <v>10</v>
      </c>
      <c r="F298" s="100" t="s">
        <v>11098</v>
      </c>
      <c r="G298" s="103" t="s">
        <v>11136</v>
      </c>
      <c r="H298" s="93">
        <v>0</v>
      </c>
      <c r="I298" s="95" t="s">
        <v>11146</v>
      </c>
      <c r="J298" s="104">
        <v>150</v>
      </c>
      <c r="K298" s="80">
        <f t="shared" si="48"/>
        <v>475</v>
      </c>
      <c r="L298" s="106">
        <v>71250</v>
      </c>
      <c r="M298" s="92" t="str">
        <f t="shared" si="49"/>
        <v/>
      </c>
      <c r="N298" s="97">
        <v>526462</v>
      </c>
      <c r="O298" s="100">
        <v>2016</v>
      </c>
      <c r="P298" s="107">
        <f>IFERROR(('General Input Sheet'!$G$38/(VLOOKUP(O298,Histindex,3,FALSE))),1)</f>
        <v>1</v>
      </c>
      <c r="Q298" s="100" t="s">
        <v>11164</v>
      </c>
      <c r="R298" s="213" cm="1">
        <f t="array" ref="R298">IFERROR(_xlfn.IFS(AND(Q298&lt;&gt;"New",D298&lt;&gt;"Road Bridge"),30%,D298="Road Bridge",10%),0)</f>
        <v>0.3</v>
      </c>
      <c r="S298" s="80">
        <f t="shared" si="57"/>
        <v>157939</v>
      </c>
      <c r="T298" s="82">
        <f t="shared" si="47"/>
        <v>7.4999999999999997E-2</v>
      </c>
      <c r="U298" s="89">
        <f t="shared" si="50"/>
        <v>52203</v>
      </c>
      <c r="V298" s="200">
        <f t="shared" si="51"/>
        <v>89499</v>
      </c>
      <c r="W298" s="89">
        <f t="shared" si="52"/>
        <v>80075</v>
      </c>
      <c r="X298" s="221">
        <v>0</v>
      </c>
      <c r="Y298" s="83">
        <f t="shared" si="53"/>
        <v>906178</v>
      </c>
      <c r="Z298" s="195">
        <v>2019</v>
      </c>
      <c r="AA298" s="108">
        <f>(1+PPI)^('Future Trunk Assets - Transport'!Z298-YEAR)</f>
        <v>1.0572070799739457</v>
      </c>
      <c r="AB298" s="110">
        <f>IF(Z298&lt;YEAR,1,IF('General Input Sheet'!$E$32="WACC1",1/(1+WACC1)^(Z298-YEAR), IF('General Input Sheet'!$E$32="WACC2",1/(1+WACC2)^(Z298-YEAR),"Check WACC Option in General Input Sheet")))</f>
        <v>0.84176157274348007</v>
      </c>
      <c r="AC298" s="239">
        <f t="shared" si="54"/>
        <v>977428</v>
      </c>
      <c r="AD298" s="90">
        <f t="shared" si="55"/>
        <v>1034746</v>
      </c>
      <c r="AE298" s="106">
        <f t="shared" si="56"/>
        <v>871009</v>
      </c>
    </row>
    <row r="299" spans="2:31">
      <c r="B299" s="103" t="s">
        <v>10798</v>
      </c>
      <c r="C299" s="109" t="s">
        <v>10797</v>
      </c>
      <c r="D299" s="100" t="s">
        <v>11126</v>
      </c>
      <c r="E299" s="100">
        <v>10</v>
      </c>
      <c r="F299" s="100" t="s">
        <v>11099</v>
      </c>
      <c r="G299" s="103" t="s">
        <v>11133</v>
      </c>
      <c r="H299" s="93">
        <v>0</v>
      </c>
      <c r="I299" s="95" t="s">
        <v>11142</v>
      </c>
      <c r="J299" s="104">
        <v>150</v>
      </c>
      <c r="K299" s="80">
        <f t="shared" si="48"/>
        <v>453</v>
      </c>
      <c r="L299" s="106">
        <v>67950</v>
      </c>
      <c r="M299" s="92" t="str">
        <f t="shared" si="49"/>
        <v/>
      </c>
      <c r="N299" s="97">
        <v>817184</v>
      </c>
      <c r="O299" s="100">
        <v>2016</v>
      </c>
      <c r="P299" s="107">
        <f>IFERROR(('General Input Sheet'!$G$38/(VLOOKUP(O299,Histindex,3,FALSE))),1)</f>
        <v>1</v>
      </c>
      <c r="Q299" s="100" t="s">
        <v>11163</v>
      </c>
      <c r="R299" s="213" cm="1">
        <f t="array" ref="R299">IFERROR(_xlfn.IFS(AND(Q299&lt;&gt;"New",D299&lt;&gt;"Road Bridge"),30%,D299="Road Bridge",10%),0)</f>
        <v>0.3</v>
      </c>
      <c r="S299" s="80">
        <f t="shared" si="57"/>
        <v>245155</v>
      </c>
      <c r="T299" s="82">
        <f t="shared" si="47"/>
        <v>0.15</v>
      </c>
      <c r="U299" s="89">
        <f t="shared" si="50"/>
        <v>162060</v>
      </c>
      <c r="V299" s="200">
        <f t="shared" si="51"/>
        <v>138921</v>
      </c>
      <c r="W299" s="89">
        <f t="shared" si="52"/>
        <v>124294</v>
      </c>
      <c r="X299" s="221">
        <v>0</v>
      </c>
      <c r="Y299" s="83">
        <f t="shared" si="53"/>
        <v>1487614</v>
      </c>
      <c r="Z299" s="195">
        <v>2024</v>
      </c>
      <c r="AA299" s="108">
        <f>(1+PPI)^('Future Trunk Assets - Transport'!Z299-YEAR)</f>
        <v>1.1599167883489077</v>
      </c>
      <c r="AB299" s="110">
        <f>IF(Z299&lt;YEAR,1,IF('General Input Sheet'!$E$32="WACC1",1/(1+WACC1)^(Z299-YEAR), IF('General Input Sheet'!$E$32="WACC2",1/(1+WACC2)^(Z299-YEAR),"Check WACC Option in General Input Sheet")))</f>
        <v>0.63169036926213096</v>
      </c>
      <c r="AC299" s="239">
        <f t="shared" si="54"/>
        <v>1555564</v>
      </c>
      <c r="AD299" s="90">
        <f t="shared" si="55"/>
        <v>1808299</v>
      </c>
      <c r="AE299" s="106">
        <f t="shared" si="56"/>
        <v>1142285</v>
      </c>
    </row>
    <row r="300" spans="2:31">
      <c r="B300" s="103" t="s">
        <v>10737</v>
      </c>
      <c r="C300" s="109" t="s">
        <v>10799</v>
      </c>
      <c r="D300" s="100" t="s">
        <v>11127</v>
      </c>
      <c r="E300" s="100">
        <v>8</v>
      </c>
      <c r="F300" s="100" t="s">
        <v>11100</v>
      </c>
      <c r="G300" s="103" t="s">
        <v>11134</v>
      </c>
      <c r="H300" s="93">
        <v>924</v>
      </c>
      <c r="I300" s="95" t="s">
        <v>115</v>
      </c>
      <c r="J300" s="104">
        <v>1023</v>
      </c>
      <c r="K300" s="80">
        <f t="shared" si="48"/>
        <v>1674.5151515151515</v>
      </c>
      <c r="L300" s="106">
        <v>1713029</v>
      </c>
      <c r="M300" s="92">
        <f t="shared" si="49"/>
        <v>1427.3387445887445</v>
      </c>
      <c r="N300" s="97">
        <v>1318861</v>
      </c>
      <c r="O300" s="100">
        <v>2016</v>
      </c>
      <c r="P300" s="107">
        <f>IFERROR(('General Input Sheet'!$G$38/(VLOOKUP(O300,Histindex,3,FALSE))),1)</f>
        <v>1</v>
      </c>
      <c r="Q300" s="100" t="s">
        <v>11165</v>
      </c>
      <c r="R300" s="213" cm="1">
        <f t="array" ref="R300">IFERROR(_xlfn.IFS(AND(Q300&lt;&gt;"New",D300&lt;&gt;"Road Bridge"),30%,D300="Road Bridge",10%),0)</f>
        <v>0.3</v>
      </c>
      <c r="S300" s="80">
        <f t="shared" si="57"/>
        <v>395658</v>
      </c>
      <c r="T300" s="82">
        <f t="shared" si="47"/>
        <v>0.15</v>
      </c>
      <c r="U300" s="89">
        <f t="shared" si="50"/>
        <v>261550</v>
      </c>
      <c r="V300" s="200">
        <f t="shared" si="51"/>
        <v>224206</v>
      </c>
      <c r="W300" s="89">
        <f t="shared" si="52"/>
        <v>200599</v>
      </c>
      <c r="X300" s="221">
        <v>0</v>
      </c>
      <c r="Y300" s="83">
        <f t="shared" si="53"/>
        <v>2400874</v>
      </c>
      <c r="Z300" s="195">
        <v>2024</v>
      </c>
      <c r="AA300" s="108">
        <f>(1+PPI)^('Future Trunk Assets - Transport'!Z300-YEAR)</f>
        <v>1.1599167883489077</v>
      </c>
      <c r="AB300" s="110">
        <f>IF(Z300&lt;YEAR,1,IF('General Input Sheet'!$E$32="WACC1",1/(1+WACC1)^(Z300-YEAR), IF('General Input Sheet'!$E$32="WACC2",1/(1+WACC2)^(Z300-YEAR),"Check WACC Option in General Input Sheet")))</f>
        <v>0.63169036926213096</v>
      </c>
      <c r="AC300" s="239">
        <f t="shared" si="54"/>
        <v>4113903</v>
      </c>
      <c r="AD300" s="90">
        <f t="shared" si="55"/>
        <v>4871974</v>
      </c>
      <c r="AE300" s="106">
        <f t="shared" si="56"/>
        <v>3077579</v>
      </c>
    </row>
    <row r="301" spans="2:31">
      <c r="B301" s="103" t="s">
        <v>10737</v>
      </c>
      <c r="C301" s="109" t="s">
        <v>10800</v>
      </c>
      <c r="D301" s="100" t="s">
        <v>11127</v>
      </c>
      <c r="E301" s="100">
        <v>8</v>
      </c>
      <c r="F301" s="100" t="s">
        <v>11101</v>
      </c>
      <c r="G301" s="103" t="s">
        <v>11134</v>
      </c>
      <c r="H301" s="93">
        <v>390</v>
      </c>
      <c r="I301" s="95" t="s">
        <v>115</v>
      </c>
      <c r="J301" s="104">
        <v>498</v>
      </c>
      <c r="K301" s="80">
        <f t="shared" si="48"/>
        <v>3187.4236947791164</v>
      </c>
      <c r="L301" s="106">
        <v>1587337</v>
      </c>
      <c r="M301" s="92">
        <f t="shared" si="49"/>
        <v>1428.7923076923078</v>
      </c>
      <c r="N301" s="97">
        <v>557229</v>
      </c>
      <c r="O301" s="100">
        <v>2016</v>
      </c>
      <c r="P301" s="107">
        <f>IFERROR(('General Input Sheet'!$G$38/(VLOOKUP(O301,Histindex,3,FALSE))),1)</f>
        <v>1</v>
      </c>
      <c r="Q301" s="100" t="s">
        <v>11165</v>
      </c>
      <c r="R301" s="213" cm="1">
        <f t="array" ref="R301">IFERROR(_xlfn.IFS(AND(Q301&lt;&gt;"New",D301&lt;&gt;"Road Bridge"),30%,D301="Road Bridge",10%),0)</f>
        <v>0.3</v>
      </c>
      <c r="S301" s="80">
        <f t="shared" si="57"/>
        <v>167169</v>
      </c>
      <c r="T301" s="82">
        <f t="shared" si="47"/>
        <v>7.4999999999999997E-2</v>
      </c>
      <c r="U301" s="89">
        <f t="shared" si="50"/>
        <v>55253</v>
      </c>
      <c r="V301" s="200">
        <f t="shared" si="51"/>
        <v>94729</v>
      </c>
      <c r="W301" s="89">
        <f t="shared" si="52"/>
        <v>84755</v>
      </c>
      <c r="X301" s="221">
        <v>0</v>
      </c>
      <c r="Y301" s="83">
        <f t="shared" si="53"/>
        <v>959135</v>
      </c>
      <c r="Z301" s="195">
        <v>2019</v>
      </c>
      <c r="AA301" s="108">
        <f>(1+PPI)^('Future Trunk Assets - Transport'!Z301-YEAR)</f>
        <v>1.0572070799739457</v>
      </c>
      <c r="AB301" s="110">
        <f>IF(Z301&lt;YEAR,1,IF('General Input Sheet'!$E$32="WACC1",1/(1+WACC1)^(Z301-YEAR), IF('General Input Sheet'!$E$32="WACC2",1/(1+WACC2)^(Z301-YEAR),"Check WACC Option in General Input Sheet")))</f>
        <v>0.84176157274348007</v>
      </c>
      <c r="AC301" s="239">
        <f t="shared" si="54"/>
        <v>2546472</v>
      </c>
      <c r="AD301" s="90">
        <f t="shared" si="55"/>
        <v>2723393</v>
      </c>
      <c r="AE301" s="106">
        <f t="shared" si="56"/>
        <v>2292448</v>
      </c>
    </row>
    <row r="302" spans="2:31">
      <c r="B302" s="103" t="s">
        <v>10737</v>
      </c>
      <c r="C302" s="109" t="s">
        <v>10801</v>
      </c>
      <c r="D302" s="100" t="s">
        <v>11127</v>
      </c>
      <c r="E302" s="100">
        <v>8</v>
      </c>
      <c r="F302" s="100" t="s">
        <v>11102</v>
      </c>
      <c r="G302" s="103" t="s">
        <v>11134</v>
      </c>
      <c r="H302" s="93">
        <v>212</v>
      </c>
      <c r="I302" s="95" t="s">
        <v>115</v>
      </c>
      <c r="J302" s="104">
        <v>33</v>
      </c>
      <c r="K302" s="80">
        <f t="shared" si="48"/>
        <v>3584.7272727272725</v>
      </c>
      <c r="L302" s="106">
        <v>118296</v>
      </c>
      <c r="M302" s="92">
        <f t="shared" si="49"/>
        <v>1581.4481132075471</v>
      </c>
      <c r="N302" s="97">
        <v>335267</v>
      </c>
      <c r="O302" s="100">
        <v>2016</v>
      </c>
      <c r="P302" s="107">
        <f>IFERROR(('General Input Sheet'!$G$38/(VLOOKUP(O302,Histindex,3,FALSE))),1)</f>
        <v>1</v>
      </c>
      <c r="Q302" s="100" t="s">
        <v>11165</v>
      </c>
      <c r="R302" s="213" cm="1">
        <f t="array" ref="R302">IFERROR(_xlfn.IFS(AND(Q302&lt;&gt;"New",D302&lt;&gt;"Road Bridge"),30%,D302="Road Bridge",10%),0)</f>
        <v>0.3</v>
      </c>
      <c r="S302" s="80">
        <f t="shared" si="57"/>
        <v>100580</v>
      </c>
      <c r="T302" s="82">
        <f t="shared" si="47"/>
        <v>7.4999999999999997E-2</v>
      </c>
      <c r="U302" s="89">
        <f t="shared" si="50"/>
        <v>33244</v>
      </c>
      <c r="V302" s="200">
        <f t="shared" si="51"/>
        <v>56995</v>
      </c>
      <c r="W302" s="89">
        <f t="shared" si="52"/>
        <v>50994</v>
      </c>
      <c r="X302" s="221">
        <v>0</v>
      </c>
      <c r="Y302" s="83">
        <f t="shared" si="53"/>
        <v>577080</v>
      </c>
      <c r="Z302" s="195">
        <v>2019</v>
      </c>
      <c r="AA302" s="108">
        <f>(1+PPI)^('Future Trunk Assets - Transport'!Z302-YEAR)</f>
        <v>1.0572070799739457</v>
      </c>
      <c r="AB302" s="110">
        <f>IF(Z302&lt;YEAR,1,IF('General Input Sheet'!$E$32="WACC1",1/(1+WACC1)^(Z302-YEAR), IF('General Input Sheet'!$E$32="WACC2",1/(1+WACC2)^(Z302-YEAR),"Check WACC Option in General Input Sheet")))</f>
        <v>0.84176157274348007</v>
      </c>
      <c r="AC302" s="239">
        <f t="shared" si="54"/>
        <v>695376</v>
      </c>
      <c r="AD302" s="90">
        <f t="shared" si="55"/>
        <v>737485</v>
      </c>
      <c r="AE302" s="106">
        <f t="shared" si="56"/>
        <v>620787</v>
      </c>
    </row>
    <row r="303" spans="2:31">
      <c r="B303" s="103" t="s">
        <v>10737</v>
      </c>
      <c r="C303" s="109" t="s">
        <v>10802</v>
      </c>
      <c r="D303" s="100" t="s">
        <v>11126</v>
      </c>
      <c r="E303" s="100">
        <v>8</v>
      </c>
      <c r="F303" s="100" t="s">
        <v>11103</v>
      </c>
      <c r="G303" s="103" t="s">
        <v>11131</v>
      </c>
      <c r="H303" s="93">
        <v>0</v>
      </c>
      <c r="I303" s="95" t="s">
        <v>11148</v>
      </c>
      <c r="J303" s="104">
        <v>450</v>
      </c>
      <c r="K303" s="80">
        <f t="shared" si="48"/>
        <v>3856</v>
      </c>
      <c r="L303" s="106">
        <v>1735200</v>
      </c>
      <c r="M303" s="92" t="str">
        <f t="shared" si="49"/>
        <v/>
      </c>
      <c r="N303" s="97">
        <v>654670</v>
      </c>
      <c r="O303" s="100">
        <v>2016</v>
      </c>
      <c r="P303" s="107">
        <f>IFERROR(('General Input Sheet'!$G$38/(VLOOKUP(O303,Histindex,3,FALSE))),1)</f>
        <v>1</v>
      </c>
      <c r="Q303" s="100" t="s">
        <v>11163</v>
      </c>
      <c r="R303" s="213" cm="1">
        <f t="array" ref="R303">IFERROR(_xlfn.IFS(AND(Q303&lt;&gt;"New",D303&lt;&gt;"Road Bridge"),30%,D303="Road Bridge",10%),0)</f>
        <v>0.3</v>
      </c>
      <c r="S303" s="80">
        <f t="shared" si="57"/>
        <v>196401</v>
      </c>
      <c r="T303" s="82">
        <f t="shared" si="47"/>
        <v>7.4999999999999997E-2</v>
      </c>
      <c r="U303" s="89">
        <f t="shared" si="50"/>
        <v>64915</v>
      </c>
      <c r="V303" s="200">
        <f t="shared" si="51"/>
        <v>111294</v>
      </c>
      <c r="W303" s="89">
        <f t="shared" si="52"/>
        <v>99575</v>
      </c>
      <c r="X303" s="221">
        <v>0</v>
      </c>
      <c r="Y303" s="83">
        <f t="shared" si="53"/>
        <v>1126855</v>
      </c>
      <c r="Z303" s="195">
        <v>2019</v>
      </c>
      <c r="AA303" s="108">
        <f>(1+PPI)^('Future Trunk Assets - Transport'!Z303-YEAR)</f>
        <v>1.0572070799739457</v>
      </c>
      <c r="AB303" s="110">
        <f>IF(Z303&lt;YEAR,1,IF('General Input Sheet'!$E$32="WACC1",1/(1+WACC1)^(Z303-YEAR), IF('General Input Sheet'!$E$32="WACC2",1/(1+WACC2)^(Z303-YEAR),"Check WACC Option in General Input Sheet")))</f>
        <v>0.84176157274348007</v>
      </c>
      <c r="AC303" s="239">
        <f t="shared" si="54"/>
        <v>2862055</v>
      </c>
      <c r="AD303" s="90">
        <f t="shared" si="55"/>
        <v>3059940</v>
      </c>
      <c r="AE303" s="106">
        <f t="shared" si="56"/>
        <v>2575740</v>
      </c>
    </row>
    <row r="304" spans="2:31">
      <c r="B304" s="103" t="s">
        <v>10737</v>
      </c>
      <c r="C304" s="109" t="s">
        <v>10803</v>
      </c>
      <c r="D304" s="100" t="s">
        <v>11126</v>
      </c>
      <c r="E304" s="100">
        <v>8</v>
      </c>
      <c r="F304" s="100" t="s">
        <v>11104</v>
      </c>
      <c r="G304" s="103" t="s">
        <v>11133</v>
      </c>
      <c r="H304" s="93">
        <v>0</v>
      </c>
      <c r="I304" s="95" t="s">
        <v>11142</v>
      </c>
      <c r="J304" s="104">
        <v>300</v>
      </c>
      <c r="K304" s="80">
        <f t="shared" si="48"/>
        <v>3292.5</v>
      </c>
      <c r="L304" s="106">
        <v>987750</v>
      </c>
      <c r="M304" s="92" t="str">
        <f t="shared" si="49"/>
        <v/>
      </c>
      <c r="N304" s="97">
        <v>645146</v>
      </c>
      <c r="O304" s="100">
        <v>2016</v>
      </c>
      <c r="P304" s="107">
        <f>IFERROR(('General Input Sheet'!$G$38/(VLOOKUP(O304,Histindex,3,FALSE))),1)</f>
        <v>1</v>
      </c>
      <c r="Q304" s="100" t="s">
        <v>11163</v>
      </c>
      <c r="R304" s="213" cm="1">
        <f t="array" ref="R304">IFERROR(_xlfn.IFS(AND(Q304&lt;&gt;"New",D304&lt;&gt;"Road Bridge"),30%,D304="Road Bridge",10%),0)</f>
        <v>0.3</v>
      </c>
      <c r="S304" s="80">
        <f t="shared" si="57"/>
        <v>193544</v>
      </c>
      <c r="T304" s="82">
        <f t="shared" si="47"/>
        <v>7.4999999999999997E-2</v>
      </c>
      <c r="U304" s="89">
        <f t="shared" si="50"/>
        <v>63971</v>
      </c>
      <c r="V304" s="200">
        <f t="shared" si="51"/>
        <v>109675</v>
      </c>
      <c r="W304" s="89">
        <f t="shared" si="52"/>
        <v>98127</v>
      </c>
      <c r="X304" s="221">
        <v>0</v>
      </c>
      <c r="Y304" s="83">
        <f t="shared" si="53"/>
        <v>1110463</v>
      </c>
      <c r="Z304" s="195">
        <v>2019</v>
      </c>
      <c r="AA304" s="108">
        <f>(1+PPI)^('Future Trunk Assets - Transport'!Z304-YEAR)</f>
        <v>1.0572070799739457</v>
      </c>
      <c r="AB304" s="110">
        <f>IF(Z304&lt;YEAR,1,IF('General Input Sheet'!$E$32="WACC1",1/(1+WACC1)^(Z304-YEAR), IF('General Input Sheet'!$E$32="WACC2",1/(1+WACC2)^(Z304-YEAR),"Check WACC Option in General Input Sheet")))</f>
        <v>0.84176157274348007</v>
      </c>
      <c r="AC304" s="239">
        <f t="shared" si="54"/>
        <v>2098213</v>
      </c>
      <c r="AD304" s="90">
        <f t="shared" si="55"/>
        <v>2237688</v>
      </c>
      <c r="AE304" s="106">
        <f t="shared" si="56"/>
        <v>1883600</v>
      </c>
    </row>
    <row r="305" spans="2:31">
      <c r="B305" s="103" t="s">
        <v>10427</v>
      </c>
      <c r="C305" s="109" t="s">
        <v>10804</v>
      </c>
      <c r="D305" s="100" t="s">
        <v>11129</v>
      </c>
      <c r="E305" s="100">
        <v>9</v>
      </c>
      <c r="F305" s="100" t="s">
        <v>11105</v>
      </c>
      <c r="G305" s="103" t="s">
        <v>11135</v>
      </c>
      <c r="H305" s="93">
        <v>83</v>
      </c>
      <c r="I305" s="95" t="s">
        <v>11143</v>
      </c>
      <c r="J305" s="104">
        <v>0</v>
      </c>
      <c r="K305" s="80">
        <f t="shared" si="48"/>
        <v>0</v>
      </c>
      <c r="L305" s="106">
        <v>0</v>
      </c>
      <c r="M305" s="92">
        <f t="shared" si="49"/>
        <v>80589.144578313251</v>
      </c>
      <c r="N305" s="97">
        <v>6688899</v>
      </c>
      <c r="O305" s="100">
        <v>2016</v>
      </c>
      <c r="P305" s="107">
        <f>IFERROR(('General Input Sheet'!$G$38/(VLOOKUP(O305,Histindex,3,FALSE))),1)</f>
        <v>1</v>
      </c>
      <c r="Q305" s="100" t="s">
        <v>11165</v>
      </c>
      <c r="R305" s="213" cm="1">
        <f t="array" ref="R305">IFERROR(_xlfn.IFS(AND(Q305&lt;&gt;"New",D305&lt;&gt;"Road Bridge"),30%,D305="Road Bridge",10%),0)</f>
        <v>0.1</v>
      </c>
      <c r="S305" s="80">
        <f t="shared" si="57"/>
        <v>668890</v>
      </c>
      <c r="T305" s="82">
        <f t="shared" si="47"/>
        <v>0.15</v>
      </c>
      <c r="U305" s="89">
        <f t="shared" si="50"/>
        <v>1326509</v>
      </c>
      <c r="V305" s="200">
        <f t="shared" si="51"/>
        <v>1137113</v>
      </c>
      <c r="W305" s="89">
        <f t="shared" si="52"/>
        <v>1017382</v>
      </c>
      <c r="X305" s="221">
        <v>0</v>
      </c>
      <c r="Y305" s="83">
        <f t="shared" si="53"/>
        <v>10838793</v>
      </c>
      <c r="Z305" s="195">
        <v>2024</v>
      </c>
      <c r="AA305" s="108">
        <f>(1+PPI)^('Future Trunk Assets - Transport'!Z305-YEAR)</f>
        <v>1.1599167883489077</v>
      </c>
      <c r="AB305" s="110">
        <f>IF(Z305&lt;YEAR,1,IF('General Input Sheet'!$E$32="WACC1",1/(1+WACC1)^(Z305-YEAR), IF('General Input Sheet'!$E$32="WACC2",1/(1+WACC2)^(Z305-YEAR),"Check WACC Option in General Input Sheet")))</f>
        <v>0.63169036926213096</v>
      </c>
      <c r="AC305" s="239">
        <f t="shared" si="54"/>
        <v>10838793</v>
      </c>
      <c r="AD305" s="90">
        <f t="shared" si="55"/>
        <v>12572098</v>
      </c>
      <c r="AE305" s="106">
        <f t="shared" si="56"/>
        <v>7941673</v>
      </c>
    </row>
    <row r="306" spans="2:31">
      <c r="B306" s="103" t="s">
        <v>10558</v>
      </c>
      <c r="C306" s="109" t="s">
        <v>10805</v>
      </c>
      <c r="D306" s="100" t="s">
        <v>11129</v>
      </c>
      <c r="E306" s="100">
        <v>9</v>
      </c>
      <c r="F306" s="100" t="s">
        <v>11106</v>
      </c>
      <c r="G306" s="103" t="s">
        <v>11135</v>
      </c>
      <c r="H306" s="93">
        <v>29</v>
      </c>
      <c r="I306" s="95" t="s">
        <v>11143</v>
      </c>
      <c r="J306" s="104">
        <v>58.933616416896342</v>
      </c>
      <c r="K306" s="80">
        <f t="shared" si="48"/>
        <v>3.0033792385639835</v>
      </c>
      <c r="L306" s="106">
        <v>177</v>
      </c>
      <c r="M306" s="92">
        <f t="shared" si="49"/>
        <v>80947.206896551725</v>
      </c>
      <c r="N306" s="97">
        <v>2347469</v>
      </c>
      <c r="O306" s="100">
        <v>2016</v>
      </c>
      <c r="P306" s="107">
        <f>IFERROR(('General Input Sheet'!$G$38/(VLOOKUP(O306,Histindex,3,FALSE))),1)</f>
        <v>1</v>
      </c>
      <c r="Q306" s="100" t="s">
        <v>11165</v>
      </c>
      <c r="R306" s="213" cm="1">
        <f t="array" ref="R306">IFERROR(_xlfn.IFS(AND(Q306&lt;&gt;"New",D306&lt;&gt;"Road Bridge"),30%,D306="Road Bridge",10%),0)</f>
        <v>0.1</v>
      </c>
      <c r="S306" s="80">
        <f t="shared" si="57"/>
        <v>234747</v>
      </c>
      <c r="T306" s="82">
        <f t="shared" si="47"/>
        <v>0.15</v>
      </c>
      <c r="U306" s="89">
        <f t="shared" si="50"/>
        <v>465538</v>
      </c>
      <c r="V306" s="200">
        <f t="shared" si="51"/>
        <v>399070</v>
      </c>
      <c r="W306" s="89">
        <f t="shared" si="52"/>
        <v>357050</v>
      </c>
      <c r="X306" s="221">
        <v>0</v>
      </c>
      <c r="Y306" s="83">
        <f t="shared" si="53"/>
        <v>3803874</v>
      </c>
      <c r="Z306" s="195">
        <v>2024</v>
      </c>
      <c r="AA306" s="108">
        <f>(1+PPI)^('Future Trunk Assets - Transport'!Z306-YEAR)</f>
        <v>1.1599167883489077</v>
      </c>
      <c r="AB306" s="110">
        <f>IF(Z306&lt;YEAR,1,IF('General Input Sheet'!$E$32="WACC1",1/(1+WACC1)^(Z306-YEAR), IF('General Input Sheet'!$E$32="WACC2",1/(1+WACC2)^(Z306-YEAR),"Check WACC Option in General Input Sheet")))</f>
        <v>0.63169036926213096</v>
      </c>
      <c r="AC306" s="239">
        <f t="shared" si="54"/>
        <v>3804051</v>
      </c>
      <c r="AD306" s="90">
        <f t="shared" si="55"/>
        <v>4412393</v>
      </c>
      <c r="AE306" s="106">
        <f t="shared" si="56"/>
        <v>2787266</v>
      </c>
    </row>
    <row r="307" spans="2:31">
      <c r="B307" s="103" t="s">
        <v>10427</v>
      </c>
      <c r="C307" s="109" t="s">
        <v>10806</v>
      </c>
      <c r="D307" s="100" t="s">
        <v>11127</v>
      </c>
      <c r="E307" s="100">
        <v>9</v>
      </c>
      <c r="F307" s="100" t="s">
        <v>11107</v>
      </c>
      <c r="G307" s="103" t="s">
        <v>11135</v>
      </c>
      <c r="H307" s="93">
        <v>391</v>
      </c>
      <c r="I307" s="95" t="s">
        <v>11143</v>
      </c>
      <c r="J307" s="104">
        <v>4</v>
      </c>
      <c r="K307" s="80">
        <f t="shared" si="48"/>
        <v>11</v>
      </c>
      <c r="L307" s="106">
        <v>44</v>
      </c>
      <c r="M307" s="92">
        <f t="shared" si="49"/>
        <v>2713.2710997442455</v>
      </c>
      <c r="N307" s="97">
        <v>1060889</v>
      </c>
      <c r="O307" s="100">
        <v>2016</v>
      </c>
      <c r="P307" s="107">
        <f>IFERROR(('General Input Sheet'!$G$38/(VLOOKUP(O307,Histindex,3,FALSE))),1)</f>
        <v>1</v>
      </c>
      <c r="Q307" s="100" t="s">
        <v>11165</v>
      </c>
      <c r="R307" s="213" cm="1">
        <f t="array" ref="R307">IFERROR(_xlfn.IFS(AND(Q307&lt;&gt;"New",D307&lt;&gt;"Road Bridge"),30%,D307="Road Bridge",10%),0)</f>
        <v>0.3</v>
      </c>
      <c r="S307" s="80">
        <f t="shared" si="57"/>
        <v>318267</v>
      </c>
      <c r="T307" s="82">
        <f t="shared" si="47"/>
        <v>0.15</v>
      </c>
      <c r="U307" s="89">
        <f t="shared" si="50"/>
        <v>210390</v>
      </c>
      <c r="V307" s="200">
        <f t="shared" si="51"/>
        <v>180351</v>
      </c>
      <c r="W307" s="89">
        <f t="shared" si="52"/>
        <v>161361</v>
      </c>
      <c r="X307" s="221">
        <v>0</v>
      </c>
      <c r="Y307" s="83">
        <f t="shared" si="53"/>
        <v>1931258</v>
      </c>
      <c r="Z307" s="195">
        <v>2024</v>
      </c>
      <c r="AA307" s="108">
        <f>(1+PPI)^('Future Trunk Assets - Transport'!Z307-YEAR)</f>
        <v>1.1599167883489077</v>
      </c>
      <c r="AB307" s="110">
        <f>IF(Z307&lt;YEAR,1,IF('General Input Sheet'!$E$32="WACC1",1/(1+WACC1)^(Z307-YEAR), IF('General Input Sheet'!$E$32="WACC2",1/(1+WACC2)^(Z307-YEAR),"Check WACC Option in General Input Sheet")))</f>
        <v>0.63169036926213096</v>
      </c>
      <c r="AC307" s="239">
        <f t="shared" si="54"/>
        <v>1931302</v>
      </c>
      <c r="AD307" s="90">
        <f t="shared" si="55"/>
        <v>2240152</v>
      </c>
      <c r="AE307" s="106">
        <f t="shared" si="56"/>
        <v>1415082</v>
      </c>
    </row>
    <row r="308" spans="2:31">
      <c r="B308" s="103" t="s">
        <v>10427</v>
      </c>
      <c r="C308" s="109" t="s">
        <v>10807</v>
      </c>
      <c r="D308" s="100" t="s">
        <v>11127</v>
      </c>
      <c r="E308" s="100">
        <v>7</v>
      </c>
      <c r="F308" s="100" t="s">
        <v>11108</v>
      </c>
      <c r="G308" s="103" t="s">
        <v>11135</v>
      </c>
      <c r="H308" s="93">
        <v>147</v>
      </c>
      <c r="I308" s="95" t="s">
        <v>11143</v>
      </c>
      <c r="J308" s="104">
        <v>0</v>
      </c>
      <c r="K308" s="80">
        <f t="shared" si="48"/>
        <v>0</v>
      </c>
      <c r="L308" s="106">
        <v>0</v>
      </c>
      <c r="M308" s="92">
        <f t="shared" si="49"/>
        <v>2998.5578231292516</v>
      </c>
      <c r="N308" s="97">
        <v>440788</v>
      </c>
      <c r="O308" s="100">
        <v>2016</v>
      </c>
      <c r="P308" s="107">
        <f>IFERROR(('General Input Sheet'!$G$38/(VLOOKUP(O308,Histindex,3,FALSE))),1)</f>
        <v>1</v>
      </c>
      <c r="Q308" s="100" t="s">
        <v>11165</v>
      </c>
      <c r="R308" s="213" cm="1">
        <f t="array" ref="R308">IFERROR(_xlfn.IFS(AND(Q308&lt;&gt;"New",D308&lt;&gt;"Road Bridge"),30%,D308="Road Bridge",10%),0)</f>
        <v>0.3</v>
      </c>
      <c r="S308" s="80">
        <f t="shared" si="57"/>
        <v>132236</v>
      </c>
      <c r="T308" s="82">
        <f t="shared" si="47"/>
        <v>0.15</v>
      </c>
      <c r="U308" s="89">
        <f t="shared" si="50"/>
        <v>87415</v>
      </c>
      <c r="V308" s="200">
        <f t="shared" si="51"/>
        <v>74934</v>
      </c>
      <c r="W308" s="89">
        <f t="shared" si="52"/>
        <v>67044</v>
      </c>
      <c r="X308" s="221">
        <v>0</v>
      </c>
      <c r="Y308" s="83">
        <f t="shared" si="53"/>
        <v>802417</v>
      </c>
      <c r="Z308" s="195">
        <v>2024</v>
      </c>
      <c r="AA308" s="108">
        <f>(1+PPI)^('Future Trunk Assets - Transport'!Z308-YEAR)</f>
        <v>1.1599167883489077</v>
      </c>
      <c r="AB308" s="110">
        <f>IF(Z308&lt;YEAR,1,IF('General Input Sheet'!$E$32="WACC1",1/(1+WACC1)^(Z308-YEAR), IF('General Input Sheet'!$E$32="WACC2",1/(1+WACC2)^(Z308-YEAR),"Check WACC Option in General Input Sheet")))</f>
        <v>0.63169036926213096</v>
      </c>
      <c r="AC308" s="239">
        <f t="shared" si="54"/>
        <v>802417</v>
      </c>
      <c r="AD308" s="90">
        <f t="shared" si="55"/>
        <v>930737</v>
      </c>
      <c r="AE308" s="106">
        <f t="shared" si="56"/>
        <v>587938</v>
      </c>
    </row>
    <row r="309" spans="2:31">
      <c r="B309" s="103" t="s">
        <v>10809</v>
      </c>
      <c r="C309" s="109" t="s">
        <v>10808</v>
      </c>
      <c r="D309" s="100" t="s">
        <v>11127</v>
      </c>
      <c r="E309" s="100">
        <v>9</v>
      </c>
      <c r="F309" s="100" t="s">
        <v>11109</v>
      </c>
      <c r="G309" s="103" t="s">
        <v>11135</v>
      </c>
      <c r="H309" s="93">
        <v>725</v>
      </c>
      <c r="I309" s="95" t="s">
        <v>11143</v>
      </c>
      <c r="J309" s="104">
        <v>9277</v>
      </c>
      <c r="K309" s="80">
        <f t="shared" si="48"/>
        <v>39.009916999029862</v>
      </c>
      <c r="L309" s="106">
        <v>361895</v>
      </c>
      <c r="M309" s="92">
        <f t="shared" si="49"/>
        <v>2708.5103448275863</v>
      </c>
      <c r="N309" s="97">
        <v>1963670</v>
      </c>
      <c r="O309" s="100">
        <v>2016</v>
      </c>
      <c r="P309" s="107">
        <f>IFERROR(('General Input Sheet'!$G$38/(VLOOKUP(O309,Histindex,3,FALSE))),1)</f>
        <v>1</v>
      </c>
      <c r="Q309" s="100" t="s">
        <v>11165</v>
      </c>
      <c r="R309" s="213" cm="1">
        <f t="array" ref="R309">IFERROR(_xlfn.IFS(AND(Q309&lt;&gt;"New",D309&lt;&gt;"Road Bridge"),30%,D309="Road Bridge",10%),0)</f>
        <v>0.3</v>
      </c>
      <c r="S309" s="80">
        <f t="shared" si="57"/>
        <v>589101</v>
      </c>
      <c r="T309" s="82">
        <f t="shared" si="47"/>
        <v>0.15</v>
      </c>
      <c r="U309" s="89">
        <f t="shared" si="50"/>
        <v>389425</v>
      </c>
      <c r="V309" s="200">
        <f t="shared" si="51"/>
        <v>333824</v>
      </c>
      <c r="W309" s="89">
        <f t="shared" si="52"/>
        <v>298674</v>
      </c>
      <c r="X309" s="221">
        <v>0</v>
      </c>
      <c r="Y309" s="83">
        <f t="shared" si="53"/>
        <v>3574694</v>
      </c>
      <c r="Z309" s="195">
        <v>2024</v>
      </c>
      <c r="AA309" s="108">
        <f>(1+PPI)^('Future Trunk Assets - Transport'!Z309-YEAR)</f>
        <v>1.1599167883489077</v>
      </c>
      <c r="AB309" s="110">
        <f>IF(Z309&lt;YEAR,1,IF('General Input Sheet'!$E$32="WACC1",1/(1+WACC1)^(Z309-YEAR), IF('General Input Sheet'!$E$32="WACC2",1/(1+WACC2)^(Z309-YEAR),"Check WACC Option in General Input Sheet")))</f>
        <v>0.63169036926213096</v>
      </c>
      <c r="AC309" s="239">
        <f t="shared" si="54"/>
        <v>3936589</v>
      </c>
      <c r="AD309" s="90">
        <f t="shared" si="55"/>
        <v>4587282</v>
      </c>
      <c r="AE309" s="106">
        <f t="shared" si="56"/>
        <v>2897742</v>
      </c>
    </row>
    <row r="310" spans="2:31">
      <c r="B310" s="103" t="s">
        <v>10427</v>
      </c>
      <c r="C310" s="109" t="s">
        <v>10810</v>
      </c>
      <c r="D310" s="100" t="s">
        <v>11127</v>
      </c>
      <c r="E310" s="100">
        <v>9</v>
      </c>
      <c r="F310" s="100" t="s">
        <v>11110</v>
      </c>
      <c r="G310" s="103" t="s">
        <v>11135</v>
      </c>
      <c r="H310" s="93">
        <v>793</v>
      </c>
      <c r="I310" s="95" t="s">
        <v>11143</v>
      </c>
      <c r="J310" s="104">
        <v>528</v>
      </c>
      <c r="K310" s="80">
        <f t="shared" si="48"/>
        <v>0</v>
      </c>
      <c r="L310" s="106">
        <v>0</v>
      </c>
      <c r="M310" s="92">
        <f t="shared" si="49"/>
        <v>2711.2471626733923</v>
      </c>
      <c r="N310" s="97">
        <v>2150019</v>
      </c>
      <c r="O310" s="100">
        <v>2016</v>
      </c>
      <c r="P310" s="107">
        <f>IFERROR(('General Input Sheet'!$G$38/(VLOOKUP(O310,Histindex,3,FALSE))),1)</f>
        <v>1</v>
      </c>
      <c r="Q310" s="100" t="s">
        <v>11165</v>
      </c>
      <c r="R310" s="213" cm="1">
        <f t="array" ref="R310">IFERROR(_xlfn.IFS(AND(Q310&lt;&gt;"New",D310&lt;&gt;"Road Bridge"),30%,D310="Road Bridge",10%),0)</f>
        <v>0.3</v>
      </c>
      <c r="S310" s="80">
        <f t="shared" si="57"/>
        <v>645006</v>
      </c>
      <c r="T310" s="82">
        <f t="shared" si="47"/>
        <v>0.15</v>
      </c>
      <c r="U310" s="89">
        <f t="shared" si="50"/>
        <v>426381</v>
      </c>
      <c r="V310" s="200">
        <f t="shared" si="51"/>
        <v>365503</v>
      </c>
      <c r="W310" s="89">
        <f t="shared" si="52"/>
        <v>327018</v>
      </c>
      <c r="X310" s="221">
        <v>0</v>
      </c>
      <c r="Y310" s="83">
        <f t="shared" si="53"/>
        <v>3913927</v>
      </c>
      <c r="Z310" s="195">
        <v>2024</v>
      </c>
      <c r="AA310" s="108">
        <f>(1+PPI)^('Future Trunk Assets - Transport'!Z310-YEAR)</f>
        <v>1.1599167883489077</v>
      </c>
      <c r="AB310" s="110">
        <f>IF(Z310&lt;YEAR,1,IF('General Input Sheet'!$E$32="WACC1",1/(1+WACC1)^(Z310-YEAR), IF('General Input Sheet'!$E$32="WACC2",1/(1+WACC2)^(Z310-YEAR),"Check WACC Option in General Input Sheet")))</f>
        <v>0.63169036926213096</v>
      </c>
      <c r="AC310" s="239">
        <f t="shared" si="54"/>
        <v>3913927</v>
      </c>
      <c r="AD310" s="90">
        <f t="shared" si="55"/>
        <v>4539830</v>
      </c>
      <c r="AE310" s="106">
        <f t="shared" si="56"/>
        <v>2867767</v>
      </c>
    </row>
    <row r="311" spans="2:31">
      <c r="B311" s="103" t="s">
        <v>10427</v>
      </c>
      <c r="C311" s="109" t="s">
        <v>10811</v>
      </c>
      <c r="D311" s="100" t="s">
        <v>11127</v>
      </c>
      <c r="E311" s="100">
        <v>9</v>
      </c>
      <c r="F311" s="100" t="s">
        <v>11111</v>
      </c>
      <c r="G311" s="103" t="s">
        <v>11132</v>
      </c>
      <c r="H311" s="93">
        <v>906</v>
      </c>
      <c r="I311" s="95" t="s">
        <v>11141</v>
      </c>
      <c r="J311" s="104">
        <v>7278</v>
      </c>
      <c r="K311" s="80">
        <f t="shared" si="48"/>
        <v>191.24855729596044</v>
      </c>
      <c r="L311" s="106">
        <v>1391907</v>
      </c>
      <c r="M311" s="92">
        <f t="shared" si="49"/>
        <v>2465.7295805739514</v>
      </c>
      <c r="N311" s="97">
        <v>2233951</v>
      </c>
      <c r="O311" s="100">
        <v>2016</v>
      </c>
      <c r="P311" s="107">
        <f>IFERROR(('General Input Sheet'!$G$38/(VLOOKUP(O311,Histindex,3,FALSE))),1)</f>
        <v>1</v>
      </c>
      <c r="Q311" s="100" t="s">
        <v>11165</v>
      </c>
      <c r="R311" s="213" cm="1">
        <f t="array" ref="R311">IFERROR(_xlfn.IFS(AND(Q311&lt;&gt;"New",D311&lt;&gt;"Road Bridge"),30%,D311="Road Bridge",10%),0)</f>
        <v>0.3</v>
      </c>
      <c r="S311" s="80">
        <f t="shared" si="57"/>
        <v>670185</v>
      </c>
      <c r="T311" s="82">
        <f t="shared" si="47"/>
        <v>0.15</v>
      </c>
      <c r="U311" s="89">
        <f t="shared" si="50"/>
        <v>443026</v>
      </c>
      <c r="V311" s="200">
        <f t="shared" si="51"/>
        <v>379772</v>
      </c>
      <c r="W311" s="89">
        <f t="shared" si="52"/>
        <v>339784</v>
      </c>
      <c r="X311" s="221">
        <v>0</v>
      </c>
      <c r="Y311" s="83">
        <f t="shared" si="53"/>
        <v>4066718</v>
      </c>
      <c r="Z311" s="195">
        <v>2024</v>
      </c>
      <c r="AA311" s="108">
        <f>(1+PPI)^('Future Trunk Assets - Transport'!Z311-YEAR)</f>
        <v>1.1599167883489077</v>
      </c>
      <c r="AB311" s="110">
        <f>IF(Z311&lt;YEAR,1,IF('General Input Sheet'!$E$32="WACC1",1/(1+WACC1)^(Z311-YEAR), IF('General Input Sheet'!$E$32="WACC2",1/(1+WACC2)^(Z311-YEAR),"Check WACC Option in General Input Sheet")))</f>
        <v>0.63169036926213096</v>
      </c>
      <c r="AC311" s="239">
        <f t="shared" si="54"/>
        <v>5458625</v>
      </c>
      <c r="AD311" s="90">
        <f t="shared" si="55"/>
        <v>6412958</v>
      </c>
      <c r="AE311" s="106">
        <f t="shared" si="56"/>
        <v>4051004</v>
      </c>
    </row>
    <row r="312" spans="2:31">
      <c r="B312" s="103" t="s">
        <v>10427</v>
      </c>
      <c r="C312" s="109" t="s">
        <v>10812</v>
      </c>
      <c r="D312" s="100" t="s">
        <v>11126</v>
      </c>
      <c r="E312" s="100">
        <v>7</v>
      </c>
      <c r="F312" s="100" t="s">
        <v>11112</v>
      </c>
      <c r="G312" s="103" t="s">
        <v>11136</v>
      </c>
      <c r="H312" s="93">
        <v>0</v>
      </c>
      <c r="I312" s="95" t="s">
        <v>11146</v>
      </c>
      <c r="J312" s="104">
        <v>300</v>
      </c>
      <c r="K312" s="80">
        <f t="shared" si="48"/>
        <v>186.5</v>
      </c>
      <c r="L312" s="106">
        <v>55950</v>
      </c>
      <c r="M312" s="92" t="str">
        <f t="shared" si="49"/>
        <v/>
      </c>
      <c r="N312" s="97">
        <v>592269</v>
      </c>
      <c r="O312" s="100">
        <v>2016</v>
      </c>
      <c r="P312" s="107">
        <f>IFERROR(('General Input Sheet'!$G$38/(VLOOKUP(O312,Histindex,3,FALSE))),1)</f>
        <v>1</v>
      </c>
      <c r="Q312" s="100" t="s">
        <v>11163</v>
      </c>
      <c r="R312" s="213" cm="1">
        <f t="array" ref="R312">IFERROR(_xlfn.IFS(AND(Q312&lt;&gt;"New",D312&lt;&gt;"Road Bridge"),30%,D312="Road Bridge",10%),0)</f>
        <v>0.3</v>
      </c>
      <c r="S312" s="80">
        <f t="shared" si="57"/>
        <v>177681</v>
      </c>
      <c r="T312" s="82">
        <f t="shared" si="47"/>
        <v>0.15</v>
      </c>
      <c r="U312" s="89">
        <f t="shared" si="50"/>
        <v>117456</v>
      </c>
      <c r="V312" s="200">
        <f t="shared" si="51"/>
        <v>100686</v>
      </c>
      <c r="W312" s="89">
        <f t="shared" si="52"/>
        <v>90084</v>
      </c>
      <c r="X312" s="221">
        <v>0</v>
      </c>
      <c r="Y312" s="83">
        <f t="shared" si="53"/>
        <v>1078176</v>
      </c>
      <c r="Z312" s="195">
        <v>2024</v>
      </c>
      <c r="AA312" s="108">
        <f>(1+PPI)^('Future Trunk Assets - Transport'!Z312-YEAR)</f>
        <v>1.1599167883489077</v>
      </c>
      <c r="AB312" s="110">
        <f>IF(Z312&lt;YEAR,1,IF('General Input Sheet'!$E$32="WACC1",1/(1+WACC1)^(Z312-YEAR), IF('General Input Sheet'!$E$32="WACC2",1/(1+WACC2)^(Z312-YEAR),"Check WACC Option in General Input Sheet")))</f>
        <v>0.63169036926213096</v>
      </c>
      <c r="AC312" s="239">
        <f t="shared" si="54"/>
        <v>1134126</v>
      </c>
      <c r="AD312" s="90">
        <f t="shared" si="55"/>
        <v>1318764</v>
      </c>
      <c r="AE312" s="106">
        <f t="shared" si="56"/>
        <v>833051</v>
      </c>
    </row>
    <row r="313" spans="2:31">
      <c r="B313" s="103" t="s">
        <v>10427</v>
      </c>
      <c r="C313" s="109" t="s">
        <v>10813</v>
      </c>
      <c r="D313" s="100" t="s">
        <v>11126</v>
      </c>
      <c r="E313" s="100">
        <v>9</v>
      </c>
      <c r="F313" s="100" t="s">
        <v>11113</v>
      </c>
      <c r="G313" s="103" t="s">
        <v>11133</v>
      </c>
      <c r="H313" s="93">
        <v>0</v>
      </c>
      <c r="I313" s="95" t="s">
        <v>11142</v>
      </c>
      <c r="J313" s="104">
        <v>300</v>
      </c>
      <c r="K313" s="80">
        <f t="shared" si="48"/>
        <v>93</v>
      </c>
      <c r="L313" s="106">
        <v>27900</v>
      </c>
      <c r="M313" s="92" t="str">
        <f t="shared" si="49"/>
        <v/>
      </c>
      <c r="N313" s="97">
        <v>476691</v>
      </c>
      <c r="O313" s="100">
        <v>2016</v>
      </c>
      <c r="P313" s="107">
        <f>IFERROR(('General Input Sheet'!$G$38/(VLOOKUP(O313,Histindex,3,FALSE))),1)</f>
        <v>1</v>
      </c>
      <c r="Q313" s="100" t="s">
        <v>11164</v>
      </c>
      <c r="R313" s="213" cm="1">
        <f t="array" ref="R313">IFERROR(_xlfn.IFS(AND(Q313&lt;&gt;"New",D313&lt;&gt;"Road Bridge"),30%,D313="Road Bridge",10%),0)</f>
        <v>0.3</v>
      </c>
      <c r="S313" s="80">
        <f t="shared" si="57"/>
        <v>143007</v>
      </c>
      <c r="T313" s="82">
        <f t="shared" si="47"/>
        <v>0.15</v>
      </c>
      <c r="U313" s="89">
        <f t="shared" si="50"/>
        <v>94535</v>
      </c>
      <c r="V313" s="200">
        <f t="shared" si="51"/>
        <v>81037</v>
      </c>
      <c r="W313" s="89">
        <f t="shared" si="52"/>
        <v>72505</v>
      </c>
      <c r="X313" s="221">
        <v>0</v>
      </c>
      <c r="Y313" s="83">
        <f t="shared" si="53"/>
        <v>867775</v>
      </c>
      <c r="Z313" s="195">
        <v>2024</v>
      </c>
      <c r="AA313" s="108">
        <f>(1+PPI)^('Future Trunk Assets - Transport'!Z313-YEAR)</f>
        <v>1.1599167883489077</v>
      </c>
      <c r="AB313" s="110">
        <f>IF(Z313&lt;YEAR,1,IF('General Input Sheet'!$E$32="WACC1",1/(1+WACC1)^(Z313-YEAR), IF('General Input Sheet'!$E$32="WACC2",1/(1+WACC2)^(Z313-YEAR),"Check WACC Option in General Input Sheet")))</f>
        <v>0.63169036926213096</v>
      </c>
      <c r="AC313" s="239">
        <f t="shared" si="54"/>
        <v>895675</v>
      </c>
      <c r="AD313" s="90">
        <f t="shared" si="55"/>
        <v>1040540</v>
      </c>
      <c r="AE313" s="106">
        <f t="shared" si="56"/>
        <v>657299</v>
      </c>
    </row>
    <row r="314" spans="2:31">
      <c r="B314" s="103" t="s">
        <v>10427</v>
      </c>
      <c r="C314" s="109" t="s">
        <v>10814</v>
      </c>
      <c r="D314" s="100" t="s">
        <v>11126</v>
      </c>
      <c r="E314" s="100">
        <v>9</v>
      </c>
      <c r="F314" s="100" t="s">
        <v>11114</v>
      </c>
      <c r="G314" s="103" t="s">
        <v>11130</v>
      </c>
      <c r="H314" s="93">
        <v>0</v>
      </c>
      <c r="I314" s="95" t="s">
        <v>11139</v>
      </c>
      <c r="J314" s="104">
        <v>150</v>
      </c>
      <c r="K314" s="80">
        <f t="shared" si="48"/>
        <v>36</v>
      </c>
      <c r="L314" s="106">
        <v>5400</v>
      </c>
      <c r="M314" s="92" t="str">
        <f t="shared" si="49"/>
        <v/>
      </c>
      <c r="N314" s="97">
        <v>523146</v>
      </c>
      <c r="O314" s="100">
        <v>2016</v>
      </c>
      <c r="P314" s="107">
        <f>IFERROR(('General Input Sheet'!$G$38/(VLOOKUP(O314,Histindex,3,FALSE))),1)</f>
        <v>1</v>
      </c>
      <c r="Q314" s="100" t="s">
        <v>11164</v>
      </c>
      <c r="R314" s="213" cm="1">
        <f t="array" ref="R314">IFERROR(_xlfn.IFS(AND(Q314&lt;&gt;"New",D314&lt;&gt;"Road Bridge"),30%,D314="Road Bridge",10%),0)</f>
        <v>0.3</v>
      </c>
      <c r="S314" s="80">
        <f t="shared" si="57"/>
        <v>156944</v>
      </c>
      <c r="T314" s="82">
        <f t="shared" ref="T314:T331" si="58">IF(Z314="","",IF(Z314&lt;=YEAR+5,0.075,IF(AND(Z314&gt;YEAR+5,Z314&lt;=YEAR+10),0.15,IF(AND(Z314&gt;YEAR+10,Z314&lt;=YEAR+20),0.2,IF(Z314&gt;YEAR+20,0.25,"")))))</f>
        <v>0.15</v>
      </c>
      <c r="U314" s="89">
        <f t="shared" si="50"/>
        <v>103748</v>
      </c>
      <c r="V314" s="200">
        <f t="shared" si="51"/>
        <v>88935</v>
      </c>
      <c r="W314" s="89">
        <f t="shared" si="52"/>
        <v>79571</v>
      </c>
      <c r="X314" s="221">
        <v>0</v>
      </c>
      <c r="Y314" s="83">
        <f t="shared" si="53"/>
        <v>952344</v>
      </c>
      <c r="Z314" s="195">
        <v>2024</v>
      </c>
      <c r="AA314" s="108">
        <f>(1+PPI)^('Future Trunk Assets - Transport'!Z314-YEAR)</f>
        <v>1.1599167883489077</v>
      </c>
      <c r="AB314" s="110">
        <f>IF(Z314&lt;YEAR,1,IF('General Input Sheet'!$E$32="WACC1",1/(1+WACC1)^(Z314-YEAR), IF('General Input Sheet'!$E$32="WACC2",1/(1+WACC2)^(Z314-YEAR),"Check WACC Option in General Input Sheet")))</f>
        <v>0.63169036926213096</v>
      </c>
      <c r="AC314" s="239">
        <f t="shared" si="54"/>
        <v>957744</v>
      </c>
      <c r="AD314" s="90">
        <f t="shared" si="55"/>
        <v>1111219</v>
      </c>
      <c r="AE314" s="106">
        <f t="shared" si="56"/>
        <v>701946</v>
      </c>
    </row>
    <row r="315" spans="2:31">
      <c r="B315" s="103" t="s">
        <v>10454</v>
      </c>
      <c r="C315" s="109" t="s">
        <v>10815</v>
      </c>
      <c r="D315" s="100" t="s">
        <v>11126</v>
      </c>
      <c r="E315" s="100">
        <v>8</v>
      </c>
      <c r="F315" s="100" t="s">
        <v>11115</v>
      </c>
      <c r="G315" s="103" t="s">
        <v>11137</v>
      </c>
      <c r="H315" s="93">
        <v>0</v>
      </c>
      <c r="I315" s="95" t="s">
        <v>11145</v>
      </c>
      <c r="J315" s="104">
        <v>150</v>
      </c>
      <c r="K315" s="80">
        <f t="shared" ref="K315:K325" si="59">IFERROR(L315/J315,0)</f>
        <v>1500</v>
      </c>
      <c r="L315" s="106">
        <v>225000</v>
      </c>
      <c r="M315" s="92" t="str">
        <f t="shared" si="49"/>
        <v/>
      </c>
      <c r="N315" s="97">
        <v>859144</v>
      </c>
      <c r="O315" s="100">
        <v>2016</v>
      </c>
      <c r="P315" s="107">
        <f>IFERROR(('General Input Sheet'!$G$38/(VLOOKUP(O315,Histindex,3,FALSE))),1)</f>
        <v>1</v>
      </c>
      <c r="Q315" s="100" t="s">
        <v>11163</v>
      </c>
      <c r="R315" s="213" cm="1">
        <f t="array" ref="R315">IFERROR(_xlfn.IFS(AND(Q315&lt;&gt;"New",D315&lt;&gt;"Road Bridge"),30%,D315="Road Bridge",10%),0)</f>
        <v>0.3</v>
      </c>
      <c r="S315" s="80">
        <f t="shared" si="57"/>
        <v>257743</v>
      </c>
      <c r="T315" s="82">
        <f t="shared" si="58"/>
        <v>0.15</v>
      </c>
      <c r="U315" s="89">
        <f t="shared" si="50"/>
        <v>170381</v>
      </c>
      <c r="V315" s="200">
        <f t="shared" si="51"/>
        <v>146054</v>
      </c>
      <c r="W315" s="89">
        <f t="shared" si="52"/>
        <v>130676</v>
      </c>
      <c r="X315" s="221">
        <v>0</v>
      </c>
      <c r="Y315" s="83">
        <f t="shared" si="53"/>
        <v>1563998</v>
      </c>
      <c r="Z315" s="195">
        <v>2024</v>
      </c>
      <c r="AA315" s="108">
        <f>(1+PPI)^('Future Trunk Assets - Transport'!Z315-YEAR)</f>
        <v>1.1599167883489077</v>
      </c>
      <c r="AB315" s="110">
        <f>IF(Z315&lt;YEAR,1,IF('General Input Sheet'!$E$32="WACC1",1/(1+WACC1)^(Z315-YEAR), IF('General Input Sheet'!$E$32="WACC2",1/(1+WACC2)^(Z315-YEAR),"Check WACC Option in General Input Sheet")))</f>
        <v>0.63169036926213096</v>
      </c>
      <c r="AC315" s="239">
        <f t="shared" si="54"/>
        <v>1788998</v>
      </c>
      <c r="AD315" s="90">
        <f t="shared" si="55"/>
        <v>2088248</v>
      </c>
      <c r="AE315" s="106">
        <f t="shared" si="56"/>
        <v>1319126</v>
      </c>
    </row>
    <row r="316" spans="2:31">
      <c r="B316" s="103" t="s">
        <v>10454</v>
      </c>
      <c r="C316" s="109" t="s">
        <v>10816</v>
      </c>
      <c r="D316" s="100" t="s">
        <v>11126</v>
      </c>
      <c r="E316" s="100">
        <v>8</v>
      </c>
      <c r="F316" s="100" t="s">
        <v>11116</v>
      </c>
      <c r="G316" s="103" t="s">
        <v>11130</v>
      </c>
      <c r="H316" s="93">
        <v>0</v>
      </c>
      <c r="I316" s="95" t="s">
        <v>11139</v>
      </c>
      <c r="J316" s="104">
        <v>0</v>
      </c>
      <c r="K316" s="80">
        <f t="shared" si="59"/>
        <v>0</v>
      </c>
      <c r="L316" s="106">
        <v>316800</v>
      </c>
      <c r="M316" s="92" t="str">
        <f t="shared" si="49"/>
        <v/>
      </c>
      <c r="N316" s="97">
        <v>723750</v>
      </c>
      <c r="O316" s="100">
        <v>2016</v>
      </c>
      <c r="P316" s="107">
        <f>IFERROR(('General Input Sheet'!$G$38/(VLOOKUP(O316,Histindex,3,FALSE))),1)</f>
        <v>1</v>
      </c>
      <c r="Q316" s="100" t="s">
        <v>11164</v>
      </c>
      <c r="R316" s="213" cm="1">
        <f t="array" ref="R316">IFERROR(_xlfn.IFS(AND(Q316&lt;&gt;"New",D316&lt;&gt;"Road Bridge"),30%,D316="Road Bridge",10%),0)</f>
        <v>0.3</v>
      </c>
      <c r="S316" s="80">
        <f t="shared" si="57"/>
        <v>217125</v>
      </c>
      <c r="T316" s="82">
        <f t="shared" si="58"/>
        <v>0.15</v>
      </c>
      <c r="U316" s="89">
        <f t="shared" si="50"/>
        <v>143531</v>
      </c>
      <c r="V316" s="200">
        <f t="shared" si="51"/>
        <v>123038</v>
      </c>
      <c r="W316" s="89">
        <f t="shared" si="52"/>
        <v>110082</v>
      </c>
      <c r="X316" s="221">
        <v>0</v>
      </c>
      <c r="Y316" s="83">
        <f t="shared" si="53"/>
        <v>1317526</v>
      </c>
      <c r="Z316" s="195">
        <v>2024</v>
      </c>
      <c r="AA316" s="108">
        <f>(1+PPI)^('Future Trunk Assets - Transport'!Z316-YEAR)</f>
        <v>1.1599167883489077</v>
      </c>
      <c r="AB316" s="110">
        <f>IF(Z316&lt;YEAR,1,IF('General Input Sheet'!$E$32="WACC1",1/(1+WACC1)^(Z316-YEAR), IF('General Input Sheet'!$E$32="WACC2",1/(1+WACC2)^(Z316-YEAR),"Check WACC Option in General Input Sheet")))</f>
        <v>0.63169036926213096</v>
      </c>
      <c r="AC316" s="239">
        <f t="shared" si="54"/>
        <v>1634326</v>
      </c>
      <c r="AD316" s="90">
        <f t="shared" si="55"/>
        <v>1914211</v>
      </c>
      <c r="AE316" s="106">
        <f t="shared" si="56"/>
        <v>1209189</v>
      </c>
    </row>
    <row r="317" spans="2:31">
      <c r="B317" s="103" t="s">
        <v>10441</v>
      </c>
      <c r="C317" s="109" t="s">
        <v>10817</v>
      </c>
      <c r="D317" s="100" t="s">
        <v>11127</v>
      </c>
      <c r="E317" s="100">
        <v>14</v>
      </c>
      <c r="F317" s="100" t="s">
        <v>11117</v>
      </c>
      <c r="G317" s="103" t="s">
        <v>11135</v>
      </c>
      <c r="H317" s="93">
        <v>485</v>
      </c>
      <c r="I317" s="95" t="s">
        <v>11143</v>
      </c>
      <c r="J317" s="104">
        <v>3302</v>
      </c>
      <c r="K317" s="80">
        <f t="shared" si="59"/>
        <v>1305.0820714718352</v>
      </c>
      <c r="L317" s="106">
        <v>4309381</v>
      </c>
      <c r="M317" s="92">
        <f t="shared" si="49"/>
        <v>3282.2020618556703</v>
      </c>
      <c r="N317" s="97">
        <v>1591868</v>
      </c>
      <c r="O317" s="100">
        <v>2016</v>
      </c>
      <c r="P317" s="107">
        <f>IFERROR(('General Input Sheet'!$G$38/(VLOOKUP(O317,Histindex,3,FALSE))),1)</f>
        <v>1</v>
      </c>
      <c r="Q317" s="100" t="s">
        <v>11165</v>
      </c>
      <c r="R317" s="213" cm="1">
        <f t="array" ref="R317">IFERROR(_xlfn.IFS(AND(Q317&lt;&gt;"New",D317&lt;&gt;"Road Bridge"),30%,D317="Road Bridge",10%),0)</f>
        <v>0.3</v>
      </c>
      <c r="S317" s="80">
        <f t="shared" si="57"/>
        <v>477560</v>
      </c>
      <c r="T317" s="82">
        <f t="shared" si="58"/>
        <v>0.15</v>
      </c>
      <c r="U317" s="89">
        <f t="shared" si="50"/>
        <v>315691</v>
      </c>
      <c r="V317" s="200">
        <f t="shared" si="51"/>
        <v>270618</v>
      </c>
      <c r="W317" s="89">
        <f t="shared" si="52"/>
        <v>242123</v>
      </c>
      <c r="X317" s="221">
        <v>0</v>
      </c>
      <c r="Y317" s="83">
        <f t="shared" si="53"/>
        <v>2897860</v>
      </c>
      <c r="Z317" s="195">
        <v>2024</v>
      </c>
      <c r="AA317" s="108">
        <f>(1+PPI)^('Future Trunk Assets - Transport'!Z317-YEAR)</f>
        <v>1.1599167883489077</v>
      </c>
      <c r="AB317" s="110">
        <f>IF(Z317&lt;YEAR,1,IF('General Input Sheet'!$E$32="WACC1",1/(1+WACC1)^(Z317-YEAR), IF('General Input Sheet'!$E$32="WACC2",1/(1+WACC2)^(Z317-YEAR),"Check WACC Option in General Input Sheet")))</f>
        <v>0.63169036926213096</v>
      </c>
      <c r="AC317" s="239">
        <f t="shared" si="54"/>
        <v>7207241</v>
      </c>
      <c r="AD317" s="90">
        <f t="shared" si="55"/>
        <v>8611839</v>
      </c>
      <c r="AE317" s="106">
        <f t="shared" si="56"/>
        <v>5440016</v>
      </c>
    </row>
    <row r="318" spans="2:31">
      <c r="B318" s="103" t="s">
        <v>10441</v>
      </c>
      <c r="C318" s="109" t="s">
        <v>10818</v>
      </c>
      <c r="D318" s="100" t="s">
        <v>11127</v>
      </c>
      <c r="E318" s="100">
        <v>14</v>
      </c>
      <c r="F318" s="100" t="s">
        <v>11118</v>
      </c>
      <c r="G318" s="103" t="s">
        <v>11135</v>
      </c>
      <c r="H318" s="93">
        <v>137</v>
      </c>
      <c r="I318" s="95" t="s">
        <v>11143</v>
      </c>
      <c r="J318" s="104">
        <v>1654</v>
      </c>
      <c r="K318" s="80">
        <f t="shared" si="59"/>
        <v>782.88754534461907</v>
      </c>
      <c r="L318" s="106">
        <v>1294896</v>
      </c>
      <c r="M318" s="92">
        <f t="shared" si="49"/>
        <v>3012.1459854014597</v>
      </c>
      <c r="N318" s="97">
        <v>412664</v>
      </c>
      <c r="O318" s="100">
        <v>2016</v>
      </c>
      <c r="P318" s="107">
        <f>IFERROR(('General Input Sheet'!$G$38/(VLOOKUP(O318,Histindex,3,FALSE))),1)</f>
        <v>1</v>
      </c>
      <c r="Q318" s="100" t="s">
        <v>11165</v>
      </c>
      <c r="R318" s="213" cm="1">
        <f t="array" ref="R318">IFERROR(_xlfn.IFS(AND(Q318&lt;&gt;"New",D318&lt;&gt;"Road Bridge"),30%,D318="Road Bridge",10%),0)</f>
        <v>0.3</v>
      </c>
      <c r="S318" s="80">
        <f t="shared" si="57"/>
        <v>123799</v>
      </c>
      <c r="T318" s="82">
        <f t="shared" si="58"/>
        <v>0.15</v>
      </c>
      <c r="U318" s="89">
        <f t="shared" si="50"/>
        <v>81837</v>
      </c>
      <c r="V318" s="200">
        <f t="shared" si="51"/>
        <v>70153</v>
      </c>
      <c r="W318" s="89">
        <f t="shared" si="52"/>
        <v>62766</v>
      </c>
      <c r="X318" s="221">
        <v>0</v>
      </c>
      <c r="Y318" s="83">
        <f t="shared" si="53"/>
        <v>751219</v>
      </c>
      <c r="Z318" s="195">
        <v>2024</v>
      </c>
      <c r="AA318" s="108">
        <f>(1+PPI)^('Future Trunk Assets - Transport'!Z318-YEAR)</f>
        <v>1.1599167883489077</v>
      </c>
      <c r="AB318" s="110">
        <f>IF(Z318&lt;YEAR,1,IF('General Input Sheet'!$E$32="WACC1",1/(1+WACC1)^(Z318-YEAR), IF('General Input Sheet'!$E$32="WACC2",1/(1+WACC2)^(Z318-YEAR),"Check WACC Option in General Input Sheet")))</f>
        <v>0.63169036926213096</v>
      </c>
      <c r="AC318" s="239">
        <f t="shared" si="54"/>
        <v>2046115</v>
      </c>
      <c r="AD318" s="90">
        <f t="shared" si="55"/>
        <v>2449057</v>
      </c>
      <c r="AE318" s="106">
        <f t="shared" si="56"/>
        <v>1547046</v>
      </c>
    </row>
    <row r="319" spans="2:31">
      <c r="B319" s="103" t="s">
        <v>10441</v>
      </c>
      <c r="C319" s="109" t="s">
        <v>10819</v>
      </c>
      <c r="D319" s="100" t="s">
        <v>11126</v>
      </c>
      <c r="E319" s="100">
        <v>14</v>
      </c>
      <c r="F319" s="100" t="s">
        <v>11119</v>
      </c>
      <c r="G319" s="103" t="s">
        <v>11130</v>
      </c>
      <c r="H319" s="93">
        <v>0</v>
      </c>
      <c r="I319" s="95" t="s">
        <v>11139</v>
      </c>
      <c r="J319" s="104">
        <v>300</v>
      </c>
      <c r="K319" s="80">
        <f t="shared" si="59"/>
        <v>1612</v>
      </c>
      <c r="L319" s="106">
        <v>483600</v>
      </c>
      <c r="M319" s="92" t="str">
        <f t="shared" si="49"/>
        <v/>
      </c>
      <c r="N319" s="97">
        <v>523146</v>
      </c>
      <c r="O319" s="100">
        <v>2016</v>
      </c>
      <c r="P319" s="107">
        <f>IFERROR(('General Input Sheet'!$G$38/(VLOOKUP(O319,Histindex,3,FALSE))),1)</f>
        <v>1</v>
      </c>
      <c r="Q319" s="100" t="s">
        <v>11164</v>
      </c>
      <c r="R319" s="213" cm="1">
        <f t="array" ref="R319">IFERROR(_xlfn.IFS(AND(Q319&lt;&gt;"New",D319&lt;&gt;"Road Bridge"),30%,D319="Road Bridge",10%),0)</f>
        <v>0.3</v>
      </c>
      <c r="S319" s="80">
        <f t="shared" si="57"/>
        <v>156944</v>
      </c>
      <c r="T319" s="82">
        <f t="shared" si="58"/>
        <v>0.15</v>
      </c>
      <c r="U319" s="89">
        <f t="shared" si="50"/>
        <v>103748</v>
      </c>
      <c r="V319" s="200">
        <f t="shared" si="51"/>
        <v>88935</v>
      </c>
      <c r="W319" s="89">
        <f t="shared" si="52"/>
        <v>79571</v>
      </c>
      <c r="X319" s="221">
        <v>0</v>
      </c>
      <c r="Y319" s="83">
        <f t="shared" si="53"/>
        <v>952344</v>
      </c>
      <c r="Z319" s="195">
        <v>2024</v>
      </c>
      <c r="AA319" s="108">
        <f>(1+PPI)^('Future Trunk Assets - Transport'!Z319-YEAR)</f>
        <v>1.1599167883489077</v>
      </c>
      <c r="AB319" s="110">
        <f>IF(Z319&lt;YEAR,1,IF('General Input Sheet'!$E$32="WACC1",1/(1+WACC1)^(Z319-YEAR), IF('General Input Sheet'!$E$32="WACC2",1/(1+WACC2)^(Z319-YEAR),"Check WACC Option in General Input Sheet")))</f>
        <v>0.63169036926213096</v>
      </c>
      <c r="AC319" s="239">
        <f t="shared" si="54"/>
        <v>1435944</v>
      </c>
      <c r="AD319" s="90">
        <f t="shared" si="55"/>
        <v>1693859</v>
      </c>
      <c r="AE319" s="106">
        <f t="shared" si="56"/>
        <v>1069994</v>
      </c>
    </row>
    <row r="320" spans="2:31">
      <c r="B320" s="103" t="s">
        <v>10504</v>
      </c>
      <c r="C320" s="109" t="s">
        <v>10820</v>
      </c>
      <c r="D320" s="100" t="s">
        <v>11127</v>
      </c>
      <c r="E320" s="100">
        <v>14</v>
      </c>
      <c r="F320" s="100" t="s">
        <v>11120</v>
      </c>
      <c r="G320" s="103" t="s">
        <v>11132</v>
      </c>
      <c r="H320" s="93">
        <v>259</v>
      </c>
      <c r="I320" s="95" t="s">
        <v>11141</v>
      </c>
      <c r="J320" s="104">
        <v>2062</v>
      </c>
      <c r="K320" s="80">
        <f t="shared" si="59"/>
        <v>918.27934044616882</v>
      </c>
      <c r="L320" s="106">
        <v>1893492</v>
      </c>
      <c r="M320" s="92">
        <f t="shared" si="49"/>
        <v>2464.2548262548262</v>
      </c>
      <c r="N320" s="97">
        <v>638242</v>
      </c>
      <c r="O320" s="100">
        <v>2016</v>
      </c>
      <c r="P320" s="107">
        <f>IFERROR(('General Input Sheet'!$G$38/(VLOOKUP(O320,Histindex,3,FALSE))),1)</f>
        <v>1</v>
      </c>
      <c r="Q320" s="100" t="s">
        <v>11165</v>
      </c>
      <c r="R320" s="213" cm="1">
        <f t="array" ref="R320">IFERROR(_xlfn.IFS(AND(Q320&lt;&gt;"New",D320&lt;&gt;"Road Bridge"),30%,D320="Road Bridge",10%),0)</f>
        <v>0.3</v>
      </c>
      <c r="S320" s="80">
        <f t="shared" si="57"/>
        <v>191473</v>
      </c>
      <c r="T320" s="82">
        <f t="shared" si="58"/>
        <v>7.4999999999999997E-2</v>
      </c>
      <c r="U320" s="89">
        <f t="shared" si="50"/>
        <v>63287</v>
      </c>
      <c r="V320" s="200">
        <f t="shared" si="51"/>
        <v>108501</v>
      </c>
      <c r="W320" s="89">
        <f t="shared" si="52"/>
        <v>97077</v>
      </c>
      <c r="X320" s="221">
        <v>0</v>
      </c>
      <c r="Y320" s="83">
        <f t="shared" si="53"/>
        <v>1098580</v>
      </c>
      <c r="Z320" s="195">
        <v>2019</v>
      </c>
      <c r="AA320" s="108">
        <f>(1+PPI)^('Future Trunk Assets - Transport'!Z320-YEAR)</f>
        <v>1.0572070799739457</v>
      </c>
      <c r="AB320" s="110">
        <f>IF(Z320&lt;YEAR,1,IF('General Input Sheet'!$E$32="WACC1",1/(1+WACC1)^(Z320-YEAR), IF('General Input Sheet'!$E$32="WACC2",1/(1+WACC2)^(Z320-YEAR),"Check WACC Option in General Input Sheet")))</f>
        <v>0.84176157274348007</v>
      </c>
      <c r="AC320" s="239">
        <f t="shared" si="54"/>
        <v>2992072</v>
      </c>
      <c r="AD320" s="90">
        <f t="shared" si="55"/>
        <v>3200510</v>
      </c>
      <c r="AE320" s="106">
        <f t="shared" si="56"/>
        <v>2694066</v>
      </c>
    </row>
    <row r="321" spans="2:31">
      <c r="B321" s="103" t="s">
        <v>10504</v>
      </c>
      <c r="C321" s="109" t="s">
        <v>10821</v>
      </c>
      <c r="D321" s="100" t="s">
        <v>11126</v>
      </c>
      <c r="E321" s="100">
        <v>14</v>
      </c>
      <c r="F321" s="100" t="s">
        <v>11121</v>
      </c>
      <c r="G321" s="103" t="s">
        <v>11133</v>
      </c>
      <c r="H321" s="93">
        <v>0</v>
      </c>
      <c r="I321" s="95" t="s">
        <v>11142</v>
      </c>
      <c r="J321" s="104">
        <v>300</v>
      </c>
      <c r="K321" s="80">
        <f t="shared" si="59"/>
        <v>936</v>
      </c>
      <c r="L321" s="106">
        <v>280800</v>
      </c>
      <c r="M321" s="92" t="str">
        <f t="shared" si="49"/>
        <v/>
      </c>
      <c r="N321" s="97">
        <v>612889</v>
      </c>
      <c r="O321" s="100">
        <v>2016</v>
      </c>
      <c r="P321" s="107">
        <f>IFERROR(('General Input Sheet'!$G$38/(VLOOKUP(O321,Histindex,3,FALSE))),1)</f>
        <v>1</v>
      </c>
      <c r="Q321" s="100" t="s">
        <v>11163</v>
      </c>
      <c r="R321" s="213" cm="1">
        <f t="array" ref="R321">IFERROR(_xlfn.IFS(AND(Q321&lt;&gt;"New",D321&lt;&gt;"Road Bridge"),30%,D321="Road Bridge",10%),0)</f>
        <v>0.3</v>
      </c>
      <c r="S321" s="80">
        <f t="shared" si="57"/>
        <v>183867</v>
      </c>
      <c r="T321" s="82">
        <f t="shared" si="58"/>
        <v>7.4999999999999997E-2</v>
      </c>
      <c r="U321" s="89">
        <f t="shared" si="50"/>
        <v>60773</v>
      </c>
      <c r="V321" s="200">
        <f t="shared" si="51"/>
        <v>104191</v>
      </c>
      <c r="W321" s="89">
        <f t="shared" si="52"/>
        <v>93220</v>
      </c>
      <c r="X321" s="221">
        <v>0</v>
      </c>
      <c r="Y321" s="83">
        <f t="shared" si="53"/>
        <v>1054940</v>
      </c>
      <c r="Z321" s="195">
        <v>2019</v>
      </c>
      <c r="AA321" s="108">
        <f>(1+PPI)^('Future Trunk Assets - Transport'!Z321-YEAR)</f>
        <v>1.0572070799739457</v>
      </c>
      <c r="AB321" s="110">
        <f>IF(Z321&lt;YEAR,1,IF('General Input Sheet'!$E$32="WACC1",1/(1+WACC1)^(Z321-YEAR), IF('General Input Sheet'!$E$32="WACC2",1/(1+WACC2)^(Z321-YEAR),"Check WACC Option in General Input Sheet")))</f>
        <v>0.84176157274348007</v>
      </c>
      <c r="AC321" s="239">
        <f t="shared" si="54"/>
        <v>1335740</v>
      </c>
      <c r="AD321" s="90">
        <f t="shared" si="55"/>
        <v>1417681</v>
      </c>
      <c r="AE321" s="106">
        <f t="shared" si="56"/>
        <v>1193349</v>
      </c>
    </row>
    <row r="322" spans="2:31">
      <c r="B322" s="103" t="s">
        <v>10504</v>
      </c>
      <c r="C322" s="109" t="s">
        <v>10822</v>
      </c>
      <c r="D322" s="100" t="s">
        <v>11126</v>
      </c>
      <c r="E322" s="100">
        <v>14</v>
      </c>
      <c r="F322" s="100" t="s">
        <v>11122</v>
      </c>
      <c r="G322" s="103" t="s">
        <v>11133</v>
      </c>
      <c r="H322" s="93">
        <v>0</v>
      </c>
      <c r="I322" s="95" t="s">
        <v>11142</v>
      </c>
      <c r="J322" s="104">
        <v>150</v>
      </c>
      <c r="K322" s="80">
        <f t="shared" si="59"/>
        <v>936</v>
      </c>
      <c r="L322" s="106">
        <v>140400</v>
      </c>
      <c r="M322" s="92" t="str">
        <f t="shared" si="49"/>
        <v/>
      </c>
      <c r="N322" s="97">
        <v>476691</v>
      </c>
      <c r="O322" s="100">
        <v>2016</v>
      </c>
      <c r="P322" s="107">
        <f>IFERROR(('General Input Sheet'!$G$38/(VLOOKUP(O322,Histindex,3,FALSE))),1)</f>
        <v>1</v>
      </c>
      <c r="Q322" s="100" t="s">
        <v>11164</v>
      </c>
      <c r="R322" s="213" cm="1">
        <f t="array" ref="R322">IFERROR(_xlfn.IFS(AND(Q322&lt;&gt;"New",D322&lt;&gt;"Road Bridge"),30%,D322="Road Bridge",10%),0)</f>
        <v>0.3</v>
      </c>
      <c r="S322" s="80">
        <f t="shared" si="57"/>
        <v>143007</v>
      </c>
      <c r="T322" s="82">
        <f t="shared" si="58"/>
        <v>7.4999999999999997E-2</v>
      </c>
      <c r="U322" s="89">
        <f t="shared" si="50"/>
        <v>47267</v>
      </c>
      <c r="V322" s="200">
        <f t="shared" si="51"/>
        <v>81037</v>
      </c>
      <c r="W322" s="89">
        <f t="shared" si="52"/>
        <v>72505</v>
      </c>
      <c r="X322" s="221">
        <v>0</v>
      </c>
      <c r="Y322" s="83">
        <f t="shared" si="53"/>
        <v>820507</v>
      </c>
      <c r="Z322" s="195">
        <v>2019</v>
      </c>
      <c r="AA322" s="108">
        <f>(1+PPI)^('Future Trunk Assets - Transport'!Z322-YEAR)</f>
        <v>1.0572070799739457</v>
      </c>
      <c r="AB322" s="110">
        <f>IF(Z322&lt;YEAR,1,IF('General Input Sheet'!$E$32="WACC1",1/(1+WACC1)^(Z322-YEAR), IF('General Input Sheet'!$E$32="WACC2",1/(1+WACC2)^(Z322-YEAR),"Check WACC Option in General Input Sheet")))</f>
        <v>0.84176157274348007</v>
      </c>
      <c r="AC322" s="239">
        <f t="shared" si="54"/>
        <v>960907</v>
      </c>
      <c r="AD322" s="90">
        <f t="shared" si="55"/>
        <v>1018641</v>
      </c>
      <c r="AE322" s="106">
        <f t="shared" si="56"/>
        <v>857453</v>
      </c>
    </row>
    <row r="323" spans="2:31">
      <c r="B323" s="103" t="s">
        <v>10824</v>
      </c>
      <c r="C323" s="109" t="s">
        <v>10823</v>
      </c>
      <c r="D323" s="100" t="s">
        <v>11126</v>
      </c>
      <c r="E323" s="100">
        <v>1</v>
      </c>
      <c r="F323" s="100" t="s">
        <v>11123</v>
      </c>
      <c r="G323" s="103" t="s">
        <v>11137</v>
      </c>
      <c r="H323" s="93">
        <v>0</v>
      </c>
      <c r="I323" s="95" t="s">
        <v>11145</v>
      </c>
      <c r="J323" s="104">
        <v>150</v>
      </c>
      <c r="K323" s="80">
        <f t="shared" si="59"/>
        <v>93</v>
      </c>
      <c r="L323" s="106">
        <v>13950</v>
      </c>
      <c r="M323" s="92" t="str">
        <f t="shared" si="49"/>
        <v/>
      </c>
      <c r="N323" s="97">
        <v>552011</v>
      </c>
      <c r="O323" s="100">
        <v>2016</v>
      </c>
      <c r="P323" s="107">
        <f>IFERROR(('General Input Sheet'!$G$38/(VLOOKUP(O323,Histindex,3,FALSE))),1)</f>
        <v>1</v>
      </c>
      <c r="Q323" s="100" t="s">
        <v>11164</v>
      </c>
      <c r="R323" s="213" cm="1">
        <f t="array" ref="R323">IFERROR(_xlfn.IFS(AND(Q323&lt;&gt;"New",D323&lt;&gt;"Road Bridge"),30%,D323="Road Bridge",10%),0)</f>
        <v>0.3</v>
      </c>
      <c r="S323" s="80">
        <f t="shared" si="57"/>
        <v>165603</v>
      </c>
      <c r="T323" s="82">
        <f t="shared" si="58"/>
        <v>0.15</v>
      </c>
      <c r="U323" s="89">
        <f t="shared" si="50"/>
        <v>109472</v>
      </c>
      <c r="V323" s="200">
        <f t="shared" si="51"/>
        <v>93842</v>
      </c>
      <c r="W323" s="89">
        <f t="shared" si="52"/>
        <v>83961</v>
      </c>
      <c r="X323" s="221">
        <v>0</v>
      </c>
      <c r="Y323" s="83">
        <f t="shared" si="53"/>
        <v>1004889</v>
      </c>
      <c r="Z323" s="195">
        <v>2024</v>
      </c>
      <c r="AA323" s="108">
        <f>(1+PPI)^('Future Trunk Assets - Transport'!Z323-YEAR)</f>
        <v>1.1599167883489077</v>
      </c>
      <c r="AB323" s="110">
        <f>IF(Z323&lt;YEAR,1,IF('General Input Sheet'!$E$32="WACC1",1/(1+WACC1)^(Z323-YEAR), IF('General Input Sheet'!$E$32="WACC2",1/(1+WACC2)^(Z323-YEAR),"Check WACC Option in General Input Sheet")))</f>
        <v>0.63169036926213096</v>
      </c>
      <c r="AC323" s="239">
        <f t="shared" si="54"/>
        <v>1018839</v>
      </c>
      <c r="AD323" s="90">
        <f t="shared" si="55"/>
        <v>1182584</v>
      </c>
      <c r="AE323" s="106">
        <f t="shared" si="56"/>
        <v>747027</v>
      </c>
    </row>
    <row r="324" spans="2:31">
      <c r="B324" s="103" t="s">
        <v>10594</v>
      </c>
      <c r="C324" s="109" t="s">
        <v>10825</v>
      </c>
      <c r="D324" s="100" t="s">
        <v>11127</v>
      </c>
      <c r="E324" s="100">
        <v>15</v>
      </c>
      <c r="F324" s="100" t="s">
        <v>11124</v>
      </c>
      <c r="G324" s="103" t="s">
        <v>11132</v>
      </c>
      <c r="H324" s="93">
        <v>256</v>
      </c>
      <c r="I324" s="95" t="s">
        <v>11141</v>
      </c>
      <c r="J324" s="104">
        <v>956</v>
      </c>
      <c r="K324" s="80">
        <f t="shared" si="59"/>
        <v>651.49686192468619</v>
      </c>
      <c r="L324" s="106">
        <v>622831</v>
      </c>
      <c r="M324" s="92">
        <f t="shared" si="49"/>
        <v>2468.7890625</v>
      </c>
      <c r="N324" s="97">
        <v>632010</v>
      </c>
      <c r="O324" s="100">
        <v>2016</v>
      </c>
      <c r="P324" s="107">
        <f>IFERROR(('General Input Sheet'!$G$38/(VLOOKUP(O324,Histindex,3,FALSE))),1)</f>
        <v>1</v>
      </c>
      <c r="Q324" s="100" t="s">
        <v>11165</v>
      </c>
      <c r="R324" s="213" cm="1">
        <f t="array" ref="R324">IFERROR(_xlfn.IFS(AND(Q324&lt;&gt;"New",D324&lt;&gt;"Road Bridge"),30%,D324="Road Bridge",10%),0)</f>
        <v>0.3</v>
      </c>
      <c r="S324" s="80">
        <f t="shared" si="57"/>
        <v>189603</v>
      </c>
      <c r="T324" s="82">
        <f t="shared" si="58"/>
        <v>0.15</v>
      </c>
      <c r="U324" s="89">
        <f t="shared" si="50"/>
        <v>125337</v>
      </c>
      <c r="V324" s="200">
        <f t="shared" si="51"/>
        <v>107442</v>
      </c>
      <c r="W324" s="89">
        <f t="shared" si="52"/>
        <v>96129</v>
      </c>
      <c r="X324" s="221">
        <v>0</v>
      </c>
      <c r="Y324" s="83">
        <f t="shared" si="53"/>
        <v>1150521</v>
      </c>
      <c r="Z324" s="195">
        <v>2024</v>
      </c>
      <c r="AA324" s="108">
        <f>(1+PPI)^('Future Trunk Assets - Transport'!Z324-YEAR)</f>
        <v>1.1599167883489077</v>
      </c>
      <c r="AB324" s="110">
        <f>IF(Z324&lt;YEAR,1,IF('General Input Sheet'!$E$32="WACC1",1/(1+WACC1)^(Z324-YEAR), IF('General Input Sheet'!$E$32="WACC2",1/(1+WACC2)^(Z324-YEAR),"Check WACC Option in General Input Sheet")))</f>
        <v>0.63169036926213096</v>
      </c>
      <c r="AC324" s="239">
        <f t="shared" si="54"/>
        <v>1773352</v>
      </c>
      <c r="AD324" s="90">
        <f t="shared" si="55"/>
        <v>2093368</v>
      </c>
      <c r="AE324" s="106">
        <f t="shared" si="56"/>
        <v>1322360</v>
      </c>
    </row>
    <row r="325" spans="2:31">
      <c r="B325" s="103" t="s">
        <v>10470</v>
      </c>
      <c r="C325" s="109" t="s">
        <v>10826</v>
      </c>
      <c r="D325" s="100" t="s">
        <v>11126</v>
      </c>
      <c r="E325" s="100">
        <v>15</v>
      </c>
      <c r="F325" s="100" t="s">
        <v>11125</v>
      </c>
      <c r="G325" s="103" t="s">
        <v>11133</v>
      </c>
      <c r="H325" s="93">
        <v>0</v>
      </c>
      <c r="I325" s="95" t="s">
        <v>11142</v>
      </c>
      <c r="J325" s="104">
        <v>450</v>
      </c>
      <c r="K325" s="80">
        <f t="shared" si="59"/>
        <v>492.33333333333331</v>
      </c>
      <c r="L325" s="106">
        <v>221550</v>
      </c>
      <c r="M325" s="92" t="str">
        <f t="shared" si="49"/>
        <v/>
      </c>
      <c r="N325" s="97">
        <v>544790</v>
      </c>
      <c r="O325" s="100">
        <v>2016</v>
      </c>
      <c r="P325" s="107">
        <f>IFERROR(('General Input Sheet'!$G$38/(VLOOKUP(O325,Histindex,3,FALSE))),1)</f>
        <v>1</v>
      </c>
      <c r="Q325" s="100" t="s">
        <v>11164</v>
      </c>
      <c r="R325" s="213" cm="1">
        <f t="array" ref="R325">IFERROR(_xlfn.IFS(AND(Q325&lt;&gt;"New",D325&lt;&gt;"Road Bridge"),30%,D325="Road Bridge",10%),0)</f>
        <v>0.3</v>
      </c>
      <c r="S325" s="80">
        <f t="shared" si="57"/>
        <v>163437</v>
      </c>
      <c r="T325" s="82">
        <f t="shared" si="58"/>
        <v>0.15</v>
      </c>
      <c r="U325" s="89">
        <f t="shared" si="50"/>
        <v>108040</v>
      </c>
      <c r="V325" s="200">
        <f t="shared" si="51"/>
        <v>92614</v>
      </c>
      <c r="W325" s="89">
        <f t="shared" si="52"/>
        <v>82863</v>
      </c>
      <c r="X325" s="221">
        <v>0</v>
      </c>
      <c r="Y325" s="83">
        <f t="shared" si="53"/>
        <v>991744</v>
      </c>
      <c r="Z325" s="195">
        <v>2024</v>
      </c>
      <c r="AA325" s="108">
        <f>(1+PPI)^('Future Trunk Assets - Transport'!Z325-YEAR)</f>
        <v>1.1599167883489077</v>
      </c>
      <c r="AB325" s="110">
        <f>IF(Z325&lt;YEAR,1,IF('General Input Sheet'!$E$32="WACC1",1/(1+WACC1)^(Z325-YEAR), IF('General Input Sheet'!$E$32="WACC2",1/(1+WACC2)^(Z325-YEAR),"Check WACC Option in General Input Sheet")))</f>
        <v>0.63169036926213096</v>
      </c>
      <c r="AC325" s="239">
        <f t="shared" si="54"/>
        <v>1213294</v>
      </c>
      <c r="AD325" s="90">
        <f t="shared" si="55"/>
        <v>1420278</v>
      </c>
      <c r="AE325" s="106">
        <f t="shared" si="56"/>
        <v>897176</v>
      </c>
    </row>
    <row r="326" spans="2:31">
      <c r="B326" s="103" t="s">
        <v>10643</v>
      </c>
      <c r="C326" s="109" t="s">
        <v>11198</v>
      </c>
      <c r="D326" s="100" t="s">
        <v>11175</v>
      </c>
      <c r="E326" s="224" t="s">
        <v>11191</v>
      </c>
      <c r="F326" s="100" t="s">
        <v>11176</v>
      </c>
      <c r="G326" s="114" t="s">
        <v>11133</v>
      </c>
      <c r="H326" s="93">
        <v>0</v>
      </c>
      <c r="I326" s="95" t="s">
        <v>11139</v>
      </c>
      <c r="J326" s="104">
        <v>333.90352089335011</v>
      </c>
      <c r="K326" s="80">
        <f>L326/J326</f>
        <v>366.423027040568</v>
      </c>
      <c r="L326" s="106">
        <v>122349.93886524488</v>
      </c>
      <c r="M326" s="92"/>
      <c r="N326" s="97">
        <v>476691</v>
      </c>
      <c r="O326" s="100">
        <v>2016</v>
      </c>
      <c r="P326" s="107">
        <f>IFERROR(('General Input Sheet'!$G$38/(VLOOKUP(O326,Histindex,3,FALSE))),1)</f>
        <v>1</v>
      </c>
      <c r="Q326" s="100" t="s">
        <v>11165</v>
      </c>
      <c r="R326" s="213" cm="1">
        <f t="array" ref="R326">IFERROR(_xlfn.IFS(AND(Q326&lt;&gt;"New",D326&lt;&gt;"Road Bridge"),30%,D326="Road Bridge",10%),0)</f>
        <v>0.3</v>
      </c>
      <c r="S326" s="80">
        <f t="shared" si="57"/>
        <v>143007</v>
      </c>
      <c r="T326" s="82">
        <f t="shared" si="58"/>
        <v>0.15</v>
      </c>
      <c r="U326" s="89">
        <f t="shared" si="50"/>
        <v>94535</v>
      </c>
      <c r="V326" s="200">
        <f t="shared" si="51"/>
        <v>81037</v>
      </c>
      <c r="W326" s="89">
        <f t="shared" si="52"/>
        <v>72505</v>
      </c>
      <c r="X326" s="221">
        <v>0</v>
      </c>
      <c r="Y326" s="83">
        <f t="shared" si="53"/>
        <v>867775</v>
      </c>
      <c r="Z326" s="195">
        <v>2024</v>
      </c>
      <c r="AA326" s="108">
        <f>(1+PPI)^('Future Trunk Assets - Transport'!Z326-YEAR)</f>
        <v>1.1599167883489077</v>
      </c>
      <c r="AB326" s="110">
        <f>IF(Z326&lt;YEAR,1,IF('General Input Sheet'!$E$32="WACC1",1/(1+WACC1)^(Z326-YEAR), IF('General Input Sheet'!$E$32="WACC2",1/(1+WACC2)^(Z326-YEAR),"Check WACC Option in General Input Sheet")))</f>
        <v>0.63169036926213096</v>
      </c>
      <c r="AC326" s="239">
        <f t="shared" si="54"/>
        <v>990125</v>
      </c>
      <c r="AD326" s="90">
        <f t="shared" si="55"/>
        <v>1155618</v>
      </c>
      <c r="AE326" s="106">
        <f t="shared" si="56"/>
        <v>729993</v>
      </c>
    </row>
    <row r="327" spans="2:31">
      <c r="B327" s="103" t="s">
        <v>10454</v>
      </c>
      <c r="C327" s="109" t="s">
        <v>11199</v>
      </c>
      <c r="D327" s="100" t="s">
        <v>11175</v>
      </c>
      <c r="E327" s="224" t="s">
        <v>11192</v>
      </c>
      <c r="F327" s="100" t="s">
        <v>11177</v>
      </c>
      <c r="G327" s="114" t="s">
        <v>11137</v>
      </c>
      <c r="H327" s="93">
        <v>0</v>
      </c>
      <c r="I327" s="95" t="s">
        <v>11145</v>
      </c>
      <c r="J327" s="104">
        <v>298.57615411820512</v>
      </c>
      <c r="K327" s="80">
        <f>L327/J327</f>
        <v>864.69043768905624</v>
      </c>
      <c r="L327" s="106">
        <v>258175.94538798591</v>
      </c>
      <c r="M327" s="92"/>
      <c r="N327" s="97">
        <v>763684</v>
      </c>
      <c r="O327" s="100">
        <v>2016</v>
      </c>
      <c r="P327" s="107">
        <f>IFERROR(('General Input Sheet'!$G$38/(VLOOKUP(O327,Histindex,3,FALSE))),1)</f>
        <v>1</v>
      </c>
      <c r="Q327" s="100" t="s">
        <v>11165</v>
      </c>
      <c r="R327" s="213" cm="1">
        <f t="array" ref="R327">IFERROR(_xlfn.IFS(AND(Q327&lt;&gt;"New",D327&lt;&gt;"Road Bridge"),30%,D327="Road Bridge",10%),0)</f>
        <v>0.3</v>
      </c>
      <c r="S327" s="80">
        <f t="shared" si="57"/>
        <v>229105</v>
      </c>
      <c r="T327" s="82">
        <f t="shared" si="58"/>
        <v>0.15</v>
      </c>
      <c r="U327" s="89">
        <f t="shared" si="50"/>
        <v>151450</v>
      </c>
      <c r="V327" s="200">
        <f t="shared" si="51"/>
        <v>129826</v>
      </c>
      <c r="W327" s="89">
        <f t="shared" si="52"/>
        <v>116156</v>
      </c>
      <c r="X327" s="221">
        <v>0</v>
      </c>
      <c r="Y327" s="83">
        <f t="shared" si="53"/>
        <v>1390221</v>
      </c>
      <c r="Z327" s="195">
        <v>2024</v>
      </c>
      <c r="AA327" s="108">
        <f>(1+PPI)^('Future Trunk Assets - Transport'!Z327-YEAR)</f>
        <v>1.1599167883489077</v>
      </c>
      <c r="AB327" s="110">
        <f>IF(Z327&lt;YEAR,1,IF('General Input Sheet'!$E$32="WACC1",1/(1+WACC1)^(Z327-YEAR), IF('General Input Sheet'!$E$32="WACC2",1/(1+WACC2)^(Z327-YEAR),"Check WACC Option in General Input Sheet")))</f>
        <v>0.63169036926213096</v>
      </c>
      <c r="AC327" s="239">
        <f t="shared" si="54"/>
        <v>1648397</v>
      </c>
      <c r="AD327" s="90">
        <f t="shared" si="55"/>
        <v>1927103</v>
      </c>
      <c r="AE327" s="106">
        <f t="shared" si="56"/>
        <v>1217332</v>
      </c>
    </row>
    <row r="328" spans="2:31">
      <c r="B328" s="103" t="s">
        <v>10623</v>
      </c>
      <c r="C328" s="109" t="s">
        <v>11200</v>
      </c>
      <c r="D328" s="100" t="s">
        <v>11175</v>
      </c>
      <c r="E328" s="224" t="s">
        <v>11193</v>
      </c>
      <c r="F328" s="100" t="s">
        <v>11178</v>
      </c>
      <c r="G328" s="114" t="s">
        <v>11138</v>
      </c>
      <c r="H328" s="93">
        <v>0</v>
      </c>
      <c r="I328" s="95" t="s">
        <v>11142</v>
      </c>
      <c r="J328" s="104">
        <v>9422</v>
      </c>
      <c r="K328" s="80">
        <f>L328/J328</f>
        <v>181</v>
      </c>
      <c r="L328" s="106">
        <v>1705382</v>
      </c>
      <c r="M328" s="92"/>
      <c r="N328" s="97">
        <v>397526</v>
      </c>
      <c r="O328" s="100">
        <v>2016</v>
      </c>
      <c r="P328" s="107">
        <f>IFERROR(('General Input Sheet'!$G$38/(VLOOKUP(O328,Histindex,3,FALSE))),1)</f>
        <v>1</v>
      </c>
      <c r="Q328" s="100" t="s">
        <v>11165</v>
      </c>
      <c r="R328" s="213" cm="1">
        <f t="array" ref="R328">IFERROR(_xlfn.IFS(AND(Q328&lt;&gt;"New",D328&lt;&gt;"Road Bridge"),30%,D328="Road Bridge",10%),0)</f>
        <v>0.3</v>
      </c>
      <c r="S328" s="80">
        <f t="shared" si="57"/>
        <v>119258</v>
      </c>
      <c r="T328" s="82">
        <f t="shared" si="58"/>
        <v>0.15</v>
      </c>
      <c r="U328" s="89">
        <f t="shared" si="50"/>
        <v>78835</v>
      </c>
      <c r="V328" s="200">
        <f t="shared" si="51"/>
        <v>67579</v>
      </c>
      <c r="W328" s="89">
        <f t="shared" si="52"/>
        <v>60464</v>
      </c>
      <c r="X328" s="221">
        <v>0</v>
      </c>
      <c r="Y328" s="83">
        <f t="shared" si="53"/>
        <v>723662</v>
      </c>
      <c r="Z328" s="195">
        <v>2024</v>
      </c>
      <c r="AA328" s="108">
        <f>(1+PPI)^('Future Trunk Assets - Transport'!Z328-YEAR)</f>
        <v>1.1599167883489077</v>
      </c>
      <c r="AB328" s="110">
        <f>IF(Z328&lt;YEAR,1,IF('General Input Sheet'!$E$32="WACC1",1/(1+WACC1)^(Z328-YEAR), IF('General Input Sheet'!$E$32="WACC2",1/(1+WACC2)^(Z328-YEAR),"Check WACC Option in General Input Sheet")))</f>
        <v>0.63169036926213096</v>
      </c>
      <c r="AC328" s="239">
        <f t="shared" si="54"/>
        <v>2429044</v>
      </c>
      <c r="AD328" s="90">
        <f t="shared" si="55"/>
        <v>2917230</v>
      </c>
      <c r="AE328" s="106">
        <f t="shared" si="56"/>
        <v>1842786</v>
      </c>
    </row>
    <row r="329" spans="2:31">
      <c r="B329" s="103" t="s">
        <v>10670</v>
      </c>
      <c r="C329" s="109" t="s">
        <v>11201</v>
      </c>
      <c r="D329" s="100" t="s">
        <v>11175</v>
      </c>
      <c r="E329" s="224" t="s">
        <v>11192</v>
      </c>
      <c r="F329" s="100" t="s">
        <v>11179</v>
      </c>
      <c r="G329" s="114" t="s">
        <v>11137</v>
      </c>
      <c r="H329" s="93">
        <v>0</v>
      </c>
      <c r="I329" s="95" t="s">
        <v>11139</v>
      </c>
      <c r="J329" s="104">
        <v>0</v>
      </c>
      <c r="K329" s="80"/>
      <c r="L329" s="106">
        <v>0</v>
      </c>
      <c r="M329" s="92"/>
      <c r="N329" s="97">
        <v>664073</v>
      </c>
      <c r="O329" s="100">
        <v>2016</v>
      </c>
      <c r="P329" s="107">
        <f>IFERROR(('General Input Sheet'!$G$38/(VLOOKUP(O329,Histindex,3,FALSE))),1)</f>
        <v>1</v>
      </c>
      <c r="Q329" s="100" t="s">
        <v>11165</v>
      </c>
      <c r="R329" s="213" cm="1">
        <f t="array" ref="R329">IFERROR(_xlfn.IFS(AND(Q329&lt;&gt;"New",D329&lt;&gt;"Road Bridge"),30%,D329="Road Bridge",10%),0)</f>
        <v>0.3</v>
      </c>
      <c r="S329" s="80">
        <f t="shared" si="57"/>
        <v>199222</v>
      </c>
      <c r="T329" s="82">
        <f t="shared" si="58"/>
        <v>0.15</v>
      </c>
      <c r="U329" s="89">
        <f t="shared" si="50"/>
        <v>131696</v>
      </c>
      <c r="V329" s="200">
        <f t="shared" si="51"/>
        <v>112892</v>
      </c>
      <c r="W329" s="89">
        <f t="shared" si="52"/>
        <v>101005</v>
      </c>
      <c r="X329" s="221">
        <v>0</v>
      </c>
      <c r="Y329" s="83">
        <f t="shared" si="53"/>
        <v>1208888</v>
      </c>
      <c r="Z329" s="195">
        <v>2024</v>
      </c>
      <c r="AA329" s="108">
        <f>(1+PPI)^('Future Trunk Assets - Transport'!Z329-YEAR)</f>
        <v>1.1599167883489077</v>
      </c>
      <c r="AB329" s="110">
        <f>IF(Z329&lt;YEAR,1,IF('General Input Sheet'!$E$32="WACC1",1/(1+WACC1)^(Z329-YEAR), IF('General Input Sheet'!$E$32="WACC2",1/(1+WACC2)^(Z329-YEAR),"Check WACC Option in General Input Sheet")))</f>
        <v>0.63169036926213096</v>
      </c>
      <c r="AC329" s="239">
        <f t="shared" si="54"/>
        <v>1208888</v>
      </c>
      <c r="AD329" s="90">
        <f t="shared" si="55"/>
        <v>1402209</v>
      </c>
      <c r="AE329" s="106">
        <f t="shared" si="56"/>
        <v>885762</v>
      </c>
    </row>
    <row r="330" spans="2:31">
      <c r="B330" s="103" t="s">
        <v>10670</v>
      </c>
      <c r="C330" s="109" t="s">
        <v>11203</v>
      </c>
      <c r="D330" s="100" t="s">
        <v>11175</v>
      </c>
      <c r="E330" s="224" t="s">
        <v>11192</v>
      </c>
      <c r="F330" s="100" t="s">
        <v>11180</v>
      </c>
      <c r="G330" s="114" t="s">
        <v>11130</v>
      </c>
      <c r="H330" s="93">
        <v>0</v>
      </c>
      <c r="I330" s="95" t="s">
        <v>11139</v>
      </c>
      <c r="J330" s="104"/>
      <c r="K330" s="80"/>
      <c r="L330" s="106">
        <v>0</v>
      </c>
      <c r="M330" s="92"/>
      <c r="N330" s="97">
        <v>550680</v>
      </c>
      <c r="O330" s="100">
        <v>2016</v>
      </c>
      <c r="P330" s="107">
        <f>IFERROR(('General Input Sheet'!$G$38/(VLOOKUP(O330,Histindex,3,FALSE))),1)</f>
        <v>1</v>
      </c>
      <c r="Q330" s="100" t="s">
        <v>11165</v>
      </c>
      <c r="R330" s="213" cm="1">
        <f t="array" ref="R330">IFERROR(_xlfn.IFS(AND(Q330&lt;&gt;"New",D330&lt;&gt;"Road Bridge"),30%,D330="Road Bridge",10%),0)</f>
        <v>0.3</v>
      </c>
      <c r="S330" s="80">
        <f t="shared" si="57"/>
        <v>165204</v>
      </c>
      <c r="T330" s="82">
        <f t="shared" si="58"/>
        <v>0.15</v>
      </c>
      <c r="U330" s="89">
        <f t="shared" si="50"/>
        <v>109208</v>
      </c>
      <c r="V330" s="200">
        <f t="shared" si="51"/>
        <v>93616</v>
      </c>
      <c r="W330" s="89">
        <f t="shared" si="52"/>
        <v>83758</v>
      </c>
      <c r="X330" s="221">
        <v>0</v>
      </c>
      <c r="Y330" s="83">
        <f t="shared" si="53"/>
        <v>1002466</v>
      </c>
      <c r="Z330" s="195">
        <v>2024</v>
      </c>
      <c r="AA330" s="108">
        <f>(1+PPI)^('Future Trunk Assets - Transport'!Z330-YEAR)</f>
        <v>1.1599167883489077</v>
      </c>
      <c r="AB330" s="110">
        <f>IF(Z330&lt;YEAR,1,IF('General Input Sheet'!$E$32="WACC1",1/(1+WACC1)^(Z330-YEAR), IF('General Input Sheet'!$E$32="WACC2",1/(1+WACC2)^(Z330-YEAR),"Check WACC Option in General Input Sheet")))</f>
        <v>0.63169036926213096</v>
      </c>
      <c r="AC330" s="239">
        <f t="shared" si="54"/>
        <v>1002466</v>
      </c>
      <c r="AD330" s="90">
        <f t="shared" si="55"/>
        <v>1162777</v>
      </c>
      <c r="AE330" s="106">
        <f t="shared" si="56"/>
        <v>734515</v>
      </c>
    </row>
    <row r="331" spans="2:31">
      <c r="B331" s="103" t="s">
        <v>10467</v>
      </c>
      <c r="C331" s="109" t="s">
        <v>11202</v>
      </c>
      <c r="D331" s="100" t="s">
        <v>11175</v>
      </c>
      <c r="E331" s="224" t="s">
        <v>11192</v>
      </c>
      <c r="F331" s="100" t="s">
        <v>11222</v>
      </c>
      <c r="G331" s="114" t="s">
        <v>11130</v>
      </c>
      <c r="H331" s="93">
        <v>0</v>
      </c>
      <c r="I331" s="95" t="s">
        <v>11139</v>
      </c>
      <c r="J331" s="104">
        <v>0</v>
      </c>
      <c r="K331" s="80"/>
      <c r="L331" s="106">
        <v>0</v>
      </c>
      <c r="M331" s="92"/>
      <c r="N331" s="97">
        <v>554170</v>
      </c>
      <c r="O331" s="100">
        <v>2016</v>
      </c>
      <c r="P331" s="107">
        <f>IFERROR(('General Input Sheet'!$G$38/(VLOOKUP(O331,Histindex,3,FALSE))),1)</f>
        <v>1</v>
      </c>
      <c r="Q331" s="100" t="s">
        <v>11165</v>
      </c>
      <c r="R331" s="213" cm="1">
        <f t="array" ref="R331">IFERROR(_xlfn.IFS(AND(Q331&lt;&gt;"New",D331&lt;&gt;"Road Bridge"),30%,D331="Road Bridge",10%),0)</f>
        <v>0.3</v>
      </c>
      <c r="S331" s="80">
        <f t="shared" si="57"/>
        <v>166251</v>
      </c>
      <c r="T331" s="82">
        <f t="shared" si="58"/>
        <v>0.15</v>
      </c>
      <c r="U331" s="89">
        <f t="shared" si="50"/>
        <v>109900</v>
      </c>
      <c r="V331" s="200">
        <f t="shared" si="51"/>
        <v>94209</v>
      </c>
      <c r="W331" s="89">
        <f t="shared" si="52"/>
        <v>84289</v>
      </c>
      <c r="X331" s="221">
        <v>0</v>
      </c>
      <c r="Y331" s="83">
        <f t="shared" si="53"/>
        <v>1008819</v>
      </c>
      <c r="Z331" s="195">
        <v>2024</v>
      </c>
      <c r="AA331" s="108">
        <f>(1+PPI)^('Future Trunk Assets - Transport'!Z331-YEAR)</f>
        <v>1.1599167883489077</v>
      </c>
      <c r="AB331" s="110">
        <f>IF(Z331&lt;YEAR,1,IF('General Input Sheet'!$E$32="WACC1",1/(1+WACC1)^(Z331-YEAR), IF('General Input Sheet'!$E$32="WACC2",1/(1+WACC2)^(Z331-YEAR),"Check WACC Option in General Input Sheet")))</f>
        <v>0.63169036926213096</v>
      </c>
      <c r="AC331" s="239">
        <f t="shared" si="54"/>
        <v>1008819</v>
      </c>
      <c r="AD331" s="90">
        <f t="shared" si="55"/>
        <v>1170146</v>
      </c>
      <c r="AE331" s="106">
        <f t="shared" si="56"/>
        <v>739170</v>
      </c>
    </row>
    <row r="332" spans="2:31">
      <c r="B332" s="103" t="s">
        <v>11219</v>
      </c>
      <c r="C332" s="109" t="s">
        <v>11204</v>
      </c>
      <c r="D332" s="100" t="s">
        <v>11175</v>
      </c>
      <c r="E332" s="224" t="s">
        <v>11194</v>
      </c>
      <c r="F332" s="100" t="s">
        <v>11181</v>
      </c>
      <c r="G332" s="103" t="s">
        <v>11138</v>
      </c>
      <c r="H332" s="93">
        <v>0</v>
      </c>
      <c r="I332" s="95" t="s">
        <v>11148</v>
      </c>
      <c r="J332" s="104">
        <v>0</v>
      </c>
      <c r="K332" s="80"/>
      <c r="L332" s="106">
        <v>0</v>
      </c>
      <c r="M332" s="92" t="str">
        <f t="shared" ref="M332:M343" si="60">IFERROR(N332/H332,"")</f>
        <v/>
      </c>
      <c r="N332" s="97">
        <v>397526</v>
      </c>
      <c r="O332" s="100">
        <v>2016</v>
      </c>
      <c r="P332" s="107">
        <f>IFERROR(('General Input Sheet'!$G$38/(VLOOKUP(O332,Histindex,3,FALSE))),1)</f>
        <v>1</v>
      </c>
      <c r="Q332" s="100" t="s">
        <v>11165</v>
      </c>
      <c r="R332" s="213" cm="1">
        <f t="array" ref="R332">IFERROR(_xlfn.IFS(AND(Q332&lt;&gt;"New",D332&lt;&gt;"Road Bridge"),30%,D332="Road Bridge",10%),0)</f>
        <v>0.3</v>
      </c>
      <c r="S332" s="80">
        <f t="shared" si="57"/>
        <v>119258</v>
      </c>
      <c r="T332" s="82">
        <f t="shared" ref="T332:T337" si="61">IF(Z332="","",IF(Z332&lt;=YEAR+5,0.075,IF(AND(Z332&gt;YEAR+5,Z332&lt;=YEAR+10),0.15,IF(AND(Z332&gt;YEAR+10,Z332&lt;=YEAR+20),0.2,IF(Z332&gt;YEAR+20,0.25,"")))))</f>
        <v>0.15</v>
      </c>
      <c r="U332" s="89">
        <f t="shared" si="50"/>
        <v>78835</v>
      </c>
      <c r="V332" s="200">
        <f t="shared" si="51"/>
        <v>67579</v>
      </c>
      <c r="W332" s="89">
        <f t="shared" si="52"/>
        <v>60464</v>
      </c>
      <c r="X332" s="221">
        <v>0</v>
      </c>
      <c r="Y332" s="83">
        <f t="shared" si="53"/>
        <v>723662</v>
      </c>
      <c r="Z332" s="195">
        <v>2024</v>
      </c>
      <c r="AA332" s="108">
        <f>(1+PPI)^('Future Trunk Assets - Transport'!Z332-YEAR)</f>
        <v>1.1599167883489077</v>
      </c>
      <c r="AB332" s="110">
        <f>IF(Z332&lt;YEAR,1,IF('General Input Sheet'!$E$32="WACC1",1/(1+WACC1)^(Z332-YEAR), IF('General Input Sheet'!$E$32="WACC2",1/(1+WACC2)^(Z332-YEAR),"Check WACC Option in General Input Sheet")))</f>
        <v>0.63169036926213096</v>
      </c>
      <c r="AC332" s="239">
        <f t="shared" si="54"/>
        <v>723662</v>
      </c>
      <c r="AD332" s="90">
        <f t="shared" si="55"/>
        <v>839388</v>
      </c>
      <c r="AE332" s="106">
        <f t="shared" si="56"/>
        <v>530233</v>
      </c>
    </row>
    <row r="333" spans="2:31">
      <c r="B333" s="103" t="s">
        <v>11219</v>
      </c>
      <c r="C333" s="109" t="s">
        <v>11205</v>
      </c>
      <c r="D333" s="100" t="s">
        <v>11175</v>
      </c>
      <c r="E333" s="224" t="s">
        <v>11194</v>
      </c>
      <c r="F333" s="100" t="s">
        <v>11182</v>
      </c>
      <c r="G333" s="103" t="s">
        <v>11133</v>
      </c>
      <c r="H333" s="93">
        <v>0</v>
      </c>
      <c r="I333" s="95" t="s">
        <v>11140</v>
      </c>
      <c r="J333" s="104">
        <v>0</v>
      </c>
      <c r="K333" s="80"/>
      <c r="L333" s="106">
        <v>0</v>
      </c>
      <c r="M333" s="92" t="str">
        <f t="shared" si="60"/>
        <v/>
      </c>
      <c r="N333" s="97">
        <v>817184</v>
      </c>
      <c r="O333" s="100">
        <v>2016</v>
      </c>
      <c r="P333" s="107">
        <f>IFERROR(('General Input Sheet'!$G$38/(VLOOKUP(O333,Histindex,3,FALSE))),1)</f>
        <v>1</v>
      </c>
      <c r="Q333" s="100" t="s">
        <v>11165</v>
      </c>
      <c r="R333" s="213" cm="1">
        <f t="array" ref="R333">IFERROR(_xlfn.IFS(AND(Q333&lt;&gt;"New",D333&lt;&gt;"Road Bridge"),30%,D333="Road Bridge",10%),0)</f>
        <v>0.3</v>
      </c>
      <c r="S333" s="80">
        <f t="shared" si="57"/>
        <v>245155</v>
      </c>
      <c r="T333" s="82">
        <f t="shared" si="61"/>
        <v>0.15</v>
      </c>
      <c r="U333" s="89">
        <f t="shared" si="50"/>
        <v>162060</v>
      </c>
      <c r="V333" s="200">
        <f t="shared" si="51"/>
        <v>138921</v>
      </c>
      <c r="W333" s="89">
        <f t="shared" si="52"/>
        <v>124294</v>
      </c>
      <c r="X333" s="221">
        <v>0</v>
      </c>
      <c r="Y333" s="83">
        <f t="shared" si="53"/>
        <v>1487614</v>
      </c>
      <c r="Z333" s="195">
        <v>2024</v>
      </c>
      <c r="AA333" s="108">
        <f>(1+PPI)^('Future Trunk Assets - Transport'!Z333-YEAR)</f>
        <v>1.1599167883489077</v>
      </c>
      <c r="AB333" s="110">
        <f>IF(Z333&lt;YEAR,1,IF('General Input Sheet'!$E$32="WACC1",1/(1+WACC1)^(Z333-YEAR), IF('General Input Sheet'!$E$32="WACC2",1/(1+WACC2)^(Z333-YEAR),"Check WACC Option in General Input Sheet")))</f>
        <v>0.63169036926213096</v>
      </c>
      <c r="AC333" s="239">
        <f t="shared" si="54"/>
        <v>1487614</v>
      </c>
      <c r="AD333" s="90">
        <f t="shared" si="55"/>
        <v>1725508</v>
      </c>
      <c r="AE333" s="106">
        <f t="shared" si="56"/>
        <v>1089987</v>
      </c>
    </row>
    <row r="334" spans="2:31">
      <c r="B334" s="103" t="s">
        <v>11219</v>
      </c>
      <c r="C334" s="109" t="s">
        <v>11207</v>
      </c>
      <c r="D334" s="100" t="s">
        <v>11196</v>
      </c>
      <c r="E334" s="224" t="s">
        <v>11194</v>
      </c>
      <c r="F334" s="100" t="s">
        <v>11183</v>
      </c>
      <c r="G334" s="103" t="s">
        <v>11132</v>
      </c>
      <c r="H334" s="93">
        <v>25</v>
      </c>
      <c r="I334" s="95" t="s">
        <v>11143</v>
      </c>
      <c r="J334" s="104">
        <v>0</v>
      </c>
      <c r="K334" s="80"/>
      <c r="L334" s="106">
        <v>0</v>
      </c>
      <c r="M334" s="92">
        <f t="shared" si="60"/>
        <v>95553.08</v>
      </c>
      <c r="N334" s="97">
        <v>2388827</v>
      </c>
      <c r="O334" s="100">
        <v>2016</v>
      </c>
      <c r="P334" s="107">
        <f>IFERROR(('General Input Sheet'!$G$38/(VLOOKUP(O334,Histindex,3,FALSE))),1)</f>
        <v>1</v>
      </c>
      <c r="Q334" s="100" t="s">
        <v>11165</v>
      </c>
      <c r="R334" s="213" cm="1">
        <f t="array" ref="R334">IFERROR(_xlfn.IFS(AND(Q334&lt;&gt;"New",D334&lt;&gt;"Road Bridge"),30%,D334="Road Bridge",10%),0)</f>
        <v>0.3</v>
      </c>
      <c r="S334" s="80">
        <f t="shared" si="57"/>
        <v>716648</v>
      </c>
      <c r="T334" s="82">
        <f t="shared" si="61"/>
        <v>0.15</v>
      </c>
      <c r="U334" s="89">
        <f t="shared" si="50"/>
        <v>473740</v>
      </c>
      <c r="V334" s="200">
        <f t="shared" si="51"/>
        <v>406101</v>
      </c>
      <c r="W334" s="89">
        <f t="shared" si="52"/>
        <v>363341</v>
      </c>
      <c r="X334" s="221">
        <v>0</v>
      </c>
      <c r="Y334" s="83">
        <f t="shared" si="53"/>
        <v>4348657</v>
      </c>
      <c r="Z334" s="195">
        <v>2024</v>
      </c>
      <c r="AA334" s="108">
        <f>(1+PPI)^('Future Trunk Assets - Transport'!Z334-YEAR)</f>
        <v>1.1599167883489077</v>
      </c>
      <c r="AB334" s="110">
        <f>IF(Z334&lt;YEAR,1,IF('General Input Sheet'!$E$32="WACC1",1/(1+WACC1)^(Z334-YEAR), IF('General Input Sheet'!$E$32="WACC2",1/(1+WACC2)^(Z334-YEAR),"Check WACC Option in General Input Sheet")))</f>
        <v>0.63169036926213096</v>
      </c>
      <c r="AC334" s="239">
        <f t="shared" si="54"/>
        <v>4348657</v>
      </c>
      <c r="AD334" s="90">
        <f t="shared" si="55"/>
        <v>5044080</v>
      </c>
      <c r="AE334" s="106">
        <f t="shared" si="56"/>
        <v>3186297</v>
      </c>
    </row>
    <row r="335" spans="2:31">
      <c r="B335" s="103" t="s">
        <v>10704</v>
      </c>
      <c r="C335" s="109" t="s">
        <v>11208</v>
      </c>
      <c r="D335" s="100" t="s">
        <v>11196</v>
      </c>
      <c r="E335" s="224" t="s">
        <v>11191</v>
      </c>
      <c r="F335" s="100" t="s">
        <v>11184</v>
      </c>
      <c r="G335" s="103" t="s">
        <v>11132</v>
      </c>
      <c r="H335" s="93">
        <v>143</v>
      </c>
      <c r="I335" s="95" t="s">
        <v>11141</v>
      </c>
      <c r="J335" s="104">
        <v>4043.9176454007643</v>
      </c>
      <c r="K335" s="80">
        <f>L335/J335</f>
        <v>103.85943454552643</v>
      </c>
      <c r="L335" s="106">
        <v>419999</v>
      </c>
      <c r="M335" s="92">
        <f t="shared" si="60"/>
        <v>4734.7972027972028</v>
      </c>
      <c r="N335" s="106">
        <v>677076</v>
      </c>
      <c r="O335" s="100">
        <v>2016</v>
      </c>
      <c r="P335" s="107">
        <f>IFERROR(('General Input Sheet'!$G$38/(VLOOKUP(O335,Histindex,3,FALSE))),1)</f>
        <v>1</v>
      </c>
      <c r="Q335" s="106" t="s">
        <v>11166</v>
      </c>
      <c r="R335" s="213" cm="1">
        <f t="array" ref="R335">IFERROR(_xlfn.IFS(AND(Q335&lt;&gt;"New",D335&lt;&gt;"Road Bridge"),30%,D335="Road Bridge",10%),0)</f>
        <v>0</v>
      </c>
      <c r="S335" s="80">
        <f t="shared" si="57"/>
        <v>0</v>
      </c>
      <c r="T335" s="82">
        <f t="shared" si="61"/>
        <v>0.15</v>
      </c>
      <c r="U335" s="89">
        <f t="shared" si="50"/>
        <v>134274</v>
      </c>
      <c r="V335" s="200">
        <f t="shared" si="51"/>
        <v>115103</v>
      </c>
      <c r="W335" s="89">
        <f t="shared" si="52"/>
        <v>102983</v>
      </c>
      <c r="X335" s="221">
        <v>0</v>
      </c>
      <c r="Y335" s="83">
        <f t="shared" si="53"/>
        <v>1029436</v>
      </c>
      <c r="Z335" s="195">
        <v>2024</v>
      </c>
      <c r="AA335" s="108">
        <f>(1+PPI)^('Future Trunk Assets - Transport'!Z335-YEAR)</f>
        <v>1.1599167883489077</v>
      </c>
      <c r="AB335" s="110">
        <f>IF(Z335&lt;YEAR,1,IF('General Input Sheet'!$E$32="WACC1",1/(1+WACC1)^(Z335-YEAR), IF('General Input Sheet'!$E$32="WACC2",1/(1+WACC2)^(Z335-YEAR),"Check WACC Option in General Input Sheet")))</f>
        <v>0.63169036926213096</v>
      </c>
      <c r="AC335" s="239">
        <f t="shared" si="54"/>
        <v>1449435</v>
      </c>
      <c r="AD335" s="90">
        <f t="shared" si="55"/>
        <v>1705788</v>
      </c>
      <c r="AE335" s="106">
        <f t="shared" si="56"/>
        <v>1077530</v>
      </c>
    </row>
    <row r="336" spans="2:31">
      <c r="B336" s="103" t="s">
        <v>10704</v>
      </c>
      <c r="C336" s="109" t="s">
        <v>11209</v>
      </c>
      <c r="D336" s="100" t="s">
        <v>11197</v>
      </c>
      <c r="E336" s="224" t="s">
        <v>11191</v>
      </c>
      <c r="F336" s="100" t="s">
        <v>11185</v>
      </c>
      <c r="G336" s="103" t="s">
        <v>11132</v>
      </c>
      <c r="H336" s="93">
        <v>976</v>
      </c>
      <c r="I336" s="95" t="s">
        <v>11141</v>
      </c>
      <c r="J336" s="104">
        <v>679.35902129201008</v>
      </c>
      <c r="K336" s="80">
        <f t="shared" ref="K336:K343" si="62">L336/J336</f>
        <v>2.9998865638438366</v>
      </c>
      <c r="L336" s="106">
        <v>2038</v>
      </c>
      <c r="M336" s="92">
        <f t="shared" si="60"/>
        <v>4500</v>
      </c>
      <c r="N336" s="97">
        <v>4392000</v>
      </c>
      <c r="O336" s="100">
        <v>2016</v>
      </c>
      <c r="P336" s="107">
        <f>IFERROR(('General Input Sheet'!$G$38/(VLOOKUP(O336,Histindex,3,FALSE))),1)</f>
        <v>1</v>
      </c>
      <c r="Q336" s="106" t="s">
        <v>11166</v>
      </c>
      <c r="R336" s="213">
        <v>0</v>
      </c>
      <c r="S336" s="80">
        <f t="shared" si="57"/>
        <v>0</v>
      </c>
      <c r="T336" s="82">
        <f t="shared" si="61"/>
        <v>0.15</v>
      </c>
      <c r="U336" s="89">
        <f t="shared" ref="U336:U343" si="63">ROUND((N336+V336+W336)*T336,0)</f>
        <v>870999</v>
      </c>
      <c r="V336" s="200">
        <f t="shared" ref="V336:V343" si="64">ROUND(N336*17%,0)</f>
        <v>746640</v>
      </c>
      <c r="W336" s="89">
        <f t="shared" ref="W336:W343" si="65">ROUND((N336+V336)*13%,0)</f>
        <v>668023</v>
      </c>
      <c r="X336" s="221">
        <v>0</v>
      </c>
      <c r="Y336" s="83">
        <f t="shared" ref="Y336:Y343" si="66">ROUND(N336+S336+U336+V336+W336,0)</f>
        <v>6677662</v>
      </c>
      <c r="Z336" s="195">
        <v>2024</v>
      </c>
      <c r="AA336" s="108">
        <f>(1+PPI)^('Future Trunk Assets - Transport'!Z336-YEAR)</f>
        <v>1.1599167883489077</v>
      </c>
      <c r="AB336" s="110">
        <f>IF(Z336&lt;YEAR,1,IF('General Input Sheet'!$E$32="WACC1",1/(1+WACC1)^(Z336-YEAR), IF('General Input Sheet'!$E$32="WACC2",1/(1+WACC2)^(Z336-YEAR),"Check WACC Option in General Input Sheet")))</f>
        <v>0.63169036926213096</v>
      </c>
      <c r="AC336" s="239">
        <f t="shared" ref="AC336:AC343" si="67">ROUND(Y336+L336-X336,0)</f>
        <v>6679700</v>
      </c>
      <c r="AD336" s="90">
        <f t="shared" ref="AD336:AD343" si="68">IFERROR(ROUND((Y336*AA336)+((1+Landind)^(Z336-YEAR)*L336),0),0)</f>
        <v>7748015</v>
      </c>
      <c r="AE336" s="106">
        <f t="shared" ref="AE336:AE343" si="69">IFERROR(ROUND((AD336*AB336),0),0)</f>
        <v>4894346</v>
      </c>
    </row>
    <row r="337" spans="2:31">
      <c r="B337" s="103" t="s">
        <v>10704</v>
      </c>
      <c r="C337" s="109" t="s">
        <v>11210</v>
      </c>
      <c r="D337" s="100" t="s">
        <v>11196</v>
      </c>
      <c r="E337" s="224" t="s">
        <v>11191</v>
      </c>
      <c r="F337" s="100" t="s">
        <v>11186</v>
      </c>
      <c r="G337" s="103" t="s">
        <v>11132</v>
      </c>
      <c r="H337" s="93">
        <v>563</v>
      </c>
      <c r="I337" s="95" t="s">
        <v>11141</v>
      </c>
      <c r="J337" s="104">
        <v>15708.091703025051</v>
      </c>
      <c r="K337" s="80">
        <f t="shared" si="62"/>
        <v>145.16779269635026</v>
      </c>
      <c r="L337" s="106">
        <v>2280309</v>
      </c>
      <c r="M337" s="92">
        <f t="shared" si="60"/>
        <v>4272.1492007104798</v>
      </c>
      <c r="N337" s="106">
        <v>2405220</v>
      </c>
      <c r="O337" s="100">
        <v>2016</v>
      </c>
      <c r="P337" s="107">
        <f>IFERROR(('General Input Sheet'!$G$38/(VLOOKUP(O337,Histindex,3,FALSE))),1)</f>
        <v>1</v>
      </c>
      <c r="Q337" s="106" t="s">
        <v>11166</v>
      </c>
      <c r="R337" s="213" cm="1">
        <f t="array" ref="R337">IFERROR(_xlfn.IFS(AND(Q337&lt;&gt;"New",D337&lt;&gt;"Road Bridge"),30%,D337="Road Bridge",10%),0)</f>
        <v>0</v>
      </c>
      <c r="S337" s="80">
        <f t="shared" si="57"/>
        <v>0</v>
      </c>
      <c r="T337" s="82">
        <f t="shared" si="61"/>
        <v>0.15</v>
      </c>
      <c r="U337" s="89">
        <f t="shared" si="63"/>
        <v>476991</v>
      </c>
      <c r="V337" s="200">
        <f t="shared" si="64"/>
        <v>408887</v>
      </c>
      <c r="W337" s="89">
        <f t="shared" si="65"/>
        <v>365834</v>
      </c>
      <c r="X337" s="221">
        <v>0</v>
      </c>
      <c r="Y337" s="83">
        <f t="shared" si="66"/>
        <v>3656932</v>
      </c>
      <c r="Z337" s="195">
        <v>2024</v>
      </c>
      <c r="AA337" s="108">
        <f>(1+PPI)^('Future Trunk Assets - Transport'!Z337-YEAR)</f>
        <v>1.1599167883489077</v>
      </c>
      <c r="AB337" s="110">
        <f>IF(Z337&lt;YEAR,1,IF('General Input Sheet'!$E$32="WACC1",1/(1+WACC1)^(Z337-YEAR), IF('General Input Sheet'!$E$32="WACC2",1/(1+WACC2)^(Z337-YEAR),"Check WACC Option in General Input Sheet")))</f>
        <v>0.63169036926213096</v>
      </c>
      <c r="AC337" s="239">
        <f t="shared" si="67"/>
        <v>5937241</v>
      </c>
      <c r="AD337" s="90">
        <f t="shared" si="68"/>
        <v>7020072</v>
      </c>
      <c r="AE337" s="106">
        <f t="shared" si="69"/>
        <v>4434512</v>
      </c>
    </row>
    <row r="338" spans="2:31">
      <c r="B338" s="103" t="s">
        <v>10704</v>
      </c>
      <c r="C338" s="109" t="s">
        <v>11211</v>
      </c>
      <c r="D338" s="100" t="s">
        <v>11196</v>
      </c>
      <c r="E338" s="224" t="s">
        <v>11191</v>
      </c>
      <c r="F338" s="100" t="s">
        <v>11187</v>
      </c>
      <c r="G338" s="103" t="s">
        <v>11132</v>
      </c>
      <c r="H338" s="93">
        <v>795</v>
      </c>
      <c r="I338" s="95" t="s">
        <v>11141</v>
      </c>
      <c r="J338" s="104">
        <v>22196.450555055992</v>
      </c>
      <c r="K338" s="80">
        <f t="shared" si="62"/>
        <v>161.70071836924586</v>
      </c>
      <c r="L338" s="106">
        <v>3589182</v>
      </c>
      <c r="M338" s="92">
        <f t="shared" si="60"/>
        <v>4272.1496855345913</v>
      </c>
      <c r="N338" s="97">
        <v>3396359</v>
      </c>
      <c r="O338" s="100">
        <v>2016</v>
      </c>
      <c r="P338" s="107">
        <f>IFERROR(('General Input Sheet'!$G$38/(VLOOKUP(O338,Histindex,3,FALSE))),1)</f>
        <v>1</v>
      </c>
      <c r="Q338" s="106" t="s">
        <v>11166</v>
      </c>
      <c r="R338" s="213" cm="1">
        <f t="array" ref="R338">IFERROR(_xlfn.IFS(AND(Q338&lt;&gt;"New",D338&lt;&gt;"Road Bridge"),30%,D338="Road Bridge",10%),0)</f>
        <v>0</v>
      </c>
      <c r="S338" s="80">
        <f t="shared" si="57"/>
        <v>0</v>
      </c>
      <c r="T338" s="82">
        <f t="shared" ref="T338:T343" si="70">IF(Z338="","",IF(Z338&lt;=YEAR+5,0.075,IF(AND(Z338&gt;YEAR+5,Z338&lt;=YEAR+10),0.15,IF(AND(Z338&gt;YEAR+10,Z338&lt;=YEAR+20),0.2,IF(Z338&gt;YEAR+20,0.25,"")))))</f>
        <v>0.15</v>
      </c>
      <c r="U338" s="89">
        <f t="shared" si="63"/>
        <v>673549</v>
      </c>
      <c r="V338" s="200">
        <f t="shared" si="64"/>
        <v>577381</v>
      </c>
      <c r="W338" s="89">
        <f t="shared" si="65"/>
        <v>516586</v>
      </c>
      <c r="X338" s="221">
        <v>0</v>
      </c>
      <c r="Y338" s="83">
        <f t="shared" si="66"/>
        <v>5163875</v>
      </c>
      <c r="Z338" s="195">
        <v>2024</v>
      </c>
      <c r="AA338" s="108">
        <f>(1+PPI)^('Future Trunk Assets - Transport'!Z338-YEAR)</f>
        <v>1.1599167883489077</v>
      </c>
      <c r="AB338" s="110">
        <f>IF(Z338&lt;YEAR,1,IF('General Input Sheet'!$E$32="WACC1",1/(1+WACC1)^(Z338-YEAR), IF('General Input Sheet'!$E$32="WACC2",1/(1+WACC2)^(Z338-YEAR),"Check WACC Option in General Input Sheet")))</f>
        <v>0.63169036926213096</v>
      </c>
      <c r="AC338" s="239">
        <f t="shared" si="67"/>
        <v>8753057</v>
      </c>
      <c r="AD338" s="90">
        <f t="shared" si="68"/>
        <v>10362735</v>
      </c>
      <c r="AE338" s="106">
        <f t="shared" si="69"/>
        <v>6546040</v>
      </c>
    </row>
    <row r="339" spans="2:31">
      <c r="B339" s="103" t="s">
        <v>11220</v>
      </c>
      <c r="C339" s="109" t="s">
        <v>11212</v>
      </c>
      <c r="D339" s="100" t="s">
        <v>11196</v>
      </c>
      <c r="E339" s="224" t="s">
        <v>11193</v>
      </c>
      <c r="F339" s="100" t="s">
        <v>11188</v>
      </c>
      <c r="G339" s="103" t="s">
        <v>11134</v>
      </c>
      <c r="H339" s="93">
        <v>188</v>
      </c>
      <c r="I339" s="95" t="s">
        <v>11141</v>
      </c>
      <c r="J339" s="104">
        <v>1473.85</v>
      </c>
      <c r="K339" s="80">
        <f t="shared" si="62"/>
        <v>37.107575397767754</v>
      </c>
      <c r="L339" s="106">
        <v>54691</v>
      </c>
      <c r="M339" s="92">
        <f t="shared" si="60"/>
        <v>1501.9521276595744</v>
      </c>
      <c r="N339" s="97">
        <v>282367</v>
      </c>
      <c r="O339" s="100">
        <v>2016</v>
      </c>
      <c r="P339" s="107">
        <f>IFERROR(('General Input Sheet'!$G$38/(VLOOKUP(O339,Histindex,3,FALSE))),1)</f>
        <v>1</v>
      </c>
      <c r="Q339" s="100" t="s">
        <v>11165</v>
      </c>
      <c r="R339" s="213" cm="1">
        <f t="array" ref="R339">IFERROR(_xlfn.IFS(AND(Q339&lt;&gt;"New",D339&lt;&gt;"Road Bridge"),30%,D339="Road Bridge",10%),0)</f>
        <v>0.3</v>
      </c>
      <c r="S339" s="80">
        <f t="shared" si="57"/>
        <v>84710</v>
      </c>
      <c r="T339" s="82">
        <f t="shared" si="70"/>
        <v>0.15</v>
      </c>
      <c r="U339" s="89">
        <f t="shared" si="63"/>
        <v>55998</v>
      </c>
      <c r="V339" s="200">
        <f t="shared" si="64"/>
        <v>48002</v>
      </c>
      <c r="W339" s="89">
        <f t="shared" si="65"/>
        <v>42948</v>
      </c>
      <c r="X339" s="221">
        <v>0</v>
      </c>
      <c r="Y339" s="83">
        <f t="shared" si="66"/>
        <v>514025</v>
      </c>
      <c r="Z339" s="195">
        <v>2024</v>
      </c>
      <c r="AA339" s="108">
        <f>(1+PPI)^('Future Trunk Assets - Transport'!Z339-YEAR)</f>
        <v>1.1599167883489077</v>
      </c>
      <c r="AB339" s="110">
        <f>IF(Z339&lt;YEAR,1,IF('General Input Sheet'!$E$32="WACC1",1/(1+WACC1)^(Z339-YEAR), IF('General Input Sheet'!$E$32="WACC2",1/(1+WACC2)^(Z339-YEAR),"Check WACC Option in General Input Sheet")))</f>
        <v>0.63169036926213096</v>
      </c>
      <c r="AC339" s="239">
        <f t="shared" si="67"/>
        <v>568716</v>
      </c>
      <c r="AD339" s="90">
        <f t="shared" si="68"/>
        <v>662862</v>
      </c>
      <c r="AE339" s="106">
        <f t="shared" si="69"/>
        <v>418724</v>
      </c>
    </row>
    <row r="340" spans="2:31">
      <c r="B340" s="103" t="s">
        <v>10522</v>
      </c>
      <c r="C340" s="109" t="s">
        <v>11206</v>
      </c>
      <c r="D340" s="100" t="s">
        <v>11175</v>
      </c>
      <c r="E340" s="224">
        <v>11</v>
      </c>
      <c r="F340" s="100" t="s">
        <v>11189</v>
      </c>
      <c r="G340" s="103" t="s">
        <v>11138</v>
      </c>
      <c r="H340" s="93">
        <v>0</v>
      </c>
      <c r="I340" s="225" t="s">
        <v>11142</v>
      </c>
      <c r="J340" s="104">
        <v>150.140541740923</v>
      </c>
      <c r="K340" s="80">
        <f t="shared" si="62"/>
        <v>1163</v>
      </c>
      <c r="L340" s="106">
        <v>174613.45004469345</v>
      </c>
      <c r="M340" s="92" t="str">
        <f t="shared" si="60"/>
        <v/>
      </c>
      <c r="N340" s="97">
        <v>427747</v>
      </c>
      <c r="O340" s="100">
        <v>2016</v>
      </c>
      <c r="P340" s="107">
        <f>IFERROR(('General Input Sheet'!$G$38/(VLOOKUP(O340,Histindex,3,FALSE))),1)</f>
        <v>1</v>
      </c>
      <c r="Q340" s="100" t="s">
        <v>11165</v>
      </c>
      <c r="R340" s="213" cm="1">
        <f t="array" ref="R340">IFERROR(_xlfn.IFS(AND(Q340&lt;&gt;"New",D340&lt;&gt;"Road Bridge"),30%,D340="Road Bridge",10%),0)</f>
        <v>0.3</v>
      </c>
      <c r="S340" s="80">
        <f t="shared" si="57"/>
        <v>128324</v>
      </c>
      <c r="T340" s="82">
        <f t="shared" si="70"/>
        <v>0.15</v>
      </c>
      <c r="U340" s="89">
        <f t="shared" si="63"/>
        <v>84829</v>
      </c>
      <c r="V340" s="200">
        <f t="shared" si="64"/>
        <v>72717</v>
      </c>
      <c r="W340" s="89">
        <f t="shared" si="65"/>
        <v>65060</v>
      </c>
      <c r="X340" s="221">
        <v>0</v>
      </c>
      <c r="Y340" s="83">
        <f t="shared" si="66"/>
        <v>778677</v>
      </c>
      <c r="Z340" s="195">
        <v>2024</v>
      </c>
      <c r="AA340" s="108">
        <f>(1+PPI)^('Future Trunk Assets - Transport'!Z340-YEAR)</f>
        <v>1.1599167883489077</v>
      </c>
      <c r="AB340" s="110">
        <f>IF(Z340&lt;YEAR,1,IF('General Input Sheet'!$E$32="WACC1",1/(1+WACC1)^(Z340-YEAR), IF('General Input Sheet'!$E$32="WACC2",1/(1+WACC2)^(Z340-YEAR),"Check WACC Option in General Input Sheet")))</f>
        <v>0.63169036926213096</v>
      </c>
      <c r="AC340" s="239">
        <f t="shared" si="67"/>
        <v>953290</v>
      </c>
      <c r="AD340" s="90">
        <f t="shared" si="68"/>
        <v>1115950</v>
      </c>
      <c r="AE340" s="106">
        <f t="shared" si="69"/>
        <v>704935</v>
      </c>
    </row>
    <row r="341" spans="2:31">
      <c r="B341" s="103" t="s">
        <v>10522</v>
      </c>
      <c r="C341" s="109" t="s">
        <v>11215</v>
      </c>
      <c r="D341" s="100" t="s">
        <v>11175</v>
      </c>
      <c r="E341" s="224">
        <v>11</v>
      </c>
      <c r="F341" s="100" t="s">
        <v>11190</v>
      </c>
      <c r="G341" s="103" t="s">
        <v>11195</v>
      </c>
      <c r="H341" s="93">
        <v>0</v>
      </c>
      <c r="I341" s="95" t="s">
        <v>11142</v>
      </c>
      <c r="J341" s="104"/>
      <c r="K341" s="80"/>
      <c r="L341" s="106">
        <v>0</v>
      </c>
      <c r="M341" s="92" t="str">
        <f t="shared" si="60"/>
        <v/>
      </c>
      <c r="N341" s="106">
        <v>374278</v>
      </c>
      <c r="O341" s="100">
        <v>2016</v>
      </c>
      <c r="P341" s="107">
        <f>IFERROR(('General Input Sheet'!$G$38/(VLOOKUP(O341,Histindex,3,FALSE))),1)</f>
        <v>1</v>
      </c>
      <c r="Q341" s="100" t="s">
        <v>11165</v>
      </c>
      <c r="R341" s="213" cm="1">
        <f t="array" ref="R341">IFERROR(_xlfn.IFS(AND(Q341&lt;&gt;"New",D341&lt;&gt;"Road Bridge"),30%,D341="Road Bridge",10%),0)</f>
        <v>0.3</v>
      </c>
      <c r="S341" s="80">
        <f t="shared" si="57"/>
        <v>112283</v>
      </c>
      <c r="T341" s="82">
        <f t="shared" si="70"/>
        <v>0.15</v>
      </c>
      <c r="U341" s="89">
        <f t="shared" si="63"/>
        <v>74225</v>
      </c>
      <c r="V341" s="200">
        <f t="shared" si="64"/>
        <v>63627</v>
      </c>
      <c r="W341" s="89">
        <f t="shared" si="65"/>
        <v>56928</v>
      </c>
      <c r="X341" s="221">
        <v>0</v>
      </c>
      <c r="Y341" s="83">
        <f t="shared" si="66"/>
        <v>681341</v>
      </c>
      <c r="Z341" s="195">
        <v>2024</v>
      </c>
      <c r="AA341" s="108">
        <f>(1+PPI)^('Future Trunk Assets - Transport'!Z341-YEAR)</f>
        <v>1.1599167883489077</v>
      </c>
      <c r="AB341" s="110">
        <f>IF(Z341&lt;YEAR,1,IF('General Input Sheet'!$E$32="WACC1",1/(1+WACC1)^(Z341-YEAR), IF('General Input Sheet'!$E$32="WACC2",1/(1+WACC2)^(Z341-YEAR),"Check WACC Option in General Input Sheet")))</f>
        <v>0.63169036926213096</v>
      </c>
      <c r="AC341" s="239">
        <f t="shared" si="67"/>
        <v>681341</v>
      </c>
      <c r="AD341" s="90">
        <f t="shared" si="68"/>
        <v>790299</v>
      </c>
      <c r="AE341" s="106">
        <f t="shared" si="69"/>
        <v>499224</v>
      </c>
    </row>
    <row r="342" spans="2:31">
      <c r="B342" s="103" t="s">
        <v>10704</v>
      </c>
      <c r="C342" s="100" t="s">
        <v>11216</v>
      </c>
      <c r="D342" s="100" t="s">
        <v>11175</v>
      </c>
      <c r="E342" s="100">
        <v>3</v>
      </c>
      <c r="F342" s="100" t="s">
        <v>11218</v>
      </c>
      <c r="G342" s="103" t="s">
        <v>11131</v>
      </c>
      <c r="H342" s="93">
        <v>0</v>
      </c>
      <c r="I342" s="95" t="s">
        <v>11140</v>
      </c>
      <c r="J342" s="104"/>
      <c r="K342" s="80"/>
      <c r="L342" s="106">
        <v>0</v>
      </c>
      <c r="M342" s="92" t="str">
        <f t="shared" si="60"/>
        <v/>
      </c>
      <c r="N342" s="97">
        <v>1186585</v>
      </c>
      <c r="O342" s="100">
        <v>2016</v>
      </c>
      <c r="P342" s="107">
        <f>IFERROR(('General Input Sheet'!$G$38/(VLOOKUP(O342,Histindex,3,FALSE))),1)</f>
        <v>1</v>
      </c>
      <c r="Q342" s="100" t="s">
        <v>11165</v>
      </c>
      <c r="R342" s="213" cm="1">
        <f t="array" ref="R342">IFERROR(_xlfn.IFS(AND(Q342&lt;&gt;"New",D342&lt;&gt;"Road Bridge"),30%,D342="Road Bridge",10%),0)</f>
        <v>0.3</v>
      </c>
      <c r="S342" s="80">
        <f t="shared" si="57"/>
        <v>355976</v>
      </c>
      <c r="T342" s="82">
        <f t="shared" si="70"/>
        <v>0.15</v>
      </c>
      <c r="U342" s="89">
        <f t="shared" si="63"/>
        <v>235318</v>
      </c>
      <c r="V342" s="200">
        <f t="shared" si="64"/>
        <v>201719</v>
      </c>
      <c r="W342" s="89">
        <f t="shared" si="65"/>
        <v>180480</v>
      </c>
      <c r="X342" s="221">
        <v>0</v>
      </c>
      <c r="Y342" s="83">
        <f t="shared" si="66"/>
        <v>2160078</v>
      </c>
      <c r="Z342" s="195">
        <v>2024</v>
      </c>
      <c r="AA342" s="108">
        <f>(1+PPI)^('Future Trunk Assets - Transport'!Z342-YEAR)</f>
        <v>1.1599167883489077</v>
      </c>
      <c r="AB342" s="110">
        <f>IF(Z342&lt;YEAR,1,IF('General Input Sheet'!$E$32="WACC1",1/(1+WACC1)^(Z342-YEAR), IF('General Input Sheet'!$E$32="WACC2",1/(1+WACC2)^(Z342-YEAR),"Check WACC Option in General Input Sheet")))</f>
        <v>0.63169036926213096</v>
      </c>
      <c r="AC342" s="239">
        <f t="shared" si="67"/>
        <v>2160078</v>
      </c>
      <c r="AD342" s="90">
        <f t="shared" si="68"/>
        <v>2505511</v>
      </c>
      <c r="AE342" s="106">
        <f t="shared" si="69"/>
        <v>1582707</v>
      </c>
    </row>
    <row r="343" spans="2:31" ht="14" thickBot="1">
      <c r="B343" s="266" t="s">
        <v>10704</v>
      </c>
      <c r="C343" s="267" t="s">
        <v>10728</v>
      </c>
      <c r="D343" s="267" t="s">
        <v>11126</v>
      </c>
      <c r="E343" s="267">
        <v>3</v>
      </c>
      <c r="F343" s="267" t="s">
        <v>11042</v>
      </c>
      <c r="G343" s="266" t="s">
        <v>11138</v>
      </c>
      <c r="H343" s="268" t="s">
        <v>11157</v>
      </c>
      <c r="I343" s="269" t="s">
        <v>11147</v>
      </c>
      <c r="J343" s="254">
        <v>600</v>
      </c>
      <c r="K343" s="285">
        <f t="shared" si="62"/>
        <v>184.75</v>
      </c>
      <c r="L343" s="254">
        <v>110850</v>
      </c>
      <c r="M343" s="270" t="str">
        <f t="shared" si="60"/>
        <v/>
      </c>
      <c r="N343" s="254">
        <v>530034</v>
      </c>
      <c r="O343" s="267">
        <v>2016</v>
      </c>
      <c r="P343" s="271">
        <f>IFERROR(('General Input Sheet'!$G$38/(VLOOKUP(O343,Histindex,3,FALSE))),1)</f>
        <v>1</v>
      </c>
      <c r="Q343" s="254" t="s">
        <v>11163</v>
      </c>
      <c r="R343" s="272" cm="1">
        <f t="array" ref="R343">IFERROR(_xlfn.IFS(AND(Q343&lt;&gt;"New",D343&lt;&gt;"Road Bridge"),30%,D343="Road Bridge",10%),0)</f>
        <v>0.3</v>
      </c>
      <c r="S343" s="273">
        <f t="shared" si="57"/>
        <v>159010</v>
      </c>
      <c r="T343" s="286">
        <f t="shared" si="70"/>
        <v>7.4999999999999997E-2</v>
      </c>
      <c r="U343" s="274">
        <f t="shared" si="63"/>
        <v>52557</v>
      </c>
      <c r="V343" s="275">
        <f t="shared" si="64"/>
        <v>90106</v>
      </c>
      <c r="W343" s="274">
        <f t="shared" si="65"/>
        <v>80618</v>
      </c>
      <c r="X343" s="276">
        <v>0</v>
      </c>
      <c r="Y343" s="276">
        <f t="shared" si="66"/>
        <v>912325</v>
      </c>
      <c r="Z343" s="277">
        <v>2019</v>
      </c>
      <c r="AA343" s="278">
        <f>(1+PPI)^('Future Trunk Assets - Transport'!Z343-YEAR)</f>
        <v>1.0572070799739457</v>
      </c>
      <c r="AB343" s="279">
        <f>IF(Z343&lt;YEAR,1,IF('General Input Sheet'!$E$32="WACC1",1/(1+WACC1)^(Z343-YEAR), IF('General Input Sheet'!$E$32="WACC2",1/(1+WACC2)^(Z343-YEAR),"Check WACC Option in General Input Sheet")))</f>
        <v>0.84176157274348007</v>
      </c>
      <c r="AC343" s="280">
        <f t="shared" si="67"/>
        <v>1023175</v>
      </c>
      <c r="AD343" s="281">
        <f t="shared" si="68"/>
        <v>1083890</v>
      </c>
      <c r="AE343" s="254">
        <f t="shared" si="69"/>
        <v>912377</v>
      </c>
    </row>
    <row r="344" spans="2:31" ht="14" thickBot="1">
      <c r="O344" s="77"/>
      <c r="Q344" s="77"/>
      <c r="R344" s="177"/>
      <c r="T344" s="77"/>
      <c r="U344" s="58"/>
      <c r="V344" s="58"/>
      <c r="W344" s="84"/>
      <c r="X344" s="84"/>
      <c r="Y344" s="235"/>
      <c r="Z344" s="77"/>
      <c r="AA344" s="77"/>
      <c r="AB344" s="77"/>
      <c r="AC344" s="316">
        <f>SUM(AC16:AC343)</f>
        <v>1010601119</v>
      </c>
      <c r="AD344" s="316">
        <f>SUM(AD16:AD343)</f>
        <v>1880315258</v>
      </c>
      <c r="AE344" s="316">
        <f>SUM(AE16:AE343)</f>
        <v>1278877720</v>
      </c>
    </row>
    <row r="345" spans="2:31">
      <c r="O345" s="77"/>
      <c r="Q345" s="77"/>
      <c r="R345" s="177"/>
      <c r="T345" s="77"/>
      <c r="U345" s="58"/>
      <c r="V345" s="58"/>
      <c r="W345" s="84"/>
      <c r="X345" s="84"/>
      <c r="Y345" s="235"/>
      <c r="Z345" s="77"/>
      <c r="AA345" s="77"/>
      <c r="AB345" s="77"/>
      <c r="AC345" s="58"/>
      <c r="AD345" s="58"/>
      <c r="AE345" s="58"/>
    </row>
    <row r="346" spans="2:31">
      <c r="O346" s="77"/>
      <c r="Q346" s="77"/>
      <c r="R346" s="177"/>
      <c r="T346" s="77"/>
      <c r="U346" s="58"/>
      <c r="V346" s="58"/>
      <c r="W346" s="84"/>
      <c r="X346" s="84"/>
      <c r="Y346" s="235"/>
      <c r="Z346" s="77"/>
      <c r="AA346" s="77"/>
      <c r="AB346" s="77"/>
      <c r="AC346" s="58"/>
      <c r="AD346" s="58"/>
      <c r="AE346" s="58"/>
    </row>
    <row r="347" spans="2:31">
      <c r="O347" s="77"/>
      <c r="Q347" s="77"/>
      <c r="R347" s="177"/>
      <c r="T347" s="77"/>
      <c r="U347" s="58"/>
      <c r="V347" s="58"/>
      <c r="W347" s="84"/>
      <c r="X347" s="84"/>
      <c r="Y347" s="235"/>
      <c r="Z347" s="77"/>
      <c r="AA347" s="77"/>
      <c r="AB347" s="77"/>
      <c r="AC347" s="58"/>
      <c r="AD347" s="58"/>
      <c r="AE347" s="58"/>
    </row>
    <row r="348" spans="2:31" ht="18.75" customHeight="1">
      <c r="O348" s="77"/>
      <c r="Q348" s="77"/>
      <c r="R348" s="177"/>
      <c r="T348" s="77"/>
      <c r="U348" s="58"/>
      <c r="V348" s="58"/>
      <c r="W348" s="84"/>
      <c r="X348" s="84"/>
      <c r="Y348" s="235"/>
      <c r="Z348" s="77"/>
      <c r="AA348" s="77"/>
      <c r="AB348" s="77"/>
      <c r="AC348" s="58"/>
      <c r="AD348" s="58"/>
      <c r="AE348" s="58"/>
    </row>
    <row r="349" spans="2:31">
      <c r="O349" s="77"/>
      <c r="Q349" s="77"/>
      <c r="R349" s="177"/>
      <c r="T349" s="77"/>
      <c r="U349" s="58"/>
      <c r="V349" s="58"/>
      <c r="W349" s="84"/>
      <c r="X349" s="84"/>
      <c r="Y349" s="235"/>
      <c r="Z349" s="77"/>
      <c r="AA349" s="77"/>
      <c r="AB349" s="77"/>
      <c r="AC349" s="58"/>
      <c r="AD349" s="58"/>
      <c r="AE349" s="58"/>
    </row>
  </sheetData>
  <sheetProtection selectLockedCells="1"/>
  <mergeCells count="12">
    <mergeCell ref="B6:D6"/>
    <mergeCell ref="Z12:AE12"/>
    <mergeCell ref="B1:M1"/>
    <mergeCell ref="B2:M2"/>
    <mergeCell ref="B4:M4"/>
    <mergeCell ref="B9:C9"/>
    <mergeCell ref="B12:F12"/>
    <mergeCell ref="G12:I12"/>
    <mergeCell ref="J12:L12"/>
    <mergeCell ref="M12:Y12"/>
    <mergeCell ref="E6:Z6"/>
    <mergeCell ref="E7:Z7"/>
  </mergeCells>
  <phoneticPr fontId="34" type="noConversion"/>
  <conditionalFormatting sqref="I16:I61 I92:I100 I102:I171 I63:I90">
    <cfRule type="expression" dxfId="27" priority="46">
      <formula>#REF!="Active"</formula>
    </cfRule>
  </conditionalFormatting>
  <conditionalFormatting sqref="I172:I325">
    <cfRule type="expression" dxfId="26" priority="45">
      <formula>#REF!="Active"</formula>
    </cfRule>
  </conditionalFormatting>
  <conditionalFormatting sqref="H23:H61 H92:H100 H102:H325 H63:H90">
    <cfRule type="expression" dxfId="25" priority="44">
      <formula>#REF!="Active"</formula>
    </cfRule>
  </conditionalFormatting>
  <conditionalFormatting sqref="M92:M100 M102:M325 M16:M90">
    <cfRule type="expression" dxfId="24" priority="43">
      <formula>#REF!="Active"</formula>
    </cfRule>
  </conditionalFormatting>
  <conditionalFormatting sqref="I327:I331 I338:I341">
    <cfRule type="expression" dxfId="23" priority="29">
      <formula>#REF!="Active"</formula>
    </cfRule>
  </conditionalFormatting>
  <conditionalFormatting sqref="H327:H331">
    <cfRule type="expression" dxfId="22" priority="28">
      <formula>#REF!="Active"</formula>
    </cfRule>
  </conditionalFormatting>
  <conditionalFormatting sqref="M340 M327:M331">
    <cfRule type="expression" dxfId="21" priority="27">
      <formula>#REF!="Active"</formula>
    </cfRule>
  </conditionalFormatting>
  <conditionalFormatting sqref="I342:I343">
    <cfRule type="expression" dxfId="20" priority="26">
      <formula>#REF!="Active"</formula>
    </cfRule>
  </conditionalFormatting>
  <conditionalFormatting sqref="I332:I335">
    <cfRule type="expression" dxfId="19" priority="23">
      <formula>#REF!="Active"</formula>
    </cfRule>
  </conditionalFormatting>
  <conditionalFormatting sqref="M342:M343">
    <cfRule type="expression" dxfId="18" priority="24">
      <formula>#REF!="Active"</formula>
    </cfRule>
  </conditionalFormatting>
  <conditionalFormatting sqref="I336:I337">
    <cfRule type="expression" dxfId="17" priority="20">
      <formula>#REF!="Active"</formula>
    </cfRule>
  </conditionalFormatting>
  <conditionalFormatting sqref="M332:M339">
    <cfRule type="expression" dxfId="16" priority="21">
      <formula>#REF!="Active"</formula>
    </cfRule>
  </conditionalFormatting>
  <conditionalFormatting sqref="I91">
    <cfRule type="expression" dxfId="15" priority="17">
      <formula>#REF!="Active"</formula>
    </cfRule>
  </conditionalFormatting>
  <conditionalFormatting sqref="H91">
    <cfRule type="expression" dxfId="14" priority="16">
      <formula>#REF!="Active"</formula>
    </cfRule>
  </conditionalFormatting>
  <conditionalFormatting sqref="M91">
    <cfRule type="expression" dxfId="13" priority="15">
      <formula>#REF!="Active"</formula>
    </cfRule>
  </conditionalFormatting>
  <conditionalFormatting sqref="I101">
    <cfRule type="expression" dxfId="12" priority="14">
      <formula>#REF!="Active"</formula>
    </cfRule>
  </conditionalFormatting>
  <conditionalFormatting sqref="H101">
    <cfRule type="expression" dxfId="11" priority="13">
      <formula>#REF!="Active"</formula>
    </cfRule>
  </conditionalFormatting>
  <conditionalFormatting sqref="M101">
    <cfRule type="expression" dxfId="10" priority="12">
      <formula>#REF!="Active"</formula>
    </cfRule>
  </conditionalFormatting>
  <conditionalFormatting sqref="H332:H337">
    <cfRule type="expression" dxfId="9" priority="11">
      <formula>#REF!="Active"</formula>
    </cfRule>
  </conditionalFormatting>
  <conditionalFormatting sqref="H339:H343">
    <cfRule type="expression" dxfId="8" priority="10">
      <formula>#REF!="Active"</formula>
    </cfRule>
  </conditionalFormatting>
  <conditionalFormatting sqref="H338">
    <cfRule type="expression" dxfId="7" priority="9">
      <formula>#REF!="Active"</formula>
    </cfRule>
  </conditionalFormatting>
  <conditionalFormatting sqref="H16:H22">
    <cfRule type="expression" dxfId="6" priority="8">
      <formula>#REF!="Active"</formula>
    </cfRule>
  </conditionalFormatting>
  <conditionalFormatting sqref="I62">
    <cfRule type="expression" dxfId="5" priority="7">
      <formula>#REF!="Active"</formula>
    </cfRule>
  </conditionalFormatting>
  <conditionalFormatting sqref="H62">
    <cfRule type="expression" dxfId="4" priority="6">
      <formula>#REF!="Active"</formula>
    </cfRule>
  </conditionalFormatting>
  <conditionalFormatting sqref="I326">
    <cfRule type="expression" dxfId="3" priority="5">
      <formula>#REF!="Active"</formula>
    </cfRule>
  </conditionalFormatting>
  <conditionalFormatting sqref="H326">
    <cfRule type="expression" dxfId="2" priority="4">
      <formula>#REF!="Active"</formula>
    </cfRule>
  </conditionalFormatting>
  <conditionalFormatting sqref="M326">
    <cfRule type="expression" dxfId="1" priority="3">
      <formula>#REF!="Active"</formula>
    </cfRule>
  </conditionalFormatting>
  <conditionalFormatting sqref="M341">
    <cfRule type="expression" dxfId="0" priority="2">
      <formula>#REF!="Active"</formula>
    </cfRule>
  </conditionalFormatting>
  <dataValidations count="5">
    <dataValidation type="list" allowBlank="1" showInputMessage="1" showErrorMessage="1" sqref="D9" xr:uid="{00000000-0002-0000-0D00-000000000000}">
      <formula1>LANDRATETYPE</formula1>
    </dataValidation>
    <dataValidation type="list" allowBlank="1" showInputMessage="1" showErrorMessage="1" sqref="G332:G343" xr:uid="{00000000-0002-0000-0D00-000001000000}">
      <formula1>ROADRATETYPES</formula1>
    </dataValidation>
    <dataValidation type="list" allowBlank="1" showInputMessage="1" showErrorMessage="1" sqref="W344:X344 W16:X342 W343" xr:uid="{00000000-0002-0000-0D00-000002000000}">
      <formula1>roadprojcost</formula1>
    </dataValidation>
    <dataValidation type="list" allowBlank="1" showInputMessage="1" showErrorMessage="1" sqref="G344 G16:G331" xr:uid="{00000000-0002-0000-0D00-000003000000}">
      <formula1>roadslandcode2</formula1>
    </dataValidation>
    <dataValidation type="list" allowBlank="1" showInputMessage="1" showErrorMessage="1" sqref="Q16 Q344 Q339:Q342 Q18:Q334" xr:uid="{00000000-0002-0000-0D00-000004000000}">
      <formula1>roadssite</formula1>
    </dataValidation>
  </dataValidations>
  <pageMargins left="0.23622047244094491" right="0.23622047244094491" top="0.74803149606299213" bottom="0.74803149606299213" header="0.31496062992125984" footer="0.31496062992125984"/>
  <pageSetup paperSize="8" scale="32" fitToHeight="0" orientation="landscape" r:id="rId1"/>
  <headerFooter>
    <oddFooter>&amp;C_x000D_&amp;1#&amp;"Arial"&amp;10&amp;KFF0000 SECURITY LABEL: OFFICIAL</oddFooter>
  </headerFooter>
  <customProperties>
    <customPr name="EpmWorksheetKeyString_GUID" r:id="rId2"/>
  </customProperties>
  <ignoredErrors>
    <ignoredError sqref="E326:E33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theme="8" tint="0.39997558519241921"/>
    <pageSetUpPr fitToPage="1"/>
  </sheetPr>
  <dimension ref="A2:MT82"/>
  <sheetViews>
    <sheetView topLeftCell="A47" zoomScale="80" zoomScaleNormal="80" workbookViewId="0">
      <selection activeCell="B61" sqref="B61"/>
    </sheetView>
  </sheetViews>
  <sheetFormatPr defaultColWidth="9" defaultRowHeight="13.5"/>
  <cols>
    <col min="1" max="1" width="9" style="71"/>
    <col min="2" max="2" width="15.33203125" style="71" customWidth="1"/>
    <col min="3" max="3" width="20.33203125" style="71" customWidth="1"/>
    <col min="4" max="4" width="14.58203125" style="71" bestFit="1" customWidth="1"/>
    <col min="5" max="5" width="12.33203125" style="71" customWidth="1"/>
    <col min="6" max="6" width="12.58203125" style="71" customWidth="1"/>
    <col min="7" max="7" width="13.33203125" style="71" customWidth="1"/>
    <col min="8" max="8" width="11.83203125" style="71" customWidth="1"/>
    <col min="9" max="9" width="11.58203125" style="71" customWidth="1"/>
    <col min="10" max="10" width="13.83203125" style="71" customWidth="1"/>
    <col min="11" max="11" width="9" style="71"/>
    <col min="12" max="12" width="16.83203125" style="71" customWidth="1"/>
    <col min="13" max="13" width="15.5" style="71" bestFit="1" customWidth="1"/>
    <col min="14" max="25" width="9" style="71"/>
    <col min="26" max="26" width="14.33203125" style="71" customWidth="1"/>
    <col min="27" max="16384" width="9" style="71"/>
  </cols>
  <sheetData>
    <row r="2" spans="1:357" s="334" customFormat="1" ht="20" thickBot="1">
      <c r="B2" s="407" t="str">
        <f>'Navigation Pane'!B2</f>
        <v>Brisbane City Council</v>
      </c>
      <c r="C2" s="407"/>
      <c r="D2" s="407"/>
      <c r="E2" s="407"/>
      <c r="F2" s="407"/>
      <c r="G2" s="407"/>
      <c r="H2" s="407"/>
      <c r="I2" s="407"/>
      <c r="J2" s="407"/>
      <c r="K2" s="407"/>
      <c r="L2" s="407"/>
    </row>
    <row r="3" spans="1:357" s="334" customFormat="1" ht="20.5" thickTop="1" thickBot="1">
      <c r="B3" s="407" t="s">
        <v>97</v>
      </c>
      <c r="C3" s="407"/>
      <c r="D3" s="407"/>
      <c r="E3" s="407"/>
      <c r="F3" s="407"/>
      <c r="G3" s="407"/>
      <c r="H3" s="407"/>
      <c r="I3" s="407"/>
      <c r="J3" s="407"/>
      <c r="K3" s="407"/>
      <c r="L3" s="407"/>
    </row>
    <row r="4" spans="1:357" s="334" customFormat="1" ht="20.5" thickTop="1" thickBot="1">
      <c r="A4" s="335"/>
    </row>
    <row r="5" spans="1:357" s="334" customFormat="1" ht="20.5" thickTop="1" thickBot="1">
      <c r="B5" s="407" t="s">
        <v>92</v>
      </c>
      <c r="C5" s="407"/>
      <c r="D5" s="407"/>
      <c r="E5" s="407"/>
      <c r="F5" s="407"/>
      <c r="G5" s="407"/>
      <c r="H5" s="407"/>
      <c r="I5" s="407"/>
      <c r="J5" s="407"/>
      <c r="K5" s="407"/>
      <c r="L5" s="407"/>
    </row>
    <row r="6" spans="1:357" ht="14.5" thickTop="1" thickBot="1"/>
    <row r="7" spans="1:357" s="28" customFormat="1" ht="52.5" customHeight="1" thickBot="1">
      <c r="A7" s="71"/>
      <c r="B7" s="301" t="s">
        <v>41</v>
      </c>
      <c r="C7" s="302" t="s">
        <v>80</v>
      </c>
      <c r="D7" s="303">
        <v>2016</v>
      </c>
      <c r="E7" s="304">
        <f>D7+5</f>
        <v>2021</v>
      </c>
      <c r="F7" s="304">
        <f t="shared" ref="F7:H7" si="0">E7+5</f>
        <v>2026</v>
      </c>
      <c r="G7" s="304">
        <f t="shared" si="0"/>
        <v>2031</v>
      </c>
      <c r="H7" s="305">
        <f t="shared" si="0"/>
        <v>2036</v>
      </c>
      <c r="I7" s="306"/>
      <c r="J7" s="307" t="str">
        <f>"NPV Future Demand ("&amp;(D7+1)&amp; " - " &amp;H7+10&amp;")"</f>
        <v>NPV Future Demand (2017 - 2046)</v>
      </c>
      <c r="K7" s="308"/>
      <c r="L7" s="307" t="str">
        <f xml:space="preserve"> "Ultimate Demand"</f>
        <v>Ultimate Demand</v>
      </c>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c r="JI7" s="71"/>
      <c r="JJ7" s="71"/>
      <c r="JK7" s="71"/>
      <c r="JL7" s="71"/>
      <c r="JM7" s="71"/>
      <c r="JN7" s="71"/>
      <c r="JO7" s="71"/>
      <c r="JP7" s="71"/>
      <c r="JQ7" s="71"/>
      <c r="JR7" s="71"/>
      <c r="JS7" s="71"/>
      <c r="JT7" s="71"/>
      <c r="JU7" s="71"/>
      <c r="JV7" s="71"/>
      <c r="JW7" s="71"/>
      <c r="JX7" s="71"/>
      <c r="JY7" s="71"/>
      <c r="JZ7" s="71"/>
      <c r="KA7" s="71"/>
      <c r="KB7" s="71"/>
      <c r="KC7" s="71"/>
      <c r="KD7" s="71"/>
      <c r="KE7" s="71"/>
      <c r="KF7" s="71"/>
      <c r="KG7" s="71"/>
      <c r="KH7" s="71"/>
      <c r="KI7" s="71"/>
      <c r="KJ7" s="71"/>
      <c r="KK7" s="71"/>
      <c r="KL7" s="71"/>
      <c r="KM7" s="71"/>
      <c r="KN7" s="71"/>
      <c r="KO7" s="71"/>
      <c r="KP7" s="71"/>
      <c r="KQ7" s="71"/>
      <c r="KR7" s="71"/>
      <c r="KS7" s="71"/>
      <c r="KT7" s="71"/>
      <c r="KU7" s="71"/>
      <c r="KV7" s="71"/>
      <c r="KW7" s="71"/>
      <c r="KX7" s="71"/>
      <c r="KY7" s="71"/>
      <c r="KZ7" s="71"/>
      <c r="LA7" s="71"/>
      <c r="LB7" s="71"/>
      <c r="LC7" s="71"/>
      <c r="LD7" s="71"/>
      <c r="LE7" s="71"/>
      <c r="LF7" s="71"/>
      <c r="LG7" s="71"/>
      <c r="LH7" s="71"/>
      <c r="LI7" s="71"/>
      <c r="LJ7" s="71"/>
      <c r="LK7" s="71"/>
      <c r="LL7" s="71"/>
      <c r="LM7" s="71"/>
      <c r="LN7" s="71"/>
      <c r="LO7" s="71"/>
      <c r="LP7" s="71"/>
      <c r="LQ7" s="71"/>
      <c r="LR7" s="71"/>
      <c r="LS7" s="71"/>
      <c r="LT7" s="71"/>
      <c r="LU7" s="71"/>
      <c r="LV7" s="71"/>
      <c r="LW7" s="71"/>
      <c r="LX7" s="71"/>
      <c r="LY7" s="71"/>
      <c r="LZ7" s="71"/>
      <c r="MA7" s="71"/>
      <c r="MB7" s="71"/>
      <c r="MC7" s="71"/>
      <c r="MD7" s="71"/>
      <c r="ME7" s="71"/>
      <c r="MF7" s="71"/>
      <c r="MG7" s="71"/>
      <c r="MH7" s="71"/>
      <c r="MI7" s="71"/>
      <c r="MJ7" s="71"/>
      <c r="MK7" s="71"/>
      <c r="ML7" s="71"/>
      <c r="MM7" s="71"/>
      <c r="MN7" s="71"/>
      <c r="MO7" s="71"/>
      <c r="MP7" s="71"/>
      <c r="MQ7" s="71"/>
      <c r="MR7" s="71"/>
      <c r="MS7" s="71"/>
    </row>
    <row r="8" spans="1:357" s="28" customFormat="1">
      <c r="A8" s="71"/>
      <c r="B8" s="115">
        <v>1</v>
      </c>
      <c r="C8" s="116"/>
      <c r="D8" s="117">
        <v>400068</v>
      </c>
      <c r="E8" s="118">
        <v>401627</v>
      </c>
      <c r="F8" s="118">
        <v>403185</v>
      </c>
      <c r="G8" s="119"/>
      <c r="H8" s="120"/>
      <c r="I8" s="75"/>
      <c r="J8" s="129">
        <f t="shared" ref="J8:J25" si="1">NPV(WACC1,E43:N43)</f>
        <v>2304.0073116708895</v>
      </c>
      <c r="K8" s="71"/>
      <c r="L8" s="131">
        <v>580600</v>
      </c>
      <c r="M8" s="71"/>
      <c r="N8" s="72"/>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c r="IW8" s="71"/>
      <c r="IX8" s="71"/>
      <c r="IY8" s="71"/>
      <c r="IZ8" s="71"/>
      <c r="JA8" s="71"/>
      <c r="JB8" s="71"/>
      <c r="JC8" s="71"/>
      <c r="JD8" s="71"/>
      <c r="JE8" s="71"/>
      <c r="JF8" s="71"/>
      <c r="JG8" s="71"/>
      <c r="JH8" s="71"/>
      <c r="JI8" s="71"/>
      <c r="JJ8" s="71"/>
      <c r="JK8" s="71"/>
      <c r="JL8" s="71"/>
      <c r="JM8" s="71"/>
      <c r="JN8" s="71"/>
      <c r="JO8" s="71"/>
      <c r="JP8" s="71"/>
      <c r="JQ8" s="71"/>
      <c r="JR8" s="71"/>
      <c r="JS8" s="71"/>
      <c r="JT8" s="71"/>
      <c r="JU8" s="71"/>
      <c r="JV8" s="71"/>
      <c r="JW8" s="71"/>
      <c r="JX8" s="71"/>
      <c r="JY8" s="71"/>
      <c r="JZ8" s="71"/>
      <c r="KA8" s="71"/>
      <c r="KB8" s="71"/>
      <c r="KC8" s="71"/>
      <c r="KD8" s="71"/>
      <c r="KE8" s="71"/>
      <c r="KF8" s="71"/>
      <c r="KG8" s="71"/>
      <c r="KH8" s="71"/>
      <c r="KI8" s="71"/>
      <c r="KJ8" s="71"/>
      <c r="KK8" s="71"/>
      <c r="KL8" s="71"/>
      <c r="KM8" s="71"/>
      <c r="KN8" s="71"/>
      <c r="KO8" s="71"/>
      <c r="KP8" s="71"/>
      <c r="KQ8" s="71"/>
      <c r="KR8" s="71"/>
      <c r="KS8" s="71"/>
      <c r="KT8" s="71"/>
      <c r="KU8" s="71"/>
      <c r="KV8" s="71"/>
      <c r="KW8" s="71"/>
      <c r="KX8" s="71"/>
      <c r="KY8" s="71"/>
      <c r="KZ8" s="71"/>
      <c r="LA8" s="71"/>
      <c r="LB8" s="71"/>
      <c r="LC8" s="71"/>
      <c r="LD8" s="71"/>
      <c r="LE8" s="71"/>
      <c r="LF8" s="71"/>
      <c r="LG8" s="71"/>
      <c r="LH8" s="71"/>
      <c r="LI8" s="71"/>
      <c r="LJ8" s="71"/>
      <c r="LK8" s="71"/>
      <c r="LL8" s="71"/>
      <c r="LM8" s="71"/>
      <c r="LN8" s="71"/>
      <c r="LO8" s="71"/>
      <c r="LP8" s="71"/>
      <c r="LQ8" s="71"/>
      <c r="LR8" s="71"/>
      <c r="LS8" s="71"/>
      <c r="LT8" s="71"/>
      <c r="LU8" s="71"/>
      <c r="LV8" s="71"/>
      <c r="LW8" s="71"/>
      <c r="LX8" s="71"/>
      <c r="LY8" s="71"/>
      <c r="LZ8" s="71"/>
      <c r="MA8" s="71"/>
      <c r="MB8" s="71"/>
      <c r="MC8" s="71"/>
      <c r="MD8" s="71"/>
      <c r="ME8" s="71"/>
      <c r="MF8" s="71"/>
      <c r="MG8" s="71"/>
      <c r="MH8" s="71"/>
      <c r="MI8" s="71"/>
      <c r="MJ8" s="71"/>
      <c r="MK8" s="71"/>
      <c r="ML8" s="71"/>
      <c r="MM8" s="71"/>
      <c r="MN8" s="71"/>
      <c r="MO8" s="71"/>
      <c r="MP8" s="71"/>
      <c r="MQ8" s="71"/>
      <c r="MR8" s="71"/>
      <c r="MS8" s="71"/>
    </row>
    <row r="9" spans="1:357" s="28" customFormat="1">
      <c r="A9" s="71"/>
      <c r="B9" s="115">
        <v>2</v>
      </c>
      <c r="C9" s="116"/>
      <c r="D9" s="117">
        <v>76888</v>
      </c>
      <c r="E9" s="118">
        <v>78191</v>
      </c>
      <c r="F9" s="118">
        <v>79494</v>
      </c>
      <c r="G9" s="119"/>
      <c r="H9" s="120"/>
      <c r="I9" s="75"/>
      <c r="J9" s="129">
        <f t="shared" si="1"/>
        <v>1926.2818766872026</v>
      </c>
      <c r="K9" s="71"/>
      <c r="L9" s="131">
        <v>84242</v>
      </c>
      <c r="M9" s="71"/>
      <c r="N9" s="72"/>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1"/>
      <c r="IX9" s="71"/>
      <c r="IY9" s="71"/>
      <c r="IZ9" s="71"/>
      <c r="JA9" s="71"/>
      <c r="JB9" s="71"/>
      <c r="JC9" s="71"/>
      <c r="JD9" s="71"/>
      <c r="JE9" s="71"/>
      <c r="JF9" s="71"/>
      <c r="JG9" s="71"/>
      <c r="JH9" s="71"/>
      <c r="JI9" s="71"/>
      <c r="JJ9" s="71"/>
      <c r="JK9" s="71"/>
      <c r="JL9" s="71"/>
      <c r="JM9" s="71"/>
      <c r="JN9" s="71"/>
      <c r="JO9" s="71"/>
      <c r="JP9" s="71"/>
      <c r="JQ9" s="71"/>
      <c r="JR9" s="71"/>
      <c r="JS9" s="71"/>
      <c r="JT9" s="71"/>
      <c r="JU9" s="71"/>
      <c r="JV9" s="71"/>
      <c r="JW9" s="71"/>
      <c r="JX9" s="71"/>
      <c r="JY9" s="71"/>
      <c r="JZ9" s="71"/>
      <c r="KA9" s="71"/>
      <c r="KB9" s="71"/>
      <c r="KC9" s="71"/>
      <c r="KD9" s="71"/>
      <c r="KE9" s="71"/>
      <c r="KF9" s="71"/>
      <c r="KG9" s="71"/>
      <c r="KH9" s="71"/>
      <c r="KI9" s="71"/>
      <c r="KJ9" s="71"/>
      <c r="KK9" s="71"/>
      <c r="KL9" s="71"/>
      <c r="KM9" s="71"/>
      <c r="KN9" s="71"/>
      <c r="KO9" s="71"/>
      <c r="KP9" s="71"/>
      <c r="KQ9" s="71"/>
      <c r="KR9" s="71"/>
      <c r="KS9" s="71"/>
      <c r="KT9" s="71"/>
      <c r="KU9" s="71"/>
      <c r="KV9" s="71"/>
      <c r="KW9" s="71"/>
      <c r="KX9" s="71"/>
      <c r="KY9" s="71"/>
      <c r="KZ9" s="71"/>
      <c r="LA9" s="71"/>
      <c r="LB9" s="71"/>
      <c r="LC9" s="71"/>
      <c r="LD9" s="71"/>
      <c r="LE9" s="71"/>
      <c r="LF9" s="71"/>
      <c r="LG9" s="71"/>
      <c r="LH9" s="71"/>
      <c r="LI9" s="71"/>
      <c r="LJ9" s="71"/>
      <c r="LK9" s="71"/>
      <c r="LL9" s="71"/>
      <c r="LM9" s="71"/>
      <c r="LN9" s="71"/>
      <c r="LO9" s="71"/>
      <c r="LP9" s="71"/>
      <c r="LQ9" s="71"/>
      <c r="LR9" s="71"/>
      <c r="LS9" s="71"/>
      <c r="LT9" s="71"/>
      <c r="LU9" s="71"/>
      <c r="LV9" s="71"/>
      <c r="LW9" s="71"/>
      <c r="LX9" s="71"/>
      <c r="LY9" s="71"/>
      <c r="LZ9" s="71"/>
      <c r="MA9" s="71"/>
      <c r="MB9" s="71"/>
      <c r="MC9" s="71"/>
      <c r="MD9" s="71"/>
      <c r="ME9" s="71"/>
      <c r="MF9" s="71"/>
      <c r="MG9" s="71"/>
      <c r="MH9" s="71"/>
      <c r="MI9" s="71"/>
      <c r="MJ9" s="71"/>
      <c r="MK9" s="71"/>
      <c r="ML9" s="71"/>
      <c r="MM9" s="71"/>
      <c r="MN9" s="71"/>
      <c r="MO9" s="71"/>
      <c r="MP9" s="71"/>
      <c r="MQ9" s="71"/>
      <c r="MR9" s="71"/>
      <c r="MS9" s="71"/>
    </row>
    <row r="10" spans="1:357" s="28" customFormat="1">
      <c r="A10" s="71"/>
      <c r="B10" s="115">
        <v>3</v>
      </c>
      <c r="C10" s="116"/>
      <c r="D10" s="117">
        <v>296785</v>
      </c>
      <c r="E10" s="118">
        <v>341299</v>
      </c>
      <c r="F10" s="118">
        <v>385812</v>
      </c>
      <c r="G10" s="119"/>
      <c r="H10" s="120"/>
      <c r="I10" s="75"/>
      <c r="J10" s="129">
        <f t="shared" si="1"/>
        <v>65804.971228171431</v>
      </c>
      <c r="K10" s="71"/>
      <c r="L10" s="131">
        <v>581695</v>
      </c>
      <c r="M10" s="73"/>
      <c r="N10" s="72"/>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c r="IW10" s="71"/>
      <c r="IX10" s="71"/>
      <c r="IY10" s="71"/>
      <c r="IZ10" s="71"/>
      <c r="JA10" s="71"/>
      <c r="JB10" s="71"/>
      <c r="JC10" s="71"/>
      <c r="JD10" s="71"/>
      <c r="JE10" s="71"/>
      <c r="JF10" s="71"/>
      <c r="JG10" s="71"/>
      <c r="JH10" s="71"/>
      <c r="JI10" s="71"/>
      <c r="JJ10" s="71"/>
      <c r="JK10" s="71"/>
      <c r="JL10" s="71"/>
      <c r="JM10" s="71"/>
      <c r="JN10" s="71"/>
      <c r="JO10" s="71"/>
      <c r="JP10" s="71"/>
      <c r="JQ10" s="71"/>
      <c r="JR10" s="71"/>
      <c r="JS10" s="71"/>
      <c r="JT10" s="71"/>
      <c r="JU10" s="71"/>
      <c r="JV10" s="71"/>
      <c r="JW10" s="71"/>
      <c r="JX10" s="71"/>
      <c r="JY10" s="71"/>
      <c r="JZ10" s="71"/>
      <c r="KA10" s="71"/>
      <c r="KB10" s="71"/>
      <c r="KC10" s="71"/>
      <c r="KD10" s="71"/>
      <c r="KE10" s="71"/>
      <c r="KF10" s="71"/>
      <c r="KG10" s="71"/>
      <c r="KH10" s="71"/>
      <c r="KI10" s="71"/>
      <c r="KJ10" s="71"/>
      <c r="KK10" s="71"/>
      <c r="KL10" s="71"/>
      <c r="KM10" s="71"/>
      <c r="KN10" s="71"/>
      <c r="KO10" s="71"/>
      <c r="KP10" s="71"/>
      <c r="KQ10" s="71"/>
      <c r="KR10" s="71"/>
      <c r="KS10" s="71"/>
      <c r="KT10" s="71"/>
      <c r="KU10" s="71"/>
      <c r="KV10" s="71"/>
      <c r="KW10" s="71"/>
      <c r="KX10" s="71"/>
      <c r="KY10" s="71"/>
      <c r="KZ10" s="71"/>
      <c r="LA10" s="71"/>
      <c r="LB10" s="71"/>
      <c r="LC10" s="71"/>
      <c r="LD10" s="71"/>
      <c r="LE10" s="71"/>
      <c r="LF10" s="71"/>
      <c r="LG10" s="71"/>
      <c r="LH10" s="71"/>
      <c r="LI10" s="71"/>
      <c r="LJ10" s="71"/>
      <c r="LK10" s="71"/>
      <c r="LL10" s="71"/>
      <c r="LM10" s="71"/>
      <c r="LN10" s="71"/>
      <c r="LO10" s="71"/>
      <c r="LP10" s="71"/>
      <c r="LQ10" s="71"/>
      <c r="LR10" s="71"/>
      <c r="LS10" s="71"/>
      <c r="LT10" s="71"/>
      <c r="LU10" s="71"/>
      <c r="LV10" s="71"/>
      <c r="LW10" s="71"/>
      <c r="LX10" s="71"/>
      <c r="LY10" s="71"/>
      <c r="LZ10" s="71"/>
      <c r="MA10" s="71"/>
      <c r="MB10" s="71"/>
      <c r="MC10" s="71"/>
      <c r="MD10" s="71"/>
      <c r="ME10" s="71"/>
      <c r="MF10" s="71"/>
      <c r="MG10" s="71"/>
      <c r="MH10" s="71"/>
      <c r="MI10" s="71"/>
      <c r="MJ10" s="71"/>
      <c r="MK10" s="71"/>
      <c r="ML10" s="71"/>
      <c r="MM10" s="71"/>
      <c r="MN10" s="71"/>
      <c r="MO10" s="71"/>
      <c r="MP10" s="71"/>
      <c r="MQ10" s="71"/>
      <c r="MR10" s="71"/>
      <c r="MS10" s="71"/>
    </row>
    <row r="11" spans="1:357" s="28" customFormat="1">
      <c r="A11" s="71"/>
      <c r="B11" s="115">
        <v>4</v>
      </c>
      <c r="C11" s="116"/>
      <c r="D11" s="117">
        <v>268520</v>
      </c>
      <c r="E11" s="118">
        <v>284483</v>
      </c>
      <c r="F11" s="118">
        <v>300446</v>
      </c>
      <c r="G11" s="119"/>
      <c r="H11" s="120"/>
      <c r="I11" s="75"/>
      <c r="J11" s="129">
        <f t="shared" si="1"/>
        <v>23598.298891562285</v>
      </c>
      <c r="K11" s="71"/>
      <c r="L11" s="131">
        <v>395728</v>
      </c>
      <c r="M11" s="71"/>
      <c r="N11" s="72"/>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c r="IW11" s="71"/>
      <c r="IX11" s="71"/>
      <c r="IY11" s="71"/>
      <c r="IZ11" s="71"/>
      <c r="JA11" s="71"/>
      <c r="JB11" s="71"/>
      <c r="JC11" s="71"/>
      <c r="JD11" s="71"/>
      <c r="JE11" s="71"/>
      <c r="JF11" s="71"/>
      <c r="JG11" s="71"/>
      <c r="JH11" s="71"/>
      <c r="JI11" s="71"/>
      <c r="JJ11" s="71"/>
      <c r="JK11" s="71"/>
      <c r="JL11" s="71"/>
      <c r="JM11" s="71"/>
      <c r="JN11" s="71"/>
      <c r="JO11" s="71"/>
      <c r="JP11" s="71"/>
      <c r="JQ11" s="71"/>
      <c r="JR11" s="71"/>
      <c r="JS11" s="71"/>
      <c r="JT11" s="71"/>
      <c r="JU11" s="71"/>
      <c r="JV11" s="71"/>
      <c r="JW11" s="71"/>
      <c r="JX11" s="71"/>
      <c r="JY11" s="71"/>
      <c r="JZ11" s="71"/>
      <c r="KA11" s="71"/>
      <c r="KB11" s="71"/>
      <c r="KC11" s="71"/>
      <c r="KD11" s="71"/>
      <c r="KE11" s="71"/>
      <c r="KF11" s="71"/>
      <c r="KG11" s="71"/>
      <c r="KH11" s="71"/>
      <c r="KI11" s="71"/>
      <c r="KJ11" s="71"/>
      <c r="KK11" s="71"/>
      <c r="KL11" s="71"/>
      <c r="KM11" s="71"/>
      <c r="KN11" s="71"/>
      <c r="KO11" s="71"/>
      <c r="KP11" s="71"/>
      <c r="KQ11" s="71"/>
      <c r="KR11" s="71"/>
      <c r="KS11" s="71"/>
      <c r="KT11" s="71"/>
      <c r="KU11" s="71"/>
      <c r="KV11" s="71"/>
      <c r="KW11" s="71"/>
      <c r="KX11" s="71"/>
      <c r="KY11" s="71"/>
      <c r="KZ11" s="71"/>
      <c r="LA11" s="71"/>
      <c r="LB11" s="71"/>
      <c r="LC11" s="71"/>
      <c r="LD11" s="71"/>
      <c r="LE11" s="71"/>
      <c r="LF11" s="71"/>
      <c r="LG11" s="71"/>
      <c r="LH11" s="71"/>
      <c r="LI11" s="71"/>
      <c r="LJ11" s="71"/>
      <c r="LK11" s="71"/>
      <c r="LL11" s="71"/>
      <c r="LM11" s="71"/>
      <c r="LN11" s="71"/>
      <c r="LO11" s="71"/>
      <c r="LP11" s="71"/>
      <c r="LQ11" s="71"/>
      <c r="LR11" s="71"/>
      <c r="LS11" s="71"/>
      <c r="LT11" s="71"/>
      <c r="LU11" s="71"/>
      <c r="LV11" s="71"/>
      <c r="LW11" s="71"/>
      <c r="LX11" s="71"/>
      <c r="LY11" s="71"/>
      <c r="LZ11" s="71"/>
      <c r="MA11" s="71"/>
      <c r="MB11" s="71"/>
      <c r="MC11" s="71"/>
      <c r="MD11" s="71"/>
      <c r="ME11" s="71"/>
      <c r="MF11" s="71"/>
      <c r="MG11" s="71"/>
      <c r="MH11" s="71"/>
      <c r="MI11" s="71"/>
      <c r="MJ11" s="71"/>
      <c r="MK11" s="71"/>
      <c r="ML11" s="71"/>
      <c r="MM11" s="71"/>
      <c r="MN11" s="71"/>
      <c r="MO11" s="71"/>
      <c r="MP11" s="71"/>
      <c r="MQ11" s="71"/>
      <c r="MR11" s="71"/>
      <c r="MS11" s="71"/>
    </row>
    <row r="12" spans="1:357" s="28" customFormat="1">
      <c r="A12" s="71"/>
      <c r="B12" s="115">
        <v>5</v>
      </c>
      <c r="C12" s="116"/>
      <c r="D12" s="117">
        <v>239216</v>
      </c>
      <c r="E12" s="118">
        <v>260042</v>
      </c>
      <c r="F12" s="118">
        <v>280868</v>
      </c>
      <c r="G12" s="119"/>
      <c r="H12" s="120"/>
      <c r="I12" s="75"/>
      <c r="J12" s="129">
        <f t="shared" si="1"/>
        <v>30787.336623251071</v>
      </c>
      <c r="K12" s="71"/>
      <c r="L12" s="131">
        <v>394952</v>
      </c>
      <c r="M12" s="71"/>
      <c r="N12" s="72"/>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c r="IW12" s="71"/>
      <c r="IX12" s="71"/>
      <c r="IY12" s="71"/>
      <c r="IZ12" s="71"/>
      <c r="JA12" s="71"/>
      <c r="JB12" s="71"/>
      <c r="JC12" s="71"/>
      <c r="JD12" s="71"/>
      <c r="JE12" s="71"/>
      <c r="JF12" s="71"/>
      <c r="JG12" s="71"/>
      <c r="JH12" s="71"/>
      <c r="JI12" s="71"/>
      <c r="JJ12" s="71"/>
      <c r="JK12" s="71"/>
      <c r="JL12" s="71"/>
      <c r="JM12" s="71"/>
      <c r="JN12" s="71"/>
      <c r="JO12" s="71"/>
      <c r="JP12" s="71"/>
      <c r="JQ12" s="71"/>
      <c r="JR12" s="71"/>
      <c r="JS12" s="71"/>
      <c r="JT12" s="71"/>
      <c r="JU12" s="71"/>
      <c r="JV12" s="71"/>
      <c r="JW12" s="71"/>
      <c r="JX12" s="71"/>
      <c r="JY12" s="71"/>
      <c r="JZ12" s="71"/>
      <c r="KA12" s="71"/>
      <c r="KB12" s="71"/>
      <c r="KC12" s="71"/>
      <c r="KD12" s="71"/>
      <c r="KE12" s="71"/>
      <c r="KF12" s="71"/>
      <c r="KG12" s="71"/>
      <c r="KH12" s="71"/>
      <c r="KI12" s="71"/>
      <c r="KJ12" s="71"/>
      <c r="KK12" s="71"/>
      <c r="KL12" s="71"/>
      <c r="KM12" s="71"/>
      <c r="KN12" s="71"/>
      <c r="KO12" s="71"/>
      <c r="KP12" s="71"/>
      <c r="KQ12" s="71"/>
      <c r="KR12" s="71"/>
      <c r="KS12" s="71"/>
      <c r="KT12" s="71"/>
      <c r="KU12" s="71"/>
      <c r="KV12" s="71"/>
      <c r="KW12" s="71"/>
      <c r="KX12" s="71"/>
      <c r="KY12" s="71"/>
      <c r="KZ12" s="71"/>
      <c r="LA12" s="71"/>
      <c r="LB12" s="71"/>
      <c r="LC12" s="71"/>
      <c r="LD12" s="71"/>
      <c r="LE12" s="71"/>
      <c r="LF12" s="71"/>
      <c r="LG12" s="71"/>
      <c r="LH12" s="71"/>
      <c r="LI12" s="71"/>
      <c r="LJ12" s="71"/>
      <c r="LK12" s="71"/>
      <c r="LL12" s="71"/>
      <c r="LM12" s="71"/>
      <c r="LN12" s="71"/>
      <c r="LO12" s="71"/>
      <c r="LP12" s="71"/>
      <c r="LQ12" s="71"/>
      <c r="LR12" s="71"/>
      <c r="LS12" s="71"/>
      <c r="LT12" s="71"/>
      <c r="LU12" s="71"/>
      <c r="LV12" s="71"/>
      <c r="LW12" s="71"/>
      <c r="LX12" s="71"/>
      <c r="LY12" s="71"/>
      <c r="LZ12" s="71"/>
      <c r="MA12" s="71"/>
      <c r="MB12" s="71"/>
      <c r="MC12" s="71"/>
      <c r="MD12" s="71"/>
      <c r="ME12" s="71"/>
      <c r="MF12" s="71"/>
      <c r="MG12" s="71"/>
      <c r="MH12" s="71"/>
      <c r="MI12" s="71"/>
      <c r="MJ12" s="71"/>
      <c r="MK12" s="71"/>
      <c r="ML12" s="71"/>
      <c r="MM12" s="71"/>
      <c r="MN12" s="71"/>
      <c r="MO12" s="71"/>
      <c r="MP12" s="71"/>
      <c r="MQ12" s="71"/>
      <c r="MR12" s="71"/>
      <c r="MS12" s="71"/>
    </row>
    <row r="13" spans="1:357" s="28" customFormat="1">
      <c r="A13" s="71"/>
      <c r="B13" s="115">
        <v>6</v>
      </c>
      <c r="C13" s="116"/>
      <c r="D13" s="117">
        <v>428682</v>
      </c>
      <c r="E13" s="118">
        <v>430241</v>
      </c>
      <c r="F13" s="118">
        <v>431799</v>
      </c>
      <c r="G13" s="119"/>
      <c r="H13" s="120"/>
      <c r="I13" s="75"/>
      <c r="J13" s="129">
        <f t="shared" si="1"/>
        <v>2304.0073116708895</v>
      </c>
      <c r="K13" s="71"/>
      <c r="L13" s="131">
        <v>655490</v>
      </c>
      <c r="M13" s="71"/>
      <c r="N13" s="72"/>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row>
    <row r="14" spans="1:357" s="28" customFormat="1">
      <c r="A14" s="71"/>
      <c r="B14" s="115">
        <v>7</v>
      </c>
      <c r="C14" s="116"/>
      <c r="D14" s="117">
        <v>560299</v>
      </c>
      <c r="E14" s="118">
        <v>581874</v>
      </c>
      <c r="F14" s="118">
        <v>603448</v>
      </c>
      <c r="G14" s="119"/>
      <c r="H14" s="120"/>
      <c r="I14" s="75"/>
      <c r="J14" s="129">
        <f t="shared" si="1"/>
        <v>31894.071100365138</v>
      </c>
      <c r="K14" s="71"/>
      <c r="L14" s="131">
        <v>767913</v>
      </c>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row>
    <row r="15" spans="1:357" s="28" customFormat="1">
      <c r="A15" s="71"/>
      <c r="B15" s="115">
        <v>8</v>
      </c>
      <c r="C15" s="121"/>
      <c r="D15" s="117">
        <v>1111403</v>
      </c>
      <c r="E15" s="118">
        <v>1258047</v>
      </c>
      <c r="F15" s="118">
        <v>1404691</v>
      </c>
      <c r="G15" s="119"/>
      <c r="H15" s="120"/>
      <c r="I15" s="75"/>
      <c r="J15" s="129">
        <f t="shared" si="1"/>
        <v>216785.9117333352</v>
      </c>
      <c r="K15" s="71"/>
      <c r="L15" s="131">
        <v>1738143</v>
      </c>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row>
    <row r="16" spans="1:357" s="28" customFormat="1">
      <c r="A16" s="71"/>
      <c r="B16" s="115">
        <v>9</v>
      </c>
      <c r="C16" s="121"/>
      <c r="D16" s="117">
        <v>214720</v>
      </c>
      <c r="E16" s="118">
        <v>249795</v>
      </c>
      <c r="F16" s="118">
        <v>284870</v>
      </c>
      <c r="G16" s="119"/>
      <c r="H16" s="120"/>
      <c r="I16" s="75"/>
      <c r="J16" s="129">
        <f t="shared" si="1"/>
        <v>51851.879333254423</v>
      </c>
      <c r="K16" s="71"/>
      <c r="L16" s="131">
        <v>367118</v>
      </c>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row>
    <row r="17" spans="1:357" s="28" customFormat="1">
      <c r="A17" s="71"/>
      <c r="B17" s="115">
        <v>10</v>
      </c>
      <c r="C17" s="121"/>
      <c r="D17" s="117">
        <v>430033</v>
      </c>
      <c r="E17" s="118">
        <v>466530</v>
      </c>
      <c r="F17" s="118">
        <v>503026</v>
      </c>
      <c r="G17" s="119"/>
      <c r="H17" s="120"/>
      <c r="I17" s="75"/>
      <c r="J17" s="129">
        <f t="shared" si="1"/>
        <v>53953.35949087709</v>
      </c>
      <c r="K17" s="71"/>
      <c r="L17" s="131">
        <v>775461</v>
      </c>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row>
    <row r="18" spans="1:357" s="28" customFormat="1">
      <c r="A18" s="71"/>
      <c r="B18" s="115">
        <v>11</v>
      </c>
      <c r="C18" s="121"/>
      <c r="D18" s="117">
        <v>209368</v>
      </c>
      <c r="E18" s="118">
        <v>224590</v>
      </c>
      <c r="F18" s="118">
        <v>239811</v>
      </c>
      <c r="G18" s="119"/>
      <c r="H18" s="120"/>
      <c r="I18" s="75"/>
      <c r="J18" s="129">
        <f t="shared" si="1"/>
        <v>22502.219567427688</v>
      </c>
      <c r="K18" s="71"/>
      <c r="L18" s="131">
        <v>293326</v>
      </c>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c r="JA18" s="71"/>
      <c r="JB18" s="71"/>
      <c r="JC18" s="71"/>
      <c r="JD18" s="71"/>
      <c r="JE18" s="71"/>
      <c r="JF18" s="71"/>
      <c r="JG18" s="71"/>
      <c r="JH18" s="71"/>
      <c r="JI18" s="71"/>
      <c r="JJ18" s="71"/>
      <c r="JK18" s="71"/>
      <c r="JL18" s="71"/>
      <c r="JM18" s="71"/>
      <c r="JN18" s="71"/>
      <c r="JO18" s="71"/>
      <c r="JP18" s="71"/>
      <c r="JQ18" s="71"/>
      <c r="JR18" s="71"/>
      <c r="JS18" s="71"/>
      <c r="JT18" s="71"/>
      <c r="JU18" s="71"/>
      <c r="JV18" s="71"/>
      <c r="JW18" s="71"/>
      <c r="JX18" s="71"/>
      <c r="JY18" s="71"/>
      <c r="JZ18" s="71"/>
      <c r="KA18" s="71"/>
      <c r="KB18" s="71"/>
      <c r="KC18" s="71"/>
      <c r="KD18" s="71"/>
      <c r="KE18" s="71"/>
      <c r="KF18" s="71"/>
      <c r="KG18" s="71"/>
      <c r="KH18" s="71"/>
      <c r="KI18" s="71"/>
      <c r="KJ18" s="71"/>
      <c r="KK18" s="71"/>
      <c r="KL18" s="71"/>
      <c r="KM18" s="71"/>
      <c r="KN18" s="71"/>
      <c r="KO18" s="71"/>
      <c r="KP18" s="71"/>
      <c r="KQ18" s="71"/>
      <c r="KR18" s="71"/>
      <c r="KS18" s="71"/>
      <c r="KT18" s="71"/>
      <c r="KU18" s="71"/>
      <c r="KV18" s="71"/>
      <c r="KW18" s="71"/>
      <c r="KX18" s="71"/>
      <c r="KY18" s="71"/>
      <c r="KZ18" s="71"/>
      <c r="LA18" s="71"/>
      <c r="LB18" s="71"/>
      <c r="LC18" s="71"/>
      <c r="LD18" s="71"/>
      <c r="LE18" s="71"/>
      <c r="LF18" s="71"/>
      <c r="LG18" s="71"/>
      <c r="LH18" s="71"/>
      <c r="LI18" s="71"/>
      <c r="LJ18" s="71"/>
      <c r="LK18" s="71"/>
      <c r="LL18" s="71"/>
      <c r="LM18" s="71"/>
      <c r="LN18" s="71"/>
      <c r="LO18" s="71"/>
      <c r="LP18" s="71"/>
      <c r="LQ18" s="71"/>
      <c r="LR18" s="71"/>
      <c r="LS18" s="71"/>
      <c r="LT18" s="71"/>
      <c r="LU18" s="71"/>
      <c r="LV18" s="71"/>
      <c r="LW18" s="71"/>
      <c r="LX18" s="71"/>
      <c r="LY18" s="71"/>
      <c r="LZ18" s="71"/>
      <c r="MA18" s="71"/>
      <c r="MB18" s="71"/>
      <c r="MC18" s="71"/>
      <c r="MD18" s="71"/>
      <c r="ME18" s="71"/>
      <c r="MF18" s="71"/>
      <c r="MG18" s="71"/>
      <c r="MH18" s="71"/>
      <c r="MI18" s="71"/>
      <c r="MJ18" s="71"/>
      <c r="MK18" s="71"/>
      <c r="ML18" s="71"/>
      <c r="MM18" s="71"/>
      <c r="MN18" s="71"/>
      <c r="MO18" s="71"/>
      <c r="MP18" s="71"/>
      <c r="MQ18" s="71"/>
      <c r="MR18" s="71"/>
      <c r="MS18" s="71"/>
    </row>
    <row r="19" spans="1:357" s="28" customFormat="1">
      <c r="A19" s="71"/>
      <c r="B19" s="115">
        <v>12</v>
      </c>
      <c r="C19" s="121"/>
      <c r="D19" s="117">
        <v>132327</v>
      </c>
      <c r="E19" s="118">
        <v>138503</v>
      </c>
      <c r="F19" s="118">
        <v>144679</v>
      </c>
      <c r="G19" s="119"/>
      <c r="H19" s="120"/>
      <c r="I19" s="75"/>
      <c r="J19" s="129">
        <f t="shared" si="1"/>
        <v>9130.0299309580569</v>
      </c>
      <c r="K19" s="71"/>
      <c r="L19" s="131">
        <v>162920</v>
      </c>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row>
    <row r="20" spans="1:357" s="28" customFormat="1">
      <c r="A20" s="71"/>
      <c r="B20" s="115">
        <v>13</v>
      </c>
      <c r="C20" s="121"/>
      <c r="D20" s="117">
        <v>204861</v>
      </c>
      <c r="E20" s="118">
        <v>212207</v>
      </c>
      <c r="F20" s="118">
        <v>219553</v>
      </c>
      <c r="G20" s="119"/>
      <c r="H20" s="120"/>
      <c r="I20" s="75"/>
      <c r="J20" s="129">
        <f t="shared" si="1"/>
        <v>10859.730419989053</v>
      </c>
      <c r="K20" s="71"/>
      <c r="L20" s="131">
        <v>386383</v>
      </c>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row>
    <row r="21" spans="1:357" s="28" customFormat="1">
      <c r="A21" s="71"/>
      <c r="B21" s="115">
        <v>14</v>
      </c>
      <c r="C21" s="121"/>
      <c r="D21" s="117">
        <v>381068</v>
      </c>
      <c r="E21" s="118">
        <v>420789</v>
      </c>
      <c r="F21" s="118">
        <v>460510</v>
      </c>
      <c r="G21" s="119"/>
      <c r="H21" s="120"/>
      <c r="I21" s="75"/>
      <c r="J21" s="129">
        <f t="shared" si="1"/>
        <v>58720.007901031371</v>
      </c>
      <c r="K21" s="71"/>
      <c r="L21" s="131">
        <v>708025</v>
      </c>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c r="HU21" s="71"/>
      <c r="HV21" s="71"/>
      <c r="HW21" s="71"/>
      <c r="HX21" s="71"/>
      <c r="HY21" s="71"/>
      <c r="HZ21" s="71"/>
      <c r="IA21" s="71"/>
      <c r="IB21" s="71"/>
      <c r="IC21" s="71"/>
      <c r="ID21" s="71"/>
      <c r="IE21" s="71"/>
      <c r="IF21" s="71"/>
      <c r="IG21" s="71"/>
      <c r="IH21" s="71"/>
      <c r="II21" s="71"/>
      <c r="IJ21" s="71"/>
      <c r="IK21" s="71"/>
      <c r="IL21" s="71"/>
      <c r="IM21" s="71"/>
      <c r="IN21" s="71"/>
      <c r="IO21" s="71"/>
      <c r="IP21" s="71"/>
      <c r="IQ21" s="71"/>
      <c r="IR21" s="71"/>
      <c r="IS21" s="71"/>
      <c r="IT21" s="71"/>
      <c r="IU21" s="71"/>
      <c r="IV21" s="71"/>
      <c r="IW21" s="71"/>
      <c r="IX21" s="71"/>
      <c r="IY21" s="71"/>
      <c r="IZ21" s="71"/>
      <c r="JA21" s="71"/>
      <c r="JB21" s="71"/>
      <c r="JC21" s="71"/>
      <c r="JD21" s="71"/>
      <c r="JE21" s="71"/>
      <c r="JF21" s="71"/>
      <c r="JG21" s="71"/>
      <c r="JH21" s="71"/>
      <c r="JI21" s="71"/>
      <c r="JJ21" s="71"/>
      <c r="JK21" s="71"/>
      <c r="JL21" s="71"/>
      <c r="JM21" s="71"/>
      <c r="JN21" s="71"/>
      <c r="JO21" s="71"/>
      <c r="JP21" s="71"/>
      <c r="JQ21" s="71"/>
      <c r="JR21" s="71"/>
      <c r="JS21" s="71"/>
      <c r="JT21" s="71"/>
      <c r="JU21" s="71"/>
      <c r="JV21" s="71"/>
      <c r="JW21" s="71"/>
      <c r="JX21" s="71"/>
      <c r="JY21" s="71"/>
      <c r="JZ21" s="71"/>
      <c r="KA21" s="71"/>
      <c r="KB21" s="71"/>
      <c r="KC21" s="71"/>
      <c r="KD21" s="71"/>
      <c r="KE21" s="71"/>
      <c r="KF21" s="71"/>
      <c r="KG21" s="71"/>
      <c r="KH21" s="71"/>
      <c r="KI21" s="71"/>
      <c r="KJ21" s="71"/>
      <c r="KK21" s="71"/>
      <c r="KL21" s="71"/>
      <c r="KM21" s="71"/>
      <c r="KN21" s="71"/>
      <c r="KO21" s="71"/>
      <c r="KP21" s="71"/>
      <c r="KQ21" s="71"/>
      <c r="KR21" s="71"/>
      <c r="KS21" s="71"/>
      <c r="KT21" s="71"/>
      <c r="KU21" s="71"/>
      <c r="KV21" s="71"/>
      <c r="KW21" s="71"/>
      <c r="KX21" s="71"/>
      <c r="KY21" s="71"/>
      <c r="KZ21" s="71"/>
      <c r="LA21" s="71"/>
      <c r="LB21" s="71"/>
      <c r="LC21" s="71"/>
      <c r="LD21" s="71"/>
      <c r="LE21" s="71"/>
      <c r="LF21" s="71"/>
      <c r="LG21" s="71"/>
      <c r="LH21" s="71"/>
      <c r="LI21" s="71"/>
      <c r="LJ21" s="71"/>
      <c r="LK21" s="71"/>
      <c r="LL21" s="71"/>
      <c r="LM21" s="71"/>
      <c r="LN21" s="71"/>
      <c r="LO21" s="71"/>
      <c r="LP21" s="71"/>
      <c r="LQ21" s="71"/>
      <c r="LR21" s="71"/>
      <c r="LS21" s="71"/>
      <c r="LT21" s="71"/>
      <c r="LU21" s="71"/>
      <c r="LV21" s="71"/>
      <c r="LW21" s="71"/>
      <c r="LX21" s="71"/>
      <c r="LY21" s="71"/>
      <c r="LZ21" s="71"/>
      <c r="MA21" s="71"/>
      <c r="MB21" s="71"/>
      <c r="MC21" s="71"/>
      <c r="MD21" s="71"/>
      <c r="ME21" s="71"/>
      <c r="MF21" s="71"/>
      <c r="MG21" s="71"/>
      <c r="MH21" s="71"/>
      <c r="MI21" s="71"/>
      <c r="MJ21" s="71"/>
      <c r="MK21" s="71"/>
      <c r="ML21" s="71"/>
      <c r="MM21" s="71"/>
      <c r="MN21" s="71"/>
      <c r="MO21" s="71"/>
      <c r="MP21" s="71"/>
      <c r="MQ21" s="71"/>
      <c r="MR21" s="71"/>
      <c r="MS21" s="71"/>
    </row>
    <row r="22" spans="1:357" s="28" customFormat="1">
      <c r="A22" s="71"/>
      <c r="B22" s="115">
        <v>15</v>
      </c>
      <c r="C22" s="121"/>
      <c r="D22" s="117">
        <v>526197</v>
      </c>
      <c r="E22" s="118">
        <v>548044</v>
      </c>
      <c r="F22" s="118">
        <v>569892</v>
      </c>
      <c r="G22" s="119"/>
      <c r="H22" s="120"/>
      <c r="I22" s="75"/>
      <c r="J22" s="129">
        <f t="shared" si="1"/>
        <v>32297.368870130231</v>
      </c>
      <c r="K22" s="71"/>
      <c r="L22" s="131">
        <v>827583</v>
      </c>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1"/>
      <c r="II22" s="71"/>
      <c r="IJ22" s="71"/>
      <c r="IK22" s="71"/>
      <c r="IL22" s="71"/>
      <c r="IM22" s="71"/>
      <c r="IN22" s="71"/>
      <c r="IO22" s="71"/>
      <c r="IP22" s="71"/>
      <c r="IQ22" s="71"/>
      <c r="IR22" s="71"/>
      <c r="IS22" s="71"/>
      <c r="IT22" s="71"/>
      <c r="IU22" s="71"/>
      <c r="IV22" s="71"/>
      <c r="IW22" s="71"/>
      <c r="IX22" s="71"/>
      <c r="IY22" s="71"/>
      <c r="IZ22" s="71"/>
      <c r="JA22" s="71"/>
      <c r="JB22" s="71"/>
      <c r="JC22" s="71"/>
      <c r="JD22" s="71"/>
      <c r="JE22" s="71"/>
      <c r="JF22" s="71"/>
      <c r="JG22" s="71"/>
      <c r="JH22" s="71"/>
      <c r="JI22" s="71"/>
      <c r="JJ22" s="71"/>
      <c r="JK22" s="71"/>
      <c r="JL22" s="71"/>
      <c r="JM22" s="71"/>
      <c r="JN22" s="71"/>
      <c r="JO22" s="71"/>
      <c r="JP22" s="71"/>
      <c r="JQ22" s="71"/>
      <c r="JR22" s="71"/>
      <c r="JS22" s="71"/>
      <c r="JT22" s="71"/>
      <c r="JU22" s="71"/>
      <c r="JV22" s="71"/>
      <c r="JW22" s="71"/>
      <c r="JX22" s="71"/>
      <c r="JY22" s="71"/>
      <c r="JZ22" s="71"/>
      <c r="KA22" s="71"/>
      <c r="KB22" s="71"/>
      <c r="KC22" s="71"/>
      <c r="KD22" s="71"/>
      <c r="KE22" s="71"/>
      <c r="KF22" s="71"/>
      <c r="KG22" s="71"/>
      <c r="KH22" s="71"/>
      <c r="KI22" s="71"/>
      <c r="KJ22" s="71"/>
      <c r="KK22" s="71"/>
      <c r="KL22" s="71"/>
      <c r="KM22" s="71"/>
      <c r="KN22" s="71"/>
      <c r="KO22" s="71"/>
      <c r="KP22" s="71"/>
      <c r="KQ22" s="71"/>
      <c r="KR22" s="71"/>
      <c r="KS22" s="71"/>
      <c r="KT22" s="71"/>
      <c r="KU22" s="71"/>
      <c r="KV22" s="71"/>
      <c r="KW22" s="71"/>
      <c r="KX22" s="71"/>
      <c r="KY22" s="71"/>
      <c r="KZ22" s="71"/>
      <c r="LA22" s="71"/>
      <c r="LB22" s="71"/>
      <c r="LC22" s="71"/>
      <c r="LD22" s="71"/>
      <c r="LE22" s="71"/>
      <c r="LF22" s="71"/>
      <c r="LG22" s="71"/>
      <c r="LH22" s="71"/>
      <c r="LI22" s="71"/>
      <c r="LJ22" s="71"/>
      <c r="LK22" s="71"/>
      <c r="LL22" s="71"/>
      <c r="LM22" s="71"/>
      <c r="LN22" s="71"/>
      <c r="LO22" s="71"/>
      <c r="LP22" s="71"/>
      <c r="LQ22" s="71"/>
      <c r="LR22" s="71"/>
      <c r="LS22" s="71"/>
      <c r="LT22" s="71"/>
      <c r="LU22" s="71"/>
      <c r="LV22" s="71"/>
      <c r="LW22" s="71"/>
      <c r="LX22" s="71"/>
      <c r="LY22" s="71"/>
      <c r="LZ22" s="71"/>
      <c r="MA22" s="71"/>
      <c r="MB22" s="71"/>
      <c r="MC22" s="71"/>
      <c r="MD22" s="71"/>
      <c r="ME22" s="71"/>
      <c r="MF22" s="71"/>
      <c r="MG22" s="71"/>
      <c r="MH22" s="71"/>
      <c r="MI22" s="71"/>
      <c r="MJ22" s="71"/>
      <c r="MK22" s="71"/>
      <c r="ML22" s="71"/>
      <c r="MM22" s="71"/>
      <c r="MN22" s="71"/>
      <c r="MO22" s="71"/>
      <c r="MP22" s="71"/>
      <c r="MQ22" s="71"/>
      <c r="MR22" s="71"/>
      <c r="MS22" s="71"/>
    </row>
    <row r="23" spans="1:357" s="28" customFormat="1">
      <c r="A23" s="71"/>
      <c r="B23" s="115">
        <v>16</v>
      </c>
      <c r="C23" s="121"/>
      <c r="D23" s="117">
        <v>701732</v>
      </c>
      <c r="E23" s="118">
        <v>798826</v>
      </c>
      <c r="F23" s="118">
        <v>895920</v>
      </c>
      <c r="G23" s="119"/>
      <c r="H23" s="120"/>
      <c r="I23" s="75"/>
      <c r="J23" s="129">
        <f t="shared" si="1"/>
        <v>143535.50331908284</v>
      </c>
      <c r="K23" s="71"/>
      <c r="L23" s="131">
        <v>1280345</v>
      </c>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71"/>
      <c r="GS23" s="71"/>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c r="HU23" s="71"/>
      <c r="HV23" s="71"/>
      <c r="HW23" s="71"/>
      <c r="HX23" s="71"/>
      <c r="HY23" s="71"/>
      <c r="HZ23" s="71"/>
      <c r="IA23" s="71"/>
      <c r="IB23" s="71"/>
      <c r="IC23" s="71"/>
      <c r="ID23" s="71"/>
      <c r="IE23" s="71"/>
      <c r="IF23" s="71"/>
      <c r="IG23" s="71"/>
      <c r="IH23" s="71"/>
      <c r="II23" s="71"/>
      <c r="IJ23" s="71"/>
      <c r="IK23" s="71"/>
      <c r="IL23" s="71"/>
      <c r="IM23" s="71"/>
      <c r="IN23" s="71"/>
      <c r="IO23" s="71"/>
      <c r="IP23" s="71"/>
      <c r="IQ23" s="71"/>
      <c r="IR23" s="71"/>
      <c r="IS23" s="71"/>
      <c r="IT23" s="71"/>
      <c r="IU23" s="71"/>
      <c r="IV23" s="71"/>
      <c r="IW23" s="71"/>
      <c r="IX23" s="71"/>
      <c r="IY23" s="71"/>
      <c r="IZ23" s="71"/>
      <c r="JA23" s="71"/>
      <c r="JB23" s="71"/>
      <c r="JC23" s="71"/>
      <c r="JD23" s="71"/>
      <c r="JE23" s="71"/>
      <c r="JF23" s="71"/>
      <c r="JG23" s="71"/>
      <c r="JH23" s="71"/>
      <c r="JI23" s="71"/>
      <c r="JJ23" s="71"/>
      <c r="JK23" s="71"/>
      <c r="JL23" s="71"/>
      <c r="JM23" s="71"/>
      <c r="JN23" s="71"/>
      <c r="JO23" s="71"/>
      <c r="JP23" s="71"/>
      <c r="JQ23" s="71"/>
      <c r="JR23" s="71"/>
      <c r="JS23" s="71"/>
      <c r="JT23" s="71"/>
      <c r="JU23" s="71"/>
      <c r="JV23" s="71"/>
      <c r="JW23" s="71"/>
      <c r="JX23" s="71"/>
      <c r="JY23" s="71"/>
      <c r="JZ23" s="71"/>
      <c r="KA23" s="71"/>
      <c r="KB23" s="71"/>
      <c r="KC23" s="71"/>
      <c r="KD23" s="71"/>
      <c r="KE23" s="71"/>
      <c r="KF23" s="71"/>
      <c r="KG23" s="71"/>
      <c r="KH23" s="71"/>
      <c r="KI23" s="71"/>
      <c r="KJ23" s="71"/>
      <c r="KK23" s="71"/>
      <c r="KL23" s="71"/>
      <c r="KM23" s="71"/>
      <c r="KN23" s="71"/>
      <c r="KO23" s="71"/>
      <c r="KP23" s="71"/>
      <c r="KQ23" s="71"/>
      <c r="KR23" s="71"/>
      <c r="KS23" s="71"/>
      <c r="KT23" s="71"/>
      <c r="KU23" s="71"/>
      <c r="KV23" s="71"/>
      <c r="KW23" s="71"/>
      <c r="KX23" s="71"/>
      <c r="KY23" s="71"/>
      <c r="KZ23" s="71"/>
      <c r="LA23" s="71"/>
      <c r="LB23" s="71"/>
      <c r="LC23" s="71"/>
      <c r="LD23" s="71"/>
      <c r="LE23" s="71"/>
      <c r="LF23" s="71"/>
      <c r="LG23" s="71"/>
      <c r="LH23" s="71"/>
      <c r="LI23" s="71"/>
      <c r="LJ23" s="71"/>
      <c r="LK23" s="71"/>
      <c r="LL23" s="71"/>
      <c r="LM23" s="71"/>
      <c r="LN23" s="71"/>
      <c r="LO23" s="71"/>
      <c r="LP23" s="71"/>
      <c r="LQ23" s="71"/>
      <c r="LR23" s="71"/>
      <c r="LS23" s="71"/>
      <c r="LT23" s="71"/>
      <c r="LU23" s="71"/>
      <c r="LV23" s="71"/>
      <c r="LW23" s="71"/>
      <c r="LX23" s="71"/>
      <c r="LY23" s="71"/>
      <c r="LZ23" s="71"/>
      <c r="MA23" s="71"/>
      <c r="MB23" s="71"/>
      <c r="MC23" s="71"/>
      <c r="MD23" s="71"/>
      <c r="ME23" s="71"/>
      <c r="MF23" s="71"/>
      <c r="MG23" s="71"/>
      <c r="MH23" s="71"/>
      <c r="MI23" s="71"/>
      <c r="MJ23" s="71"/>
      <c r="MK23" s="71"/>
      <c r="ML23" s="71"/>
      <c r="MM23" s="71"/>
      <c r="MN23" s="71"/>
      <c r="MO23" s="71"/>
      <c r="MP23" s="71"/>
      <c r="MQ23" s="71"/>
      <c r="MR23" s="71"/>
      <c r="MS23" s="71"/>
    </row>
    <row r="24" spans="1:357" s="28" customFormat="1">
      <c r="A24" s="71"/>
      <c r="B24" s="115">
        <v>17</v>
      </c>
      <c r="C24" s="121"/>
      <c r="D24" s="117">
        <v>71445</v>
      </c>
      <c r="E24" s="118">
        <v>72565</v>
      </c>
      <c r="F24" s="118">
        <v>73686</v>
      </c>
      <c r="G24" s="119"/>
      <c r="H24" s="120"/>
      <c r="I24" s="75"/>
      <c r="J24" s="129">
        <f t="shared" si="1"/>
        <v>1656.3438743534373</v>
      </c>
      <c r="K24" s="71"/>
      <c r="L24" s="131">
        <v>97725</v>
      </c>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71"/>
      <c r="GS24" s="71"/>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c r="HT24" s="71"/>
      <c r="HU24" s="71"/>
      <c r="HV24" s="71"/>
      <c r="HW24" s="71"/>
      <c r="HX24" s="71"/>
      <c r="HY24" s="71"/>
      <c r="HZ24" s="71"/>
      <c r="IA24" s="71"/>
      <c r="IB24" s="71"/>
      <c r="IC24" s="71"/>
      <c r="ID24" s="71"/>
      <c r="IE24" s="71"/>
      <c r="IF24" s="71"/>
      <c r="IG24" s="71"/>
      <c r="IH24" s="71"/>
      <c r="II24" s="71"/>
      <c r="IJ24" s="71"/>
      <c r="IK24" s="71"/>
      <c r="IL24" s="71"/>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B24" s="71"/>
      <c r="KC24" s="71"/>
      <c r="KD24" s="71"/>
      <c r="KE24" s="71"/>
      <c r="KF24" s="71"/>
      <c r="KG24" s="71"/>
      <c r="KH24" s="71"/>
      <c r="KI24" s="71"/>
      <c r="KJ24" s="71"/>
      <c r="KK24" s="71"/>
      <c r="KL24" s="71"/>
      <c r="KM24" s="71"/>
      <c r="KN24" s="71"/>
      <c r="KO24" s="71"/>
      <c r="KP24" s="71"/>
      <c r="KQ24" s="71"/>
      <c r="KR24" s="71"/>
      <c r="KS24" s="71"/>
      <c r="KT24" s="71"/>
      <c r="KU24" s="71"/>
      <c r="KV24" s="71"/>
      <c r="KW24" s="71"/>
      <c r="KX24" s="71"/>
      <c r="KY24" s="71"/>
      <c r="KZ24" s="71"/>
      <c r="LA24" s="71"/>
      <c r="LB24" s="71"/>
      <c r="LC24" s="71"/>
      <c r="LD24" s="71"/>
      <c r="LE24" s="71"/>
      <c r="LF24" s="71"/>
      <c r="LG24" s="71"/>
      <c r="LH24" s="71"/>
      <c r="LI24" s="71"/>
      <c r="LJ24" s="71"/>
      <c r="LK24" s="71"/>
      <c r="LL24" s="71"/>
      <c r="LM24" s="71"/>
      <c r="LN24" s="71"/>
      <c r="LO24" s="71"/>
      <c r="LP24" s="71"/>
      <c r="LQ24" s="71"/>
      <c r="LR24" s="71"/>
      <c r="LS24" s="71"/>
      <c r="LT24" s="71"/>
      <c r="LU24" s="71"/>
      <c r="LV24" s="71"/>
      <c r="LW24" s="71"/>
      <c r="LX24" s="71"/>
      <c r="LY24" s="71"/>
      <c r="LZ24" s="71"/>
      <c r="MA24" s="71"/>
      <c r="MB24" s="71"/>
      <c r="MC24" s="71"/>
      <c r="MD24" s="71"/>
      <c r="ME24" s="71"/>
      <c r="MF24" s="71"/>
      <c r="MG24" s="71"/>
      <c r="MH24" s="71"/>
      <c r="MI24" s="71"/>
      <c r="MJ24" s="71"/>
      <c r="MK24" s="71"/>
      <c r="ML24" s="71"/>
      <c r="MM24" s="71"/>
      <c r="MN24" s="71"/>
      <c r="MO24" s="71"/>
      <c r="MP24" s="71"/>
      <c r="MQ24" s="71"/>
      <c r="MR24" s="71"/>
      <c r="MS24" s="71"/>
    </row>
    <row r="25" spans="1:357" s="28" customFormat="1" ht="14" thickBot="1">
      <c r="A25" s="71"/>
      <c r="B25" s="122" t="s">
        <v>11158</v>
      </c>
      <c r="C25" s="123"/>
      <c r="D25" s="124">
        <v>6253612</v>
      </c>
      <c r="E25" s="125">
        <v>6582951</v>
      </c>
      <c r="F25" s="125">
        <v>7281691</v>
      </c>
      <c r="G25" s="126"/>
      <c r="H25" s="127"/>
      <c r="I25" s="75"/>
      <c r="J25" s="130">
        <f t="shared" si="1"/>
        <v>759911.3287838184</v>
      </c>
      <c r="K25" s="71"/>
      <c r="L25" s="132">
        <v>10097649</v>
      </c>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71"/>
      <c r="GP25" s="71"/>
      <c r="GQ25" s="71"/>
      <c r="GR25" s="71"/>
      <c r="GS25" s="71"/>
      <c r="GT25" s="71"/>
      <c r="GU25" s="71"/>
      <c r="GV25" s="71"/>
      <c r="GW25" s="71"/>
      <c r="GX25" s="71"/>
      <c r="GY25" s="71"/>
      <c r="GZ25" s="71"/>
      <c r="HA25" s="71"/>
      <c r="HB25" s="71"/>
      <c r="HC25" s="71"/>
      <c r="HD25" s="71"/>
      <c r="HE25" s="71"/>
      <c r="HF25" s="71"/>
      <c r="HG25" s="71"/>
      <c r="HH25" s="71"/>
      <c r="HI25" s="71"/>
      <c r="HJ25" s="71"/>
      <c r="HK25" s="71"/>
      <c r="HL25" s="71"/>
      <c r="HM25" s="71"/>
      <c r="HN25" s="71"/>
      <c r="HO25" s="71"/>
      <c r="HP25" s="71"/>
      <c r="HQ25" s="71"/>
      <c r="HR25" s="71"/>
      <c r="HS25" s="71"/>
      <c r="HT25" s="71"/>
      <c r="HU25" s="71"/>
      <c r="HV25" s="71"/>
      <c r="HW25" s="71"/>
      <c r="HX25" s="71"/>
      <c r="HY25" s="71"/>
      <c r="HZ25" s="71"/>
      <c r="IA25" s="71"/>
      <c r="IB25" s="71"/>
      <c r="IC25" s="71"/>
      <c r="ID25" s="71"/>
      <c r="IE25" s="71"/>
      <c r="IF25" s="71"/>
      <c r="IG25" s="71"/>
      <c r="IH25" s="71"/>
      <c r="II25" s="71"/>
      <c r="IJ25" s="71"/>
      <c r="IK25" s="71"/>
      <c r="IL25" s="71"/>
      <c r="IM25" s="71"/>
      <c r="IN25" s="71"/>
      <c r="IO25" s="71"/>
      <c r="IP25" s="71"/>
      <c r="IQ25" s="71"/>
      <c r="IR25" s="71"/>
      <c r="IS25" s="71"/>
      <c r="IT25" s="71"/>
      <c r="IU25" s="71"/>
      <c r="IV25" s="71"/>
      <c r="IW25" s="71"/>
      <c r="IX25" s="71"/>
      <c r="IY25" s="71"/>
      <c r="IZ25" s="71"/>
      <c r="JA25" s="71"/>
      <c r="JB25" s="71"/>
      <c r="JC25" s="71"/>
      <c r="JD25" s="71"/>
      <c r="JE25" s="71"/>
      <c r="JF25" s="71"/>
      <c r="JG25" s="71"/>
      <c r="JH25" s="71"/>
      <c r="JI25" s="71"/>
      <c r="JJ25" s="71"/>
      <c r="JK25" s="71"/>
      <c r="JL25" s="71"/>
      <c r="JM25" s="71"/>
      <c r="JN25" s="71"/>
      <c r="JO25" s="71"/>
      <c r="JP25" s="71"/>
      <c r="JQ25" s="71"/>
      <c r="JR25" s="71"/>
      <c r="JS25" s="71"/>
      <c r="JT25" s="71"/>
      <c r="JU25" s="71"/>
      <c r="JV25" s="71"/>
      <c r="JW25" s="71"/>
      <c r="JX25" s="71"/>
      <c r="JY25" s="71"/>
      <c r="JZ25" s="71"/>
      <c r="KA25" s="71"/>
      <c r="KB25" s="71"/>
      <c r="KC25" s="71"/>
      <c r="KD25" s="71"/>
      <c r="KE25" s="71"/>
      <c r="KF25" s="71"/>
      <c r="KG25" s="71"/>
      <c r="KH25" s="71"/>
      <c r="KI25" s="71"/>
      <c r="KJ25" s="71"/>
      <c r="KK25" s="71"/>
      <c r="KL25" s="71"/>
      <c r="KM25" s="71"/>
      <c r="KN25" s="71"/>
      <c r="KO25" s="71"/>
      <c r="KP25" s="71"/>
      <c r="KQ25" s="71"/>
      <c r="KR25" s="71"/>
      <c r="KS25" s="71"/>
      <c r="KT25" s="71"/>
      <c r="KU25" s="71"/>
      <c r="KV25" s="71"/>
      <c r="KW25" s="71"/>
      <c r="KX25" s="71"/>
      <c r="KY25" s="71"/>
      <c r="KZ25" s="71"/>
      <c r="LA25" s="71"/>
      <c r="LB25" s="71"/>
      <c r="LC25" s="71"/>
      <c r="LD25" s="71"/>
      <c r="LE25" s="71"/>
      <c r="LF25" s="71"/>
      <c r="LG25" s="71"/>
      <c r="LH25" s="71"/>
      <c r="LI25" s="71"/>
      <c r="LJ25" s="71"/>
      <c r="LK25" s="71"/>
      <c r="LL25" s="71"/>
      <c r="LM25" s="71"/>
      <c r="LN25" s="71"/>
      <c r="LO25" s="71"/>
      <c r="LP25" s="71"/>
      <c r="LQ25" s="71"/>
      <c r="LR25" s="71"/>
      <c r="LS25" s="71"/>
      <c r="LT25" s="71"/>
      <c r="LU25" s="71"/>
      <c r="LV25" s="71"/>
      <c r="LW25" s="71"/>
      <c r="LX25" s="71"/>
      <c r="LY25" s="71"/>
      <c r="LZ25" s="71"/>
      <c r="MA25" s="71"/>
      <c r="MB25" s="71"/>
      <c r="MC25" s="71"/>
      <c r="MD25" s="71"/>
      <c r="ME25" s="71"/>
      <c r="MF25" s="71"/>
      <c r="MG25" s="71"/>
      <c r="MH25" s="71"/>
      <c r="MI25" s="71"/>
      <c r="MJ25" s="71"/>
      <c r="MK25" s="71"/>
      <c r="ML25" s="71"/>
      <c r="MM25" s="71"/>
      <c r="MN25" s="71"/>
      <c r="MO25" s="71"/>
      <c r="MP25" s="71"/>
      <c r="MQ25" s="71"/>
      <c r="MR25" s="71"/>
      <c r="MS25" s="71"/>
    </row>
    <row r="26" spans="1:357" s="28" customFormat="1" hidden="1">
      <c r="A26" s="71"/>
      <c r="B26" s="291"/>
      <c r="C26" s="292"/>
      <c r="D26" s="293"/>
      <c r="E26" s="294"/>
      <c r="F26" s="294"/>
      <c r="G26" s="295"/>
      <c r="H26" s="296"/>
      <c r="I26" s="75"/>
      <c r="J26" s="298"/>
      <c r="K26" s="71"/>
      <c r="L26" s="297"/>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71"/>
      <c r="GP26" s="71"/>
      <c r="GQ26" s="71"/>
      <c r="GR26" s="71"/>
      <c r="GS26" s="71"/>
      <c r="GT26" s="71"/>
      <c r="GU26" s="71"/>
      <c r="GV26" s="71"/>
      <c r="GW26" s="71"/>
      <c r="GX26" s="71"/>
      <c r="GY26" s="71"/>
      <c r="GZ26" s="71"/>
      <c r="HA26" s="71"/>
      <c r="HB26" s="71"/>
      <c r="HC26" s="71"/>
      <c r="HD26" s="71"/>
      <c r="HE26" s="71"/>
      <c r="HF26" s="71"/>
      <c r="HG26" s="71"/>
      <c r="HH26" s="71"/>
      <c r="HI26" s="71"/>
      <c r="HJ26" s="71"/>
      <c r="HK26" s="71"/>
      <c r="HL26" s="71"/>
      <c r="HM26" s="71"/>
      <c r="HN26" s="71"/>
      <c r="HO26" s="71"/>
      <c r="HP26" s="71"/>
      <c r="HQ26" s="71"/>
      <c r="HR26" s="71"/>
      <c r="HS26" s="71"/>
      <c r="HT26" s="71"/>
      <c r="HU26" s="71"/>
      <c r="HV26" s="71"/>
      <c r="HW26" s="71"/>
      <c r="HX26" s="71"/>
      <c r="HY26" s="71"/>
      <c r="HZ26" s="71"/>
      <c r="IA26" s="71"/>
      <c r="IB26" s="71"/>
      <c r="IC26" s="71"/>
      <c r="ID26" s="71"/>
      <c r="IE26" s="71"/>
      <c r="IF26" s="71"/>
      <c r="IG26" s="71"/>
      <c r="IH26" s="71"/>
      <c r="II26" s="71"/>
      <c r="IJ26" s="71"/>
      <c r="IK26" s="71"/>
      <c r="IL26" s="71"/>
      <c r="IM26" s="71"/>
      <c r="IN26" s="71"/>
      <c r="IO26" s="71"/>
      <c r="IP26" s="71"/>
      <c r="IQ26" s="71"/>
      <c r="IR26" s="71"/>
      <c r="IS26" s="71"/>
      <c r="IT26" s="71"/>
      <c r="IU26" s="71"/>
      <c r="IV26" s="71"/>
      <c r="IW26" s="71"/>
      <c r="IX26" s="71"/>
      <c r="IY26" s="71"/>
      <c r="IZ26" s="71"/>
      <c r="JA26" s="71"/>
      <c r="JB26" s="71"/>
      <c r="JC26" s="71"/>
      <c r="JD26" s="71"/>
      <c r="JE26" s="71"/>
      <c r="JF26" s="71"/>
      <c r="JG26" s="71"/>
      <c r="JH26" s="71"/>
      <c r="JI26" s="71"/>
      <c r="JJ26" s="71"/>
      <c r="JK26" s="71"/>
      <c r="JL26" s="71"/>
      <c r="JM26" s="71"/>
      <c r="JN26" s="71"/>
      <c r="JO26" s="71"/>
      <c r="JP26" s="71"/>
      <c r="JQ26" s="71"/>
      <c r="JR26" s="71"/>
      <c r="JS26" s="71"/>
      <c r="JT26" s="71"/>
      <c r="JU26" s="71"/>
      <c r="JV26" s="71"/>
      <c r="JW26" s="71"/>
      <c r="JX26" s="71"/>
      <c r="JY26" s="71"/>
      <c r="JZ26" s="71"/>
      <c r="KA26" s="71"/>
      <c r="KB26" s="71"/>
      <c r="KC26" s="71"/>
      <c r="KD26" s="71"/>
      <c r="KE26" s="71"/>
      <c r="KF26" s="71"/>
      <c r="KG26" s="71"/>
      <c r="KH26" s="71"/>
      <c r="KI26" s="71"/>
      <c r="KJ26" s="71"/>
      <c r="KK26" s="71"/>
      <c r="KL26" s="71"/>
      <c r="KM26" s="71"/>
      <c r="KN26" s="71"/>
      <c r="KO26" s="71"/>
      <c r="KP26" s="71"/>
      <c r="KQ26" s="71"/>
      <c r="KR26" s="71"/>
      <c r="KS26" s="71"/>
      <c r="KT26" s="71"/>
      <c r="KU26" s="71"/>
      <c r="KV26" s="71"/>
      <c r="KW26" s="71"/>
      <c r="KX26" s="71"/>
      <c r="KY26" s="71"/>
      <c r="KZ26" s="71"/>
      <c r="LA26" s="71"/>
      <c r="LB26" s="71"/>
      <c r="LC26" s="71"/>
      <c r="LD26" s="71"/>
      <c r="LE26" s="71"/>
      <c r="LF26" s="71"/>
      <c r="LG26" s="71"/>
      <c r="LH26" s="71"/>
      <c r="LI26" s="71"/>
      <c r="LJ26" s="71"/>
      <c r="LK26" s="71"/>
      <c r="LL26" s="71"/>
      <c r="LM26" s="71"/>
      <c r="LN26" s="71"/>
      <c r="LO26" s="71"/>
      <c r="LP26" s="71"/>
      <c r="LQ26" s="71"/>
      <c r="LR26" s="71"/>
      <c r="LS26" s="71"/>
      <c r="LT26" s="71"/>
      <c r="LU26" s="71"/>
      <c r="LV26" s="71"/>
      <c r="LW26" s="71"/>
      <c r="LX26" s="71"/>
      <c r="LY26" s="71"/>
      <c r="LZ26" s="71"/>
      <c r="MA26" s="71"/>
      <c r="MB26" s="71"/>
      <c r="MC26" s="71"/>
      <c r="MD26" s="71"/>
      <c r="ME26" s="71"/>
      <c r="MF26" s="71"/>
      <c r="MG26" s="71"/>
      <c r="MH26" s="71"/>
      <c r="MI26" s="71"/>
      <c r="MJ26" s="71"/>
      <c r="MK26" s="71"/>
      <c r="ML26" s="71"/>
      <c r="MM26" s="71"/>
      <c r="MN26" s="71"/>
      <c r="MO26" s="71"/>
      <c r="MP26" s="71"/>
      <c r="MQ26" s="71"/>
      <c r="MR26" s="71"/>
      <c r="MS26" s="71"/>
    </row>
    <row r="27" spans="1:357" s="28" customFormat="1" hidden="1">
      <c r="A27" s="71"/>
      <c r="B27" s="115"/>
      <c r="C27" s="121"/>
      <c r="D27" s="117"/>
      <c r="E27" s="118"/>
      <c r="F27" s="118"/>
      <c r="G27" s="119"/>
      <c r="H27" s="120"/>
      <c r="I27" s="75"/>
      <c r="J27" s="129" t="e">
        <f>NPV(WACCII,#REF!)</f>
        <v>#NAME?</v>
      </c>
      <c r="K27" s="71"/>
      <c r="L27" s="13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71"/>
      <c r="GS27" s="71"/>
      <c r="GT27" s="71"/>
      <c r="GU27" s="71"/>
      <c r="GV27" s="71"/>
      <c r="GW27" s="71"/>
      <c r="GX27" s="71"/>
      <c r="GY27" s="71"/>
      <c r="GZ27" s="71"/>
      <c r="HA27" s="71"/>
      <c r="HB27" s="71"/>
      <c r="HC27" s="71"/>
      <c r="HD27" s="71"/>
      <c r="HE27" s="71"/>
      <c r="HF27" s="71"/>
      <c r="HG27" s="71"/>
      <c r="HH27" s="71"/>
      <c r="HI27" s="71"/>
      <c r="HJ27" s="71"/>
      <c r="HK27" s="71"/>
      <c r="HL27" s="71"/>
      <c r="HM27" s="71"/>
      <c r="HN27" s="71"/>
      <c r="HO27" s="71"/>
      <c r="HP27" s="71"/>
      <c r="HQ27" s="71"/>
      <c r="HR27" s="71"/>
      <c r="HS27" s="71"/>
      <c r="HT27" s="71"/>
      <c r="HU27" s="71"/>
      <c r="HV27" s="71"/>
      <c r="HW27" s="71"/>
      <c r="HX27" s="71"/>
      <c r="HY27" s="71"/>
      <c r="HZ27" s="71"/>
      <c r="IA27" s="71"/>
      <c r="IB27" s="71"/>
      <c r="IC27" s="71"/>
      <c r="ID27" s="71"/>
      <c r="IE27" s="71"/>
      <c r="IF27" s="71"/>
      <c r="IG27" s="71"/>
      <c r="IH27" s="71"/>
      <c r="II27" s="71"/>
      <c r="IJ27" s="71"/>
      <c r="IK27" s="71"/>
      <c r="IL27" s="71"/>
      <c r="IM27" s="71"/>
      <c r="IN27" s="71"/>
      <c r="IO27" s="71"/>
      <c r="IP27" s="71"/>
      <c r="IQ27" s="71"/>
      <c r="IR27" s="71"/>
      <c r="IS27" s="71"/>
      <c r="IT27" s="71"/>
      <c r="IU27" s="71"/>
      <c r="IV27" s="71"/>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row>
    <row r="28" spans="1:357" s="28" customFormat="1" hidden="1">
      <c r="A28" s="71"/>
      <c r="B28" s="115"/>
      <c r="C28" s="121"/>
      <c r="D28" s="117"/>
      <c r="E28" s="118"/>
      <c r="F28" s="118"/>
      <c r="G28" s="119"/>
      <c r="H28" s="120"/>
      <c r="I28" s="75"/>
      <c r="J28" s="129" t="e">
        <f>NPV(WACCII,#REF!)</f>
        <v>#NAME?</v>
      </c>
      <c r="K28" s="71"/>
      <c r="L28" s="13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71"/>
      <c r="GN28" s="71"/>
      <c r="GO28" s="71"/>
      <c r="GP28" s="71"/>
      <c r="GQ28" s="71"/>
      <c r="GR28" s="71"/>
      <c r="GS28" s="71"/>
      <c r="GT28" s="71"/>
      <c r="GU28" s="71"/>
      <c r="GV28" s="71"/>
      <c r="GW28" s="71"/>
      <c r="GX28" s="71"/>
      <c r="GY28" s="71"/>
      <c r="GZ28" s="71"/>
      <c r="HA28" s="71"/>
      <c r="HB28" s="71"/>
      <c r="HC28" s="71"/>
      <c r="HD28" s="71"/>
      <c r="HE28" s="71"/>
      <c r="HF28" s="71"/>
      <c r="HG28" s="71"/>
      <c r="HH28" s="71"/>
      <c r="HI28" s="71"/>
      <c r="HJ28" s="71"/>
      <c r="HK28" s="71"/>
      <c r="HL28" s="71"/>
      <c r="HM28" s="71"/>
      <c r="HN28" s="71"/>
      <c r="HO28" s="71"/>
      <c r="HP28" s="71"/>
      <c r="HQ28" s="71"/>
      <c r="HR28" s="71"/>
      <c r="HS28" s="71"/>
      <c r="HT28" s="71"/>
      <c r="HU28" s="71"/>
      <c r="HV28" s="71"/>
      <c r="HW28" s="71"/>
      <c r="HX28" s="71"/>
      <c r="HY28" s="71"/>
      <c r="HZ28" s="71"/>
      <c r="IA28" s="71"/>
      <c r="IB28" s="71"/>
      <c r="IC28" s="71"/>
      <c r="ID28" s="71"/>
      <c r="IE28" s="71"/>
      <c r="IF28" s="71"/>
      <c r="IG28" s="71"/>
      <c r="IH28" s="71"/>
      <c r="II28" s="71"/>
      <c r="IJ28" s="71"/>
      <c r="IK28" s="71"/>
      <c r="IL28" s="71"/>
      <c r="IM28" s="71"/>
      <c r="IN28" s="71"/>
      <c r="IO28" s="71"/>
      <c r="IP28" s="71"/>
      <c r="IQ28" s="71"/>
      <c r="IR28" s="71"/>
      <c r="IS28" s="71"/>
      <c r="IT28" s="71"/>
      <c r="IU28" s="71"/>
      <c r="IV28" s="71"/>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row>
    <row r="29" spans="1:357" s="28" customFormat="1" hidden="1">
      <c r="A29" s="71"/>
      <c r="B29" s="115"/>
      <c r="C29" s="121"/>
      <c r="D29" s="117"/>
      <c r="E29" s="118"/>
      <c r="F29" s="118"/>
      <c r="G29" s="119"/>
      <c r="H29" s="120"/>
      <c r="I29" s="75"/>
      <c r="J29" s="129" t="e">
        <f>NPV(WACCII,#REF!)</f>
        <v>#NAME?</v>
      </c>
      <c r="K29" s="71"/>
      <c r="L29" s="13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71"/>
      <c r="GN29" s="71"/>
      <c r="GO29" s="71"/>
      <c r="GP29" s="71"/>
      <c r="GQ29" s="71"/>
      <c r="GR29" s="71"/>
      <c r="GS29" s="71"/>
      <c r="GT29" s="71"/>
      <c r="GU29" s="71"/>
      <c r="GV29" s="71"/>
      <c r="GW29" s="71"/>
      <c r="GX29" s="71"/>
      <c r="GY29" s="71"/>
      <c r="GZ29" s="71"/>
      <c r="HA29" s="71"/>
      <c r="HB29" s="71"/>
      <c r="HC29" s="71"/>
      <c r="HD29" s="71"/>
      <c r="HE29" s="71"/>
      <c r="HF29" s="71"/>
      <c r="HG29" s="71"/>
      <c r="HH29" s="71"/>
      <c r="HI29" s="71"/>
      <c r="HJ29" s="71"/>
      <c r="HK29" s="71"/>
      <c r="HL29" s="71"/>
      <c r="HM29" s="71"/>
      <c r="HN29" s="71"/>
      <c r="HO29" s="71"/>
      <c r="HP29" s="71"/>
      <c r="HQ29" s="71"/>
      <c r="HR29" s="71"/>
      <c r="HS29" s="71"/>
      <c r="HT29" s="71"/>
      <c r="HU29" s="71"/>
      <c r="HV29" s="71"/>
      <c r="HW29" s="71"/>
      <c r="HX29" s="71"/>
      <c r="HY29" s="71"/>
      <c r="HZ29" s="71"/>
      <c r="IA29" s="71"/>
      <c r="IB29" s="71"/>
      <c r="IC29" s="71"/>
      <c r="ID29" s="71"/>
      <c r="IE29" s="71"/>
      <c r="IF29" s="71"/>
      <c r="IG29" s="71"/>
      <c r="IH29" s="71"/>
      <c r="II29" s="71"/>
      <c r="IJ29" s="71"/>
      <c r="IK29" s="71"/>
      <c r="IL29" s="71"/>
      <c r="IM29" s="71"/>
      <c r="IN29" s="71"/>
      <c r="IO29" s="71"/>
      <c r="IP29" s="71"/>
      <c r="IQ29" s="71"/>
      <c r="IR29" s="71"/>
      <c r="IS29" s="71"/>
      <c r="IT29" s="71"/>
      <c r="IU29" s="71"/>
      <c r="IV29" s="71"/>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row>
    <row r="30" spans="1:357" s="28" customFormat="1" hidden="1">
      <c r="A30" s="71"/>
      <c r="B30" s="115"/>
      <c r="C30" s="121"/>
      <c r="D30" s="117"/>
      <c r="E30" s="118"/>
      <c r="F30" s="118"/>
      <c r="G30" s="119"/>
      <c r="H30" s="120"/>
      <c r="I30" s="75"/>
      <c r="J30" s="129" t="e">
        <f>NPV(WACCII,#REF!)</f>
        <v>#NAME?</v>
      </c>
      <c r="K30" s="71"/>
      <c r="L30" s="13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c r="GN30" s="71"/>
      <c r="GO30" s="71"/>
      <c r="GP30" s="71"/>
      <c r="GQ30" s="71"/>
      <c r="GR30" s="71"/>
      <c r="GS30" s="71"/>
      <c r="GT30" s="71"/>
      <c r="GU30" s="71"/>
      <c r="GV30" s="71"/>
      <c r="GW30" s="71"/>
      <c r="GX30" s="71"/>
      <c r="GY30" s="71"/>
      <c r="GZ30" s="71"/>
      <c r="HA30" s="71"/>
      <c r="HB30" s="71"/>
      <c r="HC30" s="71"/>
      <c r="HD30" s="71"/>
      <c r="HE30" s="71"/>
      <c r="HF30" s="71"/>
      <c r="HG30" s="71"/>
      <c r="HH30" s="71"/>
      <c r="HI30" s="71"/>
      <c r="HJ30" s="71"/>
      <c r="HK30" s="71"/>
      <c r="HL30" s="71"/>
      <c r="HM30" s="71"/>
      <c r="HN30" s="71"/>
      <c r="HO30" s="71"/>
      <c r="HP30" s="71"/>
      <c r="HQ30" s="71"/>
      <c r="HR30" s="71"/>
      <c r="HS30" s="71"/>
      <c r="HT30" s="71"/>
      <c r="HU30" s="71"/>
      <c r="HV30" s="71"/>
      <c r="HW30" s="71"/>
      <c r="HX30" s="71"/>
      <c r="HY30" s="71"/>
      <c r="HZ30" s="71"/>
      <c r="IA30" s="71"/>
      <c r="IB30" s="71"/>
      <c r="IC30" s="71"/>
      <c r="ID30" s="71"/>
      <c r="IE30" s="71"/>
      <c r="IF30" s="71"/>
      <c r="IG30" s="71"/>
      <c r="IH30" s="71"/>
      <c r="II30" s="71"/>
      <c r="IJ30" s="71"/>
      <c r="IK30" s="71"/>
      <c r="IL30" s="71"/>
      <c r="IM30" s="71"/>
      <c r="IN30" s="71"/>
      <c r="IO30" s="71"/>
      <c r="IP30" s="71"/>
      <c r="IQ30" s="71"/>
      <c r="IR30" s="71"/>
      <c r="IS30" s="71"/>
      <c r="IT30" s="71"/>
      <c r="IU30" s="71"/>
      <c r="IV30" s="71"/>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row>
    <row r="31" spans="1:357" s="28" customFormat="1" hidden="1">
      <c r="A31" s="71"/>
      <c r="B31" s="115"/>
      <c r="C31" s="121"/>
      <c r="D31" s="117"/>
      <c r="E31" s="118"/>
      <c r="F31" s="118"/>
      <c r="G31" s="119"/>
      <c r="H31" s="120"/>
      <c r="I31" s="75"/>
      <c r="J31" s="129" t="e">
        <f>NPV(WACCII,#REF!)</f>
        <v>#NAME?</v>
      </c>
      <c r="K31" s="71"/>
      <c r="L31" s="13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1"/>
      <c r="GM31" s="71"/>
      <c r="GN31" s="71"/>
      <c r="GO31" s="71"/>
      <c r="GP31" s="71"/>
      <c r="GQ31" s="71"/>
      <c r="GR31" s="71"/>
      <c r="GS31" s="71"/>
      <c r="GT31" s="71"/>
      <c r="GU31" s="71"/>
      <c r="GV31" s="71"/>
      <c r="GW31" s="71"/>
      <c r="GX31" s="71"/>
      <c r="GY31" s="71"/>
      <c r="GZ31" s="71"/>
      <c r="HA31" s="71"/>
      <c r="HB31" s="71"/>
      <c r="HC31" s="71"/>
      <c r="HD31" s="71"/>
      <c r="HE31" s="71"/>
      <c r="HF31" s="71"/>
      <c r="HG31" s="71"/>
      <c r="HH31" s="71"/>
      <c r="HI31" s="71"/>
      <c r="HJ31" s="71"/>
      <c r="HK31" s="71"/>
      <c r="HL31" s="71"/>
      <c r="HM31" s="71"/>
      <c r="HN31" s="71"/>
      <c r="HO31" s="71"/>
      <c r="HP31" s="71"/>
      <c r="HQ31" s="71"/>
      <c r="HR31" s="71"/>
      <c r="HS31" s="71"/>
      <c r="HT31" s="71"/>
      <c r="HU31" s="71"/>
      <c r="HV31" s="71"/>
      <c r="HW31" s="71"/>
      <c r="HX31" s="71"/>
      <c r="HY31" s="71"/>
      <c r="HZ31" s="71"/>
      <c r="IA31" s="71"/>
      <c r="IB31" s="71"/>
      <c r="IC31" s="71"/>
      <c r="ID31" s="71"/>
      <c r="IE31" s="71"/>
      <c r="IF31" s="71"/>
      <c r="IG31" s="71"/>
      <c r="IH31" s="71"/>
      <c r="II31" s="71"/>
      <c r="IJ31" s="71"/>
      <c r="IK31" s="71"/>
      <c r="IL31" s="71"/>
      <c r="IM31" s="71"/>
      <c r="IN31" s="71"/>
      <c r="IO31" s="71"/>
      <c r="IP31" s="71"/>
      <c r="IQ31" s="71"/>
      <c r="IR31" s="71"/>
      <c r="IS31" s="71"/>
      <c r="IT31" s="71"/>
      <c r="IU31" s="71"/>
      <c r="IV31" s="71"/>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row>
    <row r="32" spans="1:357" s="28" customFormat="1" hidden="1">
      <c r="A32" s="71"/>
      <c r="B32" s="115"/>
      <c r="C32" s="121"/>
      <c r="D32" s="117"/>
      <c r="E32" s="118"/>
      <c r="F32" s="118"/>
      <c r="G32" s="119"/>
      <c r="H32" s="120"/>
      <c r="I32" s="75"/>
      <c r="J32" s="129" t="e">
        <f>NPV(WACCII,#REF!)</f>
        <v>#NAME?</v>
      </c>
      <c r="K32" s="71"/>
      <c r="L32" s="13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71"/>
      <c r="GS32" s="71"/>
      <c r="GT32" s="71"/>
      <c r="GU32" s="71"/>
      <c r="GV32" s="71"/>
      <c r="GW32" s="71"/>
      <c r="GX32" s="71"/>
      <c r="GY32" s="71"/>
      <c r="GZ32" s="71"/>
      <c r="HA32" s="71"/>
      <c r="HB32" s="71"/>
      <c r="HC32" s="71"/>
      <c r="HD32" s="71"/>
      <c r="HE32" s="71"/>
      <c r="HF32" s="71"/>
      <c r="HG32" s="71"/>
      <c r="HH32" s="71"/>
      <c r="HI32" s="71"/>
      <c r="HJ32" s="71"/>
      <c r="HK32" s="71"/>
      <c r="HL32" s="71"/>
      <c r="HM32" s="71"/>
      <c r="HN32" s="71"/>
      <c r="HO32" s="71"/>
      <c r="HP32" s="71"/>
      <c r="HQ32" s="71"/>
      <c r="HR32" s="71"/>
      <c r="HS32" s="71"/>
      <c r="HT32" s="71"/>
      <c r="HU32" s="71"/>
      <c r="HV32" s="71"/>
      <c r="HW32" s="71"/>
      <c r="HX32" s="71"/>
      <c r="HY32" s="71"/>
      <c r="HZ32" s="71"/>
      <c r="IA32" s="71"/>
      <c r="IB32" s="71"/>
      <c r="IC32" s="71"/>
      <c r="ID32" s="71"/>
      <c r="IE32" s="71"/>
      <c r="IF32" s="71"/>
      <c r="IG32" s="71"/>
      <c r="IH32" s="71"/>
      <c r="II32" s="71"/>
      <c r="IJ32" s="71"/>
      <c r="IK32" s="71"/>
      <c r="IL32" s="71"/>
      <c r="IM32" s="71"/>
      <c r="IN32" s="71"/>
      <c r="IO32" s="71"/>
      <c r="IP32" s="71"/>
      <c r="IQ32" s="71"/>
      <c r="IR32" s="71"/>
      <c r="IS32" s="71"/>
      <c r="IT32" s="71"/>
      <c r="IU32" s="71"/>
      <c r="IV32" s="71"/>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row>
    <row r="33" spans="1:358" s="28" customFormat="1" hidden="1">
      <c r="A33" s="71"/>
      <c r="B33" s="115"/>
      <c r="C33" s="121"/>
      <c r="D33" s="117"/>
      <c r="E33" s="118"/>
      <c r="F33" s="118"/>
      <c r="G33" s="119"/>
      <c r="H33" s="120"/>
      <c r="I33" s="75"/>
      <c r="J33" s="129" t="e">
        <f>NPV(WACCII,#REF!)</f>
        <v>#NAME?</v>
      </c>
      <c r="K33" s="71"/>
      <c r="L33" s="13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c r="HM33" s="71"/>
      <c r="HN33" s="71"/>
      <c r="HO33" s="71"/>
      <c r="HP33" s="71"/>
      <c r="HQ33" s="71"/>
      <c r="HR33" s="71"/>
      <c r="HS33" s="71"/>
      <c r="HT33" s="71"/>
      <c r="HU33" s="71"/>
      <c r="HV33" s="71"/>
      <c r="HW33" s="71"/>
      <c r="HX33" s="71"/>
      <c r="HY33" s="71"/>
      <c r="HZ33" s="71"/>
      <c r="IA33" s="71"/>
      <c r="IB33" s="71"/>
      <c r="IC33" s="71"/>
      <c r="ID33" s="71"/>
      <c r="IE33" s="71"/>
      <c r="IF33" s="71"/>
      <c r="IG33" s="71"/>
      <c r="IH33" s="71"/>
      <c r="II33" s="71"/>
      <c r="IJ33" s="71"/>
      <c r="IK33" s="71"/>
      <c r="IL33" s="71"/>
      <c r="IM33" s="71"/>
      <c r="IN33" s="71"/>
      <c r="IO33" s="71"/>
      <c r="IP33" s="71"/>
      <c r="IQ33" s="71"/>
      <c r="IR33" s="71"/>
      <c r="IS33" s="71"/>
      <c r="IT33" s="71"/>
      <c r="IU33" s="71"/>
      <c r="IV33" s="71"/>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row>
    <row r="34" spans="1:358" s="28" customFormat="1" hidden="1">
      <c r="A34" s="71"/>
      <c r="B34" s="115"/>
      <c r="C34" s="121"/>
      <c r="D34" s="117"/>
      <c r="E34" s="118"/>
      <c r="F34" s="118"/>
      <c r="G34" s="119"/>
      <c r="H34" s="120"/>
      <c r="I34" s="75"/>
      <c r="J34" s="129" t="e">
        <f>NPV(WACCII,#REF!)</f>
        <v>#NAME?</v>
      </c>
      <c r="K34" s="71"/>
      <c r="L34" s="13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71"/>
      <c r="GS34" s="71"/>
      <c r="GT34" s="71"/>
      <c r="GU34" s="71"/>
      <c r="GV34" s="71"/>
      <c r="GW34" s="71"/>
      <c r="GX34" s="71"/>
      <c r="GY34" s="71"/>
      <c r="GZ34" s="71"/>
      <c r="HA34" s="71"/>
      <c r="HB34" s="71"/>
      <c r="HC34" s="71"/>
      <c r="HD34" s="71"/>
      <c r="HE34" s="71"/>
      <c r="HF34" s="71"/>
      <c r="HG34" s="71"/>
      <c r="HH34" s="71"/>
      <c r="HI34" s="71"/>
      <c r="HJ34" s="71"/>
      <c r="HK34" s="71"/>
      <c r="HL34" s="71"/>
      <c r="HM34" s="71"/>
      <c r="HN34" s="71"/>
      <c r="HO34" s="71"/>
      <c r="HP34" s="71"/>
      <c r="HQ34" s="71"/>
      <c r="HR34" s="71"/>
      <c r="HS34" s="71"/>
      <c r="HT34" s="71"/>
      <c r="HU34" s="71"/>
      <c r="HV34" s="71"/>
      <c r="HW34" s="71"/>
      <c r="HX34" s="71"/>
      <c r="HY34" s="71"/>
      <c r="HZ34" s="71"/>
      <c r="IA34" s="71"/>
      <c r="IB34" s="71"/>
      <c r="IC34" s="71"/>
      <c r="ID34" s="71"/>
      <c r="IE34" s="71"/>
      <c r="IF34" s="71"/>
      <c r="IG34" s="71"/>
      <c r="IH34" s="71"/>
      <c r="II34" s="71"/>
      <c r="IJ34" s="71"/>
      <c r="IK34" s="71"/>
      <c r="IL34" s="71"/>
      <c r="IM34" s="71"/>
      <c r="IN34" s="71"/>
      <c r="IO34" s="71"/>
      <c r="IP34" s="71"/>
      <c r="IQ34" s="71"/>
      <c r="IR34" s="71"/>
      <c r="IS34" s="71"/>
      <c r="IT34" s="71"/>
      <c r="IU34" s="71"/>
      <c r="IV34" s="71"/>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row>
    <row r="35" spans="1:358" s="28" customFormat="1" hidden="1">
      <c r="A35" s="71"/>
      <c r="B35" s="115"/>
      <c r="C35" s="121"/>
      <c r="D35" s="117"/>
      <c r="E35" s="118"/>
      <c r="F35" s="118"/>
      <c r="G35" s="119"/>
      <c r="H35" s="120"/>
      <c r="I35" s="75"/>
      <c r="J35" s="129" t="e">
        <f>NPV(WACCII,#REF!)</f>
        <v>#NAME?</v>
      </c>
      <c r="K35" s="71"/>
      <c r="L35" s="13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71"/>
      <c r="GS35" s="71"/>
      <c r="GT35" s="71"/>
      <c r="GU35" s="71"/>
      <c r="GV35" s="71"/>
      <c r="GW35" s="71"/>
      <c r="GX35" s="71"/>
      <c r="GY35" s="71"/>
      <c r="GZ35" s="71"/>
      <c r="HA35" s="71"/>
      <c r="HB35" s="71"/>
      <c r="HC35" s="71"/>
      <c r="HD35" s="71"/>
      <c r="HE35" s="71"/>
      <c r="HF35" s="71"/>
      <c r="HG35" s="71"/>
      <c r="HH35" s="71"/>
      <c r="HI35" s="71"/>
      <c r="HJ35" s="71"/>
      <c r="HK35" s="71"/>
      <c r="HL35" s="71"/>
      <c r="HM35" s="71"/>
      <c r="HN35" s="71"/>
      <c r="HO35" s="71"/>
      <c r="HP35" s="71"/>
      <c r="HQ35" s="71"/>
      <c r="HR35" s="71"/>
      <c r="HS35" s="71"/>
      <c r="HT35" s="71"/>
      <c r="HU35" s="71"/>
      <c r="HV35" s="71"/>
      <c r="HW35" s="71"/>
      <c r="HX35" s="71"/>
      <c r="HY35" s="71"/>
      <c r="HZ35" s="71"/>
      <c r="IA35" s="71"/>
      <c r="IB35" s="71"/>
      <c r="IC35" s="71"/>
      <c r="ID35" s="71"/>
      <c r="IE35" s="71"/>
      <c r="IF35" s="71"/>
      <c r="IG35" s="71"/>
      <c r="IH35" s="71"/>
      <c r="II35" s="71"/>
      <c r="IJ35" s="71"/>
      <c r="IK35" s="71"/>
      <c r="IL35" s="71"/>
      <c r="IM35" s="71"/>
      <c r="IN35" s="71"/>
      <c r="IO35" s="71"/>
      <c r="IP35" s="71"/>
      <c r="IQ35" s="71"/>
      <c r="IR35" s="71"/>
      <c r="IS35" s="71"/>
      <c r="IT35" s="71"/>
      <c r="IU35" s="71"/>
      <c r="IV35" s="71"/>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row>
    <row r="36" spans="1:358" s="28" customFormat="1" hidden="1">
      <c r="A36" s="71"/>
      <c r="B36" s="115"/>
      <c r="C36" s="121"/>
      <c r="D36" s="117"/>
      <c r="E36" s="118"/>
      <c r="F36" s="118"/>
      <c r="G36" s="119"/>
      <c r="H36" s="120"/>
      <c r="I36" s="75"/>
      <c r="J36" s="129" t="e">
        <f>NPV(WACCII,#REF!)</f>
        <v>#NAME?</v>
      </c>
      <c r="K36" s="71"/>
      <c r="L36" s="13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c r="HM36" s="71"/>
      <c r="HN36" s="71"/>
      <c r="HO36" s="71"/>
      <c r="HP36" s="71"/>
      <c r="HQ36" s="71"/>
      <c r="HR36" s="71"/>
      <c r="HS36" s="71"/>
      <c r="HT36" s="71"/>
      <c r="HU36" s="71"/>
      <c r="HV36" s="71"/>
      <c r="HW36" s="71"/>
      <c r="HX36" s="71"/>
      <c r="HY36" s="71"/>
      <c r="HZ36" s="71"/>
      <c r="IA36" s="71"/>
      <c r="IB36" s="71"/>
      <c r="IC36" s="71"/>
      <c r="ID36" s="71"/>
      <c r="IE36" s="71"/>
      <c r="IF36" s="71"/>
      <c r="IG36" s="71"/>
      <c r="IH36" s="71"/>
      <c r="II36" s="71"/>
      <c r="IJ36" s="71"/>
      <c r="IK36" s="71"/>
      <c r="IL36" s="71"/>
      <c r="IM36" s="71"/>
      <c r="IN36" s="71"/>
      <c r="IO36" s="71"/>
      <c r="IP36" s="71"/>
      <c r="IQ36" s="71"/>
      <c r="IR36" s="71"/>
      <c r="IS36" s="71"/>
      <c r="IT36" s="71"/>
      <c r="IU36" s="71"/>
      <c r="IV36" s="71"/>
      <c r="IW36" s="71"/>
      <c r="IX36" s="71"/>
      <c r="IY36" s="71"/>
      <c r="IZ36" s="71"/>
      <c r="JA36" s="71"/>
      <c r="JB36" s="71"/>
      <c r="JC36" s="71"/>
      <c r="JD36" s="71"/>
      <c r="JE36" s="71"/>
      <c r="JF36" s="71"/>
      <c r="JG36" s="71"/>
      <c r="JH36" s="71"/>
      <c r="JI36" s="71"/>
      <c r="JJ36" s="71"/>
      <c r="JK36" s="71"/>
      <c r="JL36" s="71"/>
      <c r="JM36" s="71"/>
      <c r="JN36" s="71"/>
      <c r="JO36" s="71"/>
      <c r="JP36" s="71"/>
      <c r="JQ36" s="71"/>
      <c r="JR36" s="71"/>
      <c r="JS36" s="71"/>
      <c r="JT36" s="71"/>
      <c r="JU36" s="71"/>
      <c r="JV36" s="71"/>
      <c r="JW36" s="71"/>
      <c r="JX36" s="71"/>
      <c r="JY36" s="71"/>
      <c r="JZ36" s="71"/>
      <c r="KA36" s="71"/>
      <c r="KB36" s="71"/>
      <c r="KC36" s="71"/>
      <c r="KD36" s="71"/>
      <c r="KE36" s="71"/>
      <c r="KF36" s="71"/>
      <c r="KG36" s="71"/>
      <c r="KH36" s="71"/>
      <c r="KI36" s="71"/>
      <c r="KJ36" s="71"/>
      <c r="KK36" s="71"/>
      <c r="KL36" s="71"/>
      <c r="KM36" s="71"/>
      <c r="KN36" s="71"/>
      <c r="KO36" s="71"/>
      <c r="KP36" s="71"/>
      <c r="KQ36" s="71"/>
      <c r="KR36" s="71"/>
      <c r="KS36" s="71"/>
      <c r="KT36" s="71"/>
      <c r="KU36" s="71"/>
      <c r="KV36" s="71"/>
      <c r="KW36" s="71"/>
      <c r="KX36" s="71"/>
      <c r="KY36" s="71"/>
      <c r="KZ36" s="71"/>
      <c r="LA36" s="71"/>
      <c r="LB36" s="71"/>
      <c r="LC36" s="71"/>
      <c r="LD36" s="71"/>
      <c r="LE36" s="71"/>
      <c r="LF36" s="71"/>
      <c r="LG36" s="71"/>
      <c r="LH36" s="71"/>
      <c r="LI36" s="71"/>
      <c r="LJ36" s="71"/>
      <c r="LK36" s="71"/>
      <c r="LL36" s="71"/>
      <c r="LM36" s="71"/>
      <c r="LN36" s="71"/>
      <c r="LO36" s="71"/>
      <c r="LP36" s="71"/>
      <c r="LQ36" s="71"/>
      <c r="LR36" s="71"/>
      <c r="LS36" s="71"/>
      <c r="LT36" s="71"/>
      <c r="LU36" s="71"/>
      <c r="LV36" s="71"/>
      <c r="LW36" s="71"/>
      <c r="LX36" s="71"/>
      <c r="LY36" s="71"/>
      <c r="LZ36" s="71"/>
      <c r="MA36" s="71"/>
      <c r="MB36" s="71"/>
      <c r="MC36" s="71"/>
      <c r="MD36" s="71"/>
      <c r="ME36" s="71"/>
      <c r="MF36" s="71"/>
      <c r="MG36" s="71"/>
      <c r="MH36" s="71"/>
      <c r="MI36" s="71"/>
      <c r="MJ36" s="71"/>
      <c r="MK36" s="71"/>
      <c r="ML36" s="71"/>
      <c r="MM36" s="71"/>
      <c r="MN36" s="71"/>
      <c r="MO36" s="71"/>
      <c r="MP36" s="71"/>
      <c r="MQ36" s="71"/>
      <c r="MR36" s="71"/>
      <c r="MS36" s="71"/>
    </row>
    <row r="37" spans="1:358" s="28" customFormat="1" ht="14" hidden="1" thickBot="1">
      <c r="A37" s="71"/>
      <c r="B37" s="122"/>
      <c r="C37" s="123"/>
      <c r="D37" s="124"/>
      <c r="E37" s="125"/>
      <c r="F37" s="125"/>
      <c r="G37" s="126"/>
      <c r="H37" s="127"/>
      <c r="I37" s="75"/>
      <c r="J37" s="130" t="e">
        <f>NPV(WACCII,#REF!)</f>
        <v>#NAME?</v>
      </c>
      <c r="K37" s="71"/>
      <c r="L37" s="132"/>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71"/>
      <c r="GN37" s="71"/>
      <c r="GO37" s="71"/>
      <c r="GP37" s="71"/>
      <c r="GQ37" s="71"/>
      <c r="GR37" s="71"/>
      <c r="GS37" s="71"/>
      <c r="GT37" s="71"/>
      <c r="GU37" s="71"/>
      <c r="GV37" s="71"/>
      <c r="GW37" s="71"/>
      <c r="GX37" s="71"/>
      <c r="GY37" s="71"/>
      <c r="GZ37" s="71"/>
      <c r="HA37" s="71"/>
      <c r="HB37" s="71"/>
      <c r="HC37" s="71"/>
      <c r="HD37" s="71"/>
      <c r="HE37" s="71"/>
      <c r="HF37" s="71"/>
      <c r="HG37" s="71"/>
      <c r="HH37" s="71"/>
      <c r="HI37" s="71"/>
      <c r="HJ37" s="71"/>
      <c r="HK37" s="71"/>
      <c r="HL37" s="71"/>
      <c r="HM37" s="71"/>
      <c r="HN37" s="71"/>
      <c r="HO37" s="71"/>
      <c r="HP37" s="71"/>
      <c r="HQ37" s="71"/>
      <c r="HR37" s="71"/>
      <c r="HS37" s="71"/>
      <c r="HT37" s="71"/>
      <c r="HU37" s="71"/>
      <c r="HV37" s="71"/>
      <c r="HW37" s="71"/>
      <c r="HX37" s="71"/>
      <c r="HY37" s="71"/>
      <c r="HZ37" s="71"/>
      <c r="IA37" s="71"/>
      <c r="IB37" s="71"/>
      <c r="IC37" s="71"/>
      <c r="ID37" s="71"/>
      <c r="IE37" s="71"/>
      <c r="IF37" s="71"/>
      <c r="IG37" s="71"/>
      <c r="IH37" s="71"/>
      <c r="II37" s="71"/>
      <c r="IJ37" s="71"/>
      <c r="IK37" s="71"/>
      <c r="IL37" s="71"/>
      <c r="IM37" s="71"/>
      <c r="IN37" s="71"/>
      <c r="IO37" s="71"/>
      <c r="IP37" s="71"/>
      <c r="IQ37" s="71"/>
      <c r="IR37" s="71"/>
      <c r="IS37" s="71"/>
      <c r="IT37" s="71"/>
      <c r="IU37" s="71"/>
      <c r="IV37" s="71"/>
      <c r="IW37" s="71"/>
      <c r="IX37" s="71"/>
      <c r="IY37" s="71"/>
      <c r="IZ37" s="71"/>
      <c r="JA37" s="71"/>
      <c r="JB37" s="71"/>
      <c r="JC37" s="71"/>
      <c r="JD37" s="71"/>
      <c r="JE37" s="71"/>
      <c r="JF37" s="71"/>
      <c r="JG37" s="71"/>
      <c r="JH37" s="71"/>
      <c r="JI37" s="71"/>
      <c r="JJ37" s="71"/>
      <c r="JK37" s="71"/>
      <c r="JL37" s="71"/>
      <c r="JM37" s="71"/>
      <c r="JN37" s="71"/>
      <c r="JO37" s="71"/>
      <c r="JP37" s="71"/>
      <c r="JQ37" s="71"/>
      <c r="JR37" s="71"/>
      <c r="JS37" s="71"/>
      <c r="JT37" s="71"/>
      <c r="JU37" s="71"/>
      <c r="JV37" s="71"/>
      <c r="JW37" s="71"/>
      <c r="JX37" s="71"/>
      <c r="JY37" s="71"/>
      <c r="JZ37" s="71"/>
      <c r="KA37" s="71"/>
      <c r="KB37" s="71"/>
      <c r="KC37" s="71"/>
      <c r="KD37" s="71"/>
      <c r="KE37" s="71"/>
      <c r="KF37" s="71"/>
      <c r="KG37" s="71"/>
      <c r="KH37" s="71"/>
      <c r="KI37" s="71"/>
      <c r="KJ37" s="71"/>
      <c r="KK37" s="71"/>
      <c r="KL37" s="71"/>
      <c r="KM37" s="71"/>
      <c r="KN37" s="71"/>
      <c r="KO37" s="71"/>
      <c r="KP37" s="71"/>
      <c r="KQ37" s="71"/>
      <c r="KR37" s="71"/>
      <c r="KS37" s="71"/>
      <c r="KT37" s="71"/>
      <c r="KU37" s="71"/>
      <c r="KV37" s="71"/>
      <c r="KW37" s="71"/>
      <c r="KX37" s="71"/>
      <c r="KY37" s="71"/>
      <c r="KZ37" s="71"/>
      <c r="LA37" s="71"/>
      <c r="LB37" s="71"/>
      <c r="LC37" s="71"/>
      <c r="LD37" s="71"/>
      <c r="LE37" s="71"/>
      <c r="LF37" s="71"/>
      <c r="LG37" s="71"/>
      <c r="LH37" s="71"/>
      <c r="LI37" s="71"/>
      <c r="LJ37" s="71"/>
      <c r="LK37" s="71"/>
      <c r="LL37" s="71"/>
      <c r="LM37" s="71"/>
      <c r="LN37" s="71"/>
      <c r="LO37" s="71"/>
      <c r="LP37" s="71"/>
      <c r="LQ37" s="71"/>
      <c r="LR37" s="71"/>
      <c r="LS37" s="71"/>
      <c r="LT37" s="71"/>
      <c r="LU37" s="71"/>
      <c r="LV37" s="71"/>
      <c r="LW37" s="71"/>
      <c r="LX37" s="71"/>
      <c r="LY37" s="71"/>
      <c r="LZ37" s="71"/>
      <c r="MA37" s="71"/>
      <c r="MB37" s="71"/>
      <c r="MC37" s="71"/>
      <c r="MD37" s="71"/>
      <c r="ME37" s="71"/>
      <c r="MF37" s="71"/>
      <c r="MG37" s="71"/>
      <c r="MH37" s="71"/>
      <c r="MI37" s="71"/>
      <c r="MJ37" s="71"/>
      <c r="MK37" s="71"/>
      <c r="ML37" s="71"/>
      <c r="MM37" s="71"/>
      <c r="MN37" s="71"/>
      <c r="MO37" s="71"/>
      <c r="MP37" s="71"/>
      <c r="MQ37" s="71"/>
      <c r="MR37" s="71"/>
      <c r="MS37" s="71"/>
    </row>
    <row r="38" spans="1:358" s="28" customFormat="1" ht="14.5" thickBot="1">
      <c r="A38" s="71"/>
      <c r="B38" s="71"/>
      <c r="C38" s="287" t="s">
        <v>44</v>
      </c>
      <c r="D38" s="128">
        <f>SUM(D8:D24)</f>
        <v>6253612</v>
      </c>
      <c r="E38" s="128">
        <f t="shared" ref="E38:H38" si="2">SUM(E8:E24)</f>
        <v>6767653</v>
      </c>
      <c r="F38" s="128">
        <f t="shared" si="2"/>
        <v>7281690</v>
      </c>
      <c r="G38" s="128">
        <f t="shared" si="2"/>
        <v>0</v>
      </c>
      <c r="H38" s="128">
        <f t="shared" si="2"/>
        <v>0</v>
      </c>
      <c r="I38" s="75"/>
      <c r="J38" s="71"/>
      <c r="K38" s="71"/>
      <c r="L38" s="72"/>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71"/>
      <c r="GN38" s="71"/>
      <c r="GO38" s="71"/>
      <c r="GP38" s="71"/>
      <c r="GQ38" s="71"/>
      <c r="GR38" s="71"/>
      <c r="GS38" s="71"/>
      <c r="GT38" s="71"/>
      <c r="GU38" s="71"/>
      <c r="GV38" s="71"/>
      <c r="GW38" s="71"/>
      <c r="GX38" s="71"/>
      <c r="GY38" s="71"/>
      <c r="GZ38" s="71"/>
      <c r="HA38" s="71"/>
      <c r="HB38" s="71"/>
      <c r="HC38" s="71"/>
      <c r="HD38" s="71"/>
      <c r="HE38" s="71"/>
      <c r="HF38" s="71"/>
      <c r="HG38" s="71"/>
      <c r="HH38" s="71"/>
      <c r="HI38" s="71"/>
      <c r="HJ38" s="71"/>
      <c r="HK38" s="71"/>
      <c r="HL38" s="71"/>
      <c r="HM38" s="71"/>
      <c r="HN38" s="71"/>
      <c r="HO38" s="71"/>
      <c r="HP38" s="71"/>
      <c r="HQ38" s="71"/>
      <c r="HR38" s="71"/>
      <c r="HS38" s="71"/>
      <c r="HT38" s="71"/>
      <c r="HU38" s="71"/>
      <c r="HV38" s="71"/>
      <c r="HW38" s="71"/>
      <c r="HX38" s="71"/>
      <c r="HY38" s="71"/>
      <c r="HZ38" s="71"/>
      <c r="IA38" s="71"/>
      <c r="IB38" s="71"/>
      <c r="IC38" s="71"/>
      <c r="ID38" s="71"/>
      <c r="IE38" s="71"/>
      <c r="IF38" s="71"/>
      <c r="IG38" s="71"/>
      <c r="IH38" s="71"/>
      <c r="II38" s="71"/>
      <c r="IJ38" s="71"/>
      <c r="IK38" s="71"/>
      <c r="IL38" s="71"/>
      <c r="IM38" s="71"/>
      <c r="IN38" s="71"/>
      <c r="IO38" s="71"/>
      <c r="IP38" s="71"/>
      <c r="IQ38" s="71"/>
      <c r="IR38" s="71"/>
      <c r="IS38" s="71"/>
      <c r="IT38" s="71"/>
      <c r="IU38" s="71"/>
      <c r="IV38" s="71"/>
      <c r="IW38" s="71"/>
      <c r="IX38" s="71"/>
      <c r="IY38" s="71"/>
      <c r="IZ38" s="71"/>
      <c r="JA38" s="71"/>
      <c r="JB38" s="71"/>
      <c r="JC38" s="71"/>
      <c r="JD38" s="71"/>
      <c r="JE38" s="71"/>
      <c r="JF38" s="71"/>
      <c r="JG38" s="71"/>
      <c r="JH38" s="71"/>
      <c r="JI38" s="71"/>
      <c r="JJ38" s="71"/>
      <c r="JK38" s="71"/>
      <c r="JL38" s="71"/>
      <c r="JM38" s="71"/>
      <c r="JN38" s="71"/>
      <c r="JO38" s="71"/>
      <c r="JP38" s="71"/>
      <c r="JQ38" s="71"/>
      <c r="JR38" s="71"/>
      <c r="JS38" s="71"/>
      <c r="JT38" s="71"/>
      <c r="JU38" s="71"/>
      <c r="JV38" s="71"/>
      <c r="JW38" s="71"/>
      <c r="JX38" s="71"/>
      <c r="JY38" s="71"/>
      <c r="JZ38" s="71"/>
      <c r="KA38" s="71"/>
      <c r="KB38" s="71"/>
      <c r="KC38" s="71"/>
      <c r="KD38" s="71"/>
      <c r="KE38" s="71"/>
      <c r="KF38" s="71"/>
      <c r="KG38" s="71"/>
      <c r="KH38" s="71"/>
      <c r="KI38" s="71"/>
      <c r="KJ38" s="71"/>
      <c r="KK38" s="71"/>
      <c r="KL38" s="71"/>
      <c r="KM38" s="71"/>
      <c r="KN38" s="71"/>
      <c r="KO38" s="71"/>
      <c r="KP38" s="71"/>
      <c r="KQ38" s="71"/>
      <c r="KR38" s="71"/>
      <c r="KS38" s="71"/>
      <c r="KT38" s="71"/>
      <c r="KU38" s="71"/>
      <c r="KV38" s="71"/>
      <c r="KW38" s="71"/>
      <c r="KX38" s="71"/>
      <c r="KY38" s="71"/>
      <c r="KZ38" s="71"/>
      <c r="LA38" s="71"/>
      <c r="LB38" s="71"/>
      <c r="LC38" s="71"/>
      <c r="LD38" s="71"/>
      <c r="LE38" s="71"/>
      <c r="LF38" s="71"/>
      <c r="LG38" s="71"/>
      <c r="LH38" s="71"/>
      <c r="LI38" s="71"/>
      <c r="LJ38" s="71"/>
      <c r="LK38" s="71"/>
      <c r="LL38" s="71"/>
      <c r="LM38" s="71"/>
      <c r="LN38" s="71"/>
      <c r="LO38" s="71"/>
      <c r="LP38" s="71"/>
      <c r="LQ38" s="71"/>
      <c r="LR38" s="71"/>
      <c r="LS38" s="71"/>
      <c r="LT38" s="71"/>
      <c r="LU38" s="71"/>
      <c r="LV38" s="71"/>
      <c r="LW38" s="71"/>
      <c r="LX38" s="71"/>
      <c r="LY38" s="71"/>
      <c r="LZ38" s="71"/>
      <c r="MA38" s="71"/>
      <c r="MB38" s="71"/>
      <c r="MC38" s="71"/>
      <c r="MD38" s="71"/>
      <c r="ME38" s="71"/>
      <c r="MF38" s="71"/>
      <c r="MG38" s="71"/>
      <c r="MH38" s="71"/>
      <c r="MI38" s="71"/>
      <c r="MJ38" s="71"/>
      <c r="MK38" s="71"/>
      <c r="ML38" s="71"/>
      <c r="MM38" s="71"/>
      <c r="MN38" s="71"/>
      <c r="MO38" s="71"/>
      <c r="MP38" s="71"/>
      <c r="MQ38" s="71"/>
      <c r="MR38" s="71"/>
      <c r="MS38" s="71"/>
    </row>
    <row r="39" spans="1:358" s="28" customFormat="1">
      <c r="A39" s="71"/>
      <c r="B39" s="71"/>
      <c r="C39" s="71"/>
      <c r="D39" s="71"/>
      <c r="E39" s="71"/>
      <c r="F39" s="72"/>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71"/>
      <c r="GN39" s="71"/>
      <c r="GO39" s="71"/>
      <c r="GP39" s="71"/>
      <c r="GQ39" s="71"/>
      <c r="GR39" s="71"/>
      <c r="GS39" s="71"/>
      <c r="GT39" s="71"/>
      <c r="GU39" s="71"/>
      <c r="GV39" s="71"/>
      <c r="GW39" s="71"/>
      <c r="GX39" s="71"/>
      <c r="GY39" s="71"/>
      <c r="GZ39" s="71"/>
      <c r="HA39" s="71"/>
      <c r="HB39" s="71"/>
      <c r="HC39" s="71"/>
      <c r="HD39" s="71"/>
      <c r="HE39" s="71"/>
      <c r="HF39" s="71"/>
      <c r="HG39" s="71"/>
      <c r="HH39" s="71"/>
      <c r="HI39" s="71"/>
      <c r="HJ39" s="71"/>
      <c r="HK39" s="71"/>
      <c r="HL39" s="71"/>
      <c r="HM39" s="71"/>
      <c r="HN39" s="71"/>
      <c r="HO39" s="71"/>
      <c r="HP39" s="71"/>
      <c r="HQ39" s="71"/>
      <c r="HR39" s="71"/>
      <c r="HS39" s="71"/>
      <c r="HT39" s="71"/>
      <c r="HU39" s="71"/>
      <c r="HV39" s="71"/>
      <c r="HW39" s="71"/>
      <c r="HX39" s="71"/>
      <c r="HY39" s="71"/>
      <c r="HZ39" s="71"/>
      <c r="IA39" s="71"/>
      <c r="IB39" s="71"/>
      <c r="IC39" s="71"/>
      <c r="ID39" s="71"/>
      <c r="IE39" s="71"/>
      <c r="IF39" s="71"/>
      <c r="IG39" s="71"/>
      <c r="IH39" s="71"/>
      <c r="II39" s="71"/>
      <c r="IJ39" s="71"/>
      <c r="IK39" s="71"/>
      <c r="IL39" s="71"/>
      <c r="IM39" s="71"/>
      <c r="IN39" s="71"/>
      <c r="IO39" s="71"/>
      <c r="IP39" s="71"/>
      <c r="IQ39" s="71"/>
      <c r="IR39" s="71"/>
      <c r="IS39" s="71"/>
      <c r="IT39" s="71"/>
      <c r="IU39" s="71"/>
      <c r="IV39" s="71"/>
      <c r="IW39" s="71"/>
      <c r="IX39" s="71"/>
      <c r="IY39" s="71"/>
      <c r="IZ39" s="71"/>
      <c r="JA39" s="71"/>
      <c r="JB39" s="71"/>
      <c r="JC39" s="71"/>
      <c r="JD39" s="71"/>
      <c r="JE39" s="71"/>
      <c r="JF39" s="71"/>
      <c r="JG39" s="71"/>
      <c r="JH39" s="71"/>
      <c r="JI39" s="71"/>
      <c r="JJ39" s="71"/>
      <c r="JK39" s="71"/>
      <c r="JL39" s="71"/>
      <c r="JM39" s="71"/>
      <c r="JN39" s="71"/>
      <c r="JO39" s="71"/>
      <c r="JP39" s="71"/>
      <c r="JQ39" s="71"/>
      <c r="JR39" s="71"/>
      <c r="JS39" s="71"/>
      <c r="JT39" s="71"/>
      <c r="JU39" s="71"/>
      <c r="JV39" s="71"/>
      <c r="JW39" s="71"/>
      <c r="JX39" s="71"/>
      <c r="JY39" s="71"/>
      <c r="JZ39" s="71"/>
      <c r="KA39" s="71"/>
      <c r="KB39" s="71"/>
      <c r="KC39" s="71"/>
      <c r="KD39" s="71"/>
      <c r="KE39" s="71"/>
      <c r="KF39" s="71"/>
      <c r="KG39" s="71"/>
      <c r="KH39" s="71"/>
      <c r="KI39" s="71"/>
      <c r="KJ39" s="71"/>
      <c r="KK39" s="71"/>
      <c r="KL39" s="71"/>
      <c r="KM39" s="71"/>
      <c r="KN39" s="71"/>
      <c r="KO39" s="71"/>
      <c r="KP39" s="71"/>
      <c r="KQ39" s="71"/>
      <c r="KR39" s="71"/>
      <c r="KS39" s="71"/>
      <c r="KT39" s="71"/>
      <c r="KU39" s="71"/>
      <c r="KV39" s="71"/>
      <c r="KW39" s="71"/>
      <c r="KX39" s="71"/>
      <c r="KY39" s="71"/>
      <c r="KZ39" s="71"/>
      <c r="LA39" s="71"/>
      <c r="LB39" s="71"/>
      <c r="LC39" s="71"/>
      <c r="LD39" s="71"/>
      <c r="LE39" s="71"/>
      <c r="LF39" s="71"/>
      <c r="LG39" s="71"/>
      <c r="LH39" s="71"/>
      <c r="LI39" s="71"/>
      <c r="LJ39" s="71"/>
      <c r="LK39" s="71"/>
      <c r="LL39" s="71"/>
      <c r="LM39" s="71"/>
      <c r="LN39" s="71"/>
      <c r="LO39" s="71"/>
      <c r="LP39" s="71"/>
      <c r="LQ39" s="71"/>
      <c r="LR39" s="71"/>
      <c r="LS39" s="71"/>
      <c r="LT39" s="71"/>
      <c r="LU39" s="71"/>
      <c r="LV39" s="71"/>
      <c r="LW39" s="71"/>
      <c r="LX39" s="71"/>
      <c r="LY39" s="71"/>
      <c r="LZ39" s="71"/>
      <c r="MA39" s="71"/>
      <c r="MB39" s="71"/>
      <c r="MC39" s="71"/>
      <c r="MD39" s="71"/>
      <c r="ME39" s="71"/>
      <c r="MF39" s="71"/>
      <c r="MG39" s="71"/>
      <c r="MH39" s="71"/>
      <c r="MI39" s="71"/>
      <c r="MJ39" s="71"/>
      <c r="MK39" s="71"/>
      <c r="ML39" s="71"/>
      <c r="MM39" s="71"/>
      <c r="MN39" s="71"/>
      <c r="MO39" s="71"/>
      <c r="MP39" s="71"/>
      <c r="MQ39" s="71"/>
      <c r="MR39" s="71"/>
      <c r="MS39" s="71"/>
      <c r="MT39" s="71"/>
    </row>
    <row r="40" spans="1:358" s="28" customForma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71"/>
      <c r="DL40" s="71"/>
      <c r="DM40" s="71"/>
      <c r="DN40" s="71"/>
      <c r="DO40" s="71"/>
      <c r="DP40" s="71"/>
      <c r="DQ40" s="71"/>
      <c r="DR40" s="71"/>
      <c r="DS40" s="71"/>
      <c r="DT40" s="71"/>
      <c r="DU40" s="71"/>
      <c r="DV40" s="71"/>
      <c r="DW40" s="71"/>
      <c r="DX40" s="71"/>
      <c r="DY40" s="71"/>
      <c r="DZ40" s="71"/>
      <c r="EA40" s="71"/>
      <c r="EB40" s="71"/>
      <c r="EC40" s="71"/>
      <c r="ED40" s="71"/>
      <c r="EE40" s="71"/>
      <c r="EF40" s="71"/>
      <c r="EG40" s="71"/>
      <c r="EH40" s="71"/>
      <c r="EI40" s="71"/>
      <c r="EJ40" s="71"/>
      <c r="EK40" s="71"/>
      <c r="EL40" s="71"/>
      <c r="EM40" s="71"/>
      <c r="EN40" s="71"/>
      <c r="EO40" s="71"/>
      <c r="EP40" s="71"/>
      <c r="EQ40" s="71"/>
      <c r="ER40" s="71"/>
      <c r="ES40" s="71"/>
      <c r="ET40" s="71"/>
      <c r="EU40" s="71"/>
      <c r="EV40" s="71"/>
      <c r="EW40" s="71"/>
      <c r="EX40" s="71"/>
      <c r="EY40" s="71"/>
      <c r="EZ40" s="71"/>
      <c r="FA40" s="71"/>
      <c r="FB40" s="71"/>
      <c r="FC40" s="71"/>
      <c r="FD40" s="71"/>
      <c r="FE40" s="71"/>
      <c r="FF40" s="71"/>
      <c r="FG40" s="71"/>
      <c r="FH40" s="71"/>
      <c r="FI40" s="71"/>
      <c r="FJ40" s="71"/>
      <c r="FK40" s="71"/>
      <c r="FL40" s="71"/>
      <c r="FM40" s="71"/>
      <c r="FN40" s="71"/>
      <c r="FO40" s="71"/>
      <c r="FP40" s="71"/>
      <c r="FQ40" s="71"/>
      <c r="FR40" s="71"/>
      <c r="FS40" s="71"/>
      <c r="FT40" s="71"/>
      <c r="FU40" s="71"/>
      <c r="FV40" s="71"/>
      <c r="FW40" s="71"/>
      <c r="FX40" s="71"/>
      <c r="FY40" s="71"/>
      <c r="FZ40" s="71"/>
      <c r="GA40" s="71"/>
      <c r="GB40" s="71"/>
      <c r="GC40" s="71"/>
      <c r="GD40" s="71"/>
      <c r="GE40" s="71"/>
      <c r="GF40" s="71"/>
      <c r="GG40" s="71"/>
      <c r="GH40" s="71"/>
      <c r="GI40" s="71"/>
      <c r="GJ40" s="71"/>
      <c r="GK40" s="71"/>
      <c r="GL40" s="71"/>
      <c r="GM40" s="71"/>
      <c r="GN40" s="71"/>
      <c r="GO40" s="71"/>
      <c r="GP40" s="71"/>
      <c r="GQ40" s="71"/>
      <c r="GR40" s="71"/>
      <c r="GS40" s="71"/>
      <c r="GT40" s="71"/>
      <c r="GU40" s="71"/>
      <c r="GV40" s="71"/>
      <c r="GW40" s="71"/>
      <c r="GX40" s="71"/>
      <c r="GY40" s="71"/>
      <c r="GZ40" s="71"/>
      <c r="HA40" s="71"/>
      <c r="HB40" s="71"/>
      <c r="HC40" s="71"/>
      <c r="HD40" s="71"/>
      <c r="HE40" s="71"/>
      <c r="HF40" s="71"/>
      <c r="HG40" s="71"/>
      <c r="HH40" s="71"/>
      <c r="HI40" s="71"/>
      <c r="HJ40" s="71"/>
      <c r="HK40" s="71"/>
      <c r="HL40" s="71"/>
      <c r="HM40" s="71"/>
      <c r="HN40" s="71"/>
      <c r="HO40" s="71"/>
      <c r="HP40" s="71"/>
      <c r="HQ40" s="71"/>
      <c r="HR40" s="71"/>
      <c r="HS40" s="71"/>
      <c r="HT40" s="71"/>
      <c r="HU40" s="71"/>
      <c r="HV40" s="71"/>
      <c r="HW40" s="71"/>
      <c r="HX40" s="71"/>
      <c r="HY40" s="71"/>
      <c r="HZ40" s="71"/>
      <c r="IA40" s="71"/>
      <c r="IB40" s="71"/>
      <c r="IC40" s="71"/>
      <c r="ID40" s="71"/>
      <c r="IE40" s="71"/>
      <c r="IF40" s="71"/>
      <c r="IG40" s="71"/>
      <c r="IH40" s="71"/>
      <c r="II40" s="71"/>
      <c r="IJ40" s="71"/>
      <c r="IK40" s="71"/>
      <c r="IL40" s="71"/>
      <c r="IM40" s="71"/>
      <c r="IN40" s="71"/>
      <c r="IO40" s="71"/>
      <c r="IP40" s="71"/>
      <c r="IQ40" s="71"/>
      <c r="IR40" s="71"/>
      <c r="IS40" s="71"/>
      <c r="IT40" s="71"/>
      <c r="IU40" s="71"/>
      <c r="IV40" s="71"/>
      <c r="IW40" s="71"/>
      <c r="IX40" s="71"/>
      <c r="IY40" s="71"/>
      <c r="IZ40" s="71"/>
      <c r="JA40" s="71"/>
      <c r="JB40" s="71"/>
      <c r="JC40" s="71"/>
      <c r="JD40" s="71"/>
      <c r="JE40" s="71"/>
      <c r="JF40" s="71"/>
      <c r="JG40" s="71"/>
      <c r="JH40" s="71"/>
      <c r="JI40" s="71"/>
      <c r="JJ40" s="71"/>
      <c r="JK40" s="71"/>
      <c r="JL40" s="71"/>
      <c r="JM40" s="71"/>
      <c r="JN40" s="71"/>
      <c r="JO40" s="71"/>
      <c r="JP40" s="71"/>
      <c r="JQ40" s="71"/>
      <c r="JR40" s="71"/>
      <c r="JS40" s="71"/>
      <c r="JT40" s="71"/>
      <c r="JU40" s="71"/>
      <c r="JV40" s="71"/>
      <c r="JW40" s="71"/>
      <c r="JX40" s="71"/>
      <c r="JY40" s="71"/>
      <c r="JZ40" s="71"/>
      <c r="KA40" s="71"/>
      <c r="KB40" s="71"/>
      <c r="KC40" s="71"/>
      <c r="KD40" s="71"/>
      <c r="KE40" s="71"/>
      <c r="KF40" s="71"/>
      <c r="KG40" s="71"/>
      <c r="KH40" s="71"/>
      <c r="KI40" s="71"/>
      <c r="KJ40" s="71"/>
      <c r="KK40" s="71"/>
      <c r="KL40" s="71"/>
      <c r="KM40" s="71"/>
      <c r="KN40" s="71"/>
      <c r="KO40" s="71"/>
      <c r="KP40" s="71"/>
      <c r="KQ40" s="71"/>
      <c r="KR40" s="71"/>
      <c r="KS40" s="71"/>
      <c r="KT40" s="71"/>
      <c r="KU40" s="71"/>
      <c r="KV40" s="71"/>
      <c r="KW40" s="71"/>
      <c r="KX40" s="71"/>
      <c r="KY40" s="71"/>
      <c r="KZ40" s="71"/>
      <c r="LA40" s="71"/>
      <c r="LB40" s="71"/>
      <c r="LC40" s="71"/>
      <c r="LD40" s="71"/>
      <c r="LE40" s="71"/>
      <c r="LF40" s="71"/>
      <c r="LG40" s="71"/>
      <c r="LH40" s="71"/>
      <c r="LI40" s="71"/>
      <c r="LJ40" s="71"/>
      <c r="LK40" s="71"/>
      <c r="LL40" s="71"/>
      <c r="LM40" s="71"/>
      <c r="LN40" s="71"/>
      <c r="LO40" s="71"/>
      <c r="LP40" s="71"/>
      <c r="LQ40" s="71"/>
      <c r="LR40" s="71"/>
      <c r="LS40" s="71"/>
      <c r="LT40" s="71"/>
      <c r="LU40" s="71"/>
      <c r="LV40" s="71"/>
      <c r="LW40" s="71"/>
      <c r="LX40" s="71"/>
      <c r="LY40" s="71"/>
      <c r="LZ40" s="71"/>
      <c r="MA40" s="71"/>
      <c r="MB40" s="71"/>
      <c r="MC40" s="71"/>
      <c r="MD40" s="71"/>
      <c r="ME40" s="71"/>
      <c r="MF40" s="71"/>
      <c r="MG40" s="71"/>
      <c r="MH40" s="71"/>
      <c r="MI40" s="71"/>
      <c r="MJ40" s="71"/>
      <c r="MK40" s="71"/>
      <c r="ML40" s="71"/>
      <c r="MM40" s="71"/>
      <c r="MN40" s="71"/>
      <c r="MO40" s="71"/>
      <c r="MP40" s="71"/>
      <c r="MQ40" s="71"/>
      <c r="MR40" s="71"/>
      <c r="MS40" s="71"/>
      <c r="MT40" s="71"/>
    </row>
    <row r="41" spans="1:358" s="28" customFormat="1" ht="23" thickBot="1">
      <c r="A41" s="71"/>
      <c r="B41" s="336" t="s">
        <v>109</v>
      </c>
      <c r="C41" s="74"/>
      <c r="D41" s="74"/>
      <c r="E41" s="74"/>
      <c r="F41" s="74"/>
      <c r="G41" s="74"/>
      <c r="H41" s="74"/>
      <c r="I41" s="74"/>
      <c r="J41" s="74"/>
      <c r="K41" s="74"/>
      <c r="L41" s="74"/>
      <c r="M41" s="58"/>
      <c r="N41" s="58"/>
      <c r="O41" s="58"/>
      <c r="P41" s="58"/>
      <c r="Q41" s="58"/>
      <c r="R41" s="58"/>
      <c r="S41" s="58"/>
      <c r="T41" s="58"/>
      <c r="U41" s="58"/>
      <c r="V41" s="58"/>
      <c r="W41" s="58"/>
      <c r="X41" s="58"/>
      <c r="Y41" s="58"/>
      <c r="Z41" s="58"/>
      <c r="AA41" s="58"/>
      <c r="AB41" s="58"/>
      <c r="AC41" s="58"/>
      <c r="AD41" s="58"/>
      <c r="AE41" s="58"/>
      <c r="AF41" s="58"/>
      <c r="AG41" s="58"/>
      <c r="AH41" s="58"/>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71"/>
      <c r="DL41" s="71"/>
      <c r="DM41" s="71"/>
      <c r="DN41" s="71"/>
      <c r="DO41" s="71"/>
      <c r="DP41" s="71"/>
      <c r="DQ41" s="71"/>
      <c r="DR41" s="71"/>
      <c r="DS41" s="71"/>
      <c r="DT41" s="71"/>
      <c r="DU41" s="71"/>
      <c r="DV41" s="71"/>
      <c r="DW41" s="71"/>
      <c r="DX41" s="71"/>
      <c r="DY41" s="71"/>
      <c r="DZ41" s="71"/>
      <c r="EA41" s="71"/>
      <c r="EB41" s="71"/>
      <c r="EC41" s="71"/>
      <c r="ED41" s="71"/>
      <c r="EE41" s="71"/>
      <c r="EF41" s="71"/>
      <c r="EG41" s="71"/>
      <c r="EH41" s="71"/>
      <c r="EI41" s="71"/>
      <c r="EJ41" s="71"/>
      <c r="EK41" s="71"/>
      <c r="EL41" s="71"/>
      <c r="EM41" s="71"/>
      <c r="EN41" s="71"/>
      <c r="EO41" s="71"/>
      <c r="EP41" s="71"/>
      <c r="EQ41" s="71"/>
      <c r="ER41" s="71"/>
      <c r="ES41" s="71"/>
      <c r="ET41" s="71"/>
      <c r="EU41" s="71"/>
      <c r="EV41" s="71"/>
      <c r="EW41" s="71"/>
      <c r="EX41" s="71"/>
      <c r="EY41" s="71"/>
      <c r="EZ41" s="71"/>
      <c r="FA41" s="71"/>
      <c r="FB41" s="71"/>
      <c r="FC41" s="71"/>
      <c r="FD41" s="71"/>
      <c r="FE41" s="71"/>
      <c r="FF41" s="71"/>
      <c r="FG41" s="71"/>
      <c r="FH41" s="71"/>
      <c r="FI41" s="71"/>
      <c r="FJ41" s="71"/>
      <c r="FK41" s="71"/>
      <c r="FL41" s="71"/>
      <c r="FM41" s="71"/>
      <c r="FN41" s="71"/>
      <c r="FO41" s="71"/>
      <c r="FP41" s="71"/>
      <c r="FQ41" s="71"/>
      <c r="FR41" s="71"/>
      <c r="FS41" s="71"/>
      <c r="FT41" s="71"/>
      <c r="FU41" s="71"/>
      <c r="FV41" s="71"/>
      <c r="FW41" s="71"/>
      <c r="FX41" s="71"/>
      <c r="FY41" s="71"/>
      <c r="FZ41" s="71"/>
      <c r="GA41" s="71"/>
      <c r="GB41" s="71"/>
      <c r="GC41" s="71"/>
      <c r="GD41" s="71"/>
      <c r="GE41" s="71"/>
      <c r="GF41" s="71"/>
      <c r="GG41" s="71"/>
      <c r="GH41" s="71"/>
      <c r="GI41" s="71"/>
      <c r="GJ41" s="71"/>
      <c r="GK41" s="71"/>
      <c r="GL41" s="71"/>
      <c r="GM41" s="71"/>
      <c r="GN41" s="71"/>
      <c r="GO41" s="71"/>
      <c r="GP41" s="71"/>
      <c r="GQ41" s="71"/>
      <c r="GR41" s="71"/>
      <c r="GS41" s="71"/>
      <c r="GT41" s="71"/>
      <c r="GU41" s="71"/>
      <c r="GV41" s="71"/>
      <c r="GW41" s="71"/>
      <c r="GX41" s="71"/>
      <c r="GY41" s="71"/>
      <c r="GZ41" s="71"/>
      <c r="HA41" s="71"/>
      <c r="HB41" s="71"/>
      <c r="HC41" s="71"/>
      <c r="HD41" s="71"/>
      <c r="HE41" s="71"/>
      <c r="HF41" s="71"/>
      <c r="HG41" s="71"/>
      <c r="HH41" s="71"/>
      <c r="HI41" s="71"/>
      <c r="HJ41" s="71"/>
      <c r="HK41" s="71"/>
      <c r="HL41" s="71"/>
      <c r="HM41" s="71"/>
      <c r="HN41" s="71"/>
      <c r="HO41" s="71"/>
      <c r="HP41" s="71"/>
      <c r="HQ41" s="71"/>
      <c r="HR41" s="71"/>
      <c r="HS41" s="71"/>
      <c r="HT41" s="71"/>
      <c r="HU41" s="71"/>
      <c r="HV41" s="71"/>
      <c r="HW41" s="71"/>
      <c r="HX41" s="71"/>
      <c r="HY41" s="71"/>
      <c r="HZ41" s="71"/>
      <c r="IA41" s="71"/>
      <c r="IB41" s="71"/>
      <c r="IC41" s="71"/>
      <c r="ID41" s="71"/>
      <c r="IE41" s="71"/>
      <c r="IF41" s="71"/>
      <c r="IG41" s="71"/>
      <c r="IH41" s="71"/>
      <c r="II41" s="71"/>
      <c r="IJ41" s="71"/>
      <c r="IK41" s="71"/>
      <c r="IL41" s="71"/>
      <c r="IM41" s="71"/>
      <c r="IN41" s="71"/>
      <c r="IO41" s="71"/>
      <c r="IP41" s="71"/>
      <c r="IQ41" s="71"/>
      <c r="IR41" s="71"/>
      <c r="IS41" s="71"/>
      <c r="IT41" s="71"/>
      <c r="IU41" s="71"/>
      <c r="IV41" s="71"/>
      <c r="IW41" s="71"/>
      <c r="IX41" s="71"/>
      <c r="IY41" s="71"/>
      <c r="IZ41" s="71"/>
      <c r="JA41" s="71"/>
      <c r="JB41" s="71"/>
      <c r="JC41" s="71"/>
      <c r="JD41" s="71"/>
      <c r="JE41" s="71"/>
      <c r="JF41" s="71"/>
      <c r="JG41" s="71"/>
      <c r="JH41" s="71"/>
      <c r="JI41" s="71"/>
      <c r="JJ41" s="71"/>
      <c r="JK41" s="71"/>
      <c r="JL41" s="71"/>
      <c r="JM41" s="71"/>
      <c r="JN41" s="71"/>
      <c r="JO41" s="71"/>
      <c r="JP41" s="71"/>
      <c r="JQ41" s="71"/>
      <c r="JR41" s="71"/>
      <c r="JS41" s="71"/>
      <c r="JT41" s="71"/>
      <c r="JU41" s="71"/>
      <c r="JV41" s="71"/>
      <c r="JW41" s="71"/>
      <c r="JX41" s="71"/>
      <c r="JY41" s="71"/>
      <c r="JZ41" s="71"/>
      <c r="KA41" s="71"/>
      <c r="KB41" s="71"/>
      <c r="KC41" s="71"/>
      <c r="KD41" s="71"/>
      <c r="KE41" s="71"/>
      <c r="KF41" s="71"/>
      <c r="KG41" s="71"/>
      <c r="KH41" s="71"/>
      <c r="KI41" s="71"/>
      <c r="KJ41" s="71"/>
      <c r="KK41" s="71"/>
      <c r="KL41" s="71"/>
      <c r="KM41" s="71"/>
      <c r="KN41" s="71"/>
      <c r="KO41" s="71"/>
      <c r="KP41" s="71"/>
      <c r="KQ41" s="71"/>
      <c r="KR41" s="71"/>
      <c r="KS41" s="71"/>
      <c r="KT41" s="71"/>
      <c r="KU41" s="71"/>
      <c r="KV41" s="71"/>
      <c r="KW41" s="71"/>
      <c r="KX41" s="71"/>
      <c r="KY41" s="71"/>
      <c r="KZ41" s="71"/>
      <c r="LA41" s="71"/>
      <c r="LB41" s="71"/>
      <c r="LC41" s="71"/>
      <c r="LD41" s="71"/>
      <c r="LE41" s="71"/>
      <c r="LF41" s="71"/>
      <c r="LG41" s="71"/>
      <c r="LH41" s="71"/>
      <c r="LI41" s="71"/>
      <c r="LJ41" s="71"/>
      <c r="LK41" s="71"/>
      <c r="LL41" s="71"/>
      <c r="LM41" s="71"/>
      <c r="LN41" s="71"/>
      <c r="LO41" s="71"/>
      <c r="LP41" s="71"/>
      <c r="LQ41" s="71"/>
      <c r="LR41" s="71"/>
      <c r="LS41" s="71"/>
      <c r="LT41" s="71"/>
      <c r="LU41" s="71"/>
      <c r="LV41" s="71"/>
      <c r="LW41" s="71"/>
      <c r="LX41" s="71"/>
      <c r="LY41" s="71"/>
      <c r="LZ41" s="71"/>
      <c r="MA41" s="71"/>
      <c r="MB41" s="71"/>
      <c r="MC41" s="71"/>
      <c r="MD41" s="71"/>
      <c r="ME41" s="71"/>
      <c r="MF41" s="71"/>
      <c r="MG41" s="71"/>
      <c r="MH41" s="71"/>
      <c r="MI41" s="71"/>
      <c r="MJ41" s="71"/>
      <c r="MK41" s="71"/>
      <c r="ML41" s="71"/>
      <c r="MM41" s="71"/>
      <c r="MN41" s="71"/>
      <c r="MO41" s="71"/>
      <c r="MP41" s="71"/>
      <c r="MQ41" s="71"/>
      <c r="MR41" s="71"/>
      <c r="MS41" s="71"/>
      <c r="MT41" s="71"/>
    </row>
    <row r="42" spans="1:358" s="28" customFormat="1" ht="14.5" thickTop="1" thickBot="1">
      <c r="A42" s="71"/>
      <c r="B42" s="6" t="s">
        <v>41</v>
      </c>
      <c r="C42" s="7" t="s">
        <v>71</v>
      </c>
      <c r="D42" s="8">
        <v>2016</v>
      </c>
      <c r="E42" s="9">
        <f>D42 +1</f>
        <v>2017</v>
      </c>
      <c r="F42" s="9">
        <f t="shared" ref="F42:AH42" si="3">E42 +1</f>
        <v>2018</v>
      </c>
      <c r="G42" s="9">
        <f t="shared" si="3"/>
        <v>2019</v>
      </c>
      <c r="H42" s="9">
        <f t="shared" si="3"/>
        <v>2020</v>
      </c>
      <c r="I42" s="9">
        <f t="shared" si="3"/>
        <v>2021</v>
      </c>
      <c r="J42" s="9">
        <f t="shared" si="3"/>
        <v>2022</v>
      </c>
      <c r="K42" s="9">
        <f t="shared" si="3"/>
        <v>2023</v>
      </c>
      <c r="L42" s="9">
        <f t="shared" si="3"/>
        <v>2024</v>
      </c>
      <c r="M42" s="9">
        <f t="shared" si="3"/>
        <v>2025</v>
      </c>
      <c r="N42" s="9">
        <f t="shared" si="3"/>
        <v>2026</v>
      </c>
      <c r="O42" s="9">
        <f t="shared" si="3"/>
        <v>2027</v>
      </c>
      <c r="P42" s="9">
        <f t="shared" si="3"/>
        <v>2028</v>
      </c>
      <c r="Q42" s="9">
        <f t="shared" si="3"/>
        <v>2029</v>
      </c>
      <c r="R42" s="9">
        <f t="shared" si="3"/>
        <v>2030</v>
      </c>
      <c r="S42" s="9">
        <f t="shared" si="3"/>
        <v>2031</v>
      </c>
      <c r="T42" s="9">
        <f t="shared" si="3"/>
        <v>2032</v>
      </c>
      <c r="U42" s="9">
        <f t="shared" si="3"/>
        <v>2033</v>
      </c>
      <c r="V42" s="9">
        <f t="shared" si="3"/>
        <v>2034</v>
      </c>
      <c r="W42" s="9">
        <f t="shared" si="3"/>
        <v>2035</v>
      </c>
      <c r="X42" s="9">
        <f t="shared" si="3"/>
        <v>2036</v>
      </c>
      <c r="Y42" s="9">
        <f t="shared" si="3"/>
        <v>2037</v>
      </c>
      <c r="Z42" s="9">
        <f t="shared" si="3"/>
        <v>2038</v>
      </c>
      <c r="AA42" s="9">
        <f t="shared" si="3"/>
        <v>2039</v>
      </c>
      <c r="AB42" s="9">
        <f t="shared" si="3"/>
        <v>2040</v>
      </c>
      <c r="AC42" s="9">
        <f t="shared" si="3"/>
        <v>2041</v>
      </c>
      <c r="AD42" s="9">
        <f t="shared" si="3"/>
        <v>2042</v>
      </c>
      <c r="AE42" s="9">
        <f t="shared" si="3"/>
        <v>2043</v>
      </c>
      <c r="AF42" s="9">
        <f t="shared" si="3"/>
        <v>2044</v>
      </c>
      <c r="AG42" s="9">
        <f t="shared" si="3"/>
        <v>2045</v>
      </c>
      <c r="AH42" s="10">
        <f t="shared" si="3"/>
        <v>2046</v>
      </c>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71"/>
      <c r="GN42" s="71"/>
      <c r="GO42" s="71"/>
      <c r="GP42" s="71"/>
      <c r="GQ42" s="71"/>
      <c r="GR42" s="71"/>
      <c r="GS42" s="71"/>
      <c r="GT42" s="71"/>
      <c r="GU42" s="71"/>
      <c r="GV42" s="71"/>
      <c r="GW42" s="71"/>
      <c r="GX42" s="71"/>
      <c r="GY42" s="71"/>
      <c r="GZ42" s="71"/>
      <c r="HA42" s="71"/>
      <c r="HB42" s="71"/>
      <c r="HC42" s="71"/>
      <c r="HD42" s="71"/>
      <c r="HE42" s="71"/>
      <c r="HF42" s="71"/>
      <c r="HG42" s="71"/>
      <c r="HH42" s="71"/>
      <c r="HI42" s="71"/>
      <c r="HJ42" s="71"/>
      <c r="HK42" s="71"/>
      <c r="HL42" s="71"/>
      <c r="HM42" s="71"/>
      <c r="HN42" s="71"/>
      <c r="HO42" s="71"/>
      <c r="HP42" s="71"/>
      <c r="HQ42" s="71"/>
      <c r="HR42" s="71"/>
      <c r="HS42" s="71"/>
      <c r="HT42" s="71"/>
      <c r="HU42" s="71"/>
      <c r="HV42" s="71"/>
      <c r="HW42" s="71"/>
      <c r="HX42" s="71"/>
      <c r="HY42" s="71"/>
      <c r="HZ42" s="71"/>
      <c r="IA42" s="71"/>
      <c r="IB42" s="71"/>
      <c r="IC42" s="71"/>
      <c r="ID42" s="71"/>
      <c r="IE42" s="71"/>
      <c r="IF42" s="71"/>
      <c r="IG42" s="71"/>
      <c r="IH42" s="71"/>
      <c r="II42" s="71"/>
      <c r="IJ42" s="71"/>
      <c r="IK42" s="71"/>
      <c r="IL42" s="71"/>
      <c r="IM42" s="71"/>
      <c r="IN42" s="71"/>
      <c r="IO42" s="71"/>
      <c r="IP42" s="71"/>
      <c r="IQ42" s="71"/>
      <c r="IR42" s="71"/>
      <c r="IS42" s="71"/>
      <c r="IT42" s="71"/>
      <c r="IU42" s="71"/>
      <c r="IV42" s="71"/>
      <c r="IW42" s="71"/>
      <c r="IX42" s="71"/>
      <c r="IY42" s="71"/>
      <c r="IZ42" s="71"/>
      <c r="JA42" s="71"/>
      <c r="JB42" s="71"/>
      <c r="JC42" s="71"/>
      <c r="JD42" s="71"/>
      <c r="JE42" s="71"/>
      <c r="JF42" s="71"/>
      <c r="JG42" s="71"/>
      <c r="JH42" s="71"/>
      <c r="JI42" s="71"/>
      <c r="JJ42" s="71"/>
      <c r="JK42" s="71"/>
      <c r="JL42" s="71"/>
      <c r="JM42" s="71"/>
      <c r="JN42" s="71"/>
      <c r="JO42" s="71"/>
      <c r="JP42" s="71"/>
      <c r="JQ42" s="71"/>
      <c r="JR42" s="71"/>
      <c r="JS42" s="71"/>
      <c r="JT42" s="71"/>
      <c r="JU42" s="71"/>
      <c r="JV42" s="71"/>
      <c r="JW42" s="71"/>
      <c r="JX42" s="71"/>
      <c r="JY42" s="71"/>
      <c r="JZ42" s="71"/>
      <c r="KA42" s="71"/>
      <c r="KB42" s="71"/>
      <c r="KC42" s="71"/>
      <c r="KD42" s="71"/>
      <c r="KE42" s="71"/>
      <c r="KF42" s="71"/>
      <c r="KG42" s="71"/>
      <c r="KH42" s="71"/>
      <c r="KI42" s="71"/>
      <c r="KJ42" s="71"/>
      <c r="KK42" s="71"/>
      <c r="KL42" s="71"/>
      <c r="KM42" s="71"/>
      <c r="KN42" s="71"/>
      <c r="KO42" s="71"/>
      <c r="KP42" s="71"/>
      <c r="KQ42" s="71"/>
      <c r="KR42" s="71"/>
      <c r="KS42" s="71"/>
      <c r="KT42" s="71"/>
      <c r="KU42" s="71"/>
      <c r="KV42" s="71"/>
      <c r="KW42" s="71"/>
      <c r="KX42" s="71"/>
      <c r="KY42" s="71"/>
      <c r="KZ42" s="71"/>
      <c r="LA42" s="71"/>
      <c r="LB42" s="71"/>
      <c r="LC42" s="71"/>
      <c r="LD42" s="71"/>
      <c r="LE42" s="71"/>
      <c r="LF42" s="71"/>
      <c r="LG42" s="71"/>
      <c r="LH42" s="71"/>
      <c r="LI42" s="71"/>
      <c r="LJ42" s="71"/>
      <c r="LK42" s="71"/>
      <c r="LL42" s="71"/>
      <c r="LM42" s="71"/>
      <c r="LN42" s="71"/>
      <c r="LO42" s="71"/>
      <c r="LP42" s="71"/>
      <c r="LQ42" s="71"/>
      <c r="LR42" s="71"/>
      <c r="LS42" s="71"/>
      <c r="LT42" s="71"/>
      <c r="LU42" s="71"/>
      <c r="LV42" s="71"/>
      <c r="LW42" s="71"/>
      <c r="LX42" s="71"/>
      <c r="LY42" s="71"/>
      <c r="LZ42" s="71"/>
      <c r="MA42" s="71"/>
      <c r="MB42" s="71"/>
      <c r="MC42" s="71"/>
      <c r="MD42" s="71"/>
      <c r="ME42" s="71"/>
      <c r="MF42" s="71"/>
      <c r="MG42" s="71"/>
      <c r="MH42" s="71"/>
      <c r="MI42" s="71"/>
      <c r="MJ42" s="71"/>
      <c r="MK42" s="71"/>
      <c r="ML42" s="71"/>
      <c r="MM42" s="71"/>
      <c r="MN42" s="71"/>
      <c r="MO42" s="71"/>
      <c r="MP42" s="71"/>
      <c r="MQ42" s="71"/>
      <c r="MR42" s="71"/>
      <c r="MS42" s="71"/>
      <c r="MT42" s="71"/>
    </row>
    <row r="43" spans="1:358" s="28" customFormat="1">
      <c r="A43" s="71"/>
      <c r="B43" s="133">
        <f>B8</f>
        <v>1</v>
      </c>
      <c r="C43" s="133">
        <f>C8</f>
        <v>0</v>
      </c>
      <c r="D43" s="136"/>
      <c r="E43" s="136">
        <v>312</v>
      </c>
      <c r="F43" s="136">
        <v>311</v>
      </c>
      <c r="G43" s="136">
        <v>312</v>
      </c>
      <c r="H43" s="136">
        <v>312</v>
      </c>
      <c r="I43" s="136">
        <v>312</v>
      </c>
      <c r="J43" s="136">
        <v>311</v>
      </c>
      <c r="K43" s="136">
        <v>312</v>
      </c>
      <c r="L43" s="136">
        <v>312</v>
      </c>
      <c r="M43" s="136">
        <v>312</v>
      </c>
      <c r="N43" s="136">
        <v>311</v>
      </c>
      <c r="O43" s="136"/>
      <c r="P43" s="136"/>
      <c r="Q43" s="136"/>
      <c r="R43" s="136"/>
      <c r="S43" s="136"/>
      <c r="T43" s="136"/>
      <c r="U43" s="136"/>
      <c r="V43" s="136"/>
      <c r="W43" s="136"/>
      <c r="X43" s="135"/>
      <c r="Y43" s="135"/>
      <c r="Z43" s="135"/>
      <c r="AA43" s="135"/>
      <c r="AB43" s="135"/>
      <c r="AC43" s="135"/>
      <c r="AD43" s="135"/>
      <c r="AE43" s="135"/>
      <c r="AF43" s="135"/>
      <c r="AG43" s="135"/>
      <c r="AH43" s="137"/>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71"/>
      <c r="DL43" s="71"/>
      <c r="DM43" s="71"/>
      <c r="DN43" s="71"/>
      <c r="DO43" s="71"/>
      <c r="DP43" s="71"/>
      <c r="DQ43" s="71"/>
      <c r="DR43" s="71"/>
      <c r="DS43" s="71"/>
      <c r="DT43" s="71"/>
      <c r="DU43" s="71"/>
      <c r="DV43" s="71"/>
      <c r="DW43" s="71"/>
      <c r="DX43" s="71"/>
      <c r="DY43" s="71"/>
      <c r="DZ43" s="71"/>
      <c r="EA43" s="71"/>
      <c r="EB43" s="71"/>
      <c r="EC43" s="71"/>
      <c r="ED43" s="71"/>
      <c r="EE43" s="71"/>
      <c r="EF43" s="71"/>
      <c r="EG43" s="71"/>
      <c r="EH43" s="71"/>
      <c r="EI43" s="71"/>
      <c r="EJ43" s="71"/>
      <c r="EK43" s="71"/>
      <c r="EL43" s="71"/>
      <c r="EM43" s="71"/>
      <c r="EN43" s="71"/>
      <c r="EO43" s="71"/>
      <c r="EP43" s="71"/>
      <c r="EQ43" s="71"/>
      <c r="ER43" s="71"/>
      <c r="ES43" s="71"/>
      <c r="ET43" s="71"/>
      <c r="EU43" s="71"/>
      <c r="EV43" s="71"/>
      <c r="EW43" s="71"/>
      <c r="EX43" s="71"/>
      <c r="EY43" s="71"/>
      <c r="EZ43" s="71"/>
      <c r="FA43" s="71"/>
      <c r="FB43" s="71"/>
      <c r="FC43" s="71"/>
      <c r="FD43" s="71"/>
      <c r="FE43" s="71"/>
      <c r="FF43" s="71"/>
      <c r="FG43" s="71"/>
      <c r="FH43" s="71"/>
      <c r="FI43" s="71"/>
      <c r="FJ43" s="71"/>
      <c r="FK43" s="71"/>
      <c r="FL43" s="71"/>
      <c r="FM43" s="71"/>
      <c r="FN43" s="71"/>
      <c r="FO43" s="71"/>
      <c r="FP43" s="71"/>
      <c r="FQ43" s="71"/>
      <c r="FR43" s="71"/>
      <c r="FS43" s="71"/>
      <c r="FT43" s="71"/>
      <c r="FU43" s="71"/>
      <c r="FV43" s="71"/>
      <c r="FW43" s="71"/>
      <c r="FX43" s="71"/>
      <c r="FY43" s="71"/>
      <c r="FZ43" s="71"/>
      <c r="GA43" s="71"/>
      <c r="GB43" s="71"/>
      <c r="GC43" s="71"/>
      <c r="GD43" s="71"/>
      <c r="GE43" s="71"/>
      <c r="GF43" s="71"/>
      <c r="GG43" s="71"/>
      <c r="GH43" s="71"/>
      <c r="GI43" s="71"/>
      <c r="GJ43" s="71"/>
      <c r="GK43" s="71"/>
      <c r="GL43" s="71"/>
      <c r="GM43" s="71"/>
      <c r="GN43" s="71"/>
      <c r="GO43" s="71"/>
      <c r="GP43" s="71"/>
      <c r="GQ43" s="71"/>
      <c r="GR43" s="71"/>
      <c r="GS43" s="71"/>
      <c r="GT43" s="71"/>
      <c r="GU43" s="71"/>
      <c r="GV43" s="71"/>
      <c r="GW43" s="71"/>
      <c r="GX43" s="71"/>
      <c r="GY43" s="71"/>
      <c r="GZ43" s="71"/>
      <c r="HA43" s="71"/>
      <c r="HB43" s="71"/>
      <c r="HC43" s="71"/>
      <c r="HD43" s="71"/>
      <c r="HE43" s="71"/>
      <c r="HF43" s="71"/>
      <c r="HG43" s="71"/>
      <c r="HH43" s="71"/>
      <c r="HI43" s="71"/>
      <c r="HJ43" s="71"/>
      <c r="HK43" s="71"/>
      <c r="HL43" s="71"/>
      <c r="HM43" s="71"/>
      <c r="HN43" s="71"/>
      <c r="HO43" s="71"/>
      <c r="HP43" s="71"/>
      <c r="HQ43" s="71"/>
      <c r="HR43" s="71"/>
      <c r="HS43" s="71"/>
      <c r="HT43" s="71"/>
      <c r="HU43" s="71"/>
      <c r="HV43" s="71"/>
      <c r="HW43" s="71"/>
      <c r="HX43" s="71"/>
      <c r="HY43" s="71"/>
      <c r="HZ43" s="71"/>
      <c r="IA43" s="71"/>
      <c r="IB43" s="71"/>
      <c r="IC43" s="71"/>
      <c r="ID43" s="71"/>
      <c r="IE43" s="71"/>
      <c r="IF43" s="71"/>
      <c r="IG43" s="71"/>
      <c r="IH43" s="71"/>
      <c r="II43" s="71"/>
      <c r="IJ43" s="71"/>
      <c r="IK43" s="71"/>
      <c r="IL43" s="71"/>
      <c r="IM43" s="71"/>
      <c r="IN43" s="71"/>
      <c r="IO43" s="71"/>
      <c r="IP43" s="71"/>
      <c r="IQ43" s="71"/>
      <c r="IR43" s="71"/>
      <c r="IS43" s="71"/>
      <c r="IT43" s="71"/>
      <c r="IU43" s="71"/>
      <c r="IV43" s="71"/>
      <c r="IW43" s="71"/>
      <c r="IX43" s="71"/>
      <c r="IY43" s="71"/>
      <c r="IZ43" s="71"/>
      <c r="JA43" s="71"/>
      <c r="JB43" s="71"/>
      <c r="JC43" s="71"/>
      <c r="JD43" s="71"/>
      <c r="JE43" s="71"/>
      <c r="JF43" s="71"/>
      <c r="JG43" s="71"/>
      <c r="JH43" s="71"/>
      <c r="JI43" s="71"/>
      <c r="JJ43" s="71"/>
      <c r="JK43" s="71"/>
      <c r="JL43" s="71"/>
      <c r="JM43" s="71"/>
      <c r="JN43" s="71"/>
      <c r="JO43" s="71"/>
      <c r="JP43" s="71"/>
      <c r="JQ43" s="71"/>
      <c r="JR43" s="71"/>
      <c r="JS43" s="71"/>
      <c r="JT43" s="71"/>
      <c r="JU43" s="71"/>
      <c r="JV43" s="71"/>
      <c r="JW43" s="71"/>
      <c r="JX43" s="71"/>
      <c r="JY43" s="71"/>
      <c r="JZ43" s="71"/>
      <c r="KA43" s="71"/>
      <c r="KB43" s="71"/>
      <c r="KC43" s="71"/>
      <c r="KD43" s="71"/>
      <c r="KE43" s="71"/>
      <c r="KF43" s="71"/>
      <c r="KG43" s="71"/>
      <c r="KH43" s="71"/>
      <c r="KI43" s="71"/>
      <c r="KJ43" s="71"/>
      <c r="KK43" s="71"/>
      <c r="KL43" s="71"/>
      <c r="KM43" s="71"/>
      <c r="KN43" s="71"/>
      <c r="KO43" s="71"/>
      <c r="KP43" s="71"/>
      <c r="KQ43" s="71"/>
      <c r="KR43" s="71"/>
      <c r="KS43" s="71"/>
      <c r="KT43" s="71"/>
      <c r="KU43" s="71"/>
      <c r="KV43" s="71"/>
      <c r="KW43" s="71"/>
      <c r="KX43" s="71"/>
      <c r="KY43" s="71"/>
      <c r="KZ43" s="71"/>
      <c r="LA43" s="71"/>
      <c r="LB43" s="71"/>
      <c r="LC43" s="71"/>
      <c r="LD43" s="71"/>
      <c r="LE43" s="71"/>
      <c r="LF43" s="71"/>
      <c r="LG43" s="71"/>
      <c r="LH43" s="71"/>
      <c r="LI43" s="71"/>
      <c r="LJ43" s="71"/>
      <c r="LK43" s="71"/>
      <c r="LL43" s="71"/>
      <c r="LM43" s="71"/>
      <c r="LN43" s="71"/>
      <c r="LO43" s="71"/>
      <c r="LP43" s="71"/>
      <c r="LQ43" s="71"/>
      <c r="LR43" s="71"/>
      <c r="LS43" s="71"/>
      <c r="LT43" s="71"/>
      <c r="LU43" s="71"/>
      <c r="LV43" s="71"/>
      <c r="LW43" s="71"/>
      <c r="LX43" s="71"/>
      <c r="LY43" s="71"/>
      <c r="LZ43" s="71"/>
      <c r="MA43" s="71"/>
      <c r="MB43" s="71"/>
      <c r="MC43" s="71"/>
      <c r="MD43" s="71"/>
      <c r="ME43" s="71"/>
      <c r="MF43" s="71"/>
      <c r="MG43" s="71"/>
      <c r="MH43" s="71"/>
      <c r="MI43" s="71"/>
      <c r="MJ43" s="71"/>
      <c r="MK43" s="71"/>
      <c r="ML43" s="71"/>
      <c r="MM43" s="71"/>
      <c r="MN43" s="71"/>
      <c r="MO43" s="71"/>
      <c r="MP43" s="71"/>
      <c r="MQ43" s="71"/>
      <c r="MR43" s="71"/>
      <c r="MS43" s="71"/>
      <c r="MT43" s="71"/>
    </row>
    <row r="44" spans="1:358" s="28" customFormat="1">
      <c r="A44" s="71"/>
      <c r="B44" s="134">
        <f t="shared" ref="B44:C59" si="4">B9</f>
        <v>2</v>
      </c>
      <c r="C44" s="134">
        <f t="shared" si="4"/>
        <v>0</v>
      </c>
      <c r="D44" s="136"/>
      <c r="E44" s="136">
        <v>261</v>
      </c>
      <c r="F44" s="136">
        <v>260</v>
      </c>
      <c r="G44" s="136">
        <v>261</v>
      </c>
      <c r="H44" s="136">
        <v>260</v>
      </c>
      <c r="I44" s="136">
        <v>261</v>
      </c>
      <c r="J44" s="136">
        <v>261</v>
      </c>
      <c r="K44" s="136">
        <v>260</v>
      </c>
      <c r="L44" s="136">
        <v>261</v>
      </c>
      <c r="M44" s="136">
        <v>261</v>
      </c>
      <c r="N44" s="136">
        <v>260</v>
      </c>
      <c r="O44" s="136"/>
      <c r="P44" s="136"/>
      <c r="Q44" s="136"/>
      <c r="R44" s="136"/>
      <c r="S44" s="136"/>
      <c r="T44" s="136"/>
      <c r="U44" s="136"/>
      <c r="V44" s="136"/>
      <c r="W44" s="136"/>
      <c r="X44" s="136"/>
      <c r="Y44" s="136"/>
      <c r="Z44" s="136"/>
      <c r="AA44" s="136"/>
      <c r="AB44" s="136"/>
      <c r="AC44" s="136"/>
      <c r="AD44" s="136"/>
      <c r="AE44" s="136"/>
      <c r="AF44" s="136"/>
      <c r="AG44" s="136"/>
      <c r="AH44" s="138"/>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71"/>
      <c r="DL44" s="71"/>
      <c r="DM44" s="71"/>
      <c r="DN44" s="71"/>
      <c r="DO44" s="71"/>
      <c r="DP44" s="71"/>
      <c r="DQ44" s="71"/>
      <c r="DR44" s="71"/>
      <c r="DS44" s="71"/>
      <c r="DT44" s="71"/>
      <c r="DU44" s="71"/>
      <c r="DV44" s="71"/>
      <c r="DW44" s="71"/>
      <c r="DX44" s="71"/>
      <c r="DY44" s="71"/>
      <c r="DZ44" s="71"/>
      <c r="EA44" s="71"/>
      <c r="EB44" s="71"/>
      <c r="EC44" s="71"/>
      <c r="ED44" s="71"/>
      <c r="EE44" s="71"/>
      <c r="EF44" s="71"/>
      <c r="EG44" s="71"/>
      <c r="EH44" s="71"/>
      <c r="EI44" s="71"/>
      <c r="EJ44" s="71"/>
      <c r="EK44" s="71"/>
      <c r="EL44" s="71"/>
      <c r="EM44" s="71"/>
      <c r="EN44" s="71"/>
      <c r="EO44" s="71"/>
      <c r="EP44" s="71"/>
      <c r="EQ44" s="71"/>
      <c r="ER44" s="71"/>
      <c r="ES44" s="71"/>
      <c r="ET44" s="71"/>
      <c r="EU44" s="71"/>
      <c r="EV44" s="71"/>
      <c r="EW44" s="71"/>
      <c r="EX44" s="71"/>
      <c r="EY44" s="71"/>
      <c r="EZ44" s="71"/>
      <c r="FA44" s="71"/>
      <c r="FB44" s="71"/>
      <c r="FC44" s="71"/>
      <c r="FD44" s="71"/>
      <c r="FE44" s="71"/>
      <c r="FF44" s="71"/>
      <c r="FG44" s="71"/>
      <c r="FH44" s="71"/>
      <c r="FI44" s="71"/>
      <c r="FJ44" s="71"/>
      <c r="FK44" s="71"/>
      <c r="FL44" s="71"/>
      <c r="FM44" s="71"/>
      <c r="FN44" s="71"/>
      <c r="FO44" s="71"/>
      <c r="FP44" s="71"/>
      <c r="FQ44" s="71"/>
      <c r="FR44" s="71"/>
      <c r="FS44" s="71"/>
      <c r="FT44" s="71"/>
      <c r="FU44" s="71"/>
      <c r="FV44" s="71"/>
      <c r="FW44" s="71"/>
      <c r="FX44" s="71"/>
      <c r="FY44" s="71"/>
      <c r="FZ44" s="71"/>
      <c r="GA44" s="71"/>
      <c r="GB44" s="71"/>
      <c r="GC44" s="71"/>
      <c r="GD44" s="71"/>
      <c r="GE44" s="71"/>
      <c r="GF44" s="71"/>
      <c r="GG44" s="71"/>
      <c r="GH44" s="71"/>
      <c r="GI44" s="71"/>
      <c r="GJ44" s="71"/>
      <c r="GK44" s="71"/>
      <c r="GL44" s="71"/>
      <c r="GM44" s="71"/>
      <c r="GN44" s="71"/>
      <c r="GO44" s="71"/>
      <c r="GP44" s="71"/>
      <c r="GQ44" s="71"/>
      <c r="GR44" s="71"/>
      <c r="GS44" s="71"/>
      <c r="GT44" s="71"/>
      <c r="GU44" s="71"/>
      <c r="GV44" s="71"/>
      <c r="GW44" s="71"/>
      <c r="GX44" s="71"/>
      <c r="GY44" s="71"/>
      <c r="GZ44" s="71"/>
      <c r="HA44" s="71"/>
      <c r="HB44" s="71"/>
      <c r="HC44" s="71"/>
      <c r="HD44" s="71"/>
      <c r="HE44" s="71"/>
      <c r="HF44" s="71"/>
      <c r="HG44" s="71"/>
      <c r="HH44" s="71"/>
      <c r="HI44" s="71"/>
      <c r="HJ44" s="71"/>
      <c r="HK44" s="71"/>
      <c r="HL44" s="71"/>
      <c r="HM44" s="71"/>
      <c r="HN44" s="71"/>
      <c r="HO44" s="71"/>
      <c r="HP44" s="71"/>
      <c r="HQ44" s="71"/>
      <c r="HR44" s="71"/>
      <c r="HS44" s="71"/>
      <c r="HT44" s="71"/>
      <c r="HU44" s="71"/>
      <c r="HV44" s="71"/>
      <c r="HW44" s="71"/>
      <c r="HX44" s="71"/>
      <c r="HY44" s="71"/>
      <c r="HZ44" s="71"/>
      <c r="IA44" s="71"/>
      <c r="IB44" s="71"/>
      <c r="IC44" s="71"/>
      <c r="ID44" s="71"/>
      <c r="IE44" s="71"/>
      <c r="IF44" s="71"/>
      <c r="IG44" s="71"/>
      <c r="IH44" s="71"/>
      <c r="II44" s="71"/>
      <c r="IJ44" s="71"/>
      <c r="IK44" s="71"/>
      <c r="IL44" s="71"/>
      <c r="IM44" s="71"/>
      <c r="IN44" s="71"/>
      <c r="IO44" s="71"/>
      <c r="IP44" s="71"/>
      <c r="IQ44" s="71"/>
      <c r="IR44" s="71"/>
      <c r="IS44" s="71"/>
      <c r="IT44" s="71"/>
      <c r="IU44" s="71"/>
      <c r="IV44" s="71"/>
      <c r="IW44" s="71"/>
      <c r="IX44" s="71"/>
      <c r="IY44" s="71"/>
      <c r="IZ44" s="71"/>
      <c r="JA44" s="71"/>
      <c r="JB44" s="71"/>
      <c r="JC44" s="71"/>
      <c r="JD44" s="71"/>
      <c r="JE44" s="71"/>
      <c r="JF44" s="71"/>
      <c r="JG44" s="71"/>
      <c r="JH44" s="71"/>
      <c r="JI44" s="71"/>
      <c r="JJ44" s="71"/>
      <c r="JK44" s="71"/>
      <c r="JL44" s="71"/>
      <c r="JM44" s="71"/>
      <c r="JN44" s="71"/>
      <c r="JO44" s="71"/>
      <c r="JP44" s="71"/>
      <c r="JQ44" s="71"/>
      <c r="JR44" s="71"/>
      <c r="JS44" s="71"/>
      <c r="JT44" s="71"/>
      <c r="JU44" s="71"/>
      <c r="JV44" s="71"/>
      <c r="JW44" s="71"/>
      <c r="JX44" s="71"/>
      <c r="JY44" s="71"/>
      <c r="JZ44" s="71"/>
      <c r="KA44" s="71"/>
      <c r="KB44" s="71"/>
      <c r="KC44" s="71"/>
      <c r="KD44" s="71"/>
      <c r="KE44" s="71"/>
      <c r="KF44" s="71"/>
      <c r="KG44" s="71"/>
      <c r="KH44" s="71"/>
      <c r="KI44" s="71"/>
      <c r="KJ44" s="71"/>
      <c r="KK44" s="71"/>
      <c r="KL44" s="71"/>
      <c r="KM44" s="71"/>
      <c r="KN44" s="71"/>
      <c r="KO44" s="71"/>
      <c r="KP44" s="71"/>
      <c r="KQ44" s="71"/>
      <c r="KR44" s="71"/>
      <c r="KS44" s="71"/>
      <c r="KT44" s="71"/>
      <c r="KU44" s="71"/>
      <c r="KV44" s="71"/>
      <c r="KW44" s="71"/>
      <c r="KX44" s="71"/>
      <c r="KY44" s="71"/>
      <c r="KZ44" s="71"/>
      <c r="LA44" s="71"/>
      <c r="LB44" s="71"/>
      <c r="LC44" s="71"/>
      <c r="LD44" s="71"/>
      <c r="LE44" s="71"/>
      <c r="LF44" s="71"/>
      <c r="LG44" s="71"/>
      <c r="LH44" s="71"/>
      <c r="LI44" s="71"/>
      <c r="LJ44" s="71"/>
      <c r="LK44" s="71"/>
      <c r="LL44" s="71"/>
      <c r="LM44" s="71"/>
      <c r="LN44" s="71"/>
      <c r="LO44" s="71"/>
      <c r="LP44" s="71"/>
      <c r="LQ44" s="71"/>
      <c r="LR44" s="71"/>
      <c r="LS44" s="71"/>
      <c r="LT44" s="71"/>
      <c r="LU44" s="71"/>
      <c r="LV44" s="71"/>
      <c r="LW44" s="71"/>
      <c r="LX44" s="71"/>
      <c r="LY44" s="71"/>
      <c r="LZ44" s="71"/>
      <c r="MA44" s="71"/>
      <c r="MB44" s="71"/>
      <c r="MC44" s="71"/>
      <c r="MD44" s="71"/>
      <c r="ME44" s="71"/>
      <c r="MF44" s="71"/>
      <c r="MG44" s="71"/>
      <c r="MH44" s="71"/>
      <c r="MI44" s="71"/>
      <c r="MJ44" s="71"/>
      <c r="MK44" s="71"/>
      <c r="ML44" s="71"/>
      <c r="MM44" s="71"/>
      <c r="MN44" s="71"/>
      <c r="MO44" s="71"/>
      <c r="MP44" s="71"/>
      <c r="MQ44" s="71"/>
      <c r="MR44" s="71"/>
      <c r="MS44" s="71"/>
      <c r="MT44" s="71"/>
    </row>
    <row r="45" spans="1:358" s="28" customFormat="1">
      <c r="A45" s="71"/>
      <c r="B45" s="134">
        <f t="shared" si="4"/>
        <v>3</v>
      </c>
      <c r="C45" s="134">
        <f t="shared" si="4"/>
        <v>0</v>
      </c>
      <c r="D45" s="136"/>
      <c r="E45" s="136">
        <v>8903</v>
      </c>
      <c r="F45" s="136">
        <v>8902</v>
      </c>
      <c r="G45" s="136">
        <v>8903</v>
      </c>
      <c r="H45" s="136">
        <v>8903</v>
      </c>
      <c r="I45" s="136">
        <v>8903</v>
      </c>
      <c r="J45" s="136">
        <v>8902</v>
      </c>
      <c r="K45" s="136">
        <v>8903</v>
      </c>
      <c r="L45" s="136">
        <v>8903</v>
      </c>
      <c r="M45" s="136">
        <v>8902</v>
      </c>
      <c r="N45" s="136">
        <v>8903</v>
      </c>
      <c r="O45" s="136"/>
      <c r="P45" s="136"/>
      <c r="Q45" s="136"/>
      <c r="R45" s="136"/>
      <c r="S45" s="136"/>
      <c r="T45" s="136"/>
      <c r="U45" s="136"/>
      <c r="V45" s="136"/>
      <c r="W45" s="136"/>
      <c r="X45" s="136"/>
      <c r="Y45" s="136"/>
      <c r="Z45" s="136"/>
      <c r="AA45" s="136"/>
      <c r="AB45" s="136"/>
      <c r="AC45" s="136"/>
      <c r="AD45" s="136"/>
      <c r="AE45" s="136"/>
      <c r="AF45" s="136"/>
      <c r="AG45" s="136"/>
      <c r="AH45" s="138"/>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c r="GT45" s="71"/>
      <c r="GU45" s="71"/>
      <c r="GV45" s="71"/>
      <c r="GW45" s="71"/>
      <c r="GX45" s="71"/>
      <c r="GY45" s="71"/>
      <c r="GZ45" s="71"/>
      <c r="HA45" s="71"/>
      <c r="HB45" s="71"/>
      <c r="HC45" s="71"/>
      <c r="HD45" s="71"/>
      <c r="HE45" s="71"/>
      <c r="HF45" s="71"/>
      <c r="HG45" s="71"/>
      <c r="HH45" s="71"/>
      <c r="HI45" s="71"/>
      <c r="HJ45" s="71"/>
      <c r="HK45" s="71"/>
      <c r="HL45" s="71"/>
      <c r="HM45" s="71"/>
      <c r="HN45" s="71"/>
      <c r="HO45" s="71"/>
      <c r="HP45" s="71"/>
      <c r="HQ45" s="71"/>
      <c r="HR45" s="71"/>
      <c r="HS45" s="71"/>
      <c r="HT45" s="71"/>
      <c r="HU45" s="71"/>
      <c r="HV45" s="71"/>
      <c r="HW45" s="71"/>
      <c r="HX45" s="71"/>
      <c r="HY45" s="71"/>
      <c r="HZ45" s="71"/>
      <c r="IA45" s="71"/>
      <c r="IB45" s="71"/>
      <c r="IC45" s="71"/>
      <c r="ID45" s="71"/>
      <c r="IE45" s="71"/>
      <c r="IF45" s="71"/>
      <c r="IG45" s="71"/>
      <c r="IH45" s="71"/>
      <c r="II45" s="71"/>
      <c r="IJ45" s="71"/>
      <c r="IK45" s="71"/>
      <c r="IL45" s="71"/>
      <c r="IM45" s="71"/>
      <c r="IN45" s="71"/>
      <c r="IO45" s="71"/>
      <c r="IP45" s="71"/>
      <c r="IQ45" s="71"/>
      <c r="IR45" s="71"/>
      <c r="IS45" s="71"/>
      <c r="IT45" s="71"/>
      <c r="IU45" s="71"/>
      <c r="IV45" s="71"/>
      <c r="IW45" s="71"/>
      <c r="IX45" s="71"/>
      <c r="IY45" s="71"/>
      <c r="IZ45" s="71"/>
      <c r="JA45" s="71"/>
      <c r="JB45" s="71"/>
      <c r="JC45" s="71"/>
      <c r="JD45" s="71"/>
      <c r="JE45" s="71"/>
      <c r="JF45" s="71"/>
      <c r="JG45" s="71"/>
      <c r="JH45" s="71"/>
      <c r="JI45" s="71"/>
      <c r="JJ45" s="71"/>
      <c r="JK45" s="71"/>
      <c r="JL45" s="71"/>
      <c r="JM45" s="71"/>
      <c r="JN45" s="71"/>
      <c r="JO45" s="71"/>
      <c r="JP45" s="71"/>
      <c r="JQ45" s="71"/>
      <c r="JR45" s="71"/>
      <c r="JS45" s="71"/>
      <c r="JT45" s="71"/>
      <c r="JU45" s="71"/>
      <c r="JV45" s="71"/>
      <c r="JW45" s="71"/>
      <c r="JX45" s="71"/>
      <c r="JY45" s="71"/>
      <c r="JZ45" s="71"/>
      <c r="KA45" s="71"/>
      <c r="KB45" s="71"/>
      <c r="KC45" s="71"/>
      <c r="KD45" s="71"/>
      <c r="KE45" s="71"/>
      <c r="KF45" s="71"/>
      <c r="KG45" s="71"/>
      <c r="KH45" s="71"/>
      <c r="KI45" s="71"/>
      <c r="KJ45" s="71"/>
      <c r="KK45" s="71"/>
      <c r="KL45" s="71"/>
      <c r="KM45" s="71"/>
      <c r="KN45" s="71"/>
      <c r="KO45" s="71"/>
      <c r="KP45" s="71"/>
      <c r="KQ45" s="71"/>
      <c r="KR45" s="71"/>
      <c r="KS45" s="71"/>
      <c r="KT45" s="71"/>
      <c r="KU45" s="71"/>
      <c r="KV45" s="71"/>
      <c r="KW45" s="71"/>
      <c r="KX45" s="71"/>
      <c r="KY45" s="71"/>
      <c r="KZ45" s="71"/>
      <c r="LA45" s="71"/>
      <c r="LB45" s="71"/>
      <c r="LC45" s="71"/>
      <c r="LD45" s="71"/>
      <c r="LE45" s="71"/>
      <c r="LF45" s="71"/>
      <c r="LG45" s="71"/>
      <c r="LH45" s="71"/>
      <c r="LI45" s="71"/>
      <c r="LJ45" s="71"/>
      <c r="LK45" s="71"/>
      <c r="LL45" s="71"/>
      <c r="LM45" s="71"/>
      <c r="LN45" s="71"/>
      <c r="LO45" s="71"/>
      <c r="LP45" s="71"/>
      <c r="LQ45" s="71"/>
      <c r="LR45" s="71"/>
      <c r="LS45" s="71"/>
      <c r="LT45" s="71"/>
      <c r="LU45" s="71"/>
      <c r="LV45" s="71"/>
      <c r="LW45" s="71"/>
      <c r="LX45" s="71"/>
      <c r="LY45" s="71"/>
      <c r="LZ45" s="71"/>
      <c r="MA45" s="71"/>
      <c r="MB45" s="71"/>
      <c r="MC45" s="71"/>
      <c r="MD45" s="71"/>
      <c r="ME45" s="71"/>
      <c r="MF45" s="71"/>
      <c r="MG45" s="71"/>
      <c r="MH45" s="71"/>
      <c r="MI45" s="71"/>
      <c r="MJ45" s="71"/>
      <c r="MK45" s="71"/>
      <c r="ML45" s="71"/>
      <c r="MM45" s="71"/>
      <c r="MN45" s="71"/>
      <c r="MO45" s="71"/>
      <c r="MP45" s="71"/>
      <c r="MQ45" s="71"/>
      <c r="MR45" s="71"/>
      <c r="MS45" s="71"/>
      <c r="MT45" s="71"/>
    </row>
    <row r="46" spans="1:358" s="28" customFormat="1">
      <c r="A46" s="71"/>
      <c r="B46" s="134">
        <f t="shared" si="4"/>
        <v>4</v>
      </c>
      <c r="C46" s="134">
        <f t="shared" si="4"/>
        <v>0</v>
      </c>
      <c r="D46" s="136"/>
      <c r="E46" s="136">
        <v>3193</v>
      </c>
      <c r="F46" s="136">
        <v>3192</v>
      </c>
      <c r="G46" s="136">
        <v>3193</v>
      </c>
      <c r="H46" s="136">
        <v>3192</v>
      </c>
      <c r="I46" s="136">
        <v>3193</v>
      </c>
      <c r="J46" s="136">
        <v>3192</v>
      </c>
      <c r="K46" s="136">
        <v>3193</v>
      </c>
      <c r="L46" s="136">
        <v>3193</v>
      </c>
      <c r="M46" s="136">
        <v>3192</v>
      </c>
      <c r="N46" s="136">
        <v>3193</v>
      </c>
      <c r="O46" s="136"/>
      <c r="P46" s="136"/>
      <c r="Q46" s="136"/>
      <c r="R46" s="136"/>
      <c r="S46" s="136"/>
      <c r="T46" s="136"/>
      <c r="U46" s="136"/>
      <c r="V46" s="136"/>
      <c r="W46" s="136"/>
      <c r="X46" s="136"/>
      <c r="Y46" s="136"/>
      <c r="Z46" s="136"/>
      <c r="AA46" s="136"/>
      <c r="AB46" s="136"/>
      <c r="AC46" s="136"/>
      <c r="AD46" s="136"/>
      <c r="AE46" s="136"/>
      <c r="AF46" s="136"/>
      <c r="AG46" s="136"/>
      <c r="AH46" s="138"/>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71"/>
      <c r="IH46" s="71"/>
      <c r="II46" s="71"/>
      <c r="IJ46" s="71"/>
      <c r="IK46" s="71"/>
      <c r="IL46" s="71"/>
      <c r="IM46" s="71"/>
      <c r="IN46" s="71"/>
      <c r="IO46" s="71"/>
      <c r="IP46" s="71"/>
      <c r="IQ46" s="71"/>
      <c r="IR46" s="71"/>
      <c r="IS46" s="71"/>
      <c r="IT46" s="71"/>
      <c r="IU46" s="71"/>
      <c r="IV46" s="71"/>
      <c r="IW46" s="71"/>
      <c r="IX46" s="71"/>
      <c r="IY46" s="71"/>
      <c r="IZ46" s="71"/>
      <c r="JA46" s="71"/>
      <c r="JB46" s="71"/>
      <c r="JC46" s="71"/>
      <c r="JD46" s="71"/>
      <c r="JE46" s="71"/>
      <c r="JF46" s="71"/>
      <c r="JG46" s="71"/>
      <c r="JH46" s="71"/>
      <c r="JI46" s="71"/>
      <c r="JJ46" s="71"/>
      <c r="JK46" s="71"/>
      <c r="JL46" s="71"/>
      <c r="JM46" s="71"/>
      <c r="JN46" s="71"/>
      <c r="JO46" s="71"/>
      <c r="JP46" s="71"/>
      <c r="JQ46" s="71"/>
      <c r="JR46" s="71"/>
      <c r="JS46" s="71"/>
      <c r="JT46" s="71"/>
      <c r="JU46" s="71"/>
      <c r="JV46" s="71"/>
      <c r="JW46" s="71"/>
      <c r="JX46" s="71"/>
      <c r="JY46" s="71"/>
      <c r="JZ46" s="71"/>
      <c r="KA46" s="71"/>
      <c r="KB46" s="71"/>
      <c r="KC46" s="71"/>
      <c r="KD46" s="71"/>
      <c r="KE46" s="71"/>
      <c r="KF46" s="71"/>
      <c r="KG46" s="71"/>
      <c r="KH46" s="71"/>
      <c r="KI46" s="71"/>
      <c r="KJ46" s="71"/>
      <c r="KK46" s="71"/>
      <c r="KL46" s="71"/>
      <c r="KM46" s="71"/>
      <c r="KN46" s="71"/>
      <c r="KO46" s="71"/>
      <c r="KP46" s="71"/>
      <c r="KQ46" s="71"/>
      <c r="KR46" s="71"/>
      <c r="KS46" s="71"/>
      <c r="KT46" s="71"/>
      <c r="KU46" s="71"/>
      <c r="KV46" s="71"/>
      <c r="KW46" s="71"/>
      <c r="KX46" s="71"/>
      <c r="KY46" s="71"/>
      <c r="KZ46" s="71"/>
      <c r="LA46" s="71"/>
      <c r="LB46" s="71"/>
      <c r="LC46" s="71"/>
      <c r="LD46" s="71"/>
      <c r="LE46" s="71"/>
      <c r="LF46" s="71"/>
      <c r="LG46" s="71"/>
      <c r="LH46" s="71"/>
      <c r="LI46" s="71"/>
      <c r="LJ46" s="71"/>
      <c r="LK46" s="71"/>
      <c r="LL46" s="71"/>
      <c r="LM46" s="71"/>
      <c r="LN46" s="71"/>
      <c r="LO46" s="71"/>
      <c r="LP46" s="71"/>
      <c r="LQ46" s="71"/>
      <c r="LR46" s="71"/>
      <c r="LS46" s="71"/>
      <c r="LT46" s="71"/>
      <c r="LU46" s="71"/>
      <c r="LV46" s="71"/>
      <c r="LW46" s="71"/>
      <c r="LX46" s="71"/>
      <c r="LY46" s="71"/>
      <c r="LZ46" s="71"/>
      <c r="MA46" s="71"/>
      <c r="MB46" s="71"/>
      <c r="MC46" s="71"/>
      <c r="MD46" s="71"/>
      <c r="ME46" s="71"/>
      <c r="MF46" s="71"/>
      <c r="MG46" s="71"/>
      <c r="MH46" s="71"/>
      <c r="MI46" s="71"/>
      <c r="MJ46" s="71"/>
      <c r="MK46" s="71"/>
      <c r="ML46" s="71"/>
      <c r="MM46" s="71"/>
      <c r="MN46" s="71"/>
      <c r="MO46" s="71"/>
      <c r="MP46" s="71"/>
      <c r="MQ46" s="71"/>
      <c r="MR46" s="71"/>
      <c r="MS46" s="71"/>
      <c r="MT46" s="71"/>
    </row>
    <row r="47" spans="1:358" s="28" customFormat="1">
      <c r="A47" s="71"/>
      <c r="B47" s="134">
        <f t="shared" si="4"/>
        <v>5</v>
      </c>
      <c r="C47" s="134">
        <f t="shared" si="4"/>
        <v>0</v>
      </c>
      <c r="D47" s="136"/>
      <c r="E47" s="136">
        <v>4165</v>
      </c>
      <c r="F47" s="136">
        <v>4165</v>
      </c>
      <c r="G47" s="136">
        <v>4166</v>
      </c>
      <c r="H47" s="136">
        <v>4165</v>
      </c>
      <c r="I47" s="136">
        <v>4165</v>
      </c>
      <c r="J47" s="136">
        <v>4165</v>
      </c>
      <c r="K47" s="136">
        <v>4165</v>
      </c>
      <c r="L47" s="136">
        <v>4165</v>
      </c>
      <c r="M47" s="136">
        <v>4166</v>
      </c>
      <c r="N47" s="136">
        <v>4165</v>
      </c>
      <c r="O47" s="136"/>
      <c r="P47" s="136"/>
      <c r="Q47" s="136"/>
      <c r="R47" s="136"/>
      <c r="S47" s="136"/>
      <c r="T47" s="136"/>
      <c r="U47" s="136"/>
      <c r="V47" s="136"/>
      <c r="W47" s="136"/>
      <c r="X47" s="136"/>
      <c r="Y47" s="136"/>
      <c r="Z47" s="136"/>
      <c r="AA47" s="136"/>
      <c r="AB47" s="136"/>
      <c r="AC47" s="136"/>
      <c r="AD47" s="136"/>
      <c r="AE47" s="136"/>
      <c r="AF47" s="136"/>
      <c r="AG47" s="136"/>
      <c r="AH47" s="138"/>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c r="HM47" s="71"/>
      <c r="HN47" s="71"/>
      <c r="HO47" s="71"/>
      <c r="HP47" s="71"/>
      <c r="HQ47" s="71"/>
      <c r="HR47" s="71"/>
      <c r="HS47" s="71"/>
      <c r="HT47" s="71"/>
      <c r="HU47" s="71"/>
      <c r="HV47" s="71"/>
      <c r="HW47" s="71"/>
      <c r="HX47" s="71"/>
      <c r="HY47" s="71"/>
      <c r="HZ47" s="71"/>
      <c r="IA47" s="71"/>
      <c r="IB47" s="71"/>
      <c r="IC47" s="71"/>
      <c r="ID47" s="71"/>
      <c r="IE47" s="71"/>
      <c r="IF47" s="71"/>
      <c r="IG47" s="71"/>
      <c r="IH47" s="71"/>
      <c r="II47" s="71"/>
      <c r="IJ47" s="71"/>
      <c r="IK47" s="71"/>
      <c r="IL47" s="71"/>
      <c r="IM47" s="71"/>
      <c r="IN47" s="71"/>
      <c r="IO47" s="71"/>
      <c r="IP47" s="71"/>
      <c r="IQ47" s="71"/>
      <c r="IR47" s="71"/>
      <c r="IS47" s="71"/>
      <c r="IT47" s="71"/>
      <c r="IU47" s="71"/>
      <c r="IV47" s="71"/>
      <c r="IW47" s="71"/>
      <c r="IX47" s="71"/>
      <c r="IY47" s="71"/>
      <c r="IZ47" s="71"/>
      <c r="JA47" s="71"/>
      <c r="JB47" s="71"/>
      <c r="JC47" s="71"/>
      <c r="JD47" s="71"/>
      <c r="JE47" s="71"/>
      <c r="JF47" s="71"/>
      <c r="JG47" s="71"/>
      <c r="JH47" s="71"/>
      <c r="JI47" s="71"/>
      <c r="JJ47" s="71"/>
      <c r="JK47" s="71"/>
      <c r="JL47" s="71"/>
      <c r="JM47" s="71"/>
      <c r="JN47" s="71"/>
      <c r="JO47" s="71"/>
      <c r="JP47" s="71"/>
      <c r="JQ47" s="71"/>
      <c r="JR47" s="71"/>
      <c r="JS47" s="71"/>
      <c r="JT47" s="71"/>
      <c r="JU47" s="71"/>
      <c r="JV47" s="71"/>
      <c r="JW47" s="71"/>
      <c r="JX47" s="71"/>
      <c r="JY47" s="71"/>
      <c r="JZ47" s="71"/>
      <c r="KA47" s="71"/>
      <c r="KB47" s="71"/>
      <c r="KC47" s="71"/>
      <c r="KD47" s="71"/>
      <c r="KE47" s="71"/>
      <c r="KF47" s="71"/>
      <c r="KG47" s="71"/>
      <c r="KH47" s="71"/>
      <c r="KI47" s="71"/>
      <c r="KJ47" s="71"/>
      <c r="KK47" s="71"/>
      <c r="KL47" s="71"/>
      <c r="KM47" s="71"/>
      <c r="KN47" s="71"/>
      <c r="KO47" s="71"/>
      <c r="KP47" s="71"/>
      <c r="KQ47" s="71"/>
      <c r="KR47" s="71"/>
      <c r="KS47" s="71"/>
      <c r="KT47" s="71"/>
      <c r="KU47" s="71"/>
      <c r="KV47" s="71"/>
      <c r="KW47" s="71"/>
      <c r="KX47" s="71"/>
      <c r="KY47" s="71"/>
      <c r="KZ47" s="71"/>
      <c r="LA47" s="71"/>
      <c r="LB47" s="71"/>
      <c r="LC47" s="71"/>
      <c r="LD47" s="71"/>
      <c r="LE47" s="71"/>
      <c r="LF47" s="71"/>
      <c r="LG47" s="71"/>
      <c r="LH47" s="71"/>
      <c r="LI47" s="71"/>
      <c r="LJ47" s="71"/>
      <c r="LK47" s="71"/>
      <c r="LL47" s="71"/>
      <c r="LM47" s="71"/>
      <c r="LN47" s="71"/>
      <c r="LO47" s="71"/>
      <c r="LP47" s="71"/>
      <c r="LQ47" s="71"/>
      <c r="LR47" s="71"/>
      <c r="LS47" s="71"/>
      <c r="LT47" s="71"/>
      <c r="LU47" s="71"/>
      <c r="LV47" s="71"/>
      <c r="LW47" s="71"/>
      <c r="LX47" s="71"/>
      <c r="LY47" s="71"/>
      <c r="LZ47" s="71"/>
      <c r="MA47" s="71"/>
      <c r="MB47" s="71"/>
      <c r="MC47" s="71"/>
      <c r="MD47" s="71"/>
      <c r="ME47" s="71"/>
      <c r="MF47" s="71"/>
      <c r="MG47" s="71"/>
      <c r="MH47" s="71"/>
      <c r="MI47" s="71"/>
      <c r="MJ47" s="71"/>
      <c r="MK47" s="71"/>
      <c r="ML47" s="71"/>
      <c r="MM47" s="71"/>
      <c r="MN47" s="71"/>
      <c r="MO47" s="71"/>
      <c r="MP47" s="71"/>
      <c r="MQ47" s="71"/>
      <c r="MR47" s="71"/>
      <c r="MS47" s="71"/>
      <c r="MT47" s="71"/>
    </row>
    <row r="48" spans="1:358" s="28" customFormat="1">
      <c r="A48" s="71"/>
      <c r="B48" s="134">
        <f t="shared" si="4"/>
        <v>6</v>
      </c>
      <c r="C48" s="134">
        <f t="shared" si="4"/>
        <v>0</v>
      </c>
      <c r="D48" s="136"/>
      <c r="E48" s="136">
        <v>312</v>
      </c>
      <c r="F48" s="136">
        <v>311</v>
      </c>
      <c r="G48" s="136">
        <v>312</v>
      </c>
      <c r="H48" s="136">
        <v>312</v>
      </c>
      <c r="I48" s="136">
        <v>312</v>
      </c>
      <c r="J48" s="136">
        <v>311</v>
      </c>
      <c r="K48" s="136">
        <v>312</v>
      </c>
      <c r="L48" s="136">
        <v>312</v>
      </c>
      <c r="M48" s="136">
        <v>312</v>
      </c>
      <c r="N48" s="136">
        <v>311</v>
      </c>
      <c r="O48" s="136"/>
      <c r="P48" s="136"/>
      <c r="Q48" s="136"/>
      <c r="R48" s="136"/>
      <c r="S48" s="136"/>
      <c r="T48" s="136"/>
      <c r="U48" s="136"/>
      <c r="V48" s="136"/>
      <c r="W48" s="136"/>
      <c r="X48" s="136"/>
      <c r="Y48" s="136"/>
      <c r="Z48" s="136"/>
      <c r="AA48" s="136"/>
      <c r="AB48" s="136"/>
      <c r="AC48" s="136"/>
      <c r="AD48" s="136"/>
      <c r="AE48" s="136"/>
      <c r="AF48" s="136"/>
      <c r="AG48" s="136"/>
      <c r="AH48" s="138"/>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c r="HM48" s="71"/>
      <c r="HN48" s="71"/>
      <c r="HO48" s="71"/>
      <c r="HP48" s="71"/>
      <c r="HQ48" s="71"/>
      <c r="HR48" s="71"/>
      <c r="HS48" s="71"/>
      <c r="HT48" s="71"/>
      <c r="HU48" s="71"/>
      <c r="HV48" s="71"/>
      <c r="HW48" s="71"/>
      <c r="HX48" s="71"/>
      <c r="HY48" s="71"/>
      <c r="HZ48" s="71"/>
      <c r="IA48" s="71"/>
      <c r="IB48" s="71"/>
      <c r="IC48" s="71"/>
      <c r="ID48" s="71"/>
      <c r="IE48" s="71"/>
      <c r="IF48" s="71"/>
      <c r="IG48" s="71"/>
      <c r="IH48" s="71"/>
      <c r="II48" s="71"/>
      <c r="IJ48" s="71"/>
      <c r="IK48" s="71"/>
      <c r="IL48" s="71"/>
      <c r="IM48" s="71"/>
      <c r="IN48" s="71"/>
      <c r="IO48" s="71"/>
      <c r="IP48" s="71"/>
      <c r="IQ48" s="71"/>
      <c r="IR48" s="71"/>
      <c r="IS48" s="71"/>
      <c r="IT48" s="71"/>
      <c r="IU48" s="71"/>
      <c r="IV48" s="71"/>
      <c r="IW48" s="71"/>
      <c r="IX48" s="71"/>
      <c r="IY48" s="71"/>
      <c r="IZ48" s="71"/>
      <c r="JA48" s="71"/>
      <c r="JB48" s="71"/>
      <c r="JC48" s="71"/>
      <c r="JD48" s="71"/>
      <c r="JE48" s="71"/>
      <c r="JF48" s="71"/>
      <c r="JG48" s="71"/>
      <c r="JH48" s="71"/>
      <c r="JI48" s="71"/>
      <c r="JJ48" s="71"/>
      <c r="JK48" s="71"/>
      <c r="JL48" s="71"/>
      <c r="JM48" s="71"/>
      <c r="JN48" s="71"/>
      <c r="JO48" s="71"/>
      <c r="JP48" s="71"/>
      <c r="JQ48" s="71"/>
      <c r="JR48" s="71"/>
      <c r="JS48" s="71"/>
      <c r="JT48" s="71"/>
      <c r="JU48" s="71"/>
      <c r="JV48" s="71"/>
      <c r="JW48" s="71"/>
      <c r="JX48" s="71"/>
      <c r="JY48" s="71"/>
      <c r="JZ48" s="71"/>
      <c r="KA48" s="71"/>
      <c r="KB48" s="71"/>
      <c r="KC48" s="71"/>
      <c r="KD48" s="71"/>
      <c r="KE48" s="71"/>
      <c r="KF48" s="71"/>
      <c r="KG48" s="71"/>
      <c r="KH48" s="71"/>
      <c r="KI48" s="71"/>
      <c r="KJ48" s="71"/>
      <c r="KK48" s="71"/>
      <c r="KL48" s="71"/>
      <c r="KM48" s="71"/>
      <c r="KN48" s="71"/>
      <c r="KO48" s="71"/>
      <c r="KP48" s="71"/>
      <c r="KQ48" s="71"/>
      <c r="KR48" s="71"/>
      <c r="KS48" s="71"/>
      <c r="KT48" s="71"/>
      <c r="KU48" s="71"/>
      <c r="KV48" s="71"/>
      <c r="KW48" s="71"/>
      <c r="KX48" s="71"/>
      <c r="KY48" s="71"/>
      <c r="KZ48" s="71"/>
      <c r="LA48" s="71"/>
      <c r="LB48" s="71"/>
      <c r="LC48" s="71"/>
      <c r="LD48" s="71"/>
      <c r="LE48" s="71"/>
      <c r="LF48" s="71"/>
      <c r="LG48" s="71"/>
      <c r="LH48" s="71"/>
      <c r="LI48" s="71"/>
      <c r="LJ48" s="71"/>
      <c r="LK48" s="71"/>
      <c r="LL48" s="71"/>
      <c r="LM48" s="71"/>
      <c r="LN48" s="71"/>
      <c r="LO48" s="71"/>
      <c r="LP48" s="71"/>
      <c r="LQ48" s="71"/>
      <c r="LR48" s="71"/>
      <c r="LS48" s="71"/>
      <c r="LT48" s="71"/>
      <c r="LU48" s="71"/>
      <c r="LV48" s="71"/>
      <c r="LW48" s="71"/>
      <c r="LX48" s="71"/>
      <c r="LY48" s="71"/>
      <c r="LZ48" s="71"/>
      <c r="MA48" s="71"/>
      <c r="MB48" s="71"/>
      <c r="MC48" s="71"/>
      <c r="MD48" s="71"/>
      <c r="ME48" s="71"/>
      <c r="MF48" s="71"/>
      <c r="MG48" s="71"/>
      <c r="MH48" s="71"/>
      <c r="MI48" s="71"/>
      <c r="MJ48" s="71"/>
      <c r="MK48" s="71"/>
      <c r="ML48" s="71"/>
      <c r="MM48" s="71"/>
      <c r="MN48" s="71"/>
      <c r="MO48" s="71"/>
      <c r="MP48" s="71"/>
      <c r="MQ48" s="71"/>
      <c r="MR48" s="71"/>
      <c r="MS48" s="71"/>
      <c r="MT48" s="71"/>
    </row>
    <row r="49" spans="1:358" s="28" customFormat="1">
      <c r="A49" s="71"/>
      <c r="B49" s="134">
        <f t="shared" si="4"/>
        <v>7</v>
      </c>
      <c r="C49" s="134">
        <f t="shared" si="4"/>
        <v>0</v>
      </c>
      <c r="D49" s="136"/>
      <c r="E49" s="136">
        <v>4315</v>
      </c>
      <c r="F49" s="136">
        <v>4315</v>
      </c>
      <c r="G49" s="136">
        <v>4315</v>
      </c>
      <c r="H49" s="136">
        <v>4315</v>
      </c>
      <c r="I49" s="136">
        <v>4315</v>
      </c>
      <c r="J49" s="136">
        <v>4315</v>
      </c>
      <c r="K49" s="136">
        <v>4315</v>
      </c>
      <c r="L49" s="136">
        <v>4315</v>
      </c>
      <c r="M49" s="136">
        <v>4315</v>
      </c>
      <c r="N49" s="136">
        <v>4314</v>
      </c>
      <c r="O49" s="136"/>
      <c r="P49" s="136"/>
      <c r="Q49" s="136"/>
      <c r="R49" s="136"/>
      <c r="S49" s="136"/>
      <c r="T49" s="136"/>
      <c r="U49" s="136"/>
      <c r="V49" s="136"/>
      <c r="W49" s="136"/>
      <c r="X49" s="136"/>
      <c r="Y49" s="136"/>
      <c r="Z49" s="136"/>
      <c r="AA49" s="136"/>
      <c r="AB49" s="136"/>
      <c r="AC49" s="136"/>
      <c r="AD49" s="136"/>
      <c r="AE49" s="136"/>
      <c r="AF49" s="136"/>
      <c r="AG49" s="136"/>
      <c r="AH49" s="138"/>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71"/>
      <c r="DL49" s="71"/>
      <c r="DM49" s="71"/>
      <c r="DN49" s="71"/>
      <c r="DO49" s="71"/>
      <c r="DP49" s="71"/>
      <c r="DQ49" s="71"/>
      <c r="DR49" s="71"/>
      <c r="DS49" s="71"/>
      <c r="DT49" s="71"/>
      <c r="DU49" s="71"/>
      <c r="DV49" s="71"/>
      <c r="DW49" s="71"/>
      <c r="DX49" s="71"/>
      <c r="DY49" s="71"/>
      <c r="DZ49" s="71"/>
      <c r="EA49" s="71"/>
      <c r="EB49" s="71"/>
      <c r="EC49" s="71"/>
      <c r="ED49" s="71"/>
      <c r="EE49" s="71"/>
      <c r="EF49" s="71"/>
      <c r="EG49" s="71"/>
      <c r="EH49" s="71"/>
      <c r="EI49" s="71"/>
      <c r="EJ49" s="71"/>
      <c r="EK49" s="71"/>
      <c r="EL49" s="71"/>
      <c r="EM49" s="71"/>
      <c r="EN49" s="71"/>
      <c r="EO49" s="71"/>
      <c r="EP49" s="71"/>
      <c r="EQ49" s="71"/>
      <c r="ER49" s="71"/>
      <c r="ES49" s="71"/>
      <c r="ET49" s="71"/>
      <c r="EU49" s="71"/>
      <c r="EV49" s="71"/>
      <c r="EW49" s="71"/>
      <c r="EX49" s="71"/>
      <c r="EY49" s="71"/>
      <c r="EZ49" s="71"/>
      <c r="FA49" s="71"/>
      <c r="FB49" s="71"/>
      <c r="FC49" s="71"/>
      <c r="FD49" s="71"/>
      <c r="FE49" s="71"/>
      <c r="FF49" s="71"/>
      <c r="FG49" s="71"/>
      <c r="FH49" s="71"/>
      <c r="FI49" s="71"/>
      <c r="FJ49" s="71"/>
      <c r="FK49" s="71"/>
      <c r="FL49" s="71"/>
      <c r="FM49" s="71"/>
      <c r="FN49" s="71"/>
      <c r="FO49" s="71"/>
      <c r="FP49" s="71"/>
      <c r="FQ49" s="71"/>
      <c r="FR49" s="71"/>
      <c r="FS49" s="71"/>
      <c r="FT49" s="71"/>
      <c r="FU49" s="71"/>
      <c r="FV49" s="71"/>
      <c r="FW49" s="71"/>
      <c r="FX49" s="71"/>
      <c r="FY49" s="71"/>
      <c r="FZ49" s="71"/>
      <c r="GA49" s="71"/>
      <c r="GB49" s="71"/>
      <c r="GC49" s="71"/>
      <c r="GD49" s="71"/>
      <c r="GE49" s="71"/>
      <c r="GF49" s="71"/>
      <c r="GG49" s="71"/>
      <c r="GH49" s="71"/>
      <c r="GI49" s="71"/>
      <c r="GJ49" s="71"/>
      <c r="GK49" s="71"/>
      <c r="GL49" s="71"/>
      <c r="GM49" s="71"/>
      <c r="GN49" s="71"/>
      <c r="GO49" s="71"/>
      <c r="GP49" s="71"/>
      <c r="GQ49" s="71"/>
      <c r="GR49" s="71"/>
      <c r="GS49" s="71"/>
      <c r="GT49" s="71"/>
      <c r="GU49" s="71"/>
      <c r="GV49" s="71"/>
      <c r="GW49" s="71"/>
      <c r="GX49" s="71"/>
      <c r="GY49" s="71"/>
      <c r="GZ49" s="71"/>
      <c r="HA49" s="71"/>
      <c r="HB49" s="71"/>
      <c r="HC49" s="71"/>
      <c r="HD49" s="71"/>
      <c r="HE49" s="71"/>
      <c r="HF49" s="71"/>
      <c r="HG49" s="71"/>
      <c r="HH49" s="71"/>
      <c r="HI49" s="71"/>
      <c r="HJ49" s="71"/>
      <c r="HK49" s="71"/>
      <c r="HL49" s="71"/>
      <c r="HM49" s="71"/>
      <c r="HN49" s="71"/>
      <c r="HO49" s="71"/>
      <c r="HP49" s="71"/>
      <c r="HQ49" s="71"/>
      <c r="HR49" s="71"/>
      <c r="HS49" s="71"/>
      <c r="HT49" s="71"/>
      <c r="HU49" s="71"/>
      <c r="HV49" s="71"/>
      <c r="HW49" s="71"/>
      <c r="HX49" s="71"/>
      <c r="HY49" s="71"/>
      <c r="HZ49" s="71"/>
      <c r="IA49" s="71"/>
      <c r="IB49" s="71"/>
      <c r="IC49" s="71"/>
      <c r="ID49" s="71"/>
      <c r="IE49" s="71"/>
      <c r="IF49" s="71"/>
      <c r="IG49" s="71"/>
      <c r="IH49" s="71"/>
      <c r="II49" s="71"/>
      <c r="IJ49" s="71"/>
      <c r="IK49" s="71"/>
      <c r="IL49" s="71"/>
      <c r="IM49" s="71"/>
      <c r="IN49" s="71"/>
      <c r="IO49" s="71"/>
      <c r="IP49" s="71"/>
      <c r="IQ49" s="71"/>
      <c r="IR49" s="71"/>
      <c r="IS49" s="71"/>
      <c r="IT49" s="71"/>
      <c r="IU49" s="71"/>
      <c r="IV49" s="71"/>
      <c r="IW49" s="71"/>
      <c r="IX49" s="71"/>
      <c r="IY49" s="71"/>
      <c r="IZ49" s="71"/>
      <c r="JA49" s="71"/>
      <c r="JB49" s="71"/>
      <c r="JC49" s="71"/>
      <c r="JD49" s="71"/>
      <c r="JE49" s="71"/>
      <c r="JF49" s="71"/>
      <c r="JG49" s="71"/>
      <c r="JH49" s="71"/>
      <c r="JI49" s="71"/>
      <c r="JJ49" s="71"/>
      <c r="JK49" s="71"/>
      <c r="JL49" s="71"/>
      <c r="JM49" s="71"/>
      <c r="JN49" s="71"/>
      <c r="JO49" s="71"/>
      <c r="JP49" s="71"/>
      <c r="JQ49" s="71"/>
      <c r="JR49" s="71"/>
      <c r="JS49" s="71"/>
      <c r="JT49" s="71"/>
      <c r="JU49" s="71"/>
      <c r="JV49" s="71"/>
      <c r="JW49" s="71"/>
      <c r="JX49" s="71"/>
      <c r="JY49" s="71"/>
      <c r="JZ49" s="71"/>
      <c r="KA49" s="71"/>
      <c r="KB49" s="71"/>
      <c r="KC49" s="71"/>
      <c r="KD49" s="71"/>
      <c r="KE49" s="71"/>
      <c r="KF49" s="71"/>
      <c r="KG49" s="71"/>
      <c r="KH49" s="71"/>
      <c r="KI49" s="71"/>
      <c r="KJ49" s="71"/>
      <c r="KK49" s="71"/>
      <c r="KL49" s="71"/>
      <c r="KM49" s="71"/>
      <c r="KN49" s="71"/>
      <c r="KO49" s="71"/>
      <c r="KP49" s="71"/>
      <c r="KQ49" s="71"/>
      <c r="KR49" s="71"/>
      <c r="KS49" s="71"/>
      <c r="KT49" s="71"/>
      <c r="KU49" s="71"/>
      <c r="KV49" s="71"/>
      <c r="KW49" s="71"/>
      <c r="KX49" s="71"/>
      <c r="KY49" s="71"/>
      <c r="KZ49" s="71"/>
      <c r="LA49" s="71"/>
      <c r="LB49" s="71"/>
      <c r="LC49" s="71"/>
      <c r="LD49" s="71"/>
      <c r="LE49" s="71"/>
      <c r="LF49" s="71"/>
      <c r="LG49" s="71"/>
      <c r="LH49" s="71"/>
      <c r="LI49" s="71"/>
      <c r="LJ49" s="71"/>
      <c r="LK49" s="71"/>
      <c r="LL49" s="71"/>
      <c r="LM49" s="71"/>
      <c r="LN49" s="71"/>
      <c r="LO49" s="71"/>
      <c r="LP49" s="71"/>
      <c r="LQ49" s="71"/>
      <c r="LR49" s="71"/>
      <c r="LS49" s="71"/>
      <c r="LT49" s="71"/>
      <c r="LU49" s="71"/>
      <c r="LV49" s="71"/>
      <c r="LW49" s="71"/>
      <c r="LX49" s="71"/>
      <c r="LY49" s="71"/>
      <c r="LZ49" s="71"/>
      <c r="MA49" s="71"/>
      <c r="MB49" s="71"/>
      <c r="MC49" s="71"/>
      <c r="MD49" s="71"/>
      <c r="ME49" s="71"/>
      <c r="MF49" s="71"/>
      <c r="MG49" s="71"/>
      <c r="MH49" s="71"/>
      <c r="MI49" s="71"/>
      <c r="MJ49" s="71"/>
      <c r="MK49" s="71"/>
      <c r="ML49" s="71"/>
      <c r="MM49" s="71"/>
      <c r="MN49" s="71"/>
      <c r="MO49" s="71"/>
      <c r="MP49" s="71"/>
      <c r="MQ49" s="71"/>
      <c r="MR49" s="71"/>
      <c r="MS49" s="71"/>
      <c r="MT49" s="71"/>
    </row>
    <row r="50" spans="1:358" s="28" customFormat="1">
      <c r="A50" s="71"/>
      <c r="B50" s="134">
        <f t="shared" si="4"/>
        <v>8</v>
      </c>
      <c r="C50" s="134">
        <f t="shared" si="4"/>
        <v>0</v>
      </c>
      <c r="D50" s="136"/>
      <c r="E50" s="136">
        <v>29329</v>
      </c>
      <c r="F50" s="136">
        <v>29329</v>
      </c>
      <c r="G50" s="136">
        <v>29328</v>
      </c>
      <c r="H50" s="136">
        <v>29329</v>
      </c>
      <c r="I50" s="136">
        <v>29329</v>
      </c>
      <c r="J50" s="136">
        <v>29329</v>
      </c>
      <c r="K50" s="136">
        <v>29328</v>
      </c>
      <c r="L50" s="136">
        <v>29329</v>
      </c>
      <c r="M50" s="136">
        <v>29329</v>
      </c>
      <c r="N50" s="136">
        <v>29329</v>
      </c>
      <c r="O50" s="136"/>
      <c r="P50" s="136"/>
      <c r="Q50" s="136"/>
      <c r="R50" s="136"/>
      <c r="S50" s="136"/>
      <c r="T50" s="136"/>
      <c r="U50" s="136"/>
      <c r="V50" s="136"/>
      <c r="W50" s="136"/>
      <c r="X50" s="136"/>
      <c r="Y50" s="136"/>
      <c r="Z50" s="136"/>
      <c r="AA50" s="136"/>
      <c r="AB50" s="136"/>
      <c r="AC50" s="136"/>
      <c r="AD50" s="136"/>
      <c r="AE50" s="136"/>
      <c r="AF50" s="136"/>
      <c r="AG50" s="136"/>
      <c r="AH50" s="138"/>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71"/>
      <c r="DL50" s="71"/>
      <c r="DM50" s="71"/>
      <c r="DN50" s="71"/>
      <c r="DO50" s="71"/>
      <c r="DP50" s="71"/>
      <c r="DQ50" s="71"/>
      <c r="DR50" s="71"/>
      <c r="DS50" s="71"/>
      <c r="DT50" s="71"/>
      <c r="DU50" s="71"/>
      <c r="DV50" s="71"/>
      <c r="DW50" s="71"/>
      <c r="DX50" s="71"/>
      <c r="DY50" s="71"/>
      <c r="DZ50" s="71"/>
      <c r="EA50" s="71"/>
      <c r="EB50" s="71"/>
      <c r="EC50" s="71"/>
      <c r="ED50" s="71"/>
      <c r="EE50" s="71"/>
      <c r="EF50" s="71"/>
      <c r="EG50" s="71"/>
      <c r="EH50" s="71"/>
      <c r="EI50" s="71"/>
      <c r="EJ50" s="71"/>
      <c r="EK50" s="71"/>
      <c r="EL50" s="71"/>
      <c r="EM50" s="71"/>
      <c r="EN50" s="71"/>
      <c r="EO50" s="71"/>
      <c r="EP50" s="71"/>
      <c r="EQ50" s="71"/>
      <c r="ER50" s="71"/>
      <c r="ES50" s="71"/>
      <c r="ET50" s="71"/>
      <c r="EU50" s="71"/>
      <c r="EV50" s="71"/>
      <c r="EW50" s="71"/>
      <c r="EX50" s="71"/>
      <c r="EY50" s="71"/>
      <c r="EZ50" s="71"/>
      <c r="FA50" s="71"/>
      <c r="FB50" s="71"/>
      <c r="FC50" s="71"/>
      <c r="FD50" s="71"/>
      <c r="FE50" s="71"/>
      <c r="FF50" s="71"/>
      <c r="FG50" s="71"/>
      <c r="FH50" s="71"/>
      <c r="FI50" s="71"/>
      <c r="FJ50" s="71"/>
      <c r="FK50" s="71"/>
      <c r="FL50" s="71"/>
      <c r="FM50" s="71"/>
      <c r="FN50" s="71"/>
      <c r="FO50" s="71"/>
      <c r="FP50" s="71"/>
      <c r="FQ50" s="71"/>
      <c r="FR50" s="71"/>
      <c r="FS50" s="71"/>
      <c r="FT50" s="71"/>
      <c r="FU50" s="71"/>
      <c r="FV50" s="71"/>
      <c r="FW50" s="71"/>
      <c r="FX50" s="71"/>
      <c r="FY50" s="71"/>
      <c r="FZ50" s="71"/>
      <c r="GA50" s="71"/>
      <c r="GB50" s="71"/>
      <c r="GC50" s="71"/>
      <c r="GD50" s="71"/>
      <c r="GE50" s="71"/>
      <c r="GF50" s="71"/>
      <c r="GG50" s="71"/>
      <c r="GH50" s="71"/>
      <c r="GI50" s="71"/>
      <c r="GJ50" s="71"/>
      <c r="GK50" s="71"/>
      <c r="GL50" s="71"/>
      <c r="GM50" s="71"/>
      <c r="GN50" s="71"/>
      <c r="GO50" s="71"/>
      <c r="GP50" s="71"/>
      <c r="GQ50" s="71"/>
      <c r="GR50" s="71"/>
      <c r="GS50" s="71"/>
      <c r="GT50" s="71"/>
      <c r="GU50" s="71"/>
      <c r="GV50" s="71"/>
      <c r="GW50" s="71"/>
      <c r="GX50" s="71"/>
      <c r="GY50" s="71"/>
      <c r="GZ50" s="71"/>
      <c r="HA50" s="71"/>
      <c r="HB50" s="71"/>
      <c r="HC50" s="71"/>
      <c r="HD50" s="71"/>
      <c r="HE50" s="71"/>
      <c r="HF50" s="71"/>
      <c r="HG50" s="71"/>
      <c r="HH50" s="71"/>
      <c r="HI50" s="71"/>
      <c r="HJ50" s="71"/>
      <c r="HK50" s="71"/>
      <c r="HL50" s="71"/>
      <c r="HM50" s="71"/>
      <c r="HN50" s="71"/>
      <c r="HO50" s="71"/>
      <c r="HP50" s="71"/>
      <c r="HQ50" s="71"/>
      <c r="HR50" s="71"/>
      <c r="HS50" s="71"/>
      <c r="HT50" s="71"/>
      <c r="HU50" s="71"/>
      <c r="HV50" s="71"/>
      <c r="HW50" s="71"/>
      <c r="HX50" s="71"/>
      <c r="HY50" s="71"/>
      <c r="HZ50" s="71"/>
      <c r="IA50" s="71"/>
      <c r="IB50" s="71"/>
      <c r="IC50" s="71"/>
      <c r="ID50" s="71"/>
      <c r="IE50" s="71"/>
      <c r="IF50" s="71"/>
      <c r="IG50" s="71"/>
      <c r="IH50" s="71"/>
      <c r="II50" s="71"/>
      <c r="IJ50" s="71"/>
      <c r="IK50" s="71"/>
      <c r="IL50" s="71"/>
      <c r="IM50" s="71"/>
      <c r="IN50" s="71"/>
      <c r="IO50" s="71"/>
      <c r="IP50" s="71"/>
      <c r="IQ50" s="71"/>
      <c r="IR50" s="71"/>
      <c r="IS50" s="71"/>
      <c r="IT50" s="71"/>
      <c r="IU50" s="71"/>
      <c r="IV50" s="71"/>
      <c r="IW50" s="71"/>
      <c r="IX50" s="71"/>
      <c r="IY50" s="71"/>
      <c r="IZ50" s="71"/>
      <c r="JA50" s="71"/>
      <c r="JB50" s="71"/>
      <c r="JC50" s="71"/>
      <c r="JD50" s="71"/>
      <c r="JE50" s="71"/>
      <c r="JF50" s="71"/>
      <c r="JG50" s="71"/>
      <c r="JH50" s="71"/>
      <c r="JI50" s="71"/>
      <c r="JJ50" s="71"/>
      <c r="JK50" s="71"/>
      <c r="JL50" s="71"/>
      <c r="JM50" s="71"/>
      <c r="JN50" s="71"/>
      <c r="JO50" s="71"/>
      <c r="JP50" s="71"/>
      <c r="JQ50" s="71"/>
      <c r="JR50" s="71"/>
      <c r="JS50" s="71"/>
      <c r="JT50" s="71"/>
      <c r="JU50" s="71"/>
      <c r="JV50" s="71"/>
      <c r="JW50" s="71"/>
      <c r="JX50" s="71"/>
      <c r="JY50" s="71"/>
      <c r="JZ50" s="71"/>
      <c r="KA50" s="71"/>
      <c r="KB50" s="71"/>
      <c r="KC50" s="71"/>
      <c r="KD50" s="71"/>
      <c r="KE50" s="71"/>
      <c r="KF50" s="71"/>
      <c r="KG50" s="71"/>
      <c r="KH50" s="71"/>
      <c r="KI50" s="71"/>
      <c r="KJ50" s="71"/>
      <c r="KK50" s="71"/>
      <c r="KL50" s="71"/>
      <c r="KM50" s="71"/>
      <c r="KN50" s="71"/>
      <c r="KO50" s="71"/>
      <c r="KP50" s="71"/>
      <c r="KQ50" s="71"/>
      <c r="KR50" s="71"/>
      <c r="KS50" s="71"/>
      <c r="KT50" s="71"/>
      <c r="KU50" s="71"/>
      <c r="KV50" s="71"/>
      <c r="KW50" s="71"/>
      <c r="KX50" s="71"/>
      <c r="KY50" s="71"/>
      <c r="KZ50" s="71"/>
      <c r="LA50" s="71"/>
      <c r="LB50" s="71"/>
      <c r="LC50" s="71"/>
      <c r="LD50" s="71"/>
      <c r="LE50" s="71"/>
      <c r="LF50" s="71"/>
      <c r="LG50" s="71"/>
      <c r="LH50" s="71"/>
      <c r="LI50" s="71"/>
      <c r="LJ50" s="71"/>
      <c r="LK50" s="71"/>
      <c r="LL50" s="71"/>
      <c r="LM50" s="71"/>
      <c r="LN50" s="71"/>
      <c r="LO50" s="71"/>
      <c r="LP50" s="71"/>
      <c r="LQ50" s="71"/>
      <c r="LR50" s="71"/>
      <c r="LS50" s="71"/>
      <c r="LT50" s="71"/>
      <c r="LU50" s="71"/>
      <c r="LV50" s="71"/>
      <c r="LW50" s="71"/>
      <c r="LX50" s="71"/>
      <c r="LY50" s="71"/>
      <c r="LZ50" s="71"/>
      <c r="MA50" s="71"/>
      <c r="MB50" s="71"/>
      <c r="MC50" s="71"/>
      <c r="MD50" s="71"/>
      <c r="ME50" s="71"/>
      <c r="MF50" s="71"/>
      <c r="MG50" s="71"/>
      <c r="MH50" s="71"/>
      <c r="MI50" s="71"/>
      <c r="MJ50" s="71"/>
      <c r="MK50" s="71"/>
      <c r="ML50" s="71"/>
      <c r="MM50" s="71"/>
      <c r="MN50" s="71"/>
      <c r="MO50" s="71"/>
      <c r="MP50" s="71"/>
      <c r="MQ50" s="71"/>
      <c r="MR50" s="71"/>
      <c r="MS50" s="71"/>
      <c r="MT50" s="71"/>
    </row>
    <row r="51" spans="1:358" s="28" customFormat="1">
      <c r="A51" s="71"/>
      <c r="B51" s="134">
        <f t="shared" si="4"/>
        <v>9</v>
      </c>
      <c r="C51" s="134">
        <f t="shared" si="4"/>
        <v>0</v>
      </c>
      <c r="D51" s="136"/>
      <c r="E51" s="136">
        <v>7015</v>
      </c>
      <c r="F51" s="136">
        <v>7015</v>
      </c>
      <c r="G51" s="136">
        <v>7015</v>
      </c>
      <c r="H51" s="136">
        <v>7015</v>
      </c>
      <c r="I51" s="136">
        <v>7015</v>
      </c>
      <c r="J51" s="136">
        <v>7015</v>
      </c>
      <c r="K51" s="136">
        <v>7015</v>
      </c>
      <c r="L51" s="136">
        <v>7015</v>
      </c>
      <c r="M51" s="136">
        <v>7015</v>
      </c>
      <c r="N51" s="136">
        <v>7015</v>
      </c>
      <c r="O51" s="136"/>
      <c r="P51" s="136"/>
      <c r="Q51" s="136"/>
      <c r="R51" s="136"/>
      <c r="S51" s="136"/>
      <c r="T51" s="136"/>
      <c r="U51" s="136"/>
      <c r="V51" s="136"/>
      <c r="W51" s="136"/>
      <c r="X51" s="136"/>
      <c r="Y51" s="136"/>
      <c r="Z51" s="136"/>
      <c r="AA51" s="136"/>
      <c r="AB51" s="136"/>
      <c r="AC51" s="136"/>
      <c r="AD51" s="136"/>
      <c r="AE51" s="136"/>
      <c r="AF51" s="136"/>
      <c r="AG51" s="136"/>
      <c r="AH51" s="138"/>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71"/>
      <c r="DM51" s="71"/>
      <c r="DN51" s="71"/>
      <c r="DO51" s="71"/>
      <c r="DP51" s="71"/>
      <c r="DQ51" s="71"/>
      <c r="DR51" s="71"/>
      <c r="DS51" s="71"/>
      <c r="DT51" s="71"/>
      <c r="DU51" s="71"/>
      <c r="DV51" s="71"/>
      <c r="DW51" s="71"/>
      <c r="DX51" s="71"/>
      <c r="DY51" s="71"/>
      <c r="DZ51" s="71"/>
      <c r="EA51" s="71"/>
      <c r="EB51" s="71"/>
      <c r="EC51" s="71"/>
      <c r="ED51" s="71"/>
      <c r="EE51" s="71"/>
      <c r="EF51" s="71"/>
      <c r="EG51" s="71"/>
      <c r="EH51" s="71"/>
      <c r="EI51" s="71"/>
      <c r="EJ51" s="71"/>
      <c r="EK51" s="71"/>
      <c r="EL51" s="71"/>
      <c r="EM51" s="71"/>
      <c r="EN51" s="71"/>
      <c r="EO51" s="71"/>
      <c r="EP51" s="71"/>
      <c r="EQ51" s="71"/>
      <c r="ER51" s="71"/>
      <c r="ES51" s="71"/>
      <c r="ET51" s="71"/>
      <c r="EU51" s="71"/>
      <c r="EV51" s="71"/>
      <c r="EW51" s="71"/>
      <c r="EX51" s="71"/>
      <c r="EY51" s="71"/>
      <c r="EZ51" s="71"/>
      <c r="FA51" s="71"/>
      <c r="FB51" s="71"/>
      <c r="FC51" s="71"/>
      <c r="FD51" s="71"/>
      <c r="FE51" s="71"/>
      <c r="FF51" s="71"/>
      <c r="FG51" s="71"/>
      <c r="FH51" s="71"/>
      <c r="FI51" s="71"/>
      <c r="FJ51" s="71"/>
      <c r="FK51" s="71"/>
      <c r="FL51" s="71"/>
      <c r="FM51" s="71"/>
      <c r="FN51" s="71"/>
      <c r="FO51" s="71"/>
      <c r="FP51" s="71"/>
      <c r="FQ51" s="71"/>
      <c r="FR51" s="71"/>
      <c r="FS51" s="71"/>
      <c r="FT51" s="71"/>
      <c r="FU51" s="71"/>
      <c r="FV51" s="71"/>
      <c r="FW51" s="71"/>
      <c r="FX51" s="71"/>
      <c r="FY51" s="71"/>
      <c r="FZ51" s="71"/>
      <c r="GA51" s="71"/>
      <c r="GB51" s="71"/>
      <c r="GC51" s="71"/>
      <c r="GD51" s="71"/>
      <c r="GE51" s="71"/>
      <c r="GF51" s="71"/>
      <c r="GG51" s="71"/>
      <c r="GH51" s="71"/>
      <c r="GI51" s="71"/>
      <c r="GJ51" s="71"/>
      <c r="GK51" s="71"/>
      <c r="GL51" s="71"/>
      <c r="GM51" s="71"/>
      <c r="GN51" s="71"/>
      <c r="GO51" s="71"/>
      <c r="GP51" s="71"/>
      <c r="GQ51" s="71"/>
      <c r="GR51" s="71"/>
      <c r="GS51" s="71"/>
      <c r="GT51" s="71"/>
      <c r="GU51" s="71"/>
      <c r="GV51" s="71"/>
      <c r="GW51" s="71"/>
      <c r="GX51" s="71"/>
      <c r="GY51" s="71"/>
      <c r="GZ51" s="71"/>
      <c r="HA51" s="71"/>
      <c r="HB51" s="71"/>
      <c r="HC51" s="71"/>
      <c r="HD51" s="71"/>
      <c r="HE51" s="71"/>
      <c r="HF51" s="71"/>
      <c r="HG51" s="71"/>
      <c r="HH51" s="71"/>
      <c r="HI51" s="71"/>
      <c r="HJ51" s="71"/>
      <c r="HK51" s="71"/>
      <c r="HL51" s="71"/>
      <c r="HM51" s="71"/>
      <c r="HN51" s="71"/>
      <c r="HO51" s="71"/>
      <c r="HP51" s="71"/>
      <c r="HQ51" s="71"/>
      <c r="HR51" s="71"/>
      <c r="HS51" s="71"/>
      <c r="HT51" s="71"/>
      <c r="HU51" s="71"/>
      <c r="HV51" s="71"/>
      <c r="HW51" s="71"/>
      <c r="HX51" s="71"/>
      <c r="HY51" s="71"/>
      <c r="HZ51" s="71"/>
      <c r="IA51" s="71"/>
      <c r="IB51" s="71"/>
      <c r="IC51" s="71"/>
      <c r="ID51" s="71"/>
      <c r="IE51" s="71"/>
      <c r="IF51" s="71"/>
      <c r="IG51" s="71"/>
      <c r="IH51" s="71"/>
      <c r="II51" s="71"/>
      <c r="IJ51" s="71"/>
      <c r="IK51" s="71"/>
      <c r="IL51" s="71"/>
      <c r="IM51" s="71"/>
      <c r="IN51" s="71"/>
      <c r="IO51" s="71"/>
      <c r="IP51" s="71"/>
      <c r="IQ51" s="71"/>
      <c r="IR51" s="71"/>
      <c r="IS51" s="71"/>
      <c r="IT51" s="71"/>
      <c r="IU51" s="71"/>
      <c r="IV51" s="71"/>
      <c r="IW51" s="71"/>
      <c r="IX51" s="71"/>
      <c r="IY51" s="71"/>
      <c r="IZ51" s="71"/>
      <c r="JA51" s="71"/>
      <c r="JB51" s="71"/>
      <c r="JC51" s="71"/>
      <c r="JD51" s="71"/>
      <c r="JE51" s="71"/>
      <c r="JF51" s="71"/>
      <c r="JG51" s="71"/>
      <c r="JH51" s="71"/>
      <c r="JI51" s="71"/>
      <c r="JJ51" s="71"/>
      <c r="JK51" s="71"/>
      <c r="JL51" s="71"/>
      <c r="JM51" s="71"/>
      <c r="JN51" s="71"/>
      <c r="JO51" s="71"/>
      <c r="JP51" s="71"/>
      <c r="JQ51" s="71"/>
      <c r="JR51" s="71"/>
      <c r="JS51" s="71"/>
      <c r="JT51" s="71"/>
      <c r="JU51" s="71"/>
      <c r="JV51" s="71"/>
      <c r="JW51" s="71"/>
      <c r="JX51" s="71"/>
      <c r="JY51" s="71"/>
      <c r="JZ51" s="71"/>
      <c r="KA51" s="71"/>
      <c r="KB51" s="71"/>
      <c r="KC51" s="71"/>
      <c r="KD51" s="71"/>
      <c r="KE51" s="71"/>
      <c r="KF51" s="71"/>
      <c r="KG51" s="71"/>
      <c r="KH51" s="71"/>
      <c r="KI51" s="71"/>
      <c r="KJ51" s="71"/>
      <c r="KK51" s="71"/>
      <c r="KL51" s="71"/>
      <c r="KM51" s="71"/>
      <c r="KN51" s="71"/>
      <c r="KO51" s="71"/>
      <c r="KP51" s="71"/>
      <c r="KQ51" s="71"/>
      <c r="KR51" s="71"/>
      <c r="KS51" s="71"/>
      <c r="KT51" s="71"/>
      <c r="KU51" s="71"/>
      <c r="KV51" s="71"/>
      <c r="KW51" s="71"/>
      <c r="KX51" s="71"/>
      <c r="KY51" s="71"/>
      <c r="KZ51" s="71"/>
      <c r="LA51" s="71"/>
      <c r="LB51" s="71"/>
      <c r="LC51" s="71"/>
      <c r="LD51" s="71"/>
      <c r="LE51" s="71"/>
      <c r="LF51" s="71"/>
      <c r="LG51" s="71"/>
      <c r="LH51" s="71"/>
      <c r="LI51" s="71"/>
      <c r="LJ51" s="71"/>
      <c r="LK51" s="71"/>
      <c r="LL51" s="71"/>
      <c r="LM51" s="71"/>
      <c r="LN51" s="71"/>
      <c r="LO51" s="71"/>
      <c r="LP51" s="71"/>
      <c r="LQ51" s="71"/>
      <c r="LR51" s="71"/>
      <c r="LS51" s="71"/>
      <c r="LT51" s="71"/>
      <c r="LU51" s="71"/>
      <c r="LV51" s="71"/>
      <c r="LW51" s="71"/>
      <c r="LX51" s="71"/>
      <c r="LY51" s="71"/>
      <c r="LZ51" s="71"/>
      <c r="MA51" s="71"/>
      <c r="MB51" s="71"/>
      <c r="MC51" s="71"/>
      <c r="MD51" s="71"/>
      <c r="ME51" s="71"/>
      <c r="MF51" s="71"/>
      <c r="MG51" s="71"/>
      <c r="MH51" s="71"/>
      <c r="MI51" s="71"/>
      <c r="MJ51" s="71"/>
      <c r="MK51" s="71"/>
      <c r="ML51" s="71"/>
      <c r="MM51" s="71"/>
      <c r="MN51" s="71"/>
      <c r="MO51" s="71"/>
      <c r="MP51" s="71"/>
      <c r="MQ51" s="71"/>
      <c r="MR51" s="71"/>
      <c r="MS51" s="71"/>
      <c r="MT51" s="71"/>
    </row>
    <row r="52" spans="1:358" s="28" customFormat="1">
      <c r="A52" s="71"/>
      <c r="B52" s="134">
        <f t="shared" si="4"/>
        <v>10</v>
      </c>
      <c r="C52" s="134">
        <f t="shared" si="4"/>
        <v>0</v>
      </c>
      <c r="D52" s="136"/>
      <c r="E52" s="136">
        <v>7299</v>
      </c>
      <c r="F52" s="136">
        <v>7300</v>
      </c>
      <c r="G52" s="136">
        <v>7299</v>
      </c>
      <c r="H52" s="136">
        <v>7299</v>
      </c>
      <c r="I52" s="136">
        <v>7300</v>
      </c>
      <c r="J52" s="136">
        <v>7299</v>
      </c>
      <c r="K52" s="136">
        <v>7299</v>
      </c>
      <c r="L52" s="136">
        <v>7300</v>
      </c>
      <c r="M52" s="136">
        <v>7299</v>
      </c>
      <c r="N52" s="136">
        <v>7299</v>
      </c>
      <c r="O52" s="136"/>
      <c r="P52" s="136"/>
      <c r="Q52" s="136"/>
      <c r="R52" s="136"/>
      <c r="S52" s="136"/>
      <c r="T52" s="136"/>
      <c r="U52" s="136"/>
      <c r="V52" s="136"/>
      <c r="W52" s="136"/>
      <c r="X52" s="136"/>
      <c r="Y52" s="136"/>
      <c r="Z52" s="136"/>
      <c r="AA52" s="136"/>
      <c r="AB52" s="136"/>
      <c r="AC52" s="136"/>
      <c r="AD52" s="136"/>
      <c r="AE52" s="136"/>
      <c r="AF52" s="136"/>
      <c r="AG52" s="136"/>
      <c r="AH52" s="138"/>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c r="IX52" s="71"/>
      <c r="IY52" s="71"/>
      <c r="IZ52" s="71"/>
      <c r="JA52" s="71"/>
      <c r="JB52" s="71"/>
      <c r="JC52" s="71"/>
      <c r="JD52" s="71"/>
      <c r="JE52" s="71"/>
      <c r="JF52" s="71"/>
      <c r="JG52" s="71"/>
      <c r="JH52" s="71"/>
      <c r="JI52" s="71"/>
      <c r="JJ52" s="71"/>
      <c r="JK52" s="71"/>
      <c r="JL52" s="71"/>
      <c r="JM52" s="71"/>
      <c r="JN52" s="71"/>
      <c r="JO52" s="71"/>
      <c r="JP52" s="71"/>
      <c r="JQ52" s="71"/>
      <c r="JR52" s="71"/>
      <c r="JS52" s="71"/>
      <c r="JT52" s="71"/>
      <c r="JU52" s="71"/>
      <c r="JV52" s="71"/>
      <c r="JW52" s="71"/>
      <c r="JX52" s="71"/>
      <c r="JY52" s="71"/>
      <c r="JZ52" s="71"/>
      <c r="KA52" s="71"/>
      <c r="KB52" s="71"/>
      <c r="KC52" s="71"/>
      <c r="KD52" s="71"/>
      <c r="KE52" s="71"/>
      <c r="KF52" s="71"/>
      <c r="KG52" s="71"/>
      <c r="KH52" s="71"/>
      <c r="KI52" s="71"/>
      <c r="KJ52" s="71"/>
      <c r="KK52" s="71"/>
      <c r="KL52" s="71"/>
      <c r="KM52" s="71"/>
      <c r="KN52" s="71"/>
      <c r="KO52" s="71"/>
      <c r="KP52" s="71"/>
      <c r="KQ52" s="71"/>
      <c r="KR52" s="71"/>
      <c r="KS52" s="71"/>
      <c r="KT52" s="71"/>
      <c r="KU52" s="71"/>
      <c r="KV52" s="71"/>
      <c r="KW52" s="71"/>
      <c r="KX52" s="71"/>
      <c r="KY52" s="71"/>
      <c r="KZ52" s="71"/>
      <c r="LA52" s="71"/>
      <c r="LB52" s="71"/>
      <c r="LC52" s="71"/>
      <c r="LD52" s="71"/>
      <c r="LE52" s="71"/>
      <c r="LF52" s="71"/>
      <c r="LG52" s="71"/>
      <c r="LH52" s="71"/>
      <c r="LI52" s="71"/>
      <c r="LJ52" s="71"/>
      <c r="LK52" s="71"/>
      <c r="LL52" s="71"/>
      <c r="LM52" s="71"/>
      <c r="LN52" s="71"/>
      <c r="LO52" s="71"/>
      <c r="LP52" s="71"/>
      <c r="LQ52" s="71"/>
      <c r="LR52" s="71"/>
      <c r="LS52" s="71"/>
      <c r="LT52" s="71"/>
      <c r="LU52" s="71"/>
      <c r="LV52" s="71"/>
      <c r="LW52" s="71"/>
      <c r="LX52" s="71"/>
      <c r="LY52" s="71"/>
      <c r="LZ52" s="71"/>
      <c r="MA52" s="71"/>
      <c r="MB52" s="71"/>
      <c r="MC52" s="71"/>
      <c r="MD52" s="71"/>
      <c r="ME52" s="71"/>
      <c r="MF52" s="71"/>
      <c r="MG52" s="71"/>
      <c r="MH52" s="71"/>
      <c r="MI52" s="71"/>
      <c r="MJ52" s="71"/>
      <c r="MK52" s="71"/>
      <c r="ML52" s="71"/>
      <c r="MM52" s="71"/>
      <c r="MN52" s="71"/>
      <c r="MO52" s="71"/>
      <c r="MP52" s="71"/>
      <c r="MQ52" s="71"/>
      <c r="MR52" s="71"/>
      <c r="MS52" s="71"/>
      <c r="MT52" s="71"/>
    </row>
    <row r="53" spans="1:358" s="28" customFormat="1">
      <c r="A53" s="71"/>
      <c r="B53" s="134">
        <f t="shared" si="4"/>
        <v>11</v>
      </c>
      <c r="C53" s="134">
        <f t="shared" si="4"/>
        <v>0</v>
      </c>
      <c r="D53" s="136"/>
      <c r="E53" s="136">
        <v>3044</v>
      </c>
      <c r="F53" s="136">
        <v>3045</v>
      </c>
      <c r="G53" s="136">
        <v>3044</v>
      </c>
      <c r="H53" s="136">
        <v>3044</v>
      </c>
      <c r="I53" s="136">
        <v>3045</v>
      </c>
      <c r="J53" s="136">
        <v>3044</v>
      </c>
      <c r="K53" s="136">
        <v>3044</v>
      </c>
      <c r="L53" s="136">
        <v>3045</v>
      </c>
      <c r="M53" s="136">
        <v>3044</v>
      </c>
      <c r="N53" s="136">
        <v>3044</v>
      </c>
      <c r="O53" s="136"/>
      <c r="P53" s="136"/>
      <c r="Q53" s="136"/>
      <c r="R53" s="136"/>
      <c r="S53" s="136"/>
      <c r="T53" s="136"/>
      <c r="U53" s="136"/>
      <c r="V53" s="136"/>
      <c r="W53" s="136"/>
      <c r="X53" s="136"/>
      <c r="Y53" s="136"/>
      <c r="Z53" s="136"/>
      <c r="AA53" s="136"/>
      <c r="AB53" s="136"/>
      <c r="AC53" s="136"/>
      <c r="AD53" s="136"/>
      <c r="AE53" s="136"/>
      <c r="AF53" s="136"/>
      <c r="AG53" s="136"/>
      <c r="AH53" s="138"/>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c r="IZ53" s="71"/>
      <c r="JA53" s="71"/>
      <c r="JB53" s="71"/>
      <c r="JC53" s="71"/>
      <c r="JD53" s="71"/>
      <c r="JE53" s="71"/>
      <c r="JF53" s="71"/>
      <c r="JG53" s="71"/>
      <c r="JH53" s="71"/>
      <c r="JI53" s="71"/>
      <c r="JJ53" s="71"/>
      <c r="JK53" s="71"/>
      <c r="JL53" s="71"/>
      <c r="JM53" s="71"/>
      <c r="JN53" s="71"/>
      <c r="JO53" s="71"/>
      <c r="JP53" s="71"/>
      <c r="JQ53" s="71"/>
      <c r="JR53" s="71"/>
      <c r="JS53" s="71"/>
      <c r="JT53" s="71"/>
      <c r="JU53" s="71"/>
      <c r="JV53" s="71"/>
      <c r="JW53" s="71"/>
      <c r="JX53" s="71"/>
      <c r="JY53" s="71"/>
      <c r="JZ53" s="71"/>
      <c r="KA53" s="71"/>
      <c r="KB53" s="71"/>
      <c r="KC53" s="71"/>
      <c r="KD53" s="71"/>
      <c r="KE53" s="71"/>
      <c r="KF53" s="71"/>
      <c r="KG53" s="71"/>
      <c r="KH53" s="71"/>
      <c r="KI53" s="71"/>
      <c r="KJ53" s="71"/>
      <c r="KK53" s="71"/>
      <c r="KL53" s="71"/>
      <c r="KM53" s="71"/>
      <c r="KN53" s="71"/>
      <c r="KO53" s="71"/>
      <c r="KP53" s="71"/>
      <c r="KQ53" s="71"/>
      <c r="KR53" s="71"/>
      <c r="KS53" s="71"/>
      <c r="KT53" s="71"/>
      <c r="KU53" s="71"/>
      <c r="KV53" s="71"/>
      <c r="KW53" s="71"/>
      <c r="KX53" s="71"/>
      <c r="KY53" s="71"/>
      <c r="KZ53" s="71"/>
      <c r="LA53" s="71"/>
      <c r="LB53" s="71"/>
      <c r="LC53" s="71"/>
      <c r="LD53" s="71"/>
      <c r="LE53" s="71"/>
      <c r="LF53" s="71"/>
      <c r="LG53" s="71"/>
      <c r="LH53" s="71"/>
      <c r="LI53" s="71"/>
      <c r="LJ53" s="71"/>
      <c r="LK53" s="71"/>
      <c r="LL53" s="71"/>
      <c r="LM53" s="71"/>
      <c r="LN53" s="71"/>
      <c r="LO53" s="71"/>
      <c r="LP53" s="71"/>
      <c r="LQ53" s="71"/>
      <c r="LR53" s="71"/>
      <c r="LS53" s="71"/>
      <c r="LT53" s="71"/>
      <c r="LU53" s="71"/>
      <c r="LV53" s="71"/>
      <c r="LW53" s="71"/>
      <c r="LX53" s="71"/>
      <c r="LY53" s="71"/>
      <c r="LZ53" s="71"/>
      <c r="MA53" s="71"/>
      <c r="MB53" s="71"/>
      <c r="MC53" s="71"/>
      <c r="MD53" s="71"/>
      <c r="ME53" s="71"/>
      <c r="MF53" s="71"/>
      <c r="MG53" s="71"/>
      <c r="MH53" s="71"/>
      <c r="MI53" s="71"/>
      <c r="MJ53" s="71"/>
      <c r="MK53" s="71"/>
      <c r="ML53" s="71"/>
      <c r="MM53" s="71"/>
      <c r="MN53" s="71"/>
      <c r="MO53" s="71"/>
      <c r="MP53" s="71"/>
      <c r="MQ53" s="71"/>
      <c r="MR53" s="71"/>
      <c r="MS53" s="71"/>
      <c r="MT53" s="71"/>
    </row>
    <row r="54" spans="1:358" s="28" customFormat="1">
      <c r="A54" s="71"/>
      <c r="B54" s="134">
        <f t="shared" si="4"/>
        <v>12</v>
      </c>
      <c r="C54" s="134">
        <f t="shared" si="4"/>
        <v>0</v>
      </c>
      <c r="D54" s="136"/>
      <c r="E54" s="136">
        <v>1235</v>
      </c>
      <c r="F54" s="136">
        <v>1235</v>
      </c>
      <c r="G54" s="136">
        <v>1236</v>
      </c>
      <c r="H54" s="136">
        <v>1235</v>
      </c>
      <c r="I54" s="136">
        <v>1235</v>
      </c>
      <c r="J54" s="136">
        <v>1235</v>
      </c>
      <c r="K54" s="136">
        <v>1235</v>
      </c>
      <c r="L54" s="136">
        <v>1235</v>
      </c>
      <c r="M54" s="136">
        <v>1236</v>
      </c>
      <c r="N54" s="136">
        <v>1235</v>
      </c>
      <c r="O54" s="136"/>
      <c r="P54" s="136"/>
      <c r="Q54" s="136"/>
      <c r="R54" s="136"/>
      <c r="S54" s="136"/>
      <c r="T54" s="136"/>
      <c r="U54" s="136"/>
      <c r="V54" s="136"/>
      <c r="W54" s="136"/>
      <c r="X54" s="136"/>
      <c r="Y54" s="136"/>
      <c r="Z54" s="136"/>
      <c r="AA54" s="136"/>
      <c r="AB54" s="136"/>
      <c r="AC54" s="136"/>
      <c r="AD54" s="136"/>
      <c r="AE54" s="136"/>
      <c r="AF54" s="136"/>
      <c r="AG54" s="136"/>
      <c r="AH54" s="138"/>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row>
    <row r="55" spans="1:358" s="28" customFormat="1">
      <c r="A55" s="71"/>
      <c r="B55" s="134">
        <f t="shared" si="4"/>
        <v>13</v>
      </c>
      <c r="C55" s="134">
        <f t="shared" si="4"/>
        <v>0</v>
      </c>
      <c r="D55" s="136"/>
      <c r="E55" s="136">
        <v>1469</v>
      </c>
      <c r="F55" s="136">
        <v>1469</v>
      </c>
      <c r="G55" s="136">
        <v>1470</v>
      </c>
      <c r="H55" s="136">
        <v>1469</v>
      </c>
      <c r="I55" s="136">
        <v>1469</v>
      </c>
      <c r="J55" s="136">
        <v>1469</v>
      </c>
      <c r="K55" s="136">
        <v>1470</v>
      </c>
      <c r="L55" s="136">
        <v>1469</v>
      </c>
      <c r="M55" s="136">
        <v>1469</v>
      </c>
      <c r="N55" s="136">
        <v>1469</v>
      </c>
      <c r="O55" s="136"/>
      <c r="P55" s="136"/>
      <c r="Q55" s="136"/>
      <c r="R55" s="136"/>
      <c r="S55" s="136"/>
      <c r="T55" s="136"/>
      <c r="U55" s="136"/>
      <c r="V55" s="136"/>
      <c r="W55" s="136"/>
      <c r="X55" s="136"/>
      <c r="Y55" s="136"/>
      <c r="Z55" s="136"/>
      <c r="AA55" s="136"/>
      <c r="AB55" s="136"/>
      <c r="AC55" s="136"/>
      <c r="AD55" s="136"/>
      <c r="AE55" s="136"/>
      <c r="AF55" s="136"/>
      <c r="AG55" s="136"/>
      <c r="AH55" s="138"/>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71"/>
      <c r="DL55" s="71"/>
      <c r="DM55" s="71"/>
      <c r="DN55" s="71"/>
      <c r="DO55" s="71"/>
      <c r="DP55" s="71"/>
      <c r="DQ55" s="71"/>
      <c r="DR55" s="71"/>
      <c r="DS55" s="71"/>
      <c r="DT55" s="71"/>
      <c r="DU55" s="71"/>
      <c r="DV55" s="71"/>
      <c r="DW55" s="71"/>
      <c r="DX55" s="71"/>
      <c r="DY55" s="71"/>
      <c r="DZ55" s="71"/>
      <c r="EA55" s="71"/>
      <c r="EB55" s="71"/>
      <c r="EC55" s="71"/>
      <c r="ED55" s="71"/>
      <c r="EE55" s="71"/>
      <c r="EF55" s="71"/>
      <c r="EG55" s="71"/>
      <c r="EH55" s="71"/>
      <c r="EI55" s="71"/>
      <c r="EJ55" s="71"/>
      <c r="EK55" s="71"/>
      <c r="EL55" s="71"/>
      <c r="EM55" s="71"/>
      <c r="EN55" s="71"/>
      <c r="EO55" s="71"/>
      <c r="EP55" s="71"/>
      <c r="EQ55" s="71"/>
      <c r="ER55" s="71"/>
      <c r="ES55" s="71"/>
      <c r="ET55" s="71"/>
      <c r="EU55" s="71"/>
      <c r="EV55" s="71"/>
      <c r="EW55" s="71"/>
      <c r="EX55" s="71"/>
      <c r="EY55" s="71"/>
      <c r="EZ55" s="71"/>
      <c r="FA55" s="71"/>
      <c r="FB55" s="71"/>
      <c r="FC55" s="71"/>
      <c r="FD55" s="71"/>
      <c r="FE55" s="71"/>
      <c r="FF55" s="71"/>
      <c r="FG55" s="71"/>
      <c r="FH55" s="71"/>
      <c r="FI55" s="71"/>
      <c r="FJ55" s="71"/>
      <c r="FK55" s="71"/>
      <c r="FL55" s="71"/>
      <c r="FM55" s="71"/>
      <c r="FN55" s="71"/>
      <c r="FO55" s="71"/>
      <c r="FP55" s="71"/>
      <c r="FQ55" s="71"/>
      <c r="FR55" s="71"/>
      <c r="FS55" s="71"/>
      <c r="FT55" s="71"/>
      <c r="FU55" s="71"/>
      <c r="FV55" s="71"/>
      <c r="FW55" s="71"/>
      <c r="FX55" s="71"/>
      <c r="FY55" s="71"/>
      <c r="FZ55" s="71"/>
      <c r="GA55" s="71"/>
      <c r="GB55" s="71"/>
      <c r="GC55" s="71"/>
      <c r="GD55" s="71"/>
      <c r="GE55" s="71"/>
      <c r="GF55" s="71"/>
      <c r="GG55" s="71"/>
      <c r="GH55" s="71"/>
      <c r="GI55" s="71"/>
      <c r="GJ55" s="71"/>
      <c r="GK55" s="71"/>
      <c r="GL55" s="71"/>
      <c r="GM55" s="71"/>
      <c r="GN55" s="71"/>
      <c r="GO55" s="71"/>
      <c r="GP55" s="71"/>
      <c r="GQ55" s="71"/>
      <c r="GR55" s="71"/>
      <c r="GS55" s="71"/>
      <c r="GT55" s="71"/>
      <c r="GU55" s="71"/>
      <c r="GV55" s="71"/>
      <c r="GW55" s="71"/>
      <c r="GX55" s="71"/>
      <c r="GY55" s="71"/>
      <c r="GZ55" s="71"/>
      <c r="HA55" s="71"/>
      <c r="HB55" s="71"/>
      <c r="HC55" s="71"/>
      <c r="HD55" s="71"/>
      <c r="HE55" s="71"/>
      <c r="HF55" s="71"/>
      <c r="HG55" s="71"/>
      <c r="HH55" s="71"/>
      <c r="HI55" s="71"/>
      <c r="HJ55" s="71"/>
      <c r="HK55" s="71"/>
      <c r="HL55" s="71"/>
      <c r="HM55" s="71"/>
      <c r="HN55" s="71"/>
      <c r="HO55" s="71"/>
      <c r="HP55" s="71"/>
      <c r="HQ55" s="71"/>
      <c r="HR55" s="71"/>
      <c r="HS55" s="71"/>
      <c r="HT55" s="71"/>
      <c r="HU55" s="71"/>
      <c r="HV55" s="71"/>
      <c r="HW55" s="71"/>
      <c r="HX55" s="71"/>
      <c r="HY55" s="71"/>
      <c r="HZ55" s="71"/>
      <c r="IA55" s="71"/>
      <c r="IB55" s="71"/>
      <c r="IC55" s="71"/>
      <c r="ID55" s="71"/>
      <c r="IE55" s="71"/>
      <c r="IF55" s="71"/>
      <c r="IG55" s="71"/>
      <c r="IH55" s="71"/>
      <c r="II55" s="71"/>
      <c r="IJ55" s="71"/>
      <c r="IK55" s="71"/>
      <c r="IL55" s="71"/>
      <c r="IM55" s="71"/>
      <c r="IN55" s="71"/>
      <c r="IO55" s="71"/>
      <c r="IP55" s="71"/>
      <c r="IQ55" s="71"/>
      <c r="IR55" s="71"/>
      <c r="IS55" s="71"/>
      <c r="IT55" s="71"/>
      <c r="IU55" s="71"/>
      <c r="IV55" s="71"/>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row>
    <row r="56" spans="1:358" s="28" customFormat="1">
      <c r="A56" s="71"/>
      <c r="B56" s="134">
        <f t="shared" si="4"/>
        <v>14</v>
      </c>
      <c r="C56" s="134">
        <f t="shared" si="4"/>
        <v>0</v>
      </c>
      <c r="D56" s="136"/>
      <c r="E56" s="136">
        <v>7944</v>
      </c>
      <c r="F56" s="136">
        <v>7944</v>
      </c>
      <c r="G56" s="136">
        <v>7944</v>
      </c>
      <c r="H56" s="136">
        <v>7945</v>
      </c>
      <c r="I56" s="136">
        <v>7944</v>
      </c>
      <c r="J56" s="136">
        <v>7944</v>
      </c>
      <c r="K56" s="136">
        <v>7944</v>
      </c>
      <c r="L56" s="136">
        <v>7944</v>
      </c>
      <c r="M56" s="136">
        <v>7944</v>
      </c>
      <c r="N56" s="136">
        <v>7945</v>
      </c>
      <c r="O56" s="136"/>
      <c r="P56" s="136"/>
      <c r="Q56" s="136"/>
      <c r="R56" s="136"/>
      <c r="S56" s="136"/>
      <c r="T56" s="136"/>
      <c r="U56" s="136"/>
      <c r="V56" s="136"/>
      <c r="W56" s="136"/>
      <c r="X56" s="136"/>
      <c r="Y56" s="136"/>
      <c r="Z56" s="136"/>
      <c r="AA56" s="136"/>
      <c r="AB56" s="136"/>
      <c r="AC56" s="136"/>
      <c r="AD56" s="136"/>
      <c r="AE56" s="136"/>
      <c r="AF56" s="136"/>
      <c r="AG56" s="136"/>
      <c r="AH56" s="138"/>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c r="HU56" s="71"/>
      <c r="HV56" s="71"/>
      <c r="HW56" s="71"/>
      <c r="HX56" s="71"/>
      <c r="HY56" s="71"/>
      <c r="HZ56" s="71"/>
      <c r="IA56" s="71"/>
      <c r="IB56" s="71"/>
      <c r="IC56" s="71"/>
      <c r="ID56" s="71"/>
      <c r="IE56" s="71"/>
      <c r="IF56" s="71"/>
      <c r="IG56" s="71"/>
      <c r="IH56" s="71"/>
      <c r="II56" s="71"/>
      <c r="IJ56" s="71"/>
      <c r="IK56" s="71"/>
      <c r="IL56" s="71"/>
      <c r="IM56" s="71"/>
      <c r="IN56" s="71"/>
      <c r="IO56" s="71"/>
      <c r="IP56" s="71"/>
      <c r="IQ56" s="71"/>
      <c r="IR56" s="71"/>
      <c r="IS56" s="71"/>
      <c r="IT56" s="71"/>
      <c r="IU56" s="71"/>
      <c r="IV56" s="71"/>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row>
    <row r="57" spans="1:358" s="28" customFormat="1">
      <c r="A57" s="71"/>
      <c r="B57" s="134">
        <f t="shared" si="4"/>
        <v>15</v>
      </c>
      <c r="C57" s="134">
        <f t="shared" si="4"/>
        <v>0</v>
      </c>
      <c r="D57" s="136"/>
      <c r="E57" s="136">
        <v>4369</v>
      </c>
      <c r="F57" s="136">
        <v>4370</v>
      </c>
      <c r="G57" s="136">
        <v>4369</v>
      </c>
      <c r="H57" s="136">
        <v>4370</v>
      </c>
      <c r="I57" s="136">
        <v>4369</v>
      </c>
      <c r="J57" s="136">
        <v>4370</v>
      </c>
      <c r="K57" s="136">
        <v>4369</v>
      </c>
      <c r="L57" s="136">
        <v>4370</v>
      </c>
      <c r="M57" s="136">
        <v>4369</v>
      </c>
      <c r="N57" s="136">
        <v>4370</v>
      </c>
      <c r="O57" s="136"/>
      <c r="P57" s="136"/>
      <c r="Q57" s="136"/>
      <c r="R57" s="136"/>
      <c r="S57" s="136"/>
      <c r="T57" s="136"/>
      <c r="U57" s="136"/>
      <c r="V57" s="136"/>
      <c r="W57" s="136"/>
      <c r="X57" s="136"/>
      <c r="Y57" s="136"/>
      <c r="Z57" s="136"/>
      <c r="AA57" s="136"/>
      <c r="AB57" s="136"/>
      <c r="AC57" s="136"/>
      <c r="AD57" s="136"/>
      <c r="AE57" s="136"/>
      <c r="AF57" s="136"/>
      <c r="AG57" s="136"/>
      <c r="AH57" s="138"/>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c r="GG57" s="71"/>
      <c r="GH57" s="71"/>
      <c r="GI57" s="71"/>
      <c r="GJ57" s="71"/>
      <c r="GK57" s="71"/>
      <c r="GL57" s="71"/>
      <c r="GM57" s="71"/>
      <c r="GN57" s="71"/>
      <c r="GO57" s="71"/>
      <c r="GP57" s="71"/>
      <c r="GQ57" s="71"/>
      <c r="GR57" s="71"/>
      <c r="GS57" s="71"/>
      <c r="GT57" s="71"/>
      <c r="GU57" s="71"/>
      <c r="GV57" s="71"/>
      <c r="GW57" s="71"/>
      <c r="GX57" s="71"/>
      <c r="GY57" s="71"/>
      <c r="GZ57" s="71"/>
      <c r="HA57" s="71"/>
      <c r="HB57" s="71"/>
      <c r="HC57" s="71"/>
      <c r="HD57" s="71"/>
      <c r="HE57" s="71"/>
      <c r="HF57" s="71"/>
      <c r="HG57" s="71"/>
      <c r="HH57" s="71"/>
      <c r="HI57" s="71"/>
      <c r="HJ57" s="71"/>
      <c r="HK57" s="71"/>
      <c r="HL57" s="71"/>
      <c r="HM57" s="71"/>
      <c r="HN57" s="71"/>
      <c r="HO57" s="71"/>
      <c r="HP57" s="71"/>
      <c r="HQ57" s="71"/>
      <c r="HR57" s="71"/>
      <c r="HS57" s="71"/>
      <c r="HT57" s="71"/>
      <c r="HU57" s="71"/>
      <c r="HV57" s="71"/>
      <c r="HW57" s="71"/>
      <c r="HX57" s="71"/>
      <c r="HY57" s="71"/>
      <c r="HZ57" s="71"/>
      <c r="IA57" s="71"/>
      <c r="IB57" s="71"/>
      <c r="IC57" s="71"/>
      <c r="ID57" s="71"/>
      <c r="IE57" s="71"/>
      <c r="IF57" s="71"/>
      <c r="IG57" s="71"/>
      <c r="IH57" s="71"/>
      <c r="II57" s="71"/>
      <c r="IJ57" s="71"/>
      <c r="IK57" s="71"/>
      <c r="IL57" s="71"/>
      <c r="IM57" s="71"/>
      <c r="IN57" s="71"/>
      <c r="IO57" s="71"/>
      <c r="IP57" s="71"/>
      <c r="IQ57" s="71"/>
      <c r="IR57" s="71"/>
      <c r="IS57" s="71"/>
      <c r="IT57" s="71"/>
      <c r="IU57" s="71"/>
      <c r="IV57" s="71"/>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row>
    <row r="58" spans="1:358" s="28" customFormat="1">
      <c r="A58" s="71"/>
      <c r="B58" s="134">
        <f t="shared" si="4"/>
        <v>16</v>
      </c>
      <c r="C58" s="134">
        <f t="shared" si="4"/>
        <v>0</v>
      </c>
      <c r="D58" s="136"/>
      <c r="E58" s="136">
        <v>19419</v>
      </c>
      <c r="F58" s="136">
        <v>19419</v>
      </c>
      <c r="G58" s="136">
        <v>19418</v>
      </c>
      <c r="H58" s="136">
        <v>19419</v>
      </c>
      <c r="I58" s="136">
        <v>19419</v>
      </c>
      <c r="J58" s="136">
        <v>19419</v>
      </c>
      <c r="K58" s="136">
        <v>19419</v>
      </c>
      <c r="L58" s="136">
        <v>19419</v>
      </c>
      <c r="M58" s="136">
        <v>19418</v>
      </c>
      <c r="N58" s="136">
        <v>19419</v>
      </c>
      <c r="O58" s="136"/>
      <c r="P58" s="136"/>
      <c r="Q58" s="136"/>
      <c r="R58" s="136"/>
      <c r="S58" s="136"/>
      <c r="T58" s="136"/>
      <c r="U58" s="136"/>
      <c r="V58" s="136"/>
      <c r="W58" s="136"/>
      <c r="X58" s="136"/>
      <c r="Y58" s="136"/>
      <c r="Z58" s="136"/>
      <c r="AA58" s="136"/>
      <c r="AB58" s="136"/>
      <c r="AC58" s="136"/>
      <c r="AD58" s="136"/>
      <c r="AE58" s="136"/>
      <c r="AF58" s="136"/>
      <c r="AG58" s="136"/>
      <c r="AH58" s="138"/>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row>
    <row r="59" spans="1:358" s="28" customFormat="1">
      <c r="A59" s="71"/>
      <c r="B59" s="134">
        <f t="shared" si="4"/>
        <v>17</v>
      </c>
      <c r="C59" s="134">
        <f t="shared" si="4"/>
        <v>0</v>
      </c>
      <c r="D59" s="136"/>
      <c r="E59" s="136">
        <v>224</v>
      </c>
      <c r="F59" s="136">
        <v>224</v>
      </c>
      <c r="G59" s="136">
        <v>224</v>
      </c>
      <c r="H59" s="136">
        <v>224</v>
      </c>
      <c r="I59" s="136">
        <v>224</v>
      </c>
      <c r="J59" s="136">
        <v>224</v>
      </c>
      <c r="K59" s="136">
        <v>224</v>
      </c>
      <c r="L59" s="136">
        <v>225</v>
      </c>
      <c r="M59" s="136">
        <v>224</v>
      </c>
      <c r="N59" s="136">
        <v>224</v>
      </c>
      <c r="O59" s="136"/>
      <c r="P59" s="136"/>
      <c r="Q59" s="136"/>
      <c r="R59" s="136"/>
      <c r="S59" s="136"/>
      <c r="T59" s="136"/>
      <c r="U59" s="136"/>
      <c r="V59" s="136"/>
      <c r="W59" s="136"/>
      <c r="X59" s="136"/>
      <c r="Y59" s="136"/>
      <c r="Z59" s="136"/>
      <c r="AA59" s="136"/>
      <c r="AB59" s="136"/>
      <c r="AC59" s="136"/>
      <c r="AD59" s="136"/>
      <c r="AE59" s="136"/>
      <c r="AF59" s="136"/>
      <c r="AG59" s="136"/>
      <c r="AH59" s="138"/>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c r="GF59" s="71"/>
      <c r="GG59" s="71"/>
      <c r="GH59" s="71"/>
      <c r="GI59" s="71"/>
      <c r="GJ59" s="71"/>
      <c r="GK59" s="71"/>
      <c r="GL59" s="71"/>
      <c r="GM59" s="71"/>
      <c r="GN59" s="71"/>
      <c r="GO59" s="71"/>
      <c r="GP59" s="71"/>
      <c r="GQ59" s="71"/>
      <c r="GR59" s="71"/>
      <c r="GS59" s="71"/>
      <c r="GT59" s="71"/>
      <c r="GU59" s="71"/>
      <c r="GV59" s="71"/>
      <c r="GW59" s="71"/>
      <c r="GX59" s="71"/>
      <c r="GY59" s="71"/>
      <c r="GZ59" s="71"/>
      <c r="HA59" s="71"/>
      <c r="HB59" s="71"/>
      <c r="HC59" s="71"/>
      <c r="HD59" s="71"/>
      <c r="HE59" s="71"/>
      <c r="HF59" s="71"/>
      <c r="HG59" s="71"/>
      <c r="HH59" s="71"/>
      <c r="HI59" s="71"/>
      <c r="HJ59" s="71"/>
      <c r="HK59" s="71"/>
      <c r="HL59" s="71"/>
      <c r="HM59" s="71"/>
      <c r="HN59" s="71"/>
      <c r="HO59" s="71"/>
      <c r="HP59" s="71"/>
      <c r="HQ59" s="71"/>
      <c r="HR59" s="71"/>
      <c r="HS59" s="71"/>
      <c r="HT59" s="71"/>
      <c r="HU59" s="71"/>
      <c r="HV59" s="71"/>
      <c r="HW59" s="71"/>
      <c r="HX59" s="71"/>
      <c r="HY59" s="71"/>
      <c r="HZ59" s="71"/>
      <c r="IA59" s="71"/>
      <c r="IB59" s="71"/>
      <c r="IC59" s="71"/>
      <c r="ID59" s="71"/>
      <c r="IE59" s="71"/>
      <c r="IF59" s="71"/>
      <c r="IG59" s="71"/>
      <c r="IH59" s="71"/>
      <c r="II59" s="71"/>
      <c r="IJ59" s="71"/>
      <c r="IK59" s="71"/>
      <c r="IL59" s="71"/>
      <c r="IM59" s="71"/>
      <c r="IN59" s="71"/>
      <c r="IO59" s="71"/>
      <c r="IP59" s="71"/>
      <c r="IQ59" s="71"/>
      <c r="IR59" s="71"/>
      <c r="IS59" s="71"/>
      <c r="IT59" s="71"/>
      <c r="IU59" s="71"/>
      <c r="IV59" s="71"/>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row>
    <row r="60" spans="1:358" s="28" customFormat="1" ht="14" thickBot="1">
      <c r="A60" s="71"/>
      <c r="B60" s="288" t="str">
        <f t="shared" ref="B60:C60" si="5">B25</f>
        <v>Citywide</v>
      </c>
      <c r="C60" s="288">
        <f t="shared" si="5"/>
        <v>0</v>
      </c>
      <c r="D60" s="289"/>
      <c r="E60" s="289">
        <f>SUM(E43:E59)</f>
        <v>102808</v>
      </c>
      <c r="F60" s="289">
        <f t="shared" ref="F60:N60" si="6">SUM(F43:F59)</f>
        <v>102806</v>
      </c>
      <c r="G60" s="289">
        <f t="shared" si="6"/>
        <v>102809</v>
      </c>
      <c r="H60" s="289">
        <f t="shared" si="6"/>
        <v>102808</v>
      </c>
      <c r="I60" s="289">
        <f t="shared" si="6"/>
        <v>102810</v>
      </c>
      <c r="J60" s="289">
        <f t="shared" si="6"/>
        <v>102805</v>
      </c>
      <c r="K60" s="289">
        <f t="shared" si="6"/>
        <v>102807</v>
      </c>
      <c r="L60" s="289">
        <f t="shared" si="6"/>
        <v>102812</v>
      </c>
      <c r="M60" s="289">
        <f t="shared" si="6"/>
        <v>102807</v>
      </c>
      <c r="N60" s="289">
        <f t="shared" si="6"/>
        <v>102806</v>
      </c>
      <c r="O60" s="289"/>
      <c r="P60" s="289"/>
      <c r="Q60" s="289"/>
      <c r="R60" s="289"/>
      <c r="S60" s="289"/>
      <c r="T60" s="289"/>
      <c r="U60" s="289"/>
      <c r="V60" s="289"/>
      <c r="W60" s="289"/>
      <c r="X60" s="289"/>
      <c r="Y60" s="289"/>
      <c r="Z60" s="289"/>
      <c r="AA60" s="289"/>
      <c r="AB60" s="289"/>
      <c r="AC60" s="289"/>
      <c r="AD60" s="289"/>
      <c r="AE60" s="289"/>
      <c r="AF60" s="289"/>
      <c r="AG60" s="289"/>
      <c r="AH60" s="290"/>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row>
    <row r="61" spans="1:358" ht="36.65" customHeight="1" thickBot="1">
      <c r="B61" s="336" t="s">
        <v>100</v>
      </c>
      <c r="C61" s="76"/>
      <c r="D61" s="76"/>
      <c r="E61" s="76"/>
      <c r="F61" s="76"/>
      <c r="G61" s="76"/>
      <c r="H61" s="76"/>
      <c r="I61" s="76"/>
      <c r="J61" s="76"/>
      <c r="K61" s="76"/>
      <c r="L61" s="76"/>
    </row>
    <row r="62" spans="1:358" s="28" customFormat="1" ht="15.75" customHeight="1" thickTop="1" thickBot="1">
      <c r="A62" s="71"/>
      <c r="B62" s="6" t="s">
        <v>41</v>
      </c>
      <c r="C62" s="7" t="s">
        <v>71</v>
      </c>
      <c r="D62" s="8">
        <f>D42</f>
        <v>2016</v>
      </c>
      <c r="E62" s="9">
        <f>D62 +1</f>
        <v>2017</v>
      </c>
      <c r="F62" s="9">
        <f t="shared" ref="F62:X62" si="7">E62 +1</f>
        <v>2018</v>
      </c>
      <c r="G62" s="9">
        <f t="shared" si="7"/>
        <v>2019</v>
      </c>
      <c r="H62" s="9">
        <f t="shared" si="7"/>
        <v>2020</v>
      </c>
      <c r="I62" s="9">
        <f t="shared" si="7"/>
        <v>2021</v>
      </c>
      <c r="J62" s="9">
        <f t="shared" si="7"/>
        <v>2022</v>
      </c>
      <c r="K62" s="9">
        <f t="shared" si="7"/>
        <v>2023</v>
      </c>
      <c r="L62" s="9">
        <f t="shared" si="7"/>
        <v>2024</v>
      </c>
      <c r="M62" s="9">
        <f t="shared" si="7"/>
        <v>2025</v>
      </c>
      <c r="N62" s="9">
        <f t="shared" si="7"/>
        <v>2026</v>
      </c>
      <c r="O62" s="9">
        <f t="shared" si="7"/>
        <v>2027</v>
      </c>
      <c r="P62" s="9">
        <f t="shared" si="7"/>
        <v>2028</v>
      </c>
      <c r="Q62" s="9">
        <f t="shared" si="7"/>
        <v>2029</v>
      </c>
      <c r="R62" s="9">
        <f t="shared" si="7"/>
        <v>2030</v>
      </c>
      <c r="S62" s="9">
        <f t="shared" si="7"/>
        <v>2031</v>
      </c>
      <c r="T62" s="9">
        <f t="shared" si="7"/>
        <v>2032</v>
      </c>
      <c r="U62" s="9">
        <f t="shared" si="7"/>
        <v>2033</v>
      </c>
      <c r="V62" s="9">
        <f t="shared" si="7"/>
        <v>2034</v>
      </c>
      <c r="W62" s="9">
        <f t="shared" si="7"/>
        <v>2035</v>
      </c>
      <c r="X62" s="9">
        <f t="shared" si="7"/>
        <v>2036</v>
      </c>
      <c r="Y62" s="9">
        <f t="shared" ref="Y62" si="8">X62 +1</f>
        <v>2037</v>
      </c>
      <c r="Z62" s="9">
        <f t="shared" ref="Z62" si="9">Y62 +1</f>
        <v>2038</v>
      </c>
      <c r="AA62" s="9">
        <f t="shared" ref="AA62" si="10">Z62 +1</f>
        <v>2039</v>
      </c>
      <c r="AB62" s="9">
        <f t="shared" ref="AB62" si="11">AA62 +1</f>
        <v>2040</v>
      </c>
      <c r="AC62" s="9">
        <f t="shared" ref="AC62" si="12">AB62 +1</f>
        <v>2041</v>
      </c>
      <c r="AD62" s="9">
        <f t="shared" ref="AD62" si="13">AC62 +1</f>
        <v>2042</v>
      </c>
      <c r="AE62" s="9">
        <f t="shared" ref="AE62" si="14">AD62 +1</f>
        <v>2043</v>
      </c>
      <c r="AF62" s="9">
        <f t="shared" ref="AF62" si="15">AE62 +1</f>
        <v>2044</v>
      </c>
      <c r="AG62" s="9">
        <f t="shared" ref="AG62" si="16">AF62 +1</f>
        <v>2045</v>
      </c>
      <c r="AH62" s="10">
        <f t="shared" ref="AH62" si="17">AG62 +1</f>
        <v>2046</v>
      </c>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71"/>
      <c r="DL62" s="71"/>
      <c r="DM62" s="71"/>
      <c r="DN62" s="71"/>
      <c r="DO62" s="71"/>
      <c r="DP62" s="71"/>
      <c r="DQ62" s="71"/>
      <c r="DR62" s="71"/>
      <c r="DS62" s="71"/>
      <c r="DT62" s="71"/>
      <c r="DU62" s="71"/>
      <c r="DV62" s="71"/>
      <c r="DW62" s="71"/>
      <c r="DX62" s="71"/>
      <c r="DY62" s="71"/>
      <c r="DZ62" s="71"/>
      <c r="EA62" s="71"/>
      <c r="EB62" s="71"/>
      <c r="EC62" s="71"/>
      <c r="ED62" s="71"/>
      <c r="EE62" s="71"/>
      <c r="EF62" s="71"/>
      <c r="EG62" s="71"/>
      <c r="EH62" s="71"/>
      <c r="EI62" s="71"/>
      <c r="EJ62" s="71"/>
      <c r="EK62" s="71"/>
      <c r="EL62" s="71"/>
      <c r="EM62" s="71"/>
      <c r="EN62" s="71"/>
      <c r="EO62" s="71"/>
      <c r="EP62" s="71"/>
      <c r="EQ62" s="71"/>
      <c r="ER62" s="71"/>
      <c r="ES62" s="71"/>
      <c r="ET62" s="71"/>
      <c r="EU62" s="71"/>
      <c r="EV62" s="71"/>
      <c r="EW62" s="71"/>
      <c r="EX62" s="71"/>
      <c r="EY62" s="71"/>
      <c r="EZ62" s="71"/>
      <c r="FA62" s="71"/>
      <c r="FB62" s="71"/>
      <c r="FC62" s="71"/>
      <c r="FD62" s="71"/>
      <c r="FE62" s="71"/>
      <c r="FF62" s="71"/>
      <c r="FG62" s="71"/>
      <c r="FH62" s="71"/>
      <c r="FI62" s="71"/>
      <c r="FJ62" s="71"/>
      <c r="FK62" s="71"/>
      <c r="FL62" s="71"/>
      <c r="FM62" s="71"/>
      <c r="FN62" s="71"/>
      <c r="FO62" s="71"/>
      <c r="FP62" s="71"/>
      <c r="FQ62" s="71"/>
      <c r="FR62" s="71"/>
      <c r="FS62" s="71"/>
      <c r="FT62" s="71"/>
      <c r="FU62" s="71"/>
      <c r="FV62" s="71"/>
      <c r="FW62" s="71"/>
      <c r="FX62" s="71"/>
      <c r="FY62" s="71"/>
      <c r="FZ62" s="71"/>
      <c r="GA62" s="71"/>
      <c r="GB62" s="71"/>
      <c r="GC62" s="71"/>
      <c r="GD62" s="71"/>
      <c r="GE62" s="71"/>
      <c r="GF62" s="71"/>
      <c r="GG62" s="71"/>
      <c r="GH62" s="71"/>
      <c r="GI62" s="71"/>
      <c r="GJ62" s="71"/>
      <c r="GK62" s="71"/>
      <c r="GL62" s="71"/>
      <c r="GM62" s="71"/>
      <c r="GN62" s="71"/>
      <c r="GO62" s="71"/>
      <c r="GP62" s="71"/>
      <c r="GQ62" s="71"/>
      <c r="GR62" s="71"/>
      <c r="GS62" s="71"/>
      <c r="GT62" s="71"/>
      <c r="GU62" s="71"/>
      <c r="GV62" s="71"/>
      <c r="GW62" s="71"/>
      <c r="GX62" s="71"/>
      <c r="GY62" s="71"/>
      <c r="GZ62" s="71"/>
      <c r="HA62" s="71"/>
      <c r="HB62" s="71"/>
      <c r="HC62" s="71"/>
      <c r="HD62" s="71"/>
      <c r="HE62" s="71"/>
      <c r="HF62" s="71"/>
      <c r="HG62" s="71"/>
      <c r="HH62" s="71"/>
      <c r="HI62" s="71"/>
      <c r="HJ62" s="71"/>
      <c r="HK62" s="71"/>
      <c r="HL62" s="71"/>
      <c r="HM62" s="71"/>
      <c r="HN62" s="71"/>
      <c r="HO62" s="71"/>
      <c r="HP62" s="71"/>
      <c r="HQ62" s="71"/>
      <c r="HR62" s="71"/>
      <c r="HS62" s="71"/>
      <c r="HT62" s="71"/>
      <c r="HU62" s="71"/>
      <c r="HV62" s="71"/>
      <c r="HW62" s="71"/>
      <c r="HX62" s="71"/>
      <c r="HY62" s="71"/>
      <c r="HZ62" s="71"/>
      <c r="IA62" s="71"/>
      <c r="IB62" s="71"/>
      <c r="IC62" s="71"/>
      <c r="ID62" s="71"/>
      <c r="IE62" s="71"/>
      <c r="IF62" s="71"/>
      <c r="IG62" s="71"/>
      <c r="IH62" s="71"/>
      <c r="II62" s="71"/>
      <c r="IJ62" s="71"/>
      <c r="IK62" s="71"/>
      <c r="IL62" s="71"/>
      <c r="IM62" s="71"/>
      <c r="IN62" s="71"/>
      <c r="IO62" s="71"/>
      <c r="IP62" s="71"/>
      <c r="IQ62" s="71"/>
      <c r="IR62" s="71"/>
      <c r="IS62" s="71"/>
      <c r="IT62" s="71"/>
      <c r="IU62" s="71"/>
      <c r="IV62" s="71"/>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row>
    <row r="63" spans="1:358" s="28" customFormat="1" ht="15.75" customHeight="1">
      <c r="A63" s="71"/>
      <c r="B63" s="11">
        <f t="shared" ref="B63:D80" si="18">B8</f>
        <v>1</v>
      </c>
      <c r="C63" s="12">
        <f t="shared" si="18"/>
        <v>0</v>
      </c>
      <c r="D63" s="34">
        <f t="shared" si="18"/>
        <v>400068</v>
      </c>
      <c r="E63" s="24">
        <f t="shared" ref="E63:E80" si="19">IF(E43="",(($E8-$D8)/5)*((1+ICSInf)^(E$62-YEAR)),E43*((1+ICSInf)^(Y$62-YEAR)))</f>
        <v>312</v>
      </c>
      <c r="F63" s="22">
        <f t="shared" ref="F63:F80" si="20">IF(F43="",(($E8-$D8)/5)*((1+ICSInf)^(F$62-YEAR)),F43*((1+ICSInf)^(Z$62-YEAR)))</f>
        <v>311</v>
      </c>
      <c r="G63" s="22">
        <f t="shared" ref="G63:G80" si="21">IF(G43="",(($E8-$D8)/5)*((1+ICSInf)^(G$62-YEAR)),G43*((1+ICSInf)^(AA$62-YEAR)))</f>
        <v>312</v>
      </c>
      <c r="H63" s="22">
        <f t="shared" ref="H63:H80" si="22">IF(H43="",(($E8-$D8)/5)*((1+ICSInf)^(H$62-YEAR)),H43*((1+ICSInf)^(AB$62-YEAR)))</f>
        <v>312</v>
      </c>
      <c r="I63" s="22">
        <f t="shared" ref="I63:I80" si="23">IF(I43="",(($E8-$D8)/5)*((1+ICSInf)^(I$62-YEAR)),I43*((1+ICSInf)^(AC$62-YEAR)))</f>
        <v>312</v>
      </c>
      <c r="J63" s="22">
        <f t="shared" ref="J63:J80" si="24">IF(J43="",(($F8-$E8)/5)*((1+ICSInf)^(J$62-YEAR)),J43*((1+ICSInf)^(Y$62-YEAR)))</f>
        <v>311</v>
      </c>
      <c r="K63" s="22">
        <f t="shared" ref="K63:K80" si="25">IF(K43="",(($F8-$E8)/5)*((1+ICSInf)^(K$62-YEAR)),K43*((1+ICSInf)^(Z$62-YEAR)))</f>
        <v>312</v>
      </c>
      <c r="L63" s="22">
        <f t="shared" ref="L63:L80" si="26">IF(L43="",(($F8-$E8)/5)*((1+ICSInf)^(L$62-YEAR)),L43*((1+ICSInf)^(AA$62-YEAR)))</f>
        <v>312</v>
      </c>
      <c r="M63" s="22">
        <f t="shared" ref="M63:M80" si="27">IF(M43="",(($F8-$E8)/5)*((1+ICSInf)^(M$62-YEAR)),M43*((1+ICSInf)^(AB$62-YEAR)))</f>
        <v>312</v>
      </c>
      <c r="N63" s="22">
        <f t="shared" ref="N63:N80" si="28">IF(N43="",(($F8-$E8)/5)*((1+ICSInf)^(N$62-YEAR)),N43*((1+ICSInf)^(AC$62-YEAR)))</f>
        <v>311</v>
      </c>
      <c r="O63" s="24"/>
      <c r="P63" s="24"/>
      <c r="Q63" s="24"/>
      <c r="R63" s="24"/>
      <c r="S63" s="24"/>
      <c r="T63" s="24"/>
      <c r="U63" s="24"/>
      <c r="V63" s="24"/>
      <c r="W63" s="24"/>
      <c r="X63" s="22"/>
      <c r="Y63" s="21"/>
      <c r="Z63" s="22"/>
      <c r="AA63" s="22"/>
      <c r="AB63" s="22"/>
      <c r="AC63" s="22"/>
      <c r="AD63" s="22"/>
      <c r="AE63" s="22"/>
      <c r="AF63" s="22"/>
      <c r="AG63" s="22"/>
      <c r="AH63" s="23"/>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c r="FX63" s="71"/>
      <c r="FY63" s="71"/>
      <c r="FZ63" s="71"/>
      <c r="GA63" s="71"/>
      <c r="GB63" s="71"/>
      <c r="GC63" s="71"/>
      <c r="GD63" s="71"/>
      <c r="GE63" s="71"/>
      <c r="GF63" s="71"/>
      <c r="GG63" s="71"/>
      <c r="GH63" s="71"/>
      <c r="GI63" s="71"/>
      <c r="GJ63" s="71"/>
      <c r="GK63" s="71"/>
      <c r="GL63" s="71"/>
      <c r="GM63" s="71"/>
      <c r="GN63" s="71"/>
      <c r="GO63" s="71"/>
      <c r="GP63" s="71"/>
      <c r="GQ63" s="71"/>
      <c r="GR63" s="71"/>
      <c r="GS63" s="71"/>
      <c r="GT63" s="71"/>
      <c r="GU63" s="71"/>
      <c r="GV63" s="71"/>
      <c r="GW63" s="71"/>
      <c r="GX63" s="71"/>
      <c r="GY63" s="71"/>
      <c r="GZ63" s="71"/>
      <c r="HA63" s="71"/>
      <c r="HB63" s="71"/>
      <c r="HC63" s="71"/>
      <c r="HD63" s="71"/>
      <c r="HE63" s="71"/>
      <c r="HF63" s="71"/>
      <c r="HG63" s="71"/>
      <c r="HH63" s="71"/>
      <c r="HI63" s="71"/>
      <c r="HJ63" s="71"/>
      <c r="HK63" s="71"/>
      <c r="HL63" s="71"/>
      <c r="HM63" s="71"/>
      <c r="HN63" s="71"/>
      <c r="HO63" s="71"/>
      <c r="HP63" s="71"/>
      <c r="HQ63" s="71"/>
      <c r="HR63" s="71"/>
      <c r="HS63" s="71"/>
      <c r="HT63" s="71"/>
      <c r="HU63" s="71"/>
      <c r="HV63" s="71"/>
      <c r="HW63" s="71"/>
      <c r="HX63" s="71"/>
      <c r="HY63" s="71"/>
      <c r="HZ63" s="71"/>
      <c r="IA63" s="71"/>
      <c r="IB63" s="71"/>
      <c r="IC63" s="71"/>
      <c r="ID63" s="71"/>
      <c r="IE63" s="71"/>
      <c r="IF63" s="71"/>
      <c r="IG63" s="71"/>
      <c r="IH63" s="71"/>
      <c r="II63" s="71"/>
      <c r="IJ63" s="71"/>
      <c r="IK63" s="71"/>
      <c r="IL63" s="71"/>
      <c r="IM63" s="71"/>
      <c r="IN63" s="71"/>
      <c r="IO63" s="71"/>
      <c r="IP63" s="71"/>
      <c r="IQ63" s="71"/>
      <c r="IR63" s="71"/>
      <c r="IS63" s="71"/>
      <c r="IT63" s="71"/>
      <c r="IU63" s="71"/>
      <c r="IV63" s="71"/>
      <c r="IW63" s="71"/>
      <c r="IX63" s="71"/>
      <c r="IY63" s="71"/>
      <c r="IZ63" s="71"/>
      <c r="JA63" s="71"/>
      <c r="JB63" s="71"/>
      <c r="JC63" s="71"/>
      <c r="JD63" s="71"/>
      <c r="JE63" s="71"/>
      <c r="JF63" s="71"/>
      <c r="JG63" s="71"/>
      <c r="JH63" s="71"/>
      <c r="JI63" s="71"/>
      <c r="JJ63" s="71"/>
      <c r="JK63" s="71"/>
      <c r="JL63" s="71"/>
      <c r="JM63" s="71"/>
      <c r="JN63" s="71"/>
      <c r="JO63" s="71"/>
      <c r="JP63" s="71"/>
      <c r="JQ63" s="71"/>
      <c r="JR63" s="71"/>
      <c r="JS63" s="71"/>
      <c r="JT63" s="71"/>
      <c r="JU63" s="71"/>
      <c r="JV63" s="71"/>
      <c r="JW63" s="71"/>
      <c r="JX63" s="71"/>
      <c r="JY63" s="71"/>
      <c r="JZ63" s="71"/>
      <c r="KA63" s="71"/>
      <c r="KB63" s="71"/>
      <c r="KC63" s="71"/>
      <c r="KD63" s="71"/>
      <c r="KE63" s="71"/>
      <c r="KF63" s="71"/>
      <c r="KG63" s="71"/>
      <c r="KH63" s="71"/>
      <c r="KI63" s="71"/>
      <c r="KJ63" s="71"/>
      <c r="KK63" s="71"/>
      <c r="KL63" s="71"/>
      <c r="KM63" s="71"/>
      <c r="KN63" s="71"/>
      <c r="KO63" s="71"/>
      <c r="KP63" s="71"/>
      <c r="KQ63" s="71"/>
      <c r="KR63" s="71"/>
      <c r="KS63" s="71"/>
      <c r="KT63" s="71"/>
      <c r="KU63" s="71"/>
      <c r="KV63" s="71"/>
      <c r="KW63" s="71"/>
      <c r="KX63" s="71"/>
      <c r="KY63" s="71"/>
      <c r="KZ63" s="71"/>
      <c r="LA63" s="71"/>
      <c r="LB63" s="71"/>
      <c r="LC63" s="71"/>
      <c r="LD63" s="71"/>
      <c r="LE63" s="71"/>
      <c r="LF63" s="71"/>
      <c r="LG63" s="71"/>
      <c r="LH63" s="71"/>
      <c r="LI63" s="71"/>
      <c r="LJ63" s="71"/>
      <c r="LK63" s="71"/>
      <c r="LL63" s="71"/>
      <c r="LM63" s="71"/>
      <c r="LN63" s="71"/>
      <c r="LO63" s="71"/>
      <c r="LP63" s="71"/>
      <c r="LQ63" s="71"/>
      <c r="LR63" s="71"/>
      <c r="LS63" s="71"/>
      <c r="LT63" s="71"/>
      <c r="LU63" s="71"/>
      <c r="LV63" s="71"/>
      <c r="LW63" s="71"/>
      <c r="LX63" s="71"/>
      <c r="LY63" s="71"/>
      <c r="LZ63" s="71"/>
      <c r="MA63" s="71"/>
      <c r="MB63" s="71"/>
      <c r="MC63" s="71"/>
      <c r="MD63" s="71"/>
      <c r="ME63" s="71"/>
      <c r="MF63" s="71"/>
      <c r="MG63" s="71"/>
      <c r="MH63" s="71"/>
      <c r="MI63" s="71"/>
      <c r="MJ63" s="71"/>
      <c r="MK63" s="71"/>
      <c r="ML63" s="71"/>
      <c r="MM63" s="71"/>
      <c r="MN63" s="71"/>
      <c r="MO63" s="71"/>
      <c r="MP63" s="71"/>
      <c r="MQ63" s="71"/>
      <c r="MR63" s="71"/>
      <c r="MS63" s="71"/>
      <c r="MT63" s="71"/>
    </row>
    <row r="64" spans="1:358" s="28" customFormat="1" ht="15.75" customHeight="1">
      <c r="A64" s="71"/>
      <c r="B64" s="17">
        <f t="shared" si="18"/>
        <v>2</v>
      </c>
      <c r="C64" s="18">
        <f t="shared" si="18"/>
        <v>0</v>
      </c>
      <c r="D64" s="25">
        <f t="shared" si="18"/>
        <v>76888</v>
      </c>
      <c r="E64" s="24">
        <f t="shared" si="19"/>
        <v>261</v>
      </c>
      <c r="F64" s="24">
        <f t="shared" si="20"/>
        <v>260</v>
      </c>
      <c r="G64" s="24">
        <f t="shared" si="21"/>
        <v>261</v>
      </c>
      <c r="H64" s="24">
        <f t="shared" si="22"/>
        <v>260</v>
      </c>
      <c r="I64" s="24">
        <f t="shared" si="23"/>
        <v>261</v>
      </c>
      <c r="J64" s="24">
        <f t="shared" si="24"/>
        <v>261</v>
      </c>
      <c r="K64" s="24">
        <f t="shared" si="25"/>
        <v>260</v>
      </c>
      <c r="L64" s="24">
        <f t="shared" si="26"/>
        <v>261</v>
      </c>
      <c r="M64" s="24">
        <f t="shared" si="27"/>
        <v>261</v>
      </c>
      <c r="N64" s="24">
        <f t="shared" si="28"/>
        <v>260</v>
      </c>
      <c r="O64" s="24"/>
      <c r="P64" s="24"/>
      <c r="Q64" s="24"/>
      <c r="R64" s="24"/>
      <c r="S64" s="24"/>
      <c r="T64" s="24"/>
      <c r="U64" s="24"/>
      <c r="V64" s="24"/>
      <c r="W64" s="24"/>
      <c r="X64" s="24"/>
      <c r="Y64" s="24"/>
      <c r="Z64" s="24"/>
      <c r="AA64" s="24"/>
      <c r="AB64" s="24"/>
      <c r="AC64" s="24"/>
      <c r="AD64" s="24"/>
      <c r="AE64" s="24"/>
      <c r="AF64" s="24"/>
      <c r="AG64" s="24"/>
      <c r="AH64" s="13"/>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c r="GF64" s="71"/>
      <c r="GG64" s="71"/>
      <c r="GH64" s="71"/>
      <c r="GI64" s="71"/>
      <c r="GJ64" s="71"/>
      <c r="GK64" s="71"/>
      <c r="GL64" s="71"/>
      <c r="GM64" s="71"/>
      <c r="GN64" s="71"/>
      <c r="GO64" s="71"/>
      <c r="GP64" s="71"/>
      <c r="GQ64" s="71"/>
      <c r="GR64" s="71"/>
      <c r="GS64" s="71"/>
      <c r="GT64" s="71"/>
      <c r="GU64" s="71"/>
      <c r="GV64" s="71"/>
      <c r="GW64" s="71"/>
      <c r="GX64" s="71"/>
      <c r="GY64" s="71"/>
      <c r="GZ64" s="71"/>
      <c r="HA64" s="71"/>
      <c r="HB64" s="71"/>
      <c r="HC64" s="71"/>
      <c r="HD64" s="71"/>
      <c r="HE64" s="71"/>
      <c r="HF64" s="71"/>
      <c r="HG64" s="71"/>
      <c r="HH64" s="71"/>
      <c r="HI64" s="71"/>
      <c r="HJ64" s="71"/>
      <c r="HK64" s="71"/>
      <c r="HL64" s="71"/>
      <c r="HM64" s="71"/>
      <c r="HN64" s="71"/>
      <c r="HO64" s="71"/>
      <c r="HP64" s="71"/>
      <c r="HQ64" s="71"/>
      <c r="HR64" s="71"/>
      <c r="HS64" s="71"/>
      <c r="HT64" s="71"/>
      <c r="HU64" s="71"/>
      <c r="HV64" s="71"/>
      <c r="HW64" s="71"/>
      <c r="HX64" s="71"/>
      <c r="HY64" s="71"/>
      <c r="HZ64" s="71"/>
      <c r="IA64" s="71"/>
      <c r="IB64" s="71"/>
      <c r="IC64" s="71"/>
      <c r="ID64" s="71"/>
      <c r="IE64" s="71"/>
      <c r="IF64" s="71"/>
      <c r="IG64" s="71"/>
      <c r="IH64" s="71"/>
      <c r="II64" s="71"/>
      <c r="IJ64" s="71"/>
      <c r="IK64" s="71"/>
      <c r="IL64" s="71"/>
      <c r="IM64" s="71"/>
      <c r="IN64" s="71"/>
      <c r="IO64" s="71"/>
      <c r="IP64" s="71"/>
      <c r="IQ64" s="71"/>
      <c r="IR64" s="71"/>
      <c r="IS64" s="71"/>
      <c r="IT64" s="71"/>
      <c r="IU64" s="71"/>
      <c r="IV64" s="71"/>
      <c r="IW64" s="71"/>
      <c r="IX64" s="71"/>
      <c r="IY64" s="71"/>
      <c r="IZ64" s="71"/>
      <c r="JA64" s="71"/>
      <c r="JB64" s="71"/>
      <c r="JC64" s="71"/>
      <c r="JD64" s="71"/>
      <c r="JE64" s="71"/>
      <c r="JF64" s="71"/>
      <c r="JG64" s="71"/>
      <c r="JH64" s="71"/>
      <c r="JI64" s="71"/>
      <c r="JJ64" s="71"/>
      <c r="JK64" s="71"/>
      <c r="JL64" s="71"/>
      <c r="JM64" s="71"/>
      <c r="JN64" s="71"/>
      <c r="JO64" s="71"/>
      <c r="JP64" s="71"/>
      <c r="JQ64" s="71"/>
      <c r="JR64" s="71"/>
      <c r="JS64" s="71"/>
      <c r="JT64" s="71"/>
      <c r="JU64" s="71"/>
      <c r="JV64" s="71"/>
      <c r="JW64" s="71"/>
      <c r="JX64" s="71"/>
      <c r="JY64" s="71"/>
      <c r="JZ64" s="71"/>
      <c r="KA64" s="71"/>
      <c r="KB64" s="71"/>
      <c r="KC64" s="71"/>
      <c r="KD64" s="71"/>
      <c r="KE64" s="71"/>
      <c r="KF64" s="71"/>
      <c r="KG64" s="71"/>
      <c r="KH64" s="71"/>
      <c r="KI64" s="71"/>
      <c r="KJ64" s="71"/>
      <c r="KK64" s="71"/>
      <c r="KL64" s="71"/>
      <c r="KM64" s="71"/>
      <c r="KN64" s="71"/>
      <c r="KO64" s="71"/>
      <c r="KP64" s="71"/>
      <c r="KQ64" s="71"/>
      <c r="KR64" s="71"/>
      <c r="KS64" s="71"/>
      <c r="KT64" s="71"/>
      <c r="KU64" s="71"/>
      <c r="KV64" s="71"/>
      <c r="KW64" s="71"/>
      <c r="KX64" s="71"/>
      <c r="KY64" s="71"/>
      <c r="KZ64" s="71"/>
      <c r="LA64" s="71"/>
      <c r="LB64" s="71"/>
      <c r="LC64" s="71"/>
      <c r="LD64" s="71"/>
      <c r="LE64" s="71"/>
      <c r="LF64" s="71"/>
      <c r="LG64" s="71"/>
      <c r="LH64" s="71"/>
      <c r="LI64" s="71"/>
      <c r="LJ64" s="71"/>
      <c r="LK64" s="71"/>
      <c r="LL64" s="71"/>
      <c r="LM64" s="71"/>
      <c r="LN64" s="71"/>
      <c r="LO64" s="71"/>
      <c r="LP64" s="71"/>
      <c r="LQ64" s="71"/>
      <c r="LR64" s="71"/>
      <c r="LS64" s="71"/>
      <c r="LT64" s="71"/>
      <c r="LU64" s="71"/>
      <c r="LV64" s="71"/>
      <c r="LW64" s="71"/>
      <c r="LX64" s="71"/>
      <c r="LY64" s="71"/>
      <c r="LZ64" s="71"/>
      <c r="MA64" s="71"/>
      <c r="MB64" s="71"/>
      <c r="MC64" s="71"/>
      <c r="MD64" s="71"/>
      <c r="ME64" s="71"/>
      <c r="MF64" s="71"/>
      <c r="MG64" s="71"/>
      <c r="MH64" s="71"/>
      <c r="MI64" s="71"/>
      <c r="MJ64" s="71"/>
      <c r="MK64" s="71"/>
      <c r="ML64" s="71"/>
      <c r="MM64" s="71"/>
      <c r="MN64" s="71"/>
      <c r="MO64" s="71"/>
      <c r="MP64" s="71"/>
      <c r="MQ64" s="71"/>
      <c r="MR64" s="71"/>
      <c r="MS64" s="71"/>
      <c r="MT64" s="71"/>
    </row>
    <row r="65" spans="1:358" s="28" customFormat="1" ht="15.75" customHeight="1">
      <c r="A65" s="71"/>
      <c r="B65" s="17">
        <f t="shared" si="18"/>
        <v>3</v>
      </c>
      <c r="C65" s="18">
        <f t="shared" si="18"/>
        <v>0</v>
      </c>
      <c r="D65" s="25">
        <f t="shared" si="18"/>
        <v>296785</v>
      </c>
      <c r="E65" s="24">
        <f t="shared" si="19"/>
        <v>8903</v>
      </c>
      <c r="F65" s="24">
        <f t="shared" si="20"/>
        <v>8902</v>
      </c>
      <c r="G65" s="24">
        <f t="shared" si="21"/>
        <v>8903</v>
      </c>
      <c r="H65" s="24">
        <f t="shared" si="22"/>
        <v>8903</v>
      </c>
      <c r="I65" s="24">
        <f t="shared" si="23"/>
        <v>8903</v>
      </c>
      <c r="J65" s="24">
        <f t="shared" si="24"/>
        <v>8902</v>
      </c>
      <c r="K65" s="24">
        <f t="shared" si="25"/>
        <v>8903</v>
      </c>
      <c r="L65" s="24">
        <f t="shared" si="26"/>
        <v>8903</v>
      </c>
      <c r="M65" s="24">
        <f t="shared" si="27"/>
        <v>8902</v>
      </c>
      <c r="N65" s="24">
        <f t="shared" si="28"/>
        <v>8903</v>
      </c>
      <c r="O65" s="24"/>
      <c r="P65" s="24"/>
      <c r="Q65" s="24"/>
      <c r="R65" s="24"/>
      <c r="S65" s="24"/>
      <c r="T65" s="24"/>
      <c r="U65" s="24"/>
      <c r="V65" s="24"/>
      <c r="W65" s="24"/>
      <c r="X65" s="24"/>
      <c r="Y65" s="24"/>
      <c r="Z65" s="24"/>
      <c r="AA65" s="24"/>
      <c r="AB65" s="24"/>
      <c r="AC65" s="24"/>
      <c r="AD65" s="24"/>
      <c r="AE65" s="24"/>
      <c r="AF65" s="24"/>
      <c r="AG65" s="24"/>
      <c r="AH65" s="13"/>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71"/>
      <c r="DL65" s="71"/>
      <c r="DM65" s="71"/>
      <c r="DN65" s="71"/>
      <c r="DO65" s="71"/>
      <c r="DP65" s="71"/>
      <c r="DQ65" s="71"/>
      <c r="DR65" s="71"/>
      <c r="DS65" s="71"/>
      <c r="DT65" s="71"/>
      <c r="DU65" s="71"/>
      <c r="DV65" s="71"/>
      <c r="DW65" s="71"/>
      <c r="DX65" s="71"/>
      <c r="DY65" s="71"/>
      <c r="DZ65" s="71"/>
      <c r="EA65" s="71"/>
      <c r="EB65" s="71"/>
      <c r="EC65" s="71"/>
      <c r="ED65" s="71"/>
      <c r="EE65" s="71"/>
      <c r="EF65" s="71"/>
      <c r="EG65" s="71"/>
      <c r="EH65" s="71"/>
      <c r="EI65" s="71"/>
      <c r="EJ65" s="71"/>
      <c r="EK65" s="71"/>
      <c r="EL65" s="71"/>
      <c r="EM65" s="71"/>
      <c r="EN65" s="71"/>
      <c r="EO65" s="71"/>
      <c r="EP65" s="71"/>
      <c r="EQ65" s="71"/>
      <c r="ER65" s="71"/>
      <c r="ES65" s="71"/>
      <c r="ET65" s="71"/>
      <c r="EU65" s="71"/>
      <c r="EV65" s="71"/>
      <c r="EW65" s="71"/>
      <c r="EX65" s="71"/>
      <c r="EY65" s="71"/>
      <c r="EZ65" s="71"/>
      <c r="FA65" s="71"/>
      <c r="FB65" s="71"/>
      <c r="FC65" s="71"/>
      <c r="FD65" s="71"/>
      <c r="FE65" s="71"/>
      <c r="FF65" s="71"/>
      <c r="FG65" s="71"/>
      <c r="FH65" s="71"/>
      <c r="FI65" s="71"/>
      <c r="FJ65" s="71"/>
      <c r="FK65" s="71"/>
      <c r="FL65" s="71"/>
      <c r="FM65" s="71"/>
      <c r="FN65" s="71"/>
      <c r="FO65" s="71"/>
      <c r="FP65" s="71"/>
      <c r="FQ65" s="71"/>
      <c r="FR65" s="71"/>
      <c r="FS65" s="71"/>
      <c r="FT65" s="71"/>
      <c r="FU65" s="71"/>
      <c r="FV65" s="71"/>
      <c r="FW65" s="71"/>
      <c r="FX65" s="71"/>
      <c r="FY65" s="71"/>
      <c r="FZ65" s="71"/>
      <c r="GA65" s="71"/>
      <c r="GB65" s="71"/>
      <c r="GC65" s="71"/>
      <c r="GD65" s="71"/>
      <c r="GE65" s="71"/>
      <c r="GF65" s="71"/>
      <c r="GG65" s="71"/>
      <c r="GH65" s="71"/>
      <c r="GI65" s="71"/>
      <c r="GJ65" s="71"/>
      <c r="GK65" s="71"/>
      <c r="GL65" s="71"/>
      <c r="GM65" s="71"/>
      <c r="GN65" s="71"/>
      <c r="GO65" s="71"/>
      <c r="GP65" s="71"/>
      <c r="GQ65" s="71"/>
      <c r="GR65" s="71"/>
      <c r="GS65" s="71"/>
      <c r="GT65" s="71"/>
      <c r="GU65" s="71"/>
      <c r="GV65" s="71"/>
      <c r="GW65" s="71"/>
      <c r="GX65" s="71"/>
      <c r="GY65" s="71"/>
      <c r="GZ65" s="71"/>
      <c r="HA65" s="71"/>
      <c r="HB65" s="71"/>
      <c r="HC65" s="71"/>
      <c r="HD65" s="71"/>
      <c r="HE65" s="71"/>
      <c r="HF65" s="71"/>
      <c r="HG65" s="71"/>
      <c r="HH65" s="71"/>
      <c r="HI65" s="71"/>
      <c r="HJ65" s="71"/>
      <c r="HK65" s="71"/>
      <c r="HL65" s="71"/>
      <c r="HM65" s="71"/>
      <c r="HN65" s="71"/>
      <c r="HO65" s="71"/>
      <c r="HP65" s="71"/>
      <c r="HQ65" s="71"/>
      <c r="HR65" s="71"/>
      <c r="HS65" s="71"/>
      <c r="HT65" s="71"/>
      <c r="HU65" s="71"/>
      <c r="HV65" s="71"/>
      <c r="HW65" s="71"/>
      <c r="HX65" s="71"/>
      <c r="HY65" s="71"/>
      <c r="HZ65" s="71"/>
      <c r="IA65" s="71"/>
      <c r="IB65" s="71"/>
      <c r="IC65" s="71"/>
      <c r="ID65" s="71"/>
      <c r="IE65" s="71"/>
      <c r="IF65" s="71"/>
      <c r="IG65" s="71"/>
      <c r="IH65" s="71"/>
      <c r="II65" s="71"/>
      <c r="IJ65" s="71"/>
      <c r="IK65" s="71"/>
      <c r="IL65" s="71"/>
      <c r="IM65" s="71"/>
      <c r="IN65" s="71"/>
      <c r="IO65" s="71"/>
      <c r="IP65" s="71"/>
      <c r="IQ65" s="71"/>
      <c r="IR65" s="71"/>
      <c r="IS65" s="71"/>
      <c r="IT65" s="71"/>
      <c r="IU65" s="71"/>
      <c r="IV65" s="71"/>
      <c r="IW65" s="71"/>
      <c r="IX65" s="71"/>
      <c r="IY65" s="71"/>
      <c r="IZ65" s="71"/>
      <c r="JA65" s="71"/>
      <c r="JB65" s="71"/>
      <c r="JC65" s="71"/>
      <c r="JD65" s="71"/>
      <c r="JE65" s="71"/>
      <c r="JF65" s="71"/>
      <c r="JG65" s="71"/>
      <c r="JH65" s="71"/>
      <c r="JI65" s="71"/>
      <c r="JJ65" s="71"/>
      <c r="JK65" s="71"/>
      <c r="JL65" s="71"/>
      <c r="JM65" s="71"/>
      <c r="JN65" s="71"/>
      <c r="JO65" s="71"/>
      <c r="JP65" s="71"/>
      <c r="JQ65" s="71"/>
      <c r="JR65" s="71"/>
      <c r="JS65" s="71"/>
      <c r="JT65" s="71"/>
      <c r="JU65" s="71"/>
      <c r="JV65" s="71"/>
      <c r="JW65" s="71"/>
      <c r="JX65" s="71"/>
      <c r="JY65" s="71"/>
      <c r="JZ65" s="71"/>
      <c r="KA65" s="71"/>
      <c r="KB65" s="71"/>
      <c r="KC65" s="71"/>
      <c r="KD65" s="71"/>
      <c r="KE65" s="71"/>
      <c r="KF65" s="71"/>
      <c r="KG65" s="71"/>
      <c r="KH65" s="71"/>
      <c r="KI65" s="71"/>
      <c r="KJ65" s="71"/>
      <c r="KK65" s="71"/>
      <c r="KL65" s="71"/>
      <c r="KM65" s="71"/>
      <c r="KN65" s="71"/>
      <c r="KO65" s="71"/>
      <c r="KP65" s="71"/>
      <c r="KQ65" s="71"/>
      <c r="KR65" s="71"/>
      <c r="KS65" s="71"/>
      <c r="KT65" s="71"/>
      <c r="KU65" s="71"/>
      <c r="KV65" s="71"/>
      <c r="KW65" s="71"/>
      <c r="KX65" s="71"/>
      <c r="KY65" s="71"/>
      <c r="KZ65" s="71"/>
      <c r="LA65" s="71"/>
      <c r="LB65" s="71"/>
      <c r="LC65" s="71"/>
      <c r="LD65" s="71"/>
      <c r="LE65" s="71"/>
      <c r="LF65" s="71"/>
      <c r="LG65" s="71"/>
      <c r="LH65" s="71"/>
      <c r="LI65" s="71"/>
      <c r="LJ65" s="71"/>
      <c r="LK65" s="71"/>
      <c r="LL65" s="71"/>
      <c r="LM65" s="71"/>
      <c r="LN65" s="71"/>
      <c r="LO65" s="71"/>
      <c r="LP65" s="71"/>
      <c r="LQ65" s="71"/>
      <c r="LR65" s="71"/>
      <c r="LS65" s="71"/>
      <c r="LT65" s="71"/>
      <c r="LU65" s="71"/>
      <c r="LV65" s="71"/>
      <c r="LW65" s="71"/>
      <c r="LX65" s="71"/>
      <c r="LY65" s="71"/>
      <c r="LZ65" s="71"/>
      <c r="MA65" s="71"/>
      <c r="MB65" s="71"/>
      <c r="MC65" s="71"/>
      <c r="MD65" s="71"/>
      <c r="ME65" s="71"/>
      <c r="MF65" s="71"/>
      <c r="MG65" s="71"/>
      <c r="MH65" s="71"/>
      <c r="MI65" s="71"/>
      <c r="MJ65" s="71"/>
      <c r="MK65" s="71"/>
      <c r="ML65" s="71"/>
      <c r="MM65" s="71"/>
      <c r="MN65" s="71"/>
      <c r="MO65" s="71"/>
      <c r="MP65" s="71"/>
      <c r="MQ65" s="71"/>
      <c r="MR65" s="71"/>
      <c r="MS65" s="71"/>
      <c r="MT65" s="71"/>
    </row>
    <row r="66" spans="1:358" s="28" customFormat="1" ht="15.75" customHeight="1">
      <c r="A66" s="71"/>
      <c r="B66" s="17">
        <f t="shared" si="18"/>
        <v>4</v>
      </c>
      <c r="C66" s="18">
        <f t="shared" si="18"/>
        <v>0</v>
      </c>
      <c r="D66" s="25">
        <f t="shared" si="18"/>
        <v>268520</v>
      </c>
      <c r="E66" s="24">
        <f t="shared" si="19"/>
        <v>3193</v>
      </c>
      <c r="F66" s="24">
        <f t="shared" si="20"/>
        <v>3192</v>
      </c>
      <c r="G66" s="24">
        <f t="shared" si="21"/>
        <v>3193</v>
      </c>
      <c r="H66" s="24">
        <f t="shared" si="22"/>
        <v>3192</v>
      </c>
      <c r="I66" s="24">
        <f t="shared" si="23"/>
        <v>3193</v>
      </c>
      <c r="J66" s="24">
        <f t="shared" si="24"/>
        <v>3192</v>
      </c>
      <c r="K66" s="24">
        <f t="shared" si="25"/>
        <v>3193</v>
      </c>
      <c r="L66" s="24">
        <f t="shared" si="26"/>
        <v>3193</v>
      </c>
      <c r="M66" s="24">
        <f t="shared" si="27"/>
        <v>3192</v>
      </c>
      <c r="N66" s="24">
        <f t="shared" si="28"/>
        <v>3193</v>
      </c>
      <c r="O66" s="24"/>
      <c r="P66" s="24"/>
      <c r="Q66" s="24"/>
      <c r="R66" s="24"/>
      <c r="S66" s="24"/>
      <c r="T66" s="24"/>
      <c r="U66" s="24"/>
      <c r="V66" s="24"/>
      <c r="W66" s="24"/>
      <c r="X66" s="24"/>
      <c r="Y66" s="24"/>
      <c r="Z66" s="24"/>
      <c r="AA66" s="24"/>
      <c r="AB66" s="24"/>
      <c r="AC66" s="24"/>
      <c r="AD66" s="24"/>
      <c r="AE66" s="24"/>
      <c r="AF66" s="24"/>
      <c r="AG66" s="24"/>
      <c r="AH66" s="13"/>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71"/>
      <c r="DL66" s="71"/>
      <c r="DM66" s="71"/>
      <c r="DN66" s="71"/>
      <c r="DO66" s="71"/>
      <c r="DP66" s="71"/>
      <c r="DQ66" s="71"/>
      <c r="DR66" s="71"/>
      <c r="DS66" s="71"/>
      <c r="DT66" s="71"/>
      <c r="DU66" s="71"/>
      <c r="DV66" s="71"/>
      <c r="DW66" s="71"/>
      <c r="DX66" s="71"/>
      <c r="DY66" s="71"/>
      <c r="DZ66" s="71"/>
      <c r="EA66" s="71"/>
      <c r="EB66" s="71"/>
      <c r="EC66" s="71"/>
      <c r="ED66" s="71"/>
      <c r="EE66" s="71"/>
      <c r="EF66" s="71"/>
      <c r="EG66" s="71"/>
      <c r="EH66" s="71"/>
      <c r="EI66" s="71"/>
      <c r="EJ66" s="71"/>
      <c r="EK66" s="71"/>
      <c r="EL66" s="71"/>
      <c r="EM66" s="71"/>
      <c r="EN66" s="71"/>
      <c r="EO66" s="71"/>
      <c r="EP66" s="71"/>
      <c r="EQ66" s="71"/>
      <c r="ER66" s="71"/>
      <c r="ES66" s="71"/>
      <c r="ET66" s="71"/>
      <c r="EU66" s="71"/>
      <c r="EV66" s="71"/>
      <c r="EW66" s="71"/>
      <c r="EX66" s="71"/>
      <c r="EY66" s="71"/>
      <c r="EZ66" s="71"/>
      <c r="FA66" s="71"/>
      <c r="FB66" s="71"/>
      <c r="FC66" s="71"/>
      <c r="FD66" s="71"/>
      <c r="FE66" s="71"/>
      <c r="FF66" s="71"/>
      <c r="FG66" s="71"/>
      <c r="FH66" s="71"/>
      <c r="FI66" s="71"/>
      <c r="FJ66" s="71"/>
      <c r="FK66" s="71"/>
      <c r="FL66" s="71"/>
      <c r="FM66" s="71"/>
      <c r="FN66" s="71"/>
      <c r="FO66" s="71"/>
      <c r="FP66" s="71"/>
      <c r="FQ66" s="71"/>
      <c r="FR66" s="71"/>
      <c r="FS66" s="71"/>
      <c r="FT66" s="71"/>
      <c r="FU66" s="71"/>
      <c r="FV66" s="71"/>
      <c r="FW66" s="71"/>
      <c r="FX66" s="71"/>
      <c r="FY66" s="71"/>
      <c r="FZ66" s="71"/>
      <c r="GA66" s="71"/>
      <c r="GB66" s="71"/>
      <c r="GC66" s="71"/>
      <c r="GD66" s="71"/>
      <c r="GE66" s="71"/>
      <c r="GF66" s="71"/>
      <c r="GG66" s="71"/>
      <c r="GH66" s="71"/>
      <c r="GI66" s="71"/>
      <c r="GJ66" s="71"/>
      <c r="GK66" s="71"/>
      <c r="GL66" s="71"/>
      <c r="GM66" s="71"/>
      <c r="GN66" s="71"/>
      <c r="GO66" s="71"/>
      <c r="GP66" s="71"/>
      <c r="GQ66" s="71"/>
      <c r="GR66" s="71"/>
      <c r="GS66" s="71"/>
      <c r="GT66" s="71"/>
      <c r="GU66" s="71"/>
      <c r="GV66" s="71"/>
      <c r="GW66" s="71"/>
      <c r="GX66" s="71"/>
      <c r="GY66" s="71"/>
      <c r="GZ66" s="71"/>
      <c r="HA66" s="71"/>
      <c r="HB66" s="71"/>
      <c r="HC66" s="71"/>
      <c r="HD66" s="71"/>
      <c r="HE66" s="71"/>
      <c r="HF66" s="71"/>
      <c r="HG66" s="71"/>
      <c r="HH66" s="71"/>
      <c r="HI66" s="71"/>
      <c r="HJ66" s="71"/>
      <c r="HK66" s="71"/>
      <c r="HL66" s="71"/>
      <c r="HM66" s="71"/>
      <c r="HN66" s="71"/>
      <c r="HO66" s="71"/>
      <c r="HP66" s="71"/>
      <c r="HQ66" s="71"/>
      <c r="HR66" s="71"/>
      <c r="HS66" s="71"/>
      <c r="HT66" s="71"/>
      <c r="HU66" s="71"/>
      <c r="HV66" s="71"/>
      <c r="HW66" s="71"/>
      <c r="HX66" s="71"/>
      <c r="HY66" s="71"/>
      <c r="HZ66" s="71"/>
      <c r="IA66" s="71"/>
      <c r="IB66" s="71"/>
      <c r="IC66" s="71"/>
      <c r="ID66" s="71"/>
      <c r="IE66" s="71"/>
      <c r="IF66" s="71"/>
      <c r="IG66" s="71"/>
      <c r="IH66" s="71"/>
      <c r="II66" s="71"/>
      <c r="IJ66" s="71"/>
      <c r="IK66" s="71"/>
      <c r="IL66" s="71"/>
      <c r="IM66" s="71"/>
      <c r="IN66" s="71"/>
      <c r="IO66" s="71"/>
      <c r="IP66" s="71"/>
      <c r="IQ66" s="71"/>
      <c r="IR66" s="71"/>
      <c r="IS66" s="71"/>
      <c r="IT66" s="71"/>
      <c r="IU66" s="71"/>
      <c r="IV66" s="71"/>
      <c r="IW66" s="71"/>
      <c r="IX66" s="71"/>
      <c r="IY66" s="71"/>
      <c r="IZ66" s="71"/>
      <c r="JA66" s="71"/>
      <c r="JB66" s="71"/>
      <c r="JC66" s="71"/>
      <c r="JD66" s="71"/>
      <c r="JE66" s="71"/>
      <c r="JF66" s="71"/>
      <c r="JG66" s="71"/>
      <c r="JH66" s="71"/>
      <c r="JI66" s="71"/>
      <c r="JJ66" s="71"/>
      <c r="JK66" s="71"/>
      <c r="JL66" s="71"/>
      <c r="JM66" s="71"/>
      <c r="JN66" s="71"/>
      <c r="JO66" s="71"/>
      <c r="JP66" s="71"/>
      <c r="JQ66" s="71"/>
      <c r="JR66" s="71"/>
      <c r="JS66" s="71"/>
      <c r="JT66" s="71"/>
      <c r="JU66" s="71"/>
      <c r="JV66" s="71"/>
      <c r="JW66" s="71"/>
      <c r="JX66" s="71"/>
      <c r="JY66" s="71"/>
      <c r="JZ66" s="71"/>
      <c r="KA66" s="71"/>
      <c r="KB66" s="71"/>
      <c r="KC66" s="71"/>
      <c r="KD66" s="71"/>
      <c r="KE66" s="71"/>
      <c r="KF66" s="71"/>
      <c r="KG66" s="71"/>
      <c r="KH66" s="71"/>
      <c r="KI66" s="71"/>
      <c r="KJ66" s="71"/>
      <c r="KK66" s="71"/>
      <c r="KL66" s="71"/>
      <c r="KM66" s="71"/>
      <c r="KN66" s="71"/>
      <c r="KO66" s="71"/>
      <c r="KP66" s="71"/>
      <c r="KQ66" s="71"/>
      <c r="KR66" s="71"/>
      <c r="KS66" s="71"/>
      <c r="KT66" s="71"/>
      <c r="KU66" s="71"/>
      <c r="KV66" s="71"/>
      <c r="KW66" s="71"/>
      <c r="KX66" s="71"/>
      <c r="KY66" s="71"/>
      <c r="KZ66" s="71"/>
      <c r="LA66" s="71"/>
      <c r="LB66" s="71"/>
      <c r="LC66" s="71"/>
      <c r="LD66" s="71"/>
      <c r="LE66" s="71"/>
      <c r="LF66" s="71"/>
      <c r="LG66" s="71"/>
      <c r="LH66" s="71"/>
      <c r="LI66" s="71"/>
      <c r="LJ66" s="71"/>
      <c r="LK66" s="71"/>
      <c r="LL66" s="71"/>
      <c r="LM66" s="71"/>
      <c r="LN66" s="71"/>
      <c r="LO66" s="71"/>
      <c r="LP66" s="71"/>
      <c r="LQ66" s="71"/>
      <c r="LR66" s="71"/>
      <c r="LS66" s="71"/>
      <c r="LT66" s="71"/>
      <c r="LU66" s="71"/>
      <c r="LV66" s="71"/>
      <c r="LW66" s="71"/>
      <c r="LX66" s="71"/>
      <c r="LY66" s="71"/>
      <c r="LZ66" s="71"/>
      <c r="MA66" s="71"/>
      <c r="MB66" s="71"/>
      <c r="MC66" s="71"/>
      <c r="MD66" s="71"/>
      <c r="ME66" s="71"/>
      <c r="MF66" s="71"/>
      <c r="MG66" s="71"/>
      <c r="MH66" s="71"/>
      <c r="MI66" s="71"/>
      <c r="MJ66" s="71"/>
      <c r="MK66" s="71"/>
      <c r="ML66" s="71"/>
      <c r="MM66" s="71"/>
      <c r="MN66" s="71"/>
      <c r="MO66" s="71"/>
      <c r="MP66" s="71"/>
      <c r="MQ66" s="71"/>
      <c r="MR66" s="71"/>
      <c r="MS66" s="71"/>
      <c r="MT66" s="71"/>
    </row>
    <row r="67" spans="1:358" s="28" customFormat="1" ht="15.65" customHeight="1">
      <c r="A67" s="71"/>
      <c r="B67" s="17">
        <f t="shared" si="18"/>
        <v>5</v>
      </c>
      <c r="C67" s="18">
        <f t="shared" si="18"/>
        <v>0</v>
      </c>
      <c r="D67" s="25">
        <f t="shared" si="18"/>
        <v>239216</v>
      </c>
      <c r="E67" s="24">
        <f t="shared" si="19"/>
        <v>4165</v>
      </c>
      <c r="F67" s="24">
        <f t="shared" si="20"/>
        <v>4165</v>
      </c>
      <c r="G67" s="24">
        <f t="shared" si="21"/>
        <v>4166</v>
      </c>
      <c r="H67" s="24">
        <f t="shared" si="22"/>
        <v>4165</v>
      </c>
      <c r="I67" s="24">
        <f t="shared" si="23"/>
        <v>4165</v>
      </c>
      <c r="J67" s="24">
        <f t="shared" si="24"/>
        <v>4165</v>
      </c>
      <c r="K67" s="24">
        <f t="shared" si="25"/>
        <v>4165</v>
      </c>
      <c r="L67" s="24">
        <f t="shared" si="26"/>
        <v>4165</v>
      </c>
      <c r="M67" s="24">
        <f t="shared" si="27"/>
        <v>4166</v>
      </c>
      <c r="N67" s="24">
        <f t="shared" si="28"/>
        <v>4165</v>
      </c>
      <c r="O67" s="24"/>
      <c r="P67" s="24"/>
      <c r="Q67" s="24"/>
      <c r="R67" s="24"/>
      <c r="S67" s="24"/>
      <c r="T67" s="24"/>
      <c r="U67" s="24"/>
      <c r="V67" s="24"/>
      <c r="W67" s="24"/>
      <c r="X67" s="24"/>
      <c r="Y67" s="24"/>
      <c r="Z67" s="24"/>
      <c r="AA67" s="24"/>
      <c r="AB67" s="24"/>
      <c r="AC67" s="24"/>
      <c r="AD67" s="24"/>
      <c r="AE67" s="24"/>
      <c r="AF67" s="24"/>
      <c r="AG67" s="24"/>
      <c r="AH67" s="13"/>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c r="GA67" s="71"/>
      <c r="GB67" s="71"/>
      <c r="GC67" s="71"/>
      <c r="GD67" s="71"/>
      <c r="GE67" s="71"/>
      <c r="GF67" s="71"/>
      <c r="GG67" s="71"/>
      <c r="GH67" s="71"/>
      <c r="GI67" s="71"/>
      <c r="GJ67" s="71"/>
      <c r="GK67" s="71"/>
      <c r="GL67" s="71"/>
      <c r="GM67" s="71"/>
      <c r="GN67" s="71"/>
      <c r="GO67" s="71"/>
      <c r="GP67" s="71"/>
      <c r="GQ67" s="71"/>
      <c r="GR67" s="71"/>
      <c r="GS67" s="71"/>
      <c r="GT67" s="71"/>
      <c r="GU67" s="71"/>
      <c r="GV67" s="71"/>
      <c r="GW67" s="71"/>
      <c r="GX67" s="71"/>
      <c r="GY67" s="71"/>
      <c r="GZ67" s="71"/>
      <c r="HA67" s="71"/>
      <c r="HB67" s="71"/>
      <c r="HC67" s="71"/>
      <c r="HD67" s="71"/>
      <c r="HE67" s="71"/>
      <c r="HF67" s="71"/>
      <c r="HG67" s="71"/>
      <c r="HH67" s="71"/>
      <c r="HI67" s="71"/>
      <c r="HJ67" s="71"/>
      <c r="HK67" s="71"/>
      <c r="HL67" s="71"/>
      <c r="HM67" s="71"/>
      <c r="HN67" s="71"/>
      <c r="HO67" s="71"/>
      <c r="HP67" s="71"/>
      <c r="HQ67" s="71"/>
      <c r="HR67" s="71"/>
      <c r="HS67" s="71"/>
      <c r="HT67" s="71"/>
      <c r="HU67" s="71"/>
      <c r="HV67" s="71"/>
      <c r="HW67" s="71"/>
      <c r="HX67" s="71"/>
      <c r="HY67" s="71"/>
      <c r="HZ67" s="71"/>
      <c r="IA67" s="71"/>
      <c r="IB67" s="71"/>
      <c r="IC67" s="71"/>
      <c r="ID67" s="71"/>
      <c r="IE67" s="71"/>
      <c r="IF67" s="71"/>
      <c r="IG67" s="71"/>
      <c r="IH67" s="71"/>
      <c r="II67" s="71"/>
      <c r="IJ67" s="71"/>
      <c r="IK67" s="71"/>
      <c r="IL67" s="71"/>
      <c r="IM67" s="71"/>
      <c r="IN67" s="71"/>
      <c r="IO67" s="71"/>
      <c r="IP67" s="71"/>
      <c r="IQ67" s="71"/>
      <c r="IR67" s="71"/>
      <c r="IS67" s="71"/>
      <c r="IT67" s="71"/>
      <c r="IU67" s="71"/>
      <c r="IV67" s="71"/>
      <c r="IW67" s="71"/>
      <c r="IX67" s="71"/>
      <c r="IY67" s="71"/>
      <c r="IZ67" s="71"/>
      <c r="JA67" s="71"/>
      <c r="JB67" s="71"/>
      <c r="JC67" s="71"/>
      <c r="JD67" s="71"/>
      <c r="JE67" s="71"/>
      <c r="JF67" s="71"/>
      <c r="JG67" s="71"/>
      <c r="JH67" s="71"/>
      <c r="JI67" s="71"/>
      <c r="JJ67" s="71"/>
      <c r="JK67" s="71"/>
      <c r="JL67" s="71"/>
      <c r="JM67" s="71"/>
      <c r="JN67" s="71"/>
      <c r="JO67" s="71"/>
      <c r="JP67" s="71"/>
      <c r="JQ67" s="71"/>
      <c r="JR67" s="71"/>
      <c r="JS67" s="71"/>
      <c r="JT67" s="71"/>
      <c r="JU67" s="71"/>
      <c r="JV67" s="71"/>
      <c r="JW67" s="71"/>
      <c r="JX67" s="71"/>
      <c r="JY67" s="71"/>
      <c r="JZ67" s="71"/>
      <c r="KA67" s="71"/>
      <c r="KB67" s="71"/>
      <c r="KC67" s="71"/>
      <c r="KD67" s="71"/>
      <c r="KE67" s="71"/>
      <c r="KF67" s="71"/>
      <c r="KG67" s="71"/>
      <c r="KH67" s="71"/>
      <c r="KI67" s="71"/>
      <c r="KJ67" s="71"/>
      <c r="KK67" s="71"/>
      <c r="KL67" s="71"/>
      <c r="KM67" s="71"/>
      <c r="KN67" s="71"/>
      <c r="KO67" s="71"/>
      <c r="KP67" s="71"/>
      <c r="KQ67" s="71"/>
      <c r="KR67" s="71"/>
      <c r="KS67" s="71"/>
      <c r="KT67" s="71"/>
      <c r="KU67" s="71"/>
      <c r="KV67" s="71"/>
      <c r="KW67" s="71"/>
      <c r="KX67" s="71"/>
      <c r="KY67" s="71"/>
      <c r="KZ67" s="71"/>
      <c r="LA67" s="71"/>
      <c r="LB67" s="71"/>
      <c r="LC67" s="71"/>
      <c r="LD67" s="71"/>
      <c r="LE67" s="71"/>
      <c r="LF67" s="71"/>
      <c r="LG67" s="71"/>
      <c r="LH67" s="71"/>
      <c r="LI67" s="71"/>
      <c r="LJ67" s="71"/>
      <c r="LK67" s="71"/>
      <c r="LL67" s="71"/>
      <c r="LM67" s="71"/>
      <c r="LN67" s="71"/>
      <c r="LO67" s="71"/>
      <c r="LP67" s="71"/>
      <c r="LQ67" s="71"/>
      <c r="LR67" s="71"/>
      <c r="LS67" s="71"/>
      <c r="LT67" s="71"/>
      <c r="LU67" s="71"/>
      <c r="LV67" s="71"/>
      <c r="LW67" s="71"/>
      <c r="LX67" s="71"/>
      <c r="LY67" s="71"/>
      <c r="LZ67" s="71"/>
      <c r="MA67" s="71"/>
      <c r="MB67" s="71"/>
      <c r="MC67" s="71"/>
      <c r="MD67" s="71"/>
      <c r="ME67" s="71"/>
      <c r="MF67" s="71"/>
      <c r="MG67" s="71"/>
      <c r="MH67" s="71"/>
      <c r="MI67" s="71"/>
      <c r="MJ67" s="71"/>
      <c r="MK67" s="71"/>
      <c r="ML67" s="71"/>
      <c r="MM67" s="71"/>
      <c r="MN67" s="71"/>
      <c r="MO67" s="71"/>
      <c r="MP67" s="71"/>
      <c r="MQ67" s="71"/>
      <c r="MR67" s="71"/>
      <c r="MS67" s="71"/>
      <c r="MT67" s="71"/>
    </row>
    <row r="68" spans="1:358" s="28" customFormat="1" ht="15.75" customHeight="1">
      <c r="A68" s="71"/>
      <c r="B68" s="17">
        <f t="shared" si="18"/>
        <v>6</v>
      </c>
      <c r="C68" s="18">
        <f t="shared" si="18"/>
        <v>0</v>
      </c>
      <c r="D68" s="25">
        <f t="shared" si="18"/>
        <v>428682</v>
      </c>
      <c r="E68" s="24">
        <f t="shared" si="19"/>
        <v>312</v>
      </c>
      <c r="F68" s="24">
        <f t="shared" si="20"/>
        <v>311</v>
      </c>
      <c r="G68" s="24">
        <f t="shared" si="21"/>
        <v>312</v>
      </c>
      <c r="H68" s="24">
        <f t="shared" si="22"/>
        <v>312</v>
      </c>
      <c r="I68" s="24">
        <f t="shared" si="23"/>
        <v>312</v>
      </c>
      <c r="J68" s="24">
        <f t="shared" si="24"/>
        <v>311</v>
      </c>
      <c r="K68" s="24">
        <f t="shared" si="25"/>
        <v>312</v>
      </c>
      <c r="L68" s="24">
        <f t="shared" si="26"/>
        <v>312</v>
      </c>
      <c r="M68" s="24">
        <f t="shared" si="27"/>
        <v>312</v>
      </c>
      <c r="N68" s="24">
        <f t="shared" si="28"/>
        <v>311</v>
      </c>
      <c r="O68" s="24"/>
      <c r="P68" s="24"/>
      <c r="Q68" s="24"/>
      <c r="R68" s="24"/>
      <c r="S68" s="24"/>
      <c r="T68" s="24"/>
      <c r="U68" s="24"/>
      <c r="V68" s="24"/>
      <c r="W68" s="24"/>
      <c r="X68" s="24"/>
      <c r="Y68" s="24"/>
      <c r="Z68" s="24"/>
      <c r="AA68" s="24"/>
      <c r="AB68" s="24"/>
      <c r="AC68" s="24"/>
      <c r="AD68" s="24"/>
      <c r="AE68" s="24"/>
      <c r="AF68" s="24"/>
      <c r="AG68" s="24"/>
      <c r="AH68" s="13"/>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c r="GG68" s="71"/>
      <c r="GH68" s="71"/>
      <c r="GI68" s="71"/>
      <c r="GJ68" s="71"/>
      <c r="GK68" s="71"/>
      <c r="GL68" s="71"/>
      <c r="GM68" s="71"/>
      <c r="GN68" s="71"/>
      <c r="GO68" s="71"/>
      <c r="GP68" s="71"/>
      <c r="GQ68" s="71"/>
      <c r="GR68" s="71"/>
      <c r="GS68" s="71"/>
      <c r="GT68" s="71"/>
      <c r="GU68" s="71"/>
      <c r="GV68" s="71"/>
      <c r="GW68" s="71"/>
      <c r="GX68" s="71"/>
      <c r="GY68" s="71"/>
      <c r="GZ68" s="71"/>
      <c r="HA68" s="71"/>
      <c r="HB68" s="71"/>
      <c r="HC68" s="71"/>
      <c r="HD68" s="71"/>
      <c r="HE68" s="71"/>
      <c r="HF68" s="71"/>
      <c r="HG68" s="71"/>
      <c r="HH68" s="71"/>
      <c r="HI68" s="71"/>
      <c r="HJ68" s="71"/>
      <c r="HK68" s="71"/>
      <c r="HL68" s="71"/>
      <c r="HM68" s="71"/>
      <c r="HN68" s="71"/>
      <c r="HO68" s="71"/>
      <c r="HP68" s="71"/>
      <c r="HQ68" s="71"/>
      <c r="HR68" s="71"/>
      <c r="HS68" s="71"/>
      <c r="HT68" s="71"/>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c r="JA68" s="71"/>
      <c r="JB68" s="71"/>
      <c r="JC68" s="71"/>
      <c r="JD68" s="71"/>
      <c r="JE68" s="71"/>
      <c r="JF68" s="71"/>
      <c r="JG68" s="71"/>
      <c r="JH68" s="71"/>
      <c r="JI68" s="71"/>
      <c r="JJ68" s="71"/>
      <c r="JK68" s="71"/>
      <c r="JL68" s="71"/>
      <c r="JM68" s="71"/>
      <c r="JN68" s="71"/>
      <c r="JO68" s="71"/>
      <c r="JP68" s="71"/>
      <c r="JQ68" s="71"/>
      <c r="JR68" s="71"/>
      <c r="JS68" s="71"/>
      <c r="JT68" s="71"/>
      <c r="JU68" s="71"/>
      <c r="JV68" s="71"/>
      <c r="JW68" s="71"/>
      <c r="JX68" s="71"/>
      <c r="JY68" s="71"/>
      <c r="JZ68" s="71"/>
      <c r="KA68" s="71"/>
      <c r="KB68" s="71"/>
      <c r="KC68" s="71"/>
      <c r="KD68" s="71"/>
      <c r="KE68" s="71"/>
      <c r="KF68" s="71"/>
      <c r="KG68" s="71"/>
      <c r="KH68" s="71"/>
      <c r="KI68" s="71"/>
      <c r="KJ68" s="71"/>
      <c r="KK68" s="71"/>
      <c r="KL68" s="71"/>
      <c r="KM68" s="71"/>
      <c r="KN68" s="71"/>
      <c r="KO68" s="71"/>
      <c r="KP68" s="71"/>
      <c r="KQ68" s="71"/>
      <c r="KR68" s="71"/>
      <c r="KS68" s="71"/>
      <c r="KT68" s="71"/>
      <c r="KU68" s="71"/>
      <c r="KV68" s="71"/>
      <c r="KW68" s="71"/>
      <c r="KX68" s="71"/>
      <c r="KY68" s="71"/>
      <c r="KZ68" s="71"/>
      <c r="LA68" s="71"/>
      <c r="LB68" s="71"/>
      <c r="LC68" s="71"/>
      <c r="LD68" s="71"/>
      <c r="LE68" s="71"/>
      <c r="LF68" s="71"/>
      <c r="LG68" s="71"/>
      <c r="LH68" s="71"/>
      <c r="LI68" s="71"/>
      <c r="LJ68" s="71"/>
      <c r="LK68" s="71"/>
      <c r="LL68" s="71"/>
      <c r="LM68" s="71"/>
      <c r="LN68" s="71"/>
      <c r="LO68" s="71"/>
      <c r="LP68" s="71"/>
      <c r="LQ68" s="71"/>
      <c r="LR68" s="71"/>
      <c r="LS68" s="71"/>
      <c r="LT68" s="71"/>
      <c r="LU68" s="71"/>
      <c r="LV68" s="71"/>
      <c r="LW68" s="71"/>
      <c r="LX68" s="71"/>
      <c r="LY68" s="71"/>
      <c r="LZ68" s="71"/>
      <c r="MA68" s="71"/>
      <c r="MB68" s="71"/>
      <c r="MC68" s="71"/>
      <c r="MD68" s="71"/>
      <c r="ME68" s="71"/>
      <c r="MF68" s="71"/>
      <c r="MG68" s="71"/>
      <c r="MH68" s="71"/>
      <c r="MI68" s="71"/>
      <c r="MJ68" s="71"/>
      <c r="MK68" s="71"/>
      <c r="ML68" s="71"/>
      <c r="MM68" s="71"/>
      <c r="MN68" s="71"/>
      <c r="MO68" s="71"/>
      <c r="MP68" s="71"/>
      <c r="MQ68" s="71"/>
      <c r="MR68" s="71"/>
      <c r="MS68" s="71"/>
      <c r="MT68" s="71"/>
    </row>
    <row r="69" spans="1:358" s="28" customFormat="1" ht="15.75" customHeight="1">
      <c r="A69" s="71"/>
      <c r="B69" s="17">
        <f t="shared" si="18"/>
        <v>7</v>
      </c>
      <c r="C69" s="18">
        <f t="shared" si="18"/>
        <v>0</v>
      </c>
      <c r="D69" s="25">
        <f t="shared" si="18"/>
        <v>560299</v>
      </c>
      <c r="E69" s="24">
        <f t="shared" si="19"/>
        <v>4315</v>
      </c>
      <c r="F69" s="24">
        <f t="shared" si="20"/>
        <v>4315</v>
      </c>
      <c r="G69" s="24">
        <f t="shared" si="21"/>
        <v>4315</v>
      </c>
      <c r="H69" s="24">
        <f t="shared" si="22"/>
        <v>4315</v>
      </c>
      <c r="I69" s="24">
        <f t="shared" si="23"/>
        <v>4315</v>
      </c>
      <c r="J69" s="24">
        <f t="shared" si="24"/>
        <v>4315</v>
      </c>
      <c r="K69" s="24">
        <f t="shared" si="25"/>
        <v>4315</v>
      </c>
      <c r="L69" s="24">
        <f t="shared" si="26"/>
        <v>4315</v>
      </c>
      <c r="M69" s="24">
        <f t="shared" si="27"/>
        <v>4315</v>
      </c>
      <c r="N69" s="24">
        <f t="shared" si="28"/>
        <v>4314</v>
      </c>
      <c r="O69" s="24"/>
      <c r="P69" s="24"/>
      <c r="Q69" s="24"/>
      <c r="R69" s="24"/>
      <c r="S69" s="24"/>
      <c r="T69" s="24"/>
      <c r="U69" s="24"/>
      <c r="V69" s="24"/>
      <c r="W69" s="24"/>
      <c r="X69" s="24"/>
      <c r="Y69" s="24"/>
      <c r="Z69" s="24"/>
      <c r="AA69" s="24"/>
      <c r="AB69" s="24"/>
      <c r="AC69" s="24"/>
      <c r="AD69" s="24"/>
      <c r="AE69" s="24"/>
      <c r="AF69" s="24"/>
      <c r="AG69" s="24"/>
      <c r="AH69" s="13"/>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c r="JA69" s="71"/>
      <c r="JB69" s="71"/>
      <c r="JC69" s="71"/>
      <c r="JD69" s="71"/>
      <c r="JE69" s="71"/>
      <c r="JF69" s="71"/>
      <c r="JG69" s="71"/>
      <c r="JH69" s="71"/>
      <c r="JI69" s="71"/>
      <c r="JJ69" s="71"/>
      <c r="JK69" s="71"/>
      <c r="JL69" s="71"/>
      <c r="JM69" s="71"/>
      <c r="JN69" s="71"/>
      <c r="JO69" s="71"/>
      <c r="JP69" s="71"/>
      <c r="JQ69" s="71"/>
      <c r="JR69" s="71"/>
      <c r="JS69" s="71"/>
      <c r="JT69" s="71"/>
      <c r="JU69" s="71"/>
      <c r="JV69" s="71"/>
      <c r="JW69" s="71"/>
      <c r="JX69" s="71"/>
      <c r="JY69" s="71"/>
      <c r="JZ69" s="71"/>
      <c r="KA69" s="71"/>
      <c r="KB69" s="71"/>
      <c r="KC69" s="71"/>
      <c r="KD69" s="71"/>
      <c r="KE69" s="71"/>
      <c r="KF69" s="71"/>
      <c r="KG69" s="71"/>
      <c r="KH69" s="71"/>
      <c r="KI69" s="71"/>
      <c r="KJ69" s="71"/>
      <c r="KK69" s="71"/>
      <c r="KL69" s="71"/>
      <c r="KM69" s="71"/>
      <c r="KN69" s="71"/>
      <c r="KO69" s="71"/>
      <c r="KP69" s="71"/>
      <c r="KQ69" s="71"/>
      <c r="KR69" s="71"/>
      <c r="KS69" s="71"/>
      <c r="KT69" s="71"/>
      <c r="KU69" s="71"/>
      <c r="KV69" s="71"/>
      <c r="KW69" s="71"/>
      <c r="KX69" s="71"/>
      <c r="KY69" s="71"/>
      <c r="KZ69" s="71"/>
      <c r="LA69" s="71"/>
      <c r="LB69" s="71"/>
      <c r="LC69" s="71"/>
      <c r="LD69" s="71"/>
      <c r="LE69" s="71"/>
      <c r="LF69" s="71"/>
      <c r="LG69" s="71"/>
      <c r="LH69" s="71"/>
      <c r="LI69" s="71"/>
      <c r="LJ69" s="71"/>
      <c r="LK69" s="71"/>
      <c r="LL69" s="71"/>
      <c r="LM69" s="71"/>
      <c r="LN69" s="71"/>
      <c r="LO69" s="71"/>
      <c r="LP69" s="71"/>
      <c r="LQ69" s="71"/>
      <c r="LR69" s="71"/>
      <c r="LS69" s="71"/>
      <c r="LT69" s="71"/>
      <c r="LU69" s="71"/>
      <c r="LV69" s="71"/>
      <c r="LW69" s="71"/>
      <c r="LX69" s="71"/>
      <c r="LY69" s="71"/>
      <c r="LZ69" s="71"/>
      <c r="MA69" s="71"/>
      <c r="MB69" s="71"/>
      <c r="MC69" s="71"/>
      <c r="MD69" s="71"/>
      <c r="ME69" s="71"/>
      <c r="MF69" s="71"/>
      <c r="MG69" s="71"/>
      <c r="MH69" s="71"/>
      <c r="MI69" s="71"/>
      <c r="MJ69" s="71"/>
      <c r="MK69" s="71"/>
      <c r="ML69" s="71"/>
      <c r="MM69" s="71"/>
      <c r="MN69" s="71"/>
      <c r="MO69" s="71"/>
      <c r="MP69" s="71"/>
      <c r="MQ69" s="71"/>
      <c r="MR69" s="71"/>
      <c r="MS69" s="71"/>
      <c r="MT69" s="71"/>
    </row>
    <row r="70" spans="1:358" s="28" customFormat="1" ht="15.75" customHeight="1">
      <c r="A70" s="71"/>
      <c r="B70" s="17">
        <f t="shared" si="18"/>
        <v>8</v>
      </c>
      <c r="C70" s="18">
        <f t="shared" si="18"/>
        <v>0</v>
      </c>
      <c r="D70" s="25">
        <f t="shared" si="18"/>
        <v>1111403</v>
      </c>
      <c r="E70" s="24">
        <f t="shared" si="19"/>
        <v>29329</v>
      </c>
      <c r="F70" s="24">
        <f t="shared" si="20"/>
        <v>29329</v>
      </c>
      <c r="G70" s="24">
        <f t="shared" si="21"/>
        <v>29328</v>
      </c>
      <c r="H70" s="24">
        <f t="shared" si="22"/>
        <v>29329</v>
      </c>
      <c r="I70" s="24">
        <f t="shared" si="23"/>
        <v>29329</v>
      </c>
      <c r="J70" s="24">
        <f t="shared" si="24"/>
        <v>29329</v>
      </c>
      <c r="K70" s="24">
        <f t="shared" si="25"/>
        <v>29328</v>
      </c>
      <c r="L70" s="24">
        <f t="shared" si="26"/>
        <v>29329</v>
      </c>
      <c r="M70" s="24">
        <f t="shared" si="27"/>
        <v>29329</v>
      </c>
      <c r="N70" s="24">
        <f t="shared" si="28"/>
        <v>29329</v>
      </c>
      <c r="O70" s="24"/>
      <c r="P70" s="24"/>
      <c r="Q70" s="24"/>
      <c r="R70" s="24"/>
      <c r="S70" s="24"/>
      <c r="T70" s="24"/>
      <c r="U70" s="24"/>
      <c r="V70" s="24"/>
      <c r="W70" s="24"/>
      <c r="X70" s="24"/>
      <c r="Y70" s="24"/>
      <c r="Z70" s="24"/>
      <c r="AA70" s="24"/>
      <c r="AB70" s="24"/>
      <c r="AC70" s="24"/>
      <c r="AD70" s="24"/>
      <c r="AE70" s="24"/>
      <c r="AF70" s="24"/>
      <c r="AG70" s="24"/>
      <c r="AH70" s="13"/>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c r="GG70" s="71"/>
      <c r="GH70" s="71"/>
      <c r="GI70" s="71"/>
      <c r="GJ70" s="71"/>
      <c r="GK70" s="71"/>
      <c r="GL70" s="71"/>
      <c r="GM70" s="71"/>
      <c r="GN70" s="71"/>
      <c r="GO70" s="71"/>
      <c r="GP70" s="71"/>
      <c r="GQ70" s="71"/>
      <c r="GR70" s="71"/>
      <c r="GS70" s="71"/>
      <c r="GT70" s="71"/>
      <c r="GU70" s="71"/>
      <c r="GV70" s="71"/>
      <c r="GW70" s="71"/>
      <c r="GX70" s="71"/>
      <c r="GY70" s="71"/>
      <c r="GZ70" s="71"/>
      <c r="HA70" s="71"/>
      <c r="HB70" s="71"/>
      <c r="HC70" s="71"/>
      <c r="HD70" s="71"/>
      <c r="HE70" s="71"/>
      <c r="HF70" s="71"/>
      <c r="HG70" s="71"/>
      <c r="HH70" s="71"/>
      <c r="HI70" s="71"/>
      <c r="HJ70" s="71"/>
      <c r="HK70" s="71"/>
      <c r="HL70" s="71"/>
      <c r="HM70" s="71"/>
      <c r="HN70" s="71"/>
      <c r="HO70" s="71"/>
      <c r="HP70" s="71"/>
      <c r="HQ70" s="71"/>
      <c r="HR70" s="71"/>
      <c r="HS70" s="71"/>
      <c r="HT70" s="71"/>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c r="JA70" s="71"/>
      <c r="JB70" s="71"/>
      <c r="JC70" s="71"/>
      <c r="JD70" s="71"/>
      <c r="JE70" s="71"/>
      <c r="JF70" s="71"/>
      <c r="JG70" s="71"/>
      <c r="JH70" s="71"/>
      <c r="JI70" s="71"/>
      <c r="JJ70" s="71"/>
      <c r="JK70" s="71"/>
      <c r="JL70" s="71"/>
      <c r="JM70" s="71"/>
      <c r="JN70" s="71"/>
      <c r="JO70" s="71"/>
      <c r="JP70" s="71"/>
      <c r="JQ70" s="71"/>
      <c r="JR70" s="71"/>
      <c r="JS70" s="71"/>
      <c r="JT70" s="71"/>
      <c r="JU70" s="71"/>
      <c r="JV70" s="71"/>
      <c r="JW70" s="71"/>
      <c r="JX70" s="71"/>
      <c r="JY70" s="71"/>
      <c r="JZ70" s="71"/>
      <c r="KA70" s="71"/>
      <c r="KB70" s="71"/>
      <c r="KC70" s="71"/>
      <c r="KD70" s="71"/>
      <c r="KE70" s="71"/>
      <c r="KF70" s="71"/>
      <c r="KG70" s="71"/>
      <c r="KH70" s="71"/>
      <c r="KI70" s="71"/>
      <c r="KJ70" s="71"/>
      <c r="KK70" s="71"/>
      <c r="KL70" s="71"/>
      <c r="KM70" s="71"/>
      <c r="KN70" s="71"/>
      <c r="KO70" s="71"/>
      <c r="KP70" s="71"/>
      <c r="KQ70" s="71"/>
      <c r="KR70" s="71"/>
      <c r="KS70" s="71"/>
      <c r="KT70" s="71"/>
      <c r="KU70" s="71"/>
      <c r="KV70" s="71"/>
      <c r="KW70" s="71"/>
      <c r="KX70" s="71"/>
      <c r="KY70" s="71"/>
      <c r="KZ70" s="71"/>
      <c r="LA70" s="71"/>
      <c r="LB70" s="71"/>
      <c r="LC70" s="71"/>
      <c r="LD70" s="71"/>
      <c r="LE70" s="71"/>
      <c r="LF70" s="71"/>
      <c r="LG70" s="71"/>
      <c r="LH70" s="71"/>
      <c r="LI70" s="71"/>
      <c r="LJ70" s="71"/>
      <c r="LK70" s="71"/>
      <c r="LL70" s="71"/>
      <c r="LM70" s="71"/>
      <c r="LN70" s="71"/>
      <c r="LO70" s="71"/>
      <c r="LP70" s="71"/>
      <c r="LQ70" s="71"/>
      <c r="LR70" s="71"/>
      <c r="LS70" s="71"/>
      <c r="LT70" s="71"/>
      <c r="LU70" s="71"/>
      <c r="LV70" s="71"/>
      <c r="LW70" s="71"/>
      <c r="LX70" s="71"/>
      <c r="LY70" s="71"/>
      <c r="LZ70" s="71"/>
      <c r="MA70" s="71"/>
      <c r="MB70" s="71"/>
      <c r="MC70" s="71"/>
      <c r="MD70" s="71"/>
      <c r="ME70" s="71"/>
      <c r="MF70" s="71"/>
      <c r="MG70" s="71"/>
      <c r="MH70" s="71"/>
      <c r="MI70" s="71"/>
      <c r="MJ70" s="71"/>
      <c r="MK70" s="71"/>
      <c r="ML70" s="71"/>
      <c r="MM70" s="71"/>
      <c r="MN70" s="71"/>
      <c r="MO70" s="71"/>
      <c r="MP70" s="71"/>
      <c r="MQ70" s="71"/>
      <c r="MR70" s="71"/>
      <c r="MS70" s="71"/>
      <c r="MT70" s="71"/>
    </row>
    <row r="71" spans="1:358" s="28" customFormat="1" ht="15.75" customHeight="1">
      <c r="A71" s="71"/>
      <c r="B71" s="17">
        <f t="shared" si="18"/>
        <v>9</v>
      </c>
      <c r="C71" s="18">
        <f t="shared" si="18"/>
        <v>0</v>
      </c>
      <c r="D71" s="25">
        <f t="shared" si="18"/>
        <v>214720</v>
      </c>
      <c r="E71" s="24">
        <f t="shared" si="19"/>
        <v>7015</v>
      </c>
      <c r="F71" s="24">
        <f t="shared" si="20"/>
        <v>7015</v>
      </c>
      <c r="G71" s="24">
        <f t="shared" si="21"/>
        <v>7015</v>
      </c>
      <c r="H71" s="24">
        <f t="shared" si="22"/>
        <v>7015</v>
      </c>
      <c r="I71" s="24">
        <f t="shared" si="23"/>
        <v>7015</v>
      </c>
      <c r="J71" s="24">
        <f t="shared" si="24"/>
        <v>7015</v>
      </c>
      <c r="K71" s="24">
        <f t="shared" si="25"/>
        <v>7015</v>
      </c>
      <c r="L71" s="24">
        <f t="shared" si="26"/>
        <v>7015</v>
      </c>
      <c r="M71" s="24">
        <f t="shared" si="27"/>
        <v>7015</v>
      </c>
      <c r="N71" s="24">
        <f t="shared" si="28"/>
        <v>7015</v>
      </c>
      <c r="O71" s="24"/>
      <c r="P71" s="24"/>
      <c r="Q71" s="24"/>
      <c r="R71" s="24"/>
      <c r="S71" s="24"/>
      <c r="T71" s="24"/>
      <c r="U71" s="24"/>
      <c r="V71" s="24"/>
      <c r="W71" s="24"/>
      <c r="X71" s="24"/>
      <c r="Y71" s="24"/>
      <c r="Z71" s="24"/>
      <c r="AA71" s="24"/>
      <c r="AB71" s="24"/>
      <c r="AC71" s="24"/>
      <c r="AD71" s="24"/>
      <c r="AE71" s="24"/>
      <c r="AF71" s="24"/>
      <c r="AG71" s="24"/>
      <c r="AH71" s="13"/>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row>
    <row r="72" spans="1:358" s="28" customFormat="1" ht="15.75" customHeight="1">
      <c r="A72" s="71"/>
      <c r="B72" s="17">
        <f t="shared" si="18"/>
        <v>10</v>
      </c>
      <c r="C72" s="18">
        <f t="shared" si="18"/>
        <v>0</v>
      </c>
      <c r="D72" s="25">
        <f t="shared" si="18"/>
        <v>430033</v>
      </c>
      <c r="E72" s="24">
        <f t="shared" si="19"/>
        <v>7299</v>
      </c>
      <c r="F72" s="24">
        <f t="shared" si="20"/>
        <v>7300</v>
      </c>
      <c r="G72" s="24">
        <f t="shared" si="21"/>
        <v>7299</v>
      </c>
      <c r="H72" s="24">
        <f t="shared" si="22"/>
        <v>7299</v>
      </c>
      <c r="I72" s="24">
        <f t="shared" si="23"/>
        <v>7300</v>
      </c>
      <c r="J72" s="24">
        <f t="shared" si="24"/>
        <v>7299</v>
      </c>
      <c r="K72" s="24">
        <f t="shared" si="25"/>
        <v>7299</v>
      </c>
      <c r="L72" s="24">
        <f t="shared" si="26"/>
        <v>7300</v>
      </c>
      <c r="M72" s="24">
        <f t="shared" si="27"/>
        <v>7299</v>
      </c>
      <c r="N72" s="24">
        <f t="shared" si="28"/>
        <v>7299</v>
      </c>
      <c r="O72" s="24"/>
      <c r="P72" s="24"/>
      <c r="Q72" s="24"/>
      <c r="R72" s="24"/>
      <c r="S72" s="24"/>
      <c r="T72" s="24"/>
      <c r="U72" s="24"/>
      <c r="V72" s="24"/>
      <c r="W72" s="24"/>
      <c r="X72" s="24"/>
      <c r="Y72" s="24"/>
      <c r="Z72" s="24"/>
      <c r="AA72" s="24"/>
      <c r="AB72" s="24"/>
      <c r="AC72" s="24"/>
      <c r="AD72" s="24"/>
      <c r="AE72" s="24"/>
      <c r="AF72" s="24"/>
      <c r="AG72" s="24"/>
      <c r="AH72" s="13"/>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71"/>
      <c r="DL72" s="71"/>
      <c r="DM72" s="71"/>
      <c r="DN72" s="71"/>
      <c r="DO72" s="71"/>
      <c r="DP72" s="71"/>
      <c r="DQ72" s="71"/>
      <c r="DR72" s="71"/>
      <c r="DS72" s="71"/>
      <c r="DT72" s="71"/>
      <c r="DU72" s="71"/>
      <c r="DV72" s="71"/>
      <c r="DW72" s="71"/>
      <c r="DX72" s="71"/>
      <c r="DY72" s="71"/>
      <c r="DZ72" s="71"/>
      <c r="EA72" s="71"/>
      <c r="EB72" s="71"/>
      <c r="EC72" s="71"/>
      <c r="ED72" s="71"/>
      <c r="EE72" s="71"/>
      <c r="EF72" s="71"/>
      <c r="EG72" s="71"/>
      <c r="EH72" s="71"/>
      <c r="EI72" s="71"/>
      <c r="EJ72" s="71"/>
      <c r="EK72" s="71"/>
      <c r="EL72" s="71"/>
      <c r="EM72" s="71"/>
      <c r="EN72" s="71"/>
      <c r="EO72" s="71"/>
      <c r="EP72" s="71"/>
      <c r="EQ72" s="71"/>
      <c r="ER72" s="71"/>
      <c r="ES72" s="71"/>
      <c r="ET72" s="71"/>
      <c r="EU72" s="71"/>
      <c r="EV72" s="71"/>
      <c r="EW72" s="71"/>
      <c r="EX72" s="71"/>
      <c r="EY72" s="71"/>
      <c r="EZ72" s="71"/>
      <c r="FA72" s="71"/>
      <c r="FB72" s="71"/>
      <c r="FC72" s="71"/>
      <c r="FD72" s="71"/>
      <c r="FE72" s="71"/>
      <c r="FF72" s="71"/>
      <c r="FG72" s="71"/>
      <c r="FH72" s="71"/>
      <c r="FI72" s="71"/>
      <c r="FJ72" s="71"/>
      <c r="FK72" s="71"/>
      <c r="FL72" s="71"/>
      <c r="FM72" s="71"/>
      <c r="FN72" s="71"/>
      <c r="FO72" s="71"/>
      <c r="FP72" s="71"/>
      <c r="FQ72" s="71"/>
      <c r="FR72" s="71"/>
      <c r="FS72" s="71"/>
      <c r="FT72" s="71"/>
      <c r="FU72" s="71"/>
      <c r="FV72" s="71"/>
      <c r="FW72" s="71"/>
      <c r="FX72" s="71"/>
      <c r="FY72" s="71"/>
      <c r="FZ72" s="71"/>
      <c r="GA72" s="71"/>
      <c r="GB72" s="71"/>
      <c r="GC72" s="71"/>
      <c r="GD72" s="71"/>
      <c r="GE72" s="71"/>
      <c r="GF72" s="71"/>
      <c r="GG72" s="71"/>
      <c r="GH72" s="71"/>
      <c r="GI72" s="71"/>
      <c r="GJ72" s="71"/>
      <c r="GK72" s="71"/>
      <c r="GL72" s="71"/>
      <c r="GM72" s="71"/>
      <c r="GN72" s="71"/>
      <c r="GO72" s="71"/>
      <c r="GP72" s="71"/>
      <c r="GQ72" s="71"/>
      <c r="GR72" s="71"/>
      <c r="GS72" s="71"/>
      <c r="GT72" s="71"/>
      <c r="GU72" s="71"/>
      <c r="GV72" s="71"/>
      <c r="GW72" s="71"/>
      <c r="GX72" s="71"/>
      <c r="GY72" s="71"/>
      <c r="GZ72" s="71"/>
      <c r="HA72" s="71"/>
      <c r="HB72" s="71"/>
      <c r="HC72" s="71"/>
      <c r="HD72" s="71"/>
      <c r="HE72" s="71"/>
      <c r="HF72" s="71"/>
      <c r="HG72" s="71"/>
      <c r="HH72" s="71"/>
      <c r="HI72" s="71"/>
      <c r="HJ72" s="71"/>
      <c r="HK72" s="71"/>
      <c r="HL72" s="71"/>
      <c r="HM72" s="71"/>
      <c r="HN72" s="71"/>
      <c r="HO72" s="71"/>
      <c r="HP72" s="71"/>
      <c r="HQ72" s="71"/>
      <c r="HR72" s="71"/>
      <c r="HS72" s="71"/>
      <c r="HT72" s="71"/>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row>
    <row r="73" spans="1:358" s="28" customFormat="1" ht="15.75" customHeight="1">
      <c r="A73" s="71"/>
      <c r="B73" s="17">
        <f t="shared" si="18"/>
        <v>11</v>
      </c>
      <c r="C73" s="18">
        <f t="shared" si="18"/>
        <v>0</v>
      </c>
      <c r="D73" s="25">
        <f t="shared" si="18"/>
        <v>209368</v>
      </c>
      <c r="E73" s="24">
        <f t="shared" si="19"/>
        <v>3044</v>
      </c>
      <c r="F73" s="24">
        <f t="shared" si="20"/>
        <v>3045</v>
      </c>
      <c r="G73" s="24">
        <f t="shared" si="21"/>
        <v>3044</v>
      </c>
      <c r="H73" s="24">
        <f t="shared" si="22"/>
        <v>3044</v>
      </c>
      <c r="I73" s="24">
        <f t="shared" si="23"/>
        <v>3045</v>
      </c>
      <c r="J73" s="24">
        <f t="shared" si="24"/>
        <v>3044</v>
      </c>
      <c r="K73" s="24">
        <f t="shared" si="25"/>
        <v>3044</v>
      </c>
      <c r="L73" s="24">
        <f t="shared" si="26"/>
        <v>3045</v>
      </c>
      <c r="M73" s="24">
        <f t="shared" si="27"/>
        <v>3044</v>
      </c>
      <c r="N73" s="24">
        <f t="shared" si="28"/>
        <v>3044</v>
      </c>
      <c r="O73" s="24"/>
      <c r="P73" s="24"/>
      <c r="Q73" s="24"/>
      <c r="R73" s="24"/>
      <c r="S73" s="24"/>
      <c r="T73" s="24"/>
      <c r="U73" s="24"/>
      <c r="V73" s="24"/>
      <c r="W73" s="24"/>
      <c r="X73" s="24"/>
      <c r="Y73" s="24"/>
      <c r="Z73" s="24"/>
      <c r="AA73" s="24"/>
      <c r="AB73" s="24"/>
      <c r="AC73" s="24"/>
      <c r="AD73" s="24"/>
      <c r="AE73" s="24"/>
      <c r="AF73" s="24"/>
      <c r="AG73" s="24"/>
      <c r="AH73" s="13"/>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71"/>
      <c r="DL73" s="71"/>
      <c r="DM73" s="71"/>
      <c r="DN73" s="71"/>
      <c r="DO73" s="71"/>
      <c r="DP73" s="71"/>
      <c r="DQ73" s="71"/>
      <c r="DR73" s="71"/>
      <c r="DS73" s="71"/>
      <c r="DT73" s="71"/>
      <c r="DU73" s="71"/>
      <c r="DV73" s="71"/>
      <c r="DW73" s="71"/>
      <c r="DX73" s="71"/>
      <c r="DY73" s="71"/>
      <c r="DZ73" s="71"/>
      <c r="EA73" s="71"/>
      <c r="EB73" s="71"/>
      <c r="EC73" s="71"/>
      <c r="ED73" s="71"/>
      <c r="EE73" s="71"/>
      <c r="EF73" s="71"/>
      <c r="EG73" s="71"/>
      <c r="EH73" s="71"/>
      <c r="EI73" s="71"/>
      <c r="EJ73" s="71"/>
      <c r="EK73" s="71"/>
      <c r="EL73" s="71"/>
      <c r="EM73" s="71"/>
      <c r="EN73" s="71"/>
      <c r="EO73" s="71"/>
      <c r="EP73" s="71"/>
      <c r="EQ73" s="71"/>
      <c r="ER73" s="71"/>
      <c r="ES73" s="71"/>
      <c r="ET73" s="71"/>
      <c r="EU73" s="71"/>
      <c r="EV73" s="71"/>
      <c r="EW73" s="71"/>
      <c r="EX73" s="71"/>
      <c r="EY73" s="71"/>
      <c r="EZ73" s="71"/>
      <c r="FA73" s="71"/>
      <c r="FB73" s="71"/>
      <c r="FC73" s="71"/>
      <c r="FD73" s="71"/>
      <c r="FE73" s="71"/>
      <c r="FF73" s="71"/>
      <c r="FG73" s="71"/>
      <c r="FH73" s="71"/>
      <c r="FI73" s="71"/>
      <c r="FJ73" s="71"/>
      <c r="FK73" s="71"/>
      <c r="FL73" s="71"/>
      <c r="FM73" s="71"/>
      <c r="FN73" s="71"/>
      <c r="FO73" s="71"/>
      <c r="FP73" s="71"/>
      <c r="FQ73" s="71"/>
      <c r="FR73" s="71"/>
      <c r="FS73" s="71"/>
      <c r="FT73" s="71"/>
      <c r="FU73" s="71"/>
      <c r="FV73" s="71"/>
      <c r="FW73" s="71"/>
      <c r="FX73" s="71"/>
      <c r="FY73" s="71"/>
      <c r="FZ73" s="71"/>
      <c r="GA73" s="71"/>
      <c r="GB73" s="71"/>
      <c r="GC73" s="71"/>
      <c r="GD73" s="71"/>
      <c r="GE73" s="71"/>
      <c r="GF73" s="71"/>
      <c r="GG73" s="71"/>
      <c r="GH73" s="71"/>
      <c r="GI73" s="71"/>
      <c r="GJ73" s="71"/>
      <c r="GK73" s="71"/>
      <c r="GL73" s="71"/>
      <c r="GM73" s="71"/>
      <c r="GN73" s="71"/>
      <c r="GO73" s="71"/>
      <c r="GP73" s="71"/>
      <c r="GQ73" s="71"/>
      <c r="GR73" s="71"/>
      <c r="GS73" s="71"/>
      <c r="GT73" s="71"/>
      <c r="GU73" s="71"/>
      <c r="GV73" s="71"/>
      <c r="GW73" s="71"/>
      <c r="GX73" s="71"/>
      <c r="GY73" s="71"/>
      <c r="GZ73" s="71"/>
      <c r="HA73" s="71"/>
      <c r="HB73" s="71"/>
      <c r="HC73" s="71"/>
      <c r="HD73" s="71"/>
      <c r="HE73" s="71"/>
      <c r="HF73" s="71"/>
      <c r="HG73" s="71"/>
      <c r="HH73" s="71"/>
      <c r="HI73" s="71"/>
      <c r="HJ73" s="71"/>
      <c r="HK73" s="71"/>
      <c r="HL73" s="71"/>
      <c r="HM73" s="71"/>
      <c r="HN73" s="71"/>
      <c r="HO73" s="71"/>
      <c r="HP73" s="71"/>
      <c r="HQ73" s="71"/>
      <c r="HR73" s="71"/>
      <c r="HS73" s="71"/>
      <c r="HT73" s="71"/>
      <c r="HU73" s="71"/>
      <c r="HV73" s="71"/>
      <c r="HW73" s="71"/>
      <c r="HX73" s="71"/>
      <c r="HY73" s="71"/>
      <c r="HZ73" s="71"/>
      <c r="IA73" s="71"/>
      <c r="IB73" s="71"/>
      <c r="IC73" s="71"/>
      <c r="ID73" s="71"/>
      <c r="IE73" s="71"/>
      <c r="IF73" s="71"/>
      <c r="IG73" s="71"/>
      <c r="IH73" s="71"/>
      <c r="II73" s="71"/>
      <c r="IJ73" s="71"/>
      <c r="IK73" s="71"/>
      <c r="IL73" s="71"/>
      <c r="IM73" s="71"/>
      <c r="IN73" s="71"/>
      <c r="IO73" s="71"/>
      <c r="IP73" s="71"/>
      <c r="IQ73" s="71"/>
      <c r="IR73" s="71"/>
      <c r="IS73" s="71"/>
      <c r="IT73" s="71"/>
      <c r="IU73" s="71"/>
      <c r="IV73" s="71"/>
      <c r="IW73" s="71"/>
      <c r="IX73" s="71"/>
      <c r="IY73" s="71"/>
      <c r="IZ73" s="71"/>
      <c r="JA73" s="71"/>
      <c r="JB73" s="71"/>
      <c r="JC73" s="71"/>
      <c r="JD73" s="71"/>
      <c r="JE73" s="71"/>
      <c r="JF73" s="71"/>
      <c r="JG73" s="71"/>
      <c r="JH73" s="71"/>
      <c r="JI73" s="71"/>
      <c r="JJ73" s="71"/>
      <c r="JK73" s="71"/>
      <c r="JL73" s="71"/>
      <c r="JM73" s="71"/>
      <c r="JN73" s="71"/>
      <c r="JO73" s="71"/>
      <c r="JP73" s="71"/>
      <c r="JQ73" s="71"/>
      <c r="JR73" s="71"/>
      <c r="JS73" s="71"/>
      <c r="JT73" s="71"/>
      <c r="JU73" s="71"/>
      <c r="JV73" s="71"/>
      <c r="JW73" s="71"/>
      <c r="JX73" s="71"/>
      <c r="JY73" s="71"/>
      <c r="JZ73" s="71"/>
      <c r="KA73" s="71"/>
      <c r="KB73" s="71"/>
      <c r="KC73" s="71"/>
      <c r="KD73" s="71"/>
      <c r="KE73" s="71"/>
      <c r="KF73" s="71"/>
      <c r="KG73" s="71"/>
      <c r="KH73" s="71"/>
      <c r="KI73" s="71"/>
      <c r="KJ73" s="71"/>
      <c r="KK73" s="71"/>
      <c r="KL73" s="71"/>
      <c r="KM73" s="71"/>
      <c r="KN73" s="71"/>
      <c r="KO73" s="71"/>
      <c r="KP73" s="71"/>
      <c r="KQ73" s="71"/>
      <c r="KR73" s="71"/>
      <c r="KS73" s="71"/>
      <c r="KT73" s="71"/>
      <c r="KU73" s="71"/>
      <c r="KV73" s="71"/>
      <c r="KW73" s="71"/>
      <c r="KX73" s="71"/>
      <c r="KY73" s="71"/>
      <c r="KZ73" s="71"/>
      <c r="LA73" s="71"/>
      <c r="LB73" s="71"/>
      <c r="LC73" s="71"/>
      <c r="LD73" s="71"/>
      <c r="LE73" s="71"/>
      <c r="LF73" s="71"/>
      <c r="LG73" s="71"/>
      <c r="LH73" s="71"/>
      <c r="LI73" s="71"/>
      <c r="LJ73" s="71"/>
      <c r="LK73" s="71"/>
      <c r="LL73" s="71"/>
      <c r="LM73" s="71"/>
      <c r="LN73" s="71"/>
      <c r="LO73" s="71"/>
      <c r="LP73" s="71"/>
      <c r="LQ73" s="71"/>
      <c r="LR73" s="71"/>
      <c r="LS73" s="71"/>
      <c r="LT73" s="71"/>
      <c r="LU73" s="71"/>
      <c r="LV73" s="71"/>
      <c r="LW73" s="71"/>
      <c r="LX73" s="71"/>
      <c r="LY73" s="71"/>
      <c r="LZ73" s="71"/>
      <c r="MA73" s="71"/>
      <c r="MB73" s="71"/>
      <c r="MC73" s="71"/>
      <c r="MD73" s="71"/>
      <c r="ME73" s="71"/>
      <c r="MF73" s="71"/>
      <c r="MG73" s="71"/>
      <c r="MH73" s="71"/>
      <c r="MI73" s="71"/>
      <c r="MJ73" s="71"/>
      <c r="MK73" s="71"/>
      <c r="ML73" s="71"/>
      <c r="MM73" s="71"/>
      <c r="MN73" s="71"/>
      <c r="MO73" s="71"/>
      <c r="MP73" s="71"/>
      <c r="MQ73" s="71"/>
      <c r="MR73" s="71"/>
      <c r="MS73" s="71"/>
      <c r="MT73" s="71"/>
    </row>
    <row r="74" spans="1:358" s="28" customFormat="1" ht="15.75" customHeight="1">
      <c r="A74" s="71"/>
      <c r="B74" s="17">
        <f t="shared" si="18"/>
        <v>12</v>
      </c>
      <c r="C74" s="18">
        <f t="shared" si="18"/>
        <v>0</v>
      </c>
      <c r="D74" s="25">
        <f t="shared" si="18"/>
        <v>132327</v>
      </c>
      <c r="E74" s="24">
        <f t="shared" si="19"/>
        <v>1235</v>
      </c>
      <c r="F74" s="24">
        <f t="shared" si="20"/>
        <v>1235</v>
      </c>
      <c r="G74" s="24">
        <f t="shared" si="21"/>
        <v>1236</v>
      </c>
      <c r="H74" s="24">
        <f t="shared" si="22"/>
        <v>1235</v>
      </c>
      <c r="I74" s="24">
        <f t="shared" si="23"/>
        <v>1235</v>
      </c>
      <c r="J74" s="24">
        <f t="shared" si="24"/>
        <v>1235</v>
      </c>
      <c r="K74" s="24">
        <f t="shared" si="25"/>
        <v>1235</v>
      </c>
      <c r="L74" s="24">
        <f t="shared" si="26"/>
        <v>1235</v>
      </c>
      <c r="M74" s="24">
        <f t="shared" si="27"/>
        <v>1236</v>
      </c>
      <c r="N74" s="24">
        <f t="shared" si="28"/>
        <v>1235</v>
      </c>
      <c r="O74" s="24"/>
      <c r="P74" s="24"/>
      <c r="Q74" s="24"/>
      <c r="R74" s="24"/>
      <c r="S74" s="24"/>
      <c r="T74" s="24"/>
      <c r="U74" s="24"/>
      <c r="V74" s="24"/>
      <c r="W74" s="24"/>
      <c r="X74" s="24"/>
      <c r="Y74" s="24"/>
      <c r="Z74" s="24"/>
      <c r="AA74" s="24"/>
      <c r="AB74" s="24"/>
      <c r="AC74" s="24"/>
      <c r="AD74" s="24"/>
      <c r="AE74" s="24"/>
      <c r="AF74" s="24"/>
      <c r="AG74" s="24"/>
      <c r="AH74" s="13"/>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71"/>
      <c r="EH74" s="71"/>
      <c r="EI74" s="71"/>
      <c r="EJ74" s="71"/>
      <c r="EK74" s="71"/>
      <c r="EL74" s="71"/>
      <c r="EM74" s="71"/>
      <c r="EN74" s="71"/>
      <c r="EO74" s="71"/>
      <c r="EP74" s="71"/>
      <c r="EQ74" s="71"/>
      <c r="ER74" s="71"/>
      <c r="ES74" s="71"/>
      <c r="ET74" s="71"/>
      <c r="EU74" s="71"/>
      <c r="EV74" s="71"/>
      <c r="EW74" s="71"/>
      <c r="EX74" s="71"/>
      <c r="EY74" s="71"/>
      <c r="EZ74" s="71"/>
      <c r="FA74" s="71"/>
      <c r="FB74" s="71"/>
      <c r="FC74" s="71"/>
      <c r="FD74" s="71"/>
      <c r="FE74" s="71"/>
      <c r="FF74" s="71"/>
      <c r="FG74" s="71"/>
      <c r="FH74" s="71"/>
      <c r="FI74" s="71"/>
      <c r="FJ74" s="71"/>
      <c r="FK74" s="71"/>
      <c r="FL74" s="71"/>
      <c r="FM74" s="71"/>
      <c r="FN74" s="71"/>
      <c r="FO74" s="71"/>
      <c r="FP74" s="71"/>
      <c r="FQ74" s="71"/>
      <c r="FR74" s="71"/>
      <c r="FS74" s="71"/>
      <c r="FT74" s="71"/>
      <c r="FU74" s="71"/>
      <c r="FV74" s="71"/>
      <c r="FW74" s="71"/>
      <c r="FX74" s="71"/>
      <c r="FY74" s="71"/>
      <c r="FZ74" s="71"/>
      <c r="GA74" s="71"/>
      <c r="GB74" s="71"/>
      <c r="GC74" s="71"/>
      <c r="GD74" s="71"/>
      <c r="GE74" s="71"/>
      <c r="GF74" s="71"/>
      <c r="GG74" s="71"/>
      <c r="GH74" s="71"/>
      <c r="GI74" s="71"/>
      <c r="GJ74" s="71"/>
      <c r="GK74" s="71"/>
      <c r="GL74" s="71"/>
      <c r="GM74" s="71"/>
      <c r="GN74" s="71"/>
      <c r="GO74" s="71"/>
      <c r="GP74" s="71"/>
      <c r="GQ74" s="71"/>
      <c r="GR74" s="71"/>
      <c r="GS74" s="71"/>
      <c r="GT74" s="71"/>
      <c r="GU74" s="71"/>
      <c r="GV74" s="71"/>
      <c r="GW74" s="71"/>
      <c r="GX74" s="71"/>
      <c r="GY74" s="71"/>
      <c r="GZ74" s="71"/>
      <c r="HA74" s="71"/>
      <c r="HB74" s="71"/>
      <c r="HC74" s="71"/>
      <c r="HD74" s="71"/>
      <c r="HE74" s="71"/>
      <c r="HF74" s="71"/>
      <c r="HG74" s="71"/>
      <c r="HH74" s="71"/>
      <c r="HI74" s="71"/>
      <c r="HJ74" s="71"/>
      <c r="HK74" s="71"/>
      <c r="HL74" s="71"/>
      <c r="HM74" s="71"/>
      <c r="HN74" s="71"/>
      <c r="HO74" s="71"/>
      <c r="HP74" s="71"/>
      <c r="HQ74" s="71"/>
      <c r="HR74" s="71"/>
      <c r="HS74" s="71"/>
      <c r="HT74" s="71"/>
      <c r="HU74" s="71"/>
      <c r="HV74" s="71"/>
      <c r="HW74" s="71"/>
      <c r="HX74" s="71"/>
      <c r="HY74" s="71"/>
      <c r="HZ74" s="71"/>
      <c r="IA74" s="71"/>
      <c r="IB74" s="71"/>
      <c r="IC74" s="71"/>
      <c r="ID74" s="71"/>
      <c r="IE74" s="71"/>
      <c r="IF74" s="71"/>
      <c r="IG74" s="71"/>
      <c r="IH74" s="71"/>
      <c r="II74" s="71"/>
      <c r="IJ74" s="71"/>
      <c r="IK74" s="71"/>
      <c r="IL74" s="71"/>
      <c r="IM74" s="71"/>
      <c r="IN74" s="71"/>
      <c r="IO74" s="71"/>
      <c r="IP74" s="71"/>
      <c r="IQ74" s="71"/>
      <c r="IR74" s="71"/>
      <c r="IS74" s="71"/>
      <c r="IT74" s="71"/>
      <c r="IU74" s="71"/>
      <c r="IV74" s="71"/>
      <c r="IW74" s="71"/>
      <c r="IX74" s="71"/>
      <c r="IY74" s="71"/>
      <c r="IZ74" s="71"/>
      <c r="JA74" s="71"/>
      <c r="JB74" s="71"/>
      <c r="JC74" s="71"/>
      <c r="JD74" s="71"/>
      <c r="JE74" s="71"/>
      <c r="JF74" s="71"/>
      <c r="JG74" s="71"/>
      <c r="JH74" s="71"/>
      <c r="JI74" s="71"/>
      <c r="JJ74" s="71"/>
      <c r="JK74" s="71"/>
      <c r="JL74" s="71"/>
      <c r="JM74" s="71"/>
      <c r="JN74" s="71"/>
      <c r="JO74" s="71"/>
      <c r="JP74" s="71"/>
      <c r="JQ74" s="71"/>
      <c r="JR74" s="71"/>
      <c r="JS74" s="71"/>
      <c r="JT74" s="71"/>
      <c r="JU74" s="71"/>
      <c r="JV74" s="71"/>
      <c r="JW74" s="71"/>
      <c r="JX74" s="71"/>
      <c r="JY74" s="71"/>
      <c r="JZ74" s="71"/>
      <c r="KA74" s="71"/>
      <c r="KB74" s="71"/>
      <c r="KC74" s="71"/>
      <c r="KD74" s="71"/>
      <c r="KE74" s="71"/>
      <c r="KF74" s="71"/>
      <c r="KG74" s="71"/>
      <c r="KH74" s="71"/>
      <c r="KI74" s="71"/>
      <c r="KJ74" s="71"/>
      <c r="KK74" s="71"/>
      <c r="KL74" s="71"/>
      <c r="KM74" s="71"/>
      <c r="KN74" s="71"/>
      <c r="KO74" s="71"/>
      <c r="KP74" s="71"/>
      <c r="KQ74" s="71"/>
      <c r="KR74" s="71"/>
      <c r="KS74" s="71"/>
      <c r="KT74" s="71"/>
      <c r="KU74" s="71"/>
      <c r="KV74" s="71"/>
      <c r="KW74" s="71"/>
      <c r="KX74" s="71"/>
      <c r="KY74" s="71"/>
      <c r="KZ74" s="71"/>
      <c r="LA74" s="71"/>
      <c r="LB74" s="71"/>
      <c r="LC74" s="71"/>
      <c r="LD74" s="71"/>
      <c r="LE74" s="71"/>
      <c r="LF74" s="71"/>
      <c r="LG74" s="71"/>
      <c r="LH74" s="71"/>
      <c r="LI74" s="71"/>
      <c r="LJ74" s="71"/>
      <c r="LK74" s="71"/>
      <c r="LL74" s="71"/>
      <c r="LM74" s="71"/>
      <c r="LN74" s="71"/>
      <c r="LO74" s="71"/>
      <c r="LP74" s="71"/>
      <c r="LQ74" s="71"/>
      <c r="LR74" s="71"/>
      <c r="LS74" s="71"/>
      <c r="LT74" s="71"/>
      <c r="LU74" s="71"/>
      <c r="LV74" s="71"/>
      <c r="LW74" s="71"/>
      <c r="LX74" s="71"/>
      <c r="LY74" s="71"/>
      <c r="LZ74" s="71"/>
      <c r="MA74" s="71"/>
      <c r="MB74" s="71"/>
      <c r="MC74" s="71"/>
      <c r="MD74" s="71"/>
      <c r="ME74" s="71"/>
      <c r="MF74" s="71"/>
      <c r="MG74" s="71"/>
      <c r="MH74" s="71"/>
      <c r="MI74" s="71"/>
      <c r="MJ74" s="71"/>
      <c r="MK74" s="71"/>
      <c r="ML74" s="71"/>
      <c r="MM74" s="71"/>
      <c r="MN74" s="71"/>
      <c r="MO74" s="71"/>
      <c r="MP74" s="71"/>
      <c r="MQ74" s="71"/>
      <c r="MR74" s="71"/>
      <c r="MS74" s="71"/>
      <c r="MT74" s="71"/>
    </row>
    <row r="75" spans="1:358" s="28" customFormat="1" ht="15.75" customHeight="1">
      <c r="A75" s="71"/>
      <c r="B75" s="17">
        <f t="shared" si="18"/>
        <v>13</v>
      </c>
      <c r="C75" s="18">
        <f t="shared" si="18"/>
        <v>0</v>
      </c>
      <c r="D75" s="25">
        <f t="shared" si="18"/>
        <v>204861</v>
      </c>
      <c r="E75" s="24">
        <f t="shared" si="19"/>
        <v>1469</v>
      </c>
      <c r="F75" s="24">
        <f t="shared" si="20"/>
        <v>1469</v>
      </c>
      <c r="G75" s="24">
        <f t="shared" si="21"/>
        <v>1470</v>
      </c>
      <c r="H75" s="24">
        <f t="shared" si="22"/>
        <v>1469</v>
      </c>
      <c r="I75" s="24">
        <f t="shared" si="23"/>
        <v>1469</v>
      </c>
      <c r="J75" s="24">
        <f t="shared" si="24"/>
        <v>1469</v>
      </c>
      <c r="K75" s="24">
        <f t="shared" si="25"/>
        <v>1470</v>
      </c>
      <c r="L75" s="24">
        <f t="shared" si="26"/>
        <v>1469</v>
      </c>
      <c r="M75" s="24">
        <f t="shared" si="27"/>
        <v>1469</v>
      </c>
      <c r="N75" s="24">
        <f t="shared" si="28"/>
        <v>1469</v>
      </c>
      <c r="O75" s="24"/>
      <c r="P75" s="24"/>
      <c r="Q75" s="24"/>
      <c r="R75" s="24"/>
      <c r="S75" s="24"/>
      <c r="T75" s="24"/>
      <c r="U75" s="24"/>
      <c r="V75" s="24"/>
      <c r="W75" s="24"/>
      <c r="X75" s="24"/>
      <c r="Y75" s="24"/>
      <c r="Z75" s="24"/>
      <c r="AA75" s="24"/>
      <c r="AB75" s="24"/>
      <c r="AC75" s="24"/>
      <c r="AD75" s="24"/>
      <c r="AE75" s="24"/>
      <c r="AF75" s="24"/>
      <c r="AG75" s="24"/>
      <c r="AH75" s="13"/>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71"/>
      <c r="DL75" s="71"/>
      <c r="DM75" s="71"/>
      <c r="DN75" s="71"/>
      <c r="DO75" s="71"/>
      <c r="DP75" s="71"/>
      <c r="DQ75" s="71"/>
      <c r="DR75" s="71"/>
      <c r="DS75" s="71"/>
      <c r="DT75" s="71"/>
      <c r="DU75" s="71"/>
      <c r="DV75" s="71"/>
      <c r="DW75" s="71"/>
      <c r="DX75" s="71"/>
      <c r="DY75" s="71"/>
      <c r="DZ75" s="71"/>
      <c r="EA75" s="71"/>
      <c r="EB75" s="71"/>
      <c r="EC75" s="71"/>
      <c r="ED75" s="71"/>
      <c r="EE75" s="71"/>
      <c r="EF75" s="71"/>
      <c r="EG75" s="71"/>
      <c r="EH75" s="71"/>
      <c r="EI75" s="71"/>
      <c r="EJ75" s="71"/>
      <c r="EK75" s="71"/>
      <c r="EL75" s="71"/>
      <c r="EM75" s="71"/>
      <c r="EN75" s="71"/>
      <c r="EO75" s="71"/>
      <c r="EP75" s="71"/>
      <c r="EQ75" s="71"/>
      <c r="ER75" s="71"/>
      <c r="ES75" s="71"/>
      <c r="ET75" s="71"/>
      <c r="EU75" s="71"/>
      <c r="EV75" s="71"/>
      <c r="EW75" s="71"/>
      <c r="EX75" s="71"/>
      <c r="EY75" s="71"/>
      <c r="EZ75" s="71"/>
      <c r="FA75" s="71"/>
      <c r="FB75" s="71"/>
      <c r="FC75" s="71"/>
      <c r="FD75" s="71"/>
      <c r="FE75" s="71"/>
      <c r="FF75" s="71"/>
      <c r="FG75" s="71"/>
      <c r="FH75" s="71"/>
      <c r="FI75" s="71"/>
      <c r="FJ75" s="71"/>
      <c r="FK75" s="71"/>
      <c r="FL75" s="71"/>
      <c r="FM75" s="71"/>
      <c r="FN75" s="71"/>
      <c r="FO75" s="71"/>
      <c r="FP75" s="71"/>
      <c r="FQ75" s="71"/>
      <c r="FR75" s="71"/>
      <c r="FS75" s="71"/>
      <c r="FT75" s="71"/>
      <c r="FU75" s="71"/>
      <c r="FV75" s="71"/>
      <c r="FW75" s="71"/>
      <c r="FX75" s="71"/>
      <c r="FY75" s="71"/>
      <c r="FZ75" s="71"/>
      <c r="GA75" s="71"/>
      <c r="GB75" s="71"/>
      <c r="GC75" s="71"/>
      <c r="GD75" s="71"/>
      <c r="GE75" s="71"/>
      <c r="GF75" s="71"/>
      <c r="GG75" s="71"/>
      <c r="GH75" s="71"/>
      <c r="GI75" s="71"/>
      <c r="GJ75" s="71"/>
      <c r="GK75" s="71"/>
      <c r="GL75" s="71"/>
      <c r="GM75" s="71"/>
      <c r="GN75" s="71"/>
      <c r="GO75" s="71"/>
      <c r="GP75" s="71"/>
      <c r="GQ75" s="71"/>
      <c r="GR75" s="71"/>
      <c r="GS75" s="71"/>
      <c r="GT75" s="71"/>
      <c r="GU75" s="71"/>
      <c r="GV75" s="71"/>
      <c r="GW75" s="71"/>
      <c r="GX75" s="71"/>
      <c r="GY75" s="71"/>
      <c r="GZ75" s="71"/>
      <c r="HA75" s="71"/>
      <c r="HB75" s="71"/>
      <c r="HC75" s="71"/>
      <c r="HD75" s="71"/>
      <c r="HE75" s="71"/>
      <c r="HF75" s="71"/>
      <c r="HG75" s="71"/>
      <c r="HH75" s="71"/>
      <c r="HI75" s="71"/>
      <c r="HJ75" s="71"/>
      <c r="HK75" s="71"/>
      <c r="HL75" s="71"/>
      <c r="HM75" s="71"/>
      <c r="HN75" s="71"/>
      <c r="HO75" s="71"/>
      <c r="HP75" s="71"/>
      <c r="HQ75" s="71"/>
      <c r="HR75" s="71"/>
      <c r="HS75" s="71"/>
      <c r="HT75" s="71"/>
      <c r="HU75" s="71"/>
      <c r="HV75" s="71"/>
      <c r="HW75" s="71"/>
      <c r="HX75" s="71"/>
      <c r="HY75" s="71"/>
      <c r="HZ75" s="71"/>
      <c r="IA75" s="71"/>
      <c r="IB75" s="71"/>
      <c r="IC75" s="71"/>
      <c r="ID75" s="71"/>
      <c r="IE75" s="71"/>
      <c r="IF75" s="71"/>
      <c r="IG75" s="71"/>
      <c r="IH75" s="71"/>
      <c r="II75" s="71"/>
      <c r="IJ75" s="71"/>
      <c r="IK75" s="71"/>
      <c r="IL75" s="71"/>
      <c r="IM75" s="71"/>
      <c r="IN75" s="71"/>
      <c r="IO75" s="71"/>
      <c r="IP75" s="71"/>
      <c r="IQ75" s="71"/>
      <c r="IR75" s="71"/>
      <c r="IS75" s="71"/>
      <c r="IT75" s="71"/>
      <c r="IU75" s="71"/>
      <c r="IV75" s="71"/>
      <c r="IW75" s="71"/>
      <c r="IX75" s="71"/>
      <c r="IY75" s="71"/>
      <c r="IZ75" s="71"/>
      <c r="JA75" s="71"/>
      <c r="JB75" s="71"/>
      <c r="JC75" s="71"/>
      <c r="JD75" s="71"/>
      <c r="JE75" s="71"/>
      <c r="JF75" s="71"/>
      <c r="JG75" s="71"/>
      <c r="JH75" s="71"/>
      <c r="JI75" s="71"/>
      <c r="JJ75" s="71"/>
      <c r="JK75" s="71"/>
      <c r="JL75" s="71"/>
      <c r="JM75" s="71"/>
      <c r="JN75" s="71"/>
      <c r="JO75" s="71"/>
      <c r="JP75" s="71"/>
      <c r="JQ75" s="71"/>
      <c r="JR75" s="71"/>
      <c r="JS75" s="71"/>
      <c r="JT75" s="71"/>
      <c r="JU75" s="71"/>
      <c r="JV75" s="71"/>
      <c r="JW75" s="71"/>
      <c r="JX75" s="71"/>
      <c r="JY75" s="71"/>
      <c r="JZ75" s="71"/>
      <c r="KA75" s="71"/>
      <c r="KB75" s="71"/>
      <c r="KC75" s="71"/>
      <c r="KD75" s="71"/>
      <c r="KE75" s="71"/>
      <c r="KF75" s="71"/>
      <c r="KG75" s="71"/>
      <c r="KH75" s="71"/>
      <c r="KI75" s="71"/>
      <c r="KJ75" s="71"/>
      <c r="KK75" s="71"/>
      <c r="KL75" s="71"/>
      <c r="KM75" s="71"/>
      <c r="KN75" s="71"/>
      <c r="KO75" s="71"/>
      <c r="KP75" s="71"/>
      <c r="KQ75" s="71"/>
      <c r="KR75" s="71"/>
      <c r="KS75" s="71"/>
      <c r="KT75" s="71"/>
      <c r="KU75" s="71"/>
      <c r="KV75" s="71"/>
      <c r="KW75" s="71"/>
      <c r="KX75" s="71"/>
      <c r="KY75" s="71"/>
      <c r="KZ75" s="71"/>
      <c r="LA75" s="71"/>
      <c r="LB75" s="71"/>
      <c r="LC75" s="71"/>
      <c r="LD75" s="71"/>
      <c r="LE75" s="71"/>
      <c r="LF75" s="71"/>
      <c r="LG75" s="71"/>
      <c r="LH75" s="71"/>
      <c r="LI75" s="71"/>
      <c r="LJ75" s="71"/>
      <c r="LK75" s="71"/>
      <c r="LL75" s="71"/>
      <c r="LM75" s="71"/>
      <c r="LN75" s="71"/>
      <c r="LO75" s="71"/>
      <c r="LP75" s="71"/>
      <c r="LQ75" s="71"/>
      <c r="LR75" s="71"/>
      <c r="LS75" s="71"/>
      <c r="LT75" s="71"/>
      <c r="LU75" s="71"/>
      <c r="LV75" s="71"/>
      <c r="LW75" s="71"/>
      <c r="LX75" s="71"/>
      <c r="LY75" s="71"/>
      <c r="LZ75" s="71"/>
      <c r="MA75" s="71"/>
      <c r="MB75" s="71"/>
      <c r="MC75" s="71"/>
      <c r="MD75" s="71"/>
      <c r="ME75" s="71"/>
      <c r="MF75" s="71"/>
      <c r="MG75" s="71"/>
      <c r="MH75" s="71"/>
      <c r="MI75" s="71"/>
      <c r="MJ75" s="71"/>
      <c r="MK75" s="71"/>
      <c r="ML75" s="71"/>
      <c r="MM75" s="71"/>
      <c r="MN75" s="71"/>
      <c r="MO75" s="71"/>
      <c r="MP75" s="71"/>
      <c r="MQ75" s="71"/>
      <c r="MR75" s="71"/>
      <c r="MS75" s="71"/>
      <c r="MT75" s="71"/>
    </row>
    <row r="76" spans="1:358" s="28" customFormat="1" ht="15.75" customHeight="1">
      <c r="A76" s="71"/>
      <c r="B76" s="17">
        <f t="shared" si="18"/>
        <v>14</v>
      </c>
      <c r="C76" s="18">
        <f t="shared" si="18"/>
        <v>0</v>
      </c>
      <c r="D76" s="25">
        <f t="shared" si="18"/>
        <v>381068</v>
      </c>
      <c r="E76" s="24">
        <f t="shared" si="19"/>
        <v>7944</v>
      </c>
      <c r="F76" s="24">
        <f t="shared" si="20"/>
        <v>7944</v>
      </c>
      <c r="G76" s="24">
        <f t="shared" si="21"/>
        <v>7944</v>
      </c>
      <c r="H76" s="24">
        <f t="shared" si="22"/>
        <v>7945</v>
      </c>
      <c r="I76" s="24">
        <f t="shared" si="23"/>
        <v>7944</v>
      </c>
      <c r="J76" s="24">
        <f t="shared" si="24"/>
        <v>7944</v>
      </c>
      <c r="K76" s="24">
        <f t="shared" si="25"/>
        <v>7944</v>
      </c>
      <c r="L76" s="24">
        <f t="shared" si="26"/>
        <v>7944</v>
      </c>
      <c r="M76" s="24">
        <f t="shared" si="27"/>
        <v>7944</v>
      </c>
      <c r="N76" s="24">
        <f t="shared" si="28"/>
        <v>7945</v>
      </c>
      <c r="O76" s="24"/>
      <c r="P76" s="24"/>
      <c r="Q76" s="24"/>
      <c r="R76" s="24"/>
      <c r="S76" s="24"/>
      <c r="T76" s="24"/>
      <c r="U76" s="24"/>
      <c r="V76" s="24"/>
      <c r="W76" s="24"/>
      <c r="X76" s="24"/>
      <c r="Y76" s="24"/>
      <c r="Z76" s="24"/>
      <c r="AA76" s="24"/>
      <c r="AB76" s="24"/>
      <c r="AC76" s="24"/>
      <c r="AD76" s="24"/>
      <c r="AE76" s="24"/>
      <c r="AF76" s="24"/>
      <c r="AG76" s="24"/>
      <c r="AH76" s="13"/>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c r="JA76" s="71"/>
      <c r="JB76" s="71"/>
      <c r="JC76" s="71"/>
      <c r="JD76" s="71"/>
      <c r="JE76" s="71"/>
      <c r="JF76" s="71"/>
      <c r="JG76" s="71"/>
      <c r="JH76" s="71"/>
      <c r="JI76" s="71"/>
      <c r="JJ76" s="71"/>
      <c r="JK76" s="71"/>
      <c r="JL76" s="71"/>
      <c r="JM76" s="71"/>
      <c r="JN76" s="71"/>
      <c r="JO76" s="71"/>
      <c r="JP76" s="71"/>
      <c r="JQ76" s="71"/>
      <c r="JR76" s="71"/>
      <c r="JS76" s="71"/>
      <c r="JT76" s="71"/>
      <c r="JU76" s="71"/>
      <c r="JV76" s="71"/>
      <c r="JW76" s="71"/>
      <c r="JX76" s="71"/>
      <c r="JY76" s="71"/>
      <c r="JZ76" s="71"/>
      <c r="KA76" s="71"/>
      <c r="KB76" s="71"/>
      <c r="KC76" s="71"/>
      <c r="KD76" s="71"/>
      <c r="KE76" s="71"/>
      <c r="KF76" s="71"/>
      <c r="KG76" s="71"/>
      <c r="KH76" s="71"/>
      <c r="KI76" s="71"/>
      <c r="KJ76" s="71"/>
      <c r="KK76" s="71"/>
      <c r="KL76" s="71"/>
      <c r="KM76" s="71"/>
      <c r="KN76" s="71"/>
      <c r="KO76" s="71"/>
      <c r="KP76" s="71"/>
      <c r="KQ76" s="71"/>
      <c r="KR76" s="71"/>
      <c r="KS76" s="71"/>
      <c r="KT76" s="71"/>
      <c r="KU76" s="71"/>
      <c r="KV76" s="71"/>
      <c r="KW76" s="71"/>
      <c r="KX76" s="71"/>
      <c r="KY76" s="71"/>
      <c r="KZ76" s="71"/>
      <c r="LA76" s="71"/>
      <c r="LB76" s="71"/>
      <c r="LC76" s="71"/>
      <c r="LD76" s="71"/>
      <c r="LE76" s="71"/>
      <c r="LF76" s="71"/>
      <c r="LG76" s="71"/>
      <c r="LH76" s="71"/>
      <c r="LI76" s="71"/>
      <c r="LJ76" s="71"/>
      <c r="LK76" s="71"/>
      <c r="LL76" s="71"/>
      <c r="LM76" s="71"/>
      <c r="LN76" s="71"/>
      <c r="LO76" s="71"/>
      <c r="LP76" s="71"/>
      <c r="LQ76" s="71"/>
      <c r="LR76" s="71"/>
      <c r="LS76" s="71"/>
      <c r="LT76" s="71"/>
      <c r="LU76" s="71"/>
      <c r="LV76" s="71"/>
      <c r="LW76" s="71"/>
      <c r="LX76" s="71"/>
      <c r="LY76" s="71"/>
      <c r="LZ76" s="71"/>
      <c r="MA76" s="71"/>
      <c r="MB76" s="71"/>
      <c r="MC76" s="71"/>
      <c r="MD76" s="71"/>
      <c r="ME76" s="71"/>
      <c r="MF76" s="71"/>
      <c r="MG76" s="71"/>
      <c r="MH76" s="71"/>
      <c r="MI76" s="71"/>
      <c r="MJ76" s="71"/>
      <c r="MK76" s="71"/>
      <c r="ML76" s="71"/>
      <c r="MM76" s="71"/>
      <c r="MN76" s="71"/>
      <c r="MO76" s="71"/>
      <c r="MP76" s="71"/>
      <c r="MQ76" s="71"/>
      <c r="MR76" s="71"/>
      <c r="MS76" s="71"/>
      <c r="MT76" s="71"/>
    </row>
    <row r="77" spans="1:358" s="28" customFormat="1" ht="15.75" customHeight="1">
      <c r="A77" s="71"/>
      <c r="B77" s="17">
        <f t="shared" si="18"/>
        <v>15</v>
      </c>
      <c r="C77" s="18">
        <f t="shared" si="18"/>
        <v>0</v>
      </c>
      <c r="D77" s="25">
        <f t="shared" si="18"/>
        <v>526197</v>
      </c>
      <c r="E77" s="24">
        <f t="shared" si="19"/>
        <v>4369</v>
      </c>
      <c r="F77" s="24">
        <f t="shared" si="20"/>
        <v>4370</v>
      </c>
      <c r="G77" s="24">
        <f t="shared" si="21"/>
        <v>4369</v>
      </c>
      <c r="H77" s="24">
        <f t="shared" si="22"/>
        <v>4370</v>
      </c>
      <c r="I77" s="24">
        <f t="shared" si="23"/>
        <v>4369</v>
      </c>
      <c r="J77" s="24">
        <f t="shared" si="24"/>
        <v>4370</v>
      </c>
      <c r="K77" s="24">
        <f t="shared" si="25"/>
        <v>4369</v>
      </c>
      <c r="L77" s="24">
        <f t="shared" si="26"/>
        <v>4370</v>
      </c>
      <c r="M77" s="24">
        <f t="shared" si="27"/>
        <v>4369</v>
      </c>
      <c r="N77" s="24">
        <f t="shared" si="28"/>
        <v>4370</v>
      </c>
      <c r="O77" s="24"/>
      <c r="P77" s="24"/>
      <c r="Q77" s="24"/>
      <c r="R77" s="24"/>
      <c r="S77" s="24"/>
      <c r="T77" s="24"/>
      <c r="U77" s="24"/>
      <c r="V77" s="24"/>
      <c r="W77" s="24"/>
      <c r="X77" s="24"/>
      <c r="Y77" s="24"/>
      <c r="Z77" s="24"/>
      <c r="AA77" s="24"/>
      <c r="AB77" s="24"/>
      <c r="AC77" s="24"/>
      <c r="AD77" s="24"/>
      <c r="AE77" s="24"/>
      <c r="AF77" s="24"/>
      <c r="AG77" s="24"/>
      <c r="AH77" s="13"/>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71"/>
      <c r="EH77" s="71"/>
      <c r="EI77" s="71"/>
      <c r="EJ77" s="71"/>
      <c r="EK77" s="71"/>
      <c r="EL77" s="71"/>
      <c r="EM77" s="71"/>
      <c r="EN77" s="71"/>
      <c r="EO77" s="71"/>
      <c r="EP77" s="71"/>
      <c r="EQ77" s="71"/>
      <c r="ER77" s="71"/>
      <c r="ES77" s="71"/>
      <c r="ET77" s="71"/>
      <c r="EU77" s="71"/>
      <c r="EV77" s="71"/>
      <c r="EW77" s="71"/>
      <c r="EX77" s="71"/>
      <c r="EY77" s="71"/>
      <c r="EZ77" s="71"/>
      <c r="FA77" s="71"/>
      <c r="FB77" s="71"/>
      <c r="FC77" s="71"/>
      <c r="FD77" s="71"/>
      <c r="FE77" s="71"/>
      <c r="FF77" s="71"/>
      <c r="FG77" s="71"/>
      <c r="FH77" s="71"/>
      <c r="FI77" s="71"/>
      <c r="FJ77" s="71"/>
      <c r="FK77" s="71"/>
      <c r="FL77" s="71"/>
      <c r="FM77" s="71"/>
      <c r="FN77" s="71"/>
      <c r="FO77" s="71"/>
      <c r="FP77" s="71"/>
      <c r="FQ77" s="71"/>
      <c r="FR77" s="71"/>
      <c r="FS77" s="71"/>
      <c r="FT77" s="71"/>
      <c r="FU77" s="71"/>
      <c r="FV77" s="71"/>
      <c r="FW77" s="71"/>
      <c r="FX77" s="71"/>
      <c r="FY77" s="71"/>
      <c r="FZ77" s="71"/>
      <c r="GA77" s="71"/>
      <c r="GB77" s="71"/>
      <c r="GC77" s="71"/>
      <c r="GD77" s="71"/>
      <c r="GE77" s="71"/>
      <c r="GF77" s="71"/>
      <c r="GG77" s="71"/>
      <c r="GH77" s="71"/>
      <c r="GI77" s="71"/>
      <c r="GJ77" s="71"/>
      <c r="GK77" s="71"/>
      <c r="GL77" s="71"/>
      <c r="GM77" s="71"/>
      <c r="GN77" s="71"/>
      <c r="GO77" s="71"/>
      <c r="GP77" s="71"/>
      <c r="GQ77" s="71"/>
      <c r="GR77" s="71"/>
      <c r="GS77" s="71"/>
      <c r="GT77" s="71"/>
      <c r="GU77" s="71"/>
      <c r="GV77" s="71"/>
      <c r="GW77" s="71"/>
      <c r="GX77" s="71"/>
      <c r="GY77" s="71"/>
      <c r="GZ77" s="71"/>
      <c r="HA77" s="71"/>
      <c r="HB77" s="71"/>
      <c r="HC77" s="71"/>
      <c r="HD77" s="71"/>
      <c r="HE77" s="71"/>
      <c r="HF77" s="71"/>
      <c r="HG77" s="71"/>
      <c r="HH77" s="71"/>
      <c r="HI77" s="71"/>
      <c r="HJ77" s="71"/>
      <c r="HK77" s="71"/>
      <c r="HL77" s="71"/>
      <c r="HM77" s="71"/>
      <c r="HN77" s="71"/>
      <c r="HO77" s="71"/>
      <c r="HP77" s="71"/>
      <c r="HQ77" s="71"/>
      <c r="HR77" s="71"/>
      <c r="HS77" s="71"/>
      <c r="HT77" s="71"/>
      <c r="HU77" s="71"/>
      <c r="HV77" s="71"/>
      <c r="HW77" s="71"/>
      <c r="HX77" s="71"/>
      <c r="HY77" s="71"/>
      <c r="HZ77" s="71"/>
      <c r="IA77" s="71"/>
      <c r="IB77" s="71"/>
      <c r="IC77" s="71"/>
      <c r="ID77" s="71"/>
      <c r="IE77" s="71"/>
      <c r="IF77" s="71"/>
      <c r="IG77" s="71"/>
      <c r="IH77" s="71"/>
      <c r="II77" s="71"/>
      <c r="IJ77" s="71"/>
      <c r="IK77" s="71"/>
      <c r="IL77" s="71"/>
      <c r="IM77" s="71"/>
      <c r="IN77" s="71"/>
      <c r="IO77" s="71"/>
      <c r="IP77" s="71"/>
      <c r="IQ77" s="71"/>
      <c r="IR77" s="71"/>
      <c r="IS77" s="71"/>
      <c r="IT77" s="71"/>
      <c r="IU77" s="71"/>
      <c r="IV77" s="71"/>
      <c r="IW77" s="71"/>
      <c r="IX77" s="71"/>
      <c r="IY77" s="71"/>
      <c r="IZ77" s="71"/>
      <c r="JA77" s="71"/>
      <c r="JB77" s="71"/>
      <c r="JC77" s="71"/>
      <c r="JD77" s="71"/>
      <c r="JE77" s="71"/>
      <c r="JF77" s="71"/>
      <c r="JG77" s="71"/>
      <c r="JH77" s="71"/>
      <c r="JI77" s="71"/>
      <c r="JJ77" s="71"/>
      <c r="JK77" s="71"/>
      <c r="JL77" s="71"/>
      <c r="JM77" s="71"/>
      <c r="JN77" s="71"/>
      <c r="JO77" s="71"/>
      <c r="JP77" s="71"/>
      <c r="JQ77" s="71"/>
      <c r="JR77" s="71"/>
      <c r="JS77" s="71"/>
      <c r="JT77" s="71"/>
      <c r="JU77" s="71"/>
      <c r="JV77" s="71"/>
      <c r="JW77" s="71"/>
      <c r="JX77" s="71"/>
      <c r="JY77" s="71"/>
      <c r="JZ77" s="71"/>
      <c r="KA77" s="71"/>
      <c r="KB77" s="71"/>
      <c r="KC77" s="71"/>
      <c r="KD77" s="71"/>
      <c r="KE77" s="71"/>
      <c r="KF77" s="71"/>
      <c r="KG77" s="71"/>
      <c r="KH77" s="71"/>
      <c r="KI77" s="71"/>
      <c r="KJ77" s="71"/>
      <c r="KK77" s="71"/>
      <c r="KL77" s="71"/>
      <c r="KM77" s="71"/>
      <c r="KN77" s="71"/>
      <c r="KO77" s="71"/>
      <c r="KP77" s="71"/>
      <c r="KQ77" s="71"/>
      <c r="KR77" s="71"/>
      <c r="KS77" s="71"/>
      <c r="KT77" s="71"/>
      <c r="KU77" s="71"/>
      <c r="KV77" s="71"/>
      <c r="KW77" s="71"/>
      <c r="KX77" s="71"/>
      <c r="KY77" s="71"/>
      <c r="KZ77" s="71"/>
      <c r="LA77" s="71"/>
      <c r="LB77" s="71"/>
      <c r="LC77" s="71"/>
      <c r="LD77" s="71"/>
      <c r="LE77" s="71"/>
      <c r="LF77" s="71"/>
      <c r="LG77" s="71"/>
      <c r="LH77" s="71"/>
      <c r="LI77" s="71"/>
      <c r="LJ77" s="71"/>
      <c r="LK77" s="71"/>
      <c r="LL77" s="71"/>
      <c r="LM77" s="71"/>
      <c r="LN77" s="71"/>
      <c r="LO77" s="71"/>
      <c r="LP77" s="71"/>
      <c r="LQ77" s="71"/>
      <c r="LR77" s="71"/>
      <c r="LS77" s="71"/>
      <c r="LT77" s="71"/>
      <c r="LU77" s="71"/>
      <c r="LV77" s="71"/>
      <c r="LW77" s="71"/>
      <c r="LX77" s="71"/>
      <c r="LY77" s="71"/>
      <c r="LZ77" s="71"/>
      <c r="MA77" s="71"/>
      <c r="MB77" s="71"/>
      <c r="MC77" s="71"/>
      <c r="MD77" s="71"/>
      <c r="ME77" s="71"/>
      <c r="MF77" s="71"/>
      <c r="MG77" s="71"/>
      <c r="MH77" s="71"/>
      <c r="MI77" s="71"/>
      <c r="MJ77" s="71"/>
      <c r="MK77" s="71"/>
      <c r="ML77" s="71"/>
      <c r="MM77" s="71"/>
      <c r="MN77" s="71"/>
      <c r="MO77" s="71"/>
      <c r="MP77" s="71"/>
      <c r="MQ77" s="71"/>
      <c r="MR77" s="71"/>
      <c r="MS77" s="71"/>
      <c r="MT77" s="71"/>
    </row>
    <row r="78" spans="1:358" s="28" customFormat="1" ht="15.75" customHeight="1">
      <c r="A78" s="71"/>
      <c r="B78" s="17">
        <f t="shared" si="18"/>
        <v>16</v>
      </c>
      <c r="C78" s="18">
        <f t="shared" si="18"/>
        <v>0</v>
      </c>
      <c r="D78" s="25">
        <f t="shared" si="18"/>
        <v>701732</v>
      </c>
      <c r="E78" s="24">
        <f t="shared" si="19"/>
        <v>19419</v>
      </c>
      <c r="F78" s="24">
        <f t="shared" si="20"/>
        <v>19419</v>
      </c>
      <c r="G78" s="24">
        <f t="shared" si="21"/>
        <v>19418</v>
      </c>
      <c r="H78" s="24">
        <f t="shared" si="22"/>
        <v>19419</v>
      </c>
      <c r="I78" s="24">
        <f t="shared" si="23"/>
        <v>19419</v>
      </c>
      <c r="J78" s="24">
        <f t="shared" si="24"/>
        <v>19419</v>
      </c>
      <c r="K78" s="24">
        <f t="shared" si="25"/>
        <v>19419</v>
      </c>
      <c r="L78" s="24">
        <f t="shared" si="26"/>
        <v>19419</v>
      </c>
      <c r="M78" s="24">
        <f t="shared" si="27"/>
        <v>19418</v>
      </c>
      <c r="N78" s="24">
        <f t="shared" si="28"/>
        <v>19419</v>
      </c>
      <c r="O78" s="24"/>
      <c r="P78" s="24"/>
      <c r="Q78" s="24"/>
      <c r="R78" s="24"/>
      <c r="S78" s="24"/>
      <c r="T78" s="24"/>
      <c r="U78" s="24"/>
      <c r="V78" s="24"/>
      <c r="W78" s="24"/>
      <c r="X78" s="24"/>
      <c r="Y78" s="24"/>
      <c r="Z78" s="24"/>
      <c r="AA78" s="24"/>
      <c r="AB78" s="24"/>
      <c r="AC78" s="24"/>
      <c r="AD78" s="24"/>
      <c r="AE78" s="24"/>
      <c r="AF78" s="24"/>
      <c r="AG78" s="24"/>
      <c r="AH78" s="13"/>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71"/>
      <c r="DL78" s="71"/>
      <c r="DM78" s="71"/>
      <c r="DN78" s="71"/>
      <c r="DO78" s="71"/>
      <c r="DP78" s="71"/>
      <c r="DQ78" s="71"/>
      <c r="DR78" s="71"/>
      <c r="DS78" s="71"/>
      <c r="DT78" s="71"/>
      <c r="DU78" s="71"/>
      <c r="DV78" s="71"/>
      <c r="DW78" s="71"/>
      <c r="DX78" s="71"/>
      <c r="DY78" s="71"/>
      <c r="DZ78" s="71"/>
      <c r="EA78" s="71"/>
      <c r="EB78" s="71"/>
      <c r="EC78" s="71"/>
      <c r="ED78" s="71"/>
      <c r="EE78" s="71"/>
      <c r="EF78" s="71"/>
      <c r="EG78" s="71"/>
      <c r="EH78" s="71"/>
      <c r="EI78" s="71"/>
      <c r="EJ78" s="71"/>
      <c r="EK78" s="71"/>
      <c r="EL78" s="71"/>
      <c r="EM78" s="71"/>
      <c r="EN78" s="71"/>
      <c r="EO78" s="71"/>
      <c r="EP78" s="71"/>
      <c r="EQ78" s="71"/>
      <c r="ER78" s="71"/>
      <c r="ES78" s="71"/>
      <c r="ET78" s="71"/>
      <c r="EU78" s="71"/>
      <c r="EV78" s="71"/>
      <c r="EW78" s="71"/>
      <c r="EX78" s="71"/>
      <c r="EY78" s="71"/>
      <c r="EZ78" s="71"/>
      <c r="FA78" s="71"/>
      <c r="FB78" s="71"/>
      <c r="FC78" s="71"/>
      <c r="FD78" s="71"/>
      <c r="FE78" s="71"/>
      <c r="FF78" s="71"/>
      <c r="FG78" s="71"/>
      <c r="FH78" s="71"/>
      <c r="FI78" s="71"/>
      <c r="FJ78" s="71"/>
      <c r="FK78" s="71"/>
      <c r="FL78" s="71"/>
      <c r="FM78" s="71"/>
      <c r="FN78" s="71"/>
      <c r="FO78" s="71"/>
      <c r="FP78" s="71"/>
      <c r="FQ78" s="71"/>
      <c r="FR78" s="71"/>
      <c r="FS78" s="71"/>
      <c r="FT78" s="71"/>
      <c r="FU78" s="71"/>
      <c r="FV78" s="71"/>
      <c r="FW78" s="71"/>
      <c r="FX78" s="71"/>
      <c r="FY78" s="71"/>
      <c r="FZ78" s="71"/>
      <c r="GA78" s="71"/>
      <c r="GB78" s="71"/>
      <c r="GC78" s="71"/>
      <c r="GD78" s="71"/>
      <c r="GE78" s="71"/>
      <c r="GF78" s="71"/>
      <c r="GG78" s="71"/>
      <c r="GH78" s="71"/>
      <c r="GI78" s="71"/>
      <c r="GJ78" s="71"/>
      <c r="GK78" s="71"/>
      <c r="GL78" s="71"/>
      <c r="GM78" s="71"/>
      <c r="GN78" s="71"/>
      <c r="GO78" s="71"/>
      <c r="GP78" s="71"/>
      <c r="GQ78" s="71"/>
      <c r="GR78" s="71"/>
      <c r="GS78" s="71"/>
      <c r="GT78" s="71"/>
      <c r="GU78" s="71"/>
      <c r="GV78" s="71"/>
      <c r="GW78" s="71"/>
      <c r="GX78" s="71"/>
      <c r="GY78" s="71"/>
      <c r="GZ78" s="71"/>
      <c r="HA78" s="71"/>
      <c r="HB78" s="71"/>
      <c r="HC78" s="71"/>
      <c r="HD78" s="71"/>
      <c r="HE78" s="71"/>
      <c r="HF78" s="71"/>
      <c r="HG78" s="71"/>
      <c r="HH78" s="71"/>
      <c r="HI78" s="71"/>
      <c r="HJ78" s="71"/>
      <c r="HK78" s="71"/>
      <c r="HL78" s="71"/>
      <c r="HM78" s="71"/>
      <c r="HN78" s="71"/>
      <c r="HO78" s="71"/>
      <c r="HP78" s="71"/>
      <c r="HQ78" s="71"/>
      <c r="HR78" s="71"/>
      <c r="HS78" s="71"/>
      <c r="HT78" s="71"/>
      <c r="HU78" s="71"/>
      <c r="HV78" s="71"/>
      <c r="HW78" s="71"/>
      <c r="HX78" s="71"/>
      <c r="HY78" s="71"/>
      <c r="HZ78" s="71"/>
      <c r="IA78" s="71"/>
      <c r="IB78" s="71"/>
      <c r="IC78" s="71"/>
      <c r="ID78" s="71"/>
      <c r="IE78" s="71"/>
      <c r="IF78" s="71"/>
      <c r="IG78" s="71"/>
      <c r="IH78" s="71"/>
      <c r="II78" s="71"/>
      <c r="IJ78" s="71"/>
      <c r="IK78" s="71"/>
      <c r="IL78" s="71"/>
      <c r="IM78" s="71"/>
      <c r="IN78" s="71"/>
      <c r="IO78" s="71"/>
      <c r="IP78" s="71"/>
      <c r="IQ78" s="71"/>
      <c r="IR78" s="71"/>
      <c r="IS78" s="71"/>
      <c r="IT78" s="71"/>
      <c r="IU78" s="71"/>
      <c r="IV78" s="71"/>
      <c r="IW78" s="71"/>
      <c r="IX78" s="71"/>
      <c r="IY78" s="71"/>
      <c r="IZ78" s="71"/>
      <c r="JA78" s="71"/>
      <c r="JB78" s="71"/>
      <c r="JC78" s="71"/>
      <c r="JD78" s="71"/>
      <c r="JE78" s="71"/>
      <c r="JF78" s="71"/>
      <c r="JG78" s="71"/>
      <c r="JH78" s="71"/>
      <c r="JI78" s="71"/>
      <c r="JJ78" s="71"/>
      <c r="JK78" s="71"/>
      <c r="JL78" s="71"/>
      <c r="JM78" s="71"/>
      <c r="JN78" s="71"/>
      <c r="JO78" s="71"/>
      <c r="JP78" s="71"/>
      <c r="JQ78" s="71"/>
      <c r="JR78" s="71"/>
      <c r="JS78" s="71"/>
      <c r="JT78" s="71"/>
      <c r="JU78" s="71"/>
      <c r="JV78" s="71"/>
      <c r="JW78" s="71"/>
      <c r="JX78" s="71"/>
      <c r="JY78" s="71"/>
      <c r="JZ78" s="71"/>
      <c r="KA78" s="71"/>
      <c r="KB78" s="71"/>
      <c r="KC78" s="71"/>
      <c r="KD78" s="71"/>
      <c r="KE78" s="71"/>
      <c r="KF78" s="71"/>
      <c r="KG78" s="71"/>
      <c r="KH78" s="71"/>
      <c r="KI78" s="71"/>
      <c r="KJ78" s="71"/>
      <c r="KK78" s="71"/>
      <c r="KL78" s="71"/>
      <c r="KM78" s="71"/>
      <c r="KN78" s="71"/>
      <c r="KO78" s="71"/>
      <c r="KP78" s="71"/>
      <c r="KQ78" s="71"/>
      <c r="KR78" s="71"/>
      <c r="KS78" s="71"/>
      <c r="KT78" s="71"/>
      <c r="KU78" s="71"/>
      <c r="KV78" s="71"/>
      <c r="KW78" s="71"/>
      <c r="KX78" s="71"/>
      <c r="KY78" s="71"/>
      <c r="KZ78" s="71"/>
      <c r="LA78" s="71"/>
      <c r="LB78" s="71"/>
      <c r="LC78" s="71"/>
      <c r="LD78" s="71"/>
      <c r="LE78" s="71"/>
      <c r="LF78" s="71"/>
      <c r="LG78" s="71"/>
      <c r="LH78" s="71"/>
      <c r="LI78" s="71"/>
      <c r="LJ78" s="71"/>
      <c r="LK78" s="71"/>
      <c r="LL78" s="71"/>
      <c r="LM78" s="71"/>
      <c r="LN78" s="71"/>
      <c r="LO78" s="71"/>
      <c r="LP78" s="71"/>
      <c r="LQ78" s="71"/>
      <c r="LR78" s="71"/>
      <c r="LS78" s="71"/>
      <c r="LT78" s="71"/>
      <c r="LU78" s="71"/>
      <c r="LV78" s="71"/>
      <c r="LW78" s="71"/>
      <c r="LX78" s="71"/>
      <c r="LY78" s="71"/>
      <c r="LZ78" s="71"/>
      <c r="MA78" s="71"/>
      <c r="MB78" s="71"/>
      <c r="MC78" s="71"/>
      <c r="MD78" s="71"/>
      <c r="ME78" s="71"/>
      <c r="MF78" s="71"/>
      <c r="MG78" s="71"/>
      <c r="MH78" s="71"/>
      <c r="MI78" s="71"/>
      <c r="MJ78" s="71"/>
      <c r="MK78" s="71"/>
      <c r="ML78" s="71"/>
      <c r="MM78" s="71"/>
      <c r="MN78" s="71"/>
      <c r="MO78" s="71"/>
      <c r="MP78" s="71"/>
      <c r="MQ78" s="71"/>
      <c r="MR78" s="71"/>
      <c r="MS78" s="71"/>
      <c r="MT78" s="71"/>
    </row>
    <row r="79" spans="1:358" s="28" customFormat="1" ht="15.75" customHeight="1">
      <c r="A79" s="71"/>
      <c r="B79" s="17">
        <f t="shared" si="18"/>
        <v>17</v>
      </c>
      <c r="C79" s="18">
        <f t="shared" si="18"/>
        <v>0</v>
      </c>
      <c r="D79" s="25">
        <f t="shared" si="18"/>
        <v>71445</v>
      </c>
      <c r="E79" s="24">
        <f t="shared" si="19"/>
        <v>224</v>
      </c>
      <c r="F79" s="24">
        <f t="shared" si="20"/>
        <v>224</v>
      </c>
      <c r="G79" s="24">
        <f t="shared" si="21"/>
        <v>224</v>
      </c>
      <c r="H79" s="24">
        <f t="shared" si="22"/>
        <v>224</v>
      </c>
      <c r="I79" s="24">
        <f t="shared" si="23"/>
        <v>224</v>
      </c>
      <c r="J79" s="24">
        <f t="shared" si="24"/>
        <v>224</v>
      </c>
      <c r="K79" s="24">
        <f t="shared" si="25"/>
        <v>224</v>
      </c>
      <c r="L79" s="24">
        <f t="shared" si="26"/>
        <v>225</v>
      </c>
      <c r="M79" s="24">
        <f t="shared" si="27"/>
        <v>224</v>
      </c>
      <c r="N79" s="24">
        <f t="shared" si="28"/>
        <v>224</v>
      </c>
      <c r="O79" s="24"/>
      <c r="P79" s="24"/>
      <c r="Q79" s="24"/>
      <c r="R79" s="24"/>
      <c r="S79" s="24"/>
      <c r="T79" s="24"/>
      <c r="U79" s="24"/>
      <c r="V79" s="24"/>
      <c r="W79" s="24"/>
      <c r="X79" s="24"/>
      <c r="Y79" s="24"/>
      <c r="Z79" s="24"/>
      <c r="AA79" s="24"/>
      <c r="AB79" s="24"/>
      <c r="AC79" s="24"/>
      <c r="AD79" s="24"/>
      <c r="AE79" s="24"/>
      <c r="AF79" s="24"/>
      <c r="AG79" s="24"/>
      <c r="AH79" s="13"/>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c r="HE79" s="71"/>
      <c r="HF79" s="71"/>
      <c r="HG79" s="71"/>
      <c r="HH79" s="71"/>
      <c r="HI79" s="71"/>
      <c r="HJ79" s="71"/>
      <c r="HK79" s="71"/>
      <c r="HL79" s="71"/>
      <c r="HM79" s="71"/>
      <c r="HN79" s="71"/>
      <c r="HO79" s="71"/>
      <c r="HP79" s="71"/>
      <c r="HQ79" s="71"/>
      <c r="HR79" s="71"/>
      <c r="HS79" s="71"/>
      <c r="HT79" s="71"/>
      <c r="HU79" s="71"/>
      <c r="HV79" s="71"/>
      <c r="HW79" s="71"/>
      <c r="HX79" s="71"/>
      <c r="HY79" s="71"/>
      <c r="HZ79" s="71"/>
      <c r="IA79" s="71"/>
      <c r="IB79" s="71"/>
      <c r="IC79" s="71"/>
      <c r="ID79" s="71"/>
      <c r="IE79" s="71"/>
      <c r="IF79" s="71"/>
      <c r="IG79" s="71"/>
      <c r="IH79" s="71"/>
      <c r="II79" s="71"/>
      <c r="IJ79" s="71"/>
      <c r="IK79" s="71"/>
      <c r="IL79" s="71"/>
      <c r="IM79" s="71"/>
      <c r="IN79" s="71"/>
      <c r="IO79" s="71"/>
      <c r="IP79" s="71"/>
      <c r="IQ79" s="71"/>
      <c r="IR79" s="71"/>
      <c r="IS79" s="71"/>
      <c r="IT79" s="71"/>
      <c r="IU79" s="71"/>
      <c r="IV79" s="71"/>
      <c r="IW79" s="71"/>
      <c r="IX79" s="71"/>
      <c r="IY79" s="71"/>
      <c r="IZ79" s="71"/>
      <c r="JA79" s="71"/>
      <c r="JB79" s="71"/>
      <c r="JC79" s="71"/>
      <c r="JD79" s="71"/>
      <c r="JE79" s="71"/>
      <c r="JF79" s="71"/>
      <c r="JG79" s="71"/>
      <c r="JH79" s="71"/>
      <c r="JI79" s="71"/>
      <c r="JJ79" s="71"/>
      <c r="JK79" s="71"/>
      <c r="JL79" s="71"/>
      <c r="JM79" s="71"/>
      <c r="JN79" s="71"/>
      <c r="JO79" s="71"/>
      <c r="JP79" s="71"/>
      <c r="JQ79" s="71"/>
      <c r="JR79" s="71"/>
      <c r="JS79" s="71"/>
      <c r="JT79" s="71"/>
      <c r="JU79" s="71"/>
      <c r="JV79" s="71"/>
      <c r="JW79" s="71"/>
      <c r="JX79" s="71"/>
      <c r="JY79" s="71"/>
      <c r="JZ79" s="71"/>
      <c r="KA79" s="71"/>
      <c r="KB79" s="71"/>
      <c r="KC79" s="71"/>
      <c r="KD79" s="71"/>
      <c r="KE79" s="71"/>
      <c r="KF79" s="71"/>
      <c r="KG79" s="71"/>
      <c r="KH79" s="71"/>
      <c r="KI79" s="71"/>
      <c r="KJ79" s="71"/>
      <c r="KK79" s="71"/>
      <c r="KL79" s="71"/>
      <c r="KM79" s="71"/>
      <c r="KN79" s="71"/>
      <c r="KO79" s="71"/>
      <c r="KP79" s="71"/>
      <c r="KQ79" s="71"/>
      <c r="KR79" s="71"/>
      <c r="KS79" s="71"/>
      <c r="KT79" s="71"/>
      <c r="KU79" s="71"/>
      <c r="KV79" s="71"/>
      <c r="KW79" s="71"/>
      <c r="KX79" s="71"/>
      <c r="KY79" s="71"/>
      <c r="KZ79" s="71"/>
      <c r="LA79" s="71"/>
      <c r="LB79" s="71"/>
      <c r="LC79" s="71"/>
      <c r="LD79" s="71"/>
      <c r="LE79" s="71"/>
      <c r="LF79" s="71"/>
      <c r="LG79" s="71"/>
      <c r="LH79" s="71"/>
      <c r="LI79" s="71"/>
      <c r="LJ79" s="71"/>
      <c r="LK79" s="71"/>
      <c r="LL79" s="71"/>
      <c r="LM79" s="71"/>
      <c r="LN79" s="71"/>
      <c r="LO79" s="71"/>
      <c r="LP79" s="71"/>
      <c r="LQ79" s="71"/>
      <c r="LR79" s="71"/>
      <c r="LS79" s="71"/>
      <c r="LT79" s="71"/>
      <c r="LU79" s="71"/>
      <c r="LV79" s="71"/>
      <c r="LW79" s="71"/>
      <c r="LX79" s="71"/>
      <c r="LY79" s="71"/>
      <c r="LZ79" s="71"/>
      <c r="MA79" s="71"/>
      <c r="MB79" s="71"/>
      <c r="MC79" s="71"/>
      <c r="MD79" s="71"/>
      <c r="ME79" s="71"/>
      <c r="MF79" s="71"/>
      <c r="MG79" s="71"/>
      <c r="MH79" s="71"/>
      <c r="MI79" s="71"/>
      <c r="MJ79" s="71"/>
      <c r="MK79" s="71"/>
      <c r="ML79" s="71"/>
      <c r="MM79" s="71"/>
      <c r="MN79" s="71"/>
      <c r="MO79" s="71"/>
      <c r="MP79" s="71"/>
      <c r="MQ79" s="71"/>
      <c r="MR79" s="71"/>
      <c r="MS79" s="71"/>
      <c r="MT79" s="71"/>
    </row>
    <row r="80" spans="1:358" s="28" customFormat="1" ht="15.75" customHeight="1" thickBot="1">
      <c r="A80" s="71"/>
      <c r="B80" s="19" t="str">
        <f t="shared" si="18"/>
        <v>Citywide</v>
      </c>
      <c r="C80" s="20">
        <f t="shared" si="18"/>
        <v>0</v>
      </c>
      <c r="D80" s="14">
        <f t="shared" si="18"/>
        <v>6253612</v>
      </c>
      <c r="E80" s="15">
        <f t="shared" si="19"/>
        <v>102808</v>
      </c>
      <c r="F80" s="15">
        <f t="shared" si="20"/>
        <v>102806</v>
      </c>
      <c r="G80" s="15">
        <f t="shared" si="21"/>
        <v>102809</v>
      </c>
      <c r="H80" s="15">
        <f t="shared" si="22"/>
        <v>102808</v>
      </c>
      <c r="I80" s="15">
        <f t="shared" si="23"/>
        <v>102810</v>
      </c>
      <c r="J80" s="15">
        <f t="shared" si="24"/>
        <v>102805</v>
      </c>
      <c r="K80" s="15">
        <f t="shared" si="25"/>
        <v>102807</v>
      </c>
      <c r="L80" s="15">
        <f t="shared" si="26"/>
        <v>102812</v>
      </c>
      <c r="M80" s="15">
        <f t="shared" si="27"/>
        <v>102807</v>
      </c>
      <c r="N80" s="15">
        <f t="shared" si="28"/>
        <v>102806</v>
      </c>
      <c r="O80" s="15"/>
      <c r="P80" s="15"/>
      <c r="Q80" s="15"/>
      <c r="R80" s="15"/>
      <c r="S80" s="15"/>
      <c r="T80" s="15"/>
      <c r="U80" s="15"/>
      <c r="V80" s="15"/>
      <c r="W80" s="15"/>
      <c r="X80" s="15"/>
      <c r="Y80" s="15"/>
      <c r="Z80" s="15"/>
      <c r="AA80" s="15"/>
      <c r="AB80" s="15"/>
      <c r="AC80" s="15"/>
      <c r="AD80" s="15"/>
      <c r="AE80" s="15"/>
      <c r="AF80" s="15"/>
      <c r="AG80" s="15"/>
      <c r="AH80" s="16"/>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71"/>
      <c r="DL80" s="71"/>
      <c r="DM80" s="71"/>
      <c r="DN80" s="71"/>
      <c r="DO80" s="71"/>
      <c r="DP80" s="71"/>
      <c r="DQ80" s="71"/>
      <c r="DR80" s="71"/>
      <c r="DS80" s="71"/>
      <c r="DT80" s="71"/>
      <c r="DU80" s="71"/>
      <c r="DV80" s="71"/>
      <c r="DW80" s="71"/>
      <c r="DX80" s="71"/>
      <c r="DY80" s="71"/>
      <c r="DZ80" s="71"/>
      <c r="EA80" s="71"/>
      <c r="EB80" s="71"/>
      <c r="EC80" s="71"/>
      <c r="ED80" s="71"/>
      <c r="EE80" s="71"/>
      <c r="EF80" s="71"/>
      <c r="EG80" s="71"/>
      <c r="EH80" s="71"/>
      <c r="EI80" s="71"/>
      <c r="EJ80" s="71"/>
      <c r="EK80" s="71"/>
      <c r="EL80" s="71"/>
      <c r="EM80" s="71"/>
      <c r="EN80" s="71"/>
      <c r="EO80" s="71"/>
      <c r="EP80" s="71"/>
      <c r="EQ80" s="71"/>
      <c r="ER80" s="71"/>
      <c r="ES80" s="71"/>
      <c r="ET80" s="71"/>
      <c r="EU80" s="71"/>
      <c r="EV80" s="71"/>
      <c r="EW80" s="71"/>
      <c r="EX80" s="71"/>
      <c r="EY80" s="71"/>
      <c r="EZ80" s="71"/>
      <c r="FA80" s="71"/>
      <c r="FB80" s="71"/>
      <c r="FC80" s="71"/>
      <c r="FD80" s="71"/>
      <c r="FE80" s="71"/>
      <c r="FF80" s="71"/>
      <c r="FG80" s="71"/>
      <c r="FH80" s="71"/>
      <c r="FI80" s="71"/>
      <c r="FJ80" s="71"/>
      <c r="FK80" s="71"/>
      <c r="FL80" s="71"/>
      <c r="FM80" s="71"/>
      <c r="FN80" s="71"/>
      <c r="FO80" s="71"/>
      <c r="FP80" s="71"/>
      <c r="FQ80" s="71"/>
      <c r="FR80" s="71"/>
      <c r="FS80" s="71"/>
      <c r="FT80" s="71"/>
      <c r="FU80" s="71"/>
      <c r="FV80" s="71"/>
      <c r="FW80" s="71"/>
      <c r="FX80" s="71"/>
      <c r="FY80" s="71"/>
      <c r="FZ80" s="71"/>
      <c r="GA80" s="71"/>
      <c r="GB80" s="71"/>
      <c r="GC80" s="71"/>
      <c r="GD80" s="71"/>
      <c r="GE80" s="71"/>
      <c r="GF80" s="71"/>
      <c r="GG80" s="71"/>
      <c r="GH80" s="71"/>
      <c r="GI80" s="71"/>
      <c r="GJ80" s="71"/>
      <c r="GK80" s="71"/>
      <c r="GL80" s="71"/>
      <c r="GM80" s="71"/>
      <c r="GN80" s="71"/>
      <c r="GO80" s="71"/>
      <c r="GP80" s="71"/>
      <c r="GQ80" s="71"/>
      <c r="GR80" s="71"/>
      <c r="GS80" s="71"/>
      <c r="GT80" s="71"/>
      <c r="GU80" s="71"/>
      <c r="GV80" s="71"/>
      <c r="GW80" s="71"/>
      <c r="GX80" s="71"/>
      <c r="GY80" s="71"/>
      <c r="GZ80" s="71"/>
      <c r="HA80" s="71"/>
      <c r="HB80" s="71"/>
      <c r="HC80" s="71"/>
      <c r="HD80" s="71"/>
      <c r="HE80" s="71"/>
      <c r="HF80" s="71"/>
      <c r="HG80" s="71"/>
      <c r="HH80" s="71"/>
      <c r="HI80" s="71"/>
      <c r="HJ80" s="71"/>
      <c r="HK80" s="71"/>
      <c r="HL80" s="71"/>
      <c r="HM80" s="71"/>
      <c r="HN80" s="71"/>
      <c r="HO80" s="71"/>
      <c r="HP80" s="71"/>
      <c r="HQ80" s="71"/>
      <c r="HR80" s="71"/>
      <c r="HS80" s="71"/>
      <c r="HT80" s="71"/>
      <c r="HU80" s="71"/>
      <c r="HV80" s="71"/>
      <c r="HW80" s="71"/>
      <c r="HX80" s="71"/>
      <c r="HY80" s="71"/>
      <c r="HZ80" s="71"/>
      <c r="IA80" s="71"/>
      <c r="IB80" s="71"/>
      <c r="IC80" s="71"/>
      <c r="ID80" s="71"/>
      <c r="IE80" s="71"/>
      <c r="IF80" s="71"/>
      <c r="IG80" s="71"/>
      <c r="IH80" s="71"/>
      <c r="II80" s="71"/>
      <c r="IJ80" s="71"/>
      <c r="IK80" s="71"/>
      <c r="IL80" s="71"/>
      <c r="IM80" s="71"/>
      <c r="IN80" s="71"/>
      <c r="IO80" s="71"/>
      <c r="IP80" s="71"/>
      <c r="IQ80" s="71"/>
      <c r="IR80" s="71"/>
      <c r="IS80" s="71"/>
      <c r="IT80" s="71"/>
      <c r="IU80" s="71"/>
      <c r="IV80" s="71"/>
      <c r="IW80" s="71"/>
      <c r="IX80" s="71"/>
      <c r="IY80" s="71"/>
      <c r="IZ80" s="71"/>
      <c r="JA80" s="71"/>
      <c r="JB80" s="71"/>
      <c r="JC80" s="71"/>
      <c r="JD80" s="71"/>
      <c r="JE80" s="71"/>
      <c r="JF80" s="71"/>
      <c r="JG80" s="71"/>
      <c r="JH80" s="71"/>
      <c r="JI80" s="71"/>
      <c r="JJ80" s="71"/>
      <c r="JK80" s="71"/>
      <c r="JL80" s="71"/>
      <c r="JM80" s="71"/>
      <c r="JN80" s="71"/>
      <c r="JO80" s="71"/>
      <c r="JP80" s="71"/>
      <c r="JQ80" s="71"/>
      <c r="JR80" s="71"/>
      <c r="JS80" s="71"/>
      <c r="JT80" s="71"/>
      <c r="JU80" s="71"/>
      <c r="JV80" s="71"/>
      <c r="JW80" s="71"/>
      <c r="JX80" s="71"/>
      <c r="JY80" s="71"/>
      <c r="JZ80" s="71"/>
      <c r="KA80" s="71"/>
      <c r="KB80" s="71"/>
      <c r="KC80" s="71"/>
      <c r="KD80" s="71"/>
      <c r="KE80" s="71"/>
      <c r="KF80" s="71"/>
      <c r="KG80" s="71"/>
      <c r="KH80" s="71"/>
      <c r="KI80" s="71"/>
      <c r="KJ80" s="71"/>
      <c r="KK80" s="71"/>
      <c r="KL80" s="71"/>
      <c r="KM80" s="71"/>
      <c r="KN80" s="71"/>
      <c r="KO80" s="71"/>
      <c r="KP80" s="71"/>
      <c r="KQ80" s="71"/>
      <c r="KR80" s="71"/>
      <c r="KS80" s="71"/>
      <c r="KT80" s="71"/>
      <c r="KU80" s="71"/>
      <c r="KV80" s="71"/>
      <c r="KW80" s="71"/>
      <c r="KX80" s="71"/>
      <c r="KY80" s="71"/>
      <c r="KZ80" s="71"/>
      <c r="LA80" s="71"/>
      <c r="LB80" s="71"/>
      <c r="LC80" s="71"/>
      <c r="LD80" s="71"/>
      <c r="LE80" s="71"/>
      <c r="LF80" s="71"/>
      <c r="LG80" s="71"/>
      <c r="LH80" s="71"/>
      <c r="LI80" s="71"/>
      <c r="LJ80" s="71"/>
      <c r="LK80" s="71"/>
      <c r="LL80" s="71"/>
      <c r="LM80" s="71"/>
      <c r="LN80" s="71"/>
      <c r="LO80" s="71"/>
      <c r="LP80" s="71"/>
      <c r="LQ80" s="71"/>
      <c r="LR80" s="71"/>
      <c r="LS80" s="71"/>
      <c r="LT80" s="71"/>
      <c r="LU80" s="71"/>
      <c r="LV80" s="71"/>
      <c r="LW80" s="71"/>
      <c r="LX80" s="71"/>
      <c r="LY80" s="71"/>
      <c r="LZ80" s="71"/>
      <c r="MA80" s="71"/>
      <c r="MB80" s="71"/>
      <c r="MC80" s="71"/>
      <c r="MD80" s="71"/>
      <c r="ME80" s="71"/>
      <c r="MF80" s="71"/>
      <c r="MG80" s="71"/>
      <c r="MH80" s="71"/>
      <c r="MI80" s="71"/>
      <c r="MJ80" s="71"/>
      <c r="MK80" s="71"/>
      <c r="ML80" s="71"/>
      <c r="MM80" s="71"/>
      <c r="MN80" s="71"/>
      <c r="MO80" s="71"/>
      <c r="MP80" s="71"/>
      <c r="MQ80" s="71"/>
      <c r="MR80" s="71"/>
      <c r="MS80" s="71"/>
      <c r="MT80" s="71"/>
    </row>
    <row r="81" ht="15.75" customHeight="1"/>
    <row r="82" ht="15.75" customHeight="1"/>
  </sheetData>
  <sheetProtection selectLockedCells="1"/>
  <mergeCells count="3">
    <mergeCell ref="B2:L2"/>
    <mergeCell ref="B3:L3"/>
    <mergeCell ref="B5:L5"/>
  </mergeCells>
  <pageMargins left="0.70866141732283472" right="0.70866141732283472" top="0.74803149606299213" bottom="0.74803149606299213" header="0.31496062992125984" footer="0.31496062992125984"/>
  <pageSetup paperSize="8" scale="46" orientation="landscape" r:id="rId1"/>
  <headerFooter>
    <oddFooter>&amp;C_x000D_&amp;1#&amp;"Arial"&amp;10&amp;KFF0000 SECURITY LABEL: OFFICIAL</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theme="9" tint="0.39997558519241921"/>
    <pageSetUpPr fitToPage="1"/>
  </sheetPr>
  <dimension ref="A2:K31"/>
  <sheetViews>
    <sheetView zoomScale="80" zoomScaleNormal="80" workbookViewId="0">
      <selection activeCell="A2" sqref="A2:XFD5"/>
    </sheetView>
  </sheetViews>
  <sheetFormatPr defaultColWidth="25.58203125" defaultRowHeight="13.5"/>
  <cols>
    <col min="1" max="3" width="25.58203125" style="60"/>
    <col min="4" max="4" width="33.08203125" style="60" customWidth="1"/>
    <col min="5" max="5" width="21.33203125" style="60" customWidth="1"/>
    <col min="6" max="16384" width="25.58203125" style="60"/>
  </cols>
  <sheetData>
    <row r="2" spans="1:11" s="318" customFormat="1" ht="20" thickBot="1">
      <c r="B2" s="409" t="str">
        <f>'Navigation Pane'!B2</f>
        <v>Brisbane City Council</v>
      </c>
      <c r="C2" s="409"/>
      <c r="D2" s="409"/>
      <c r="E2" s="409"/>
      <c r="F2" s="409"/>
      <c r="G2" s="409"/>
      <c r="H2" s="409"/>
      <c r="I2" s="409"/>
      <c r="J2" s="409"/>
    </row>
    <row r="3" spans="1:11" s="318" customFormat="1" ht="20.5" thickTop="1" thickBot="1">
      <c r="B3" s="409"/>
      <c r="C3" s="409"/>
      <c r="D3" s="409"/>
      <c r="E3" s="409"/>
      <c r="F3" s="409"/>
      <c r="G3" s="409"/>
      <c r="H3" s="409"/>
      <c r="I3" s="409"/>
      <c r="J3" s="409"/>
    </row>
    <row r="4" spans="1:11" s="318" customFormat="1" ht="20.5" thickTop="1" thickBot="1">
      <c r="A4" s="337"/>
    </row>
    <row r="5" spans="1:11" s="318" customFormat="1" ht="20.5" thickTop="1" thickBot="1">
      <c r="A5" s="337"/>
      <c r="B5" s="409" t="s">
        <v>83</v>
      </c>
      <c r="C5" s="409"/>
      <c r="D5" s="409"/>
      <c r="E5" s="409"/>
      <c r="F5" s="409"/>
      <c r="G5" s="409"/>
      <c r="H5" s="409"/>
      <c r="I5" s="409"/>
      <c r="J5" s="409"/>
    </row>
    <row r="6" spans="1:11" ht="14.5" thickTop="1" thickBot="1"/>
    <row r="7" spans="1:11" ht="19.5" customHeight="1" thickBot="1">
      <c r="B7" s="410" t="s">
        <v>59</v>
      </c>
      <c r="C7" s="412"/>
      <c r="D7" s="410" t="s">
        <v>11159</v>
      </c>
      <c r="E7" s="411"/>
      <c r="F7" s="412"/>
      <c r="G7" s="410" t="s">
        <v>117</v>
      </c>
      <c r="H7" s="411"/>
      <c r="I7" s="412"/>
      <c r="J7" s="413" t="s">
        <v>118</v>
      </c>
      <c r="K7" s="413" t="s">
        <v>119</v>
      </c>
    </row>
    <row r="8" spans="1:11" ht="21" customHeight="1" thickBot="1">
      <c r="B8" s="61" t="s">
        <v>54</v>
      </c>
      <c r="C8" s="61" t="s">
        <v>66</v>
      </c>
      <c r="D8" s="61" t="s">
        <v>62</v>
      </c>
      <c r="E8" s="61" t="s">
        <v>61</v>
      </c>
      <c r="F8" s="61" t="s">
        <v>60</v>
      </c>
      <c r="G8" s="61" t="s">
        <v>63</v>
      </c>
      <c r="H8" s="61" t="s">
        <v>64</v>
      </c>
      <c r="I8" s="61" t="s">
        <v>65</v>
      </c>
      <c r="J8" s="414"/>
      <c r="K8" s="414"/>
    </row>
    <row r="9" spans="1:11" ht="18" thickBot="1">
      <c r="B9" s="415" t="s">
        <v>94</v>
      </c>
      <c r="C9" s="416"/>
      <c r="D9" s="416"/>
      <c r="E9" s="416"/>
      <c r="F9" s="416"/>
      <c r="G9" s="416"/>
      <c r="H9" s="416"/>
      <c r="I9" s="416"/>
      <c r="J9" s="417"/>
      <c r="K9" s="222"/>
    </row>
    <row r="10" spans="1:11">
      <c r="B10" s="64">
        <f>'Catchment Demand Road Transport'!B8</f>
        <v>1</v>
      </c>
      <c r="C10" s="65">
        <f>'Catchment Demand Road Transport'!C8</f>
        <v>0</v>
      </c>
      <c r="D10" s="52">
        <f>IFERROR(VLOOKUP($B10,'Catchment Demand Road Transport'!$B$8:$J$37,3,FALSE),"")</f>
        <v>400068</v>
      </c>
      <c r="E10" s="56">
        <f>IFERROR(VLOOKUP($B10,'Catchment Demand Road Transport'!$B$8:$J$37,9,FALSE),"")</f>
        <v>2304.0073116708895</v>
      </c>
      <c r="F10" s="55">
        <f>IFERROR(D10+E10,"")</f>
        <v>402372.00731167087</v>
      </c>
      <c r="G10" s="47">
        <v>359814058.66666663</v>
      </c>
      <c r="H10" s="56">
        <f>I10-G10</f>
        <v>-90991.324334561825</v>
      </c>
      <c r="I10" s="48">
        <v>359723067.34233207</v>
      </c>
      <c r="J10" s="49">
        <f>IFERROR(I10/F10,0)</f>
        <v>894.00619527614504</v>
      </c>
      <c r="K10" s="49">
        <f>IFERROR(H10/E10,"")</f>
        <v>-39.49263696935666</v>
      </c>
    </row>
    <row r="11" spans="1:11">
      <c r="B11" s="66">
        <f>'Catchment Demand Road Transport'!B9</f>
        <v>2</v>
      </c>
      <c r="C11" s="67">
        <f>'Catchment Demand Road Transport'!C9</f>
        <v>0</v>
      </c>
      <c r="D11" s="53">
        <f>IFERROR(VLOOKUP($B11,'Catchment Demand Road Transport'!$B$8:$J$37,3,FALSE),"")</f>
        <v>76888</v>
      </c>
      <c r="E11" s="56">
        <f>IFERROR(VLOOKUP($B11,'Catchment Demand Road Transport'!$B$8:$J$37,9,FALSE),"")</f>
        <v>1926.2818766872026</v>
      </c>
      <c r="F11" s="56">
        <f t="shared" ref="F11:F27" si="0">IFERROR(D11+E11,"")</f>
        <v>78814.281876687208</v>
      </c>
      <c r="G11" s="47">
        <v>69936680</v>
      </c>
      <c r="H11" s="56">
        <f t="shared" ref="H11:H26" si="1">I11-G11</f>
        <v>1651306.6189819425</v>
      </c>
      <c r="I11" s="48">
        <v>71587986.618981943</v>
      </c>
      <c r="J11" s="50">
        <f t="shared" ref="J11:J27" si="2">IFERROR(I11/F11,0)</f>
        <v>908.31236311952284</v>
      </c>
      <c r="K11" s="49">
        <f t="shared" ref="K11:K27" si="3">IFERROR(H11/E11,"")</f>
        <v>857.25076841912698</v>
      </c>
    </row>
    <row r="12" spans="1:11">
      <c r="B12" s="66">
        <f>'Catchment Demand Road Transport'!B10</f>
        <v>3</v>
      </c>
      <c r="C12" s="67">
        <f>'Catchment Demand Road Transport'!C10</f>
        <v>0</v>
      </c>
      <c r="D12" s="53">
        <f>IFERROR(VLOOKUP($B12,'Catchment Demand Road Transport'!$B$8:$J$37,3,FALSE),"")</f>
        <v>296785</v>
      </c>
      <c r="E12" s="56">
        <f>IFERROR(VLOOKUP($B12,'Catchment Demand Road Transport'!$B$8:$J$37,9,FALSE),"")</f>
        <v>65804.971228171431</v>
      </c>
      <c r="F12" s="56">
        <f t="shared" si="0"/>
        <v>362589.97122817143</v>
      </c>
      <c r="G12" s="47">
        <v>248636725.33333331</v>
      </c>
      <c r="H12" s="56">
        <f t="shared" si="1"/>
        <v>63540356.422190309</v>
      </c>
      <c r="I12" s="48">
        <v>312177081.75552362</v>
      </c>
      <c r="J12" s="50">
        <f t="shared" si="2"/>
        <v>860.96446820664028</v>
      </c>
      <c r="K12" s="49">
        <f t="shared" si="3"/>
        <v>965.58596161179344</v>
      </c>
    </row>
    <row r="13" spans="1:11">
      <c r="B13" s="66">
        <f>'Catchment Demand Road Transport'!B11</f>
        <v>4</v>
      </c>
      <c r="C13" s="67">
        <f>'Catchment Demand Road Transport'!C11</f>
        <v>0</v>
      </c>
      <c r="D13" s="53">
        <f>IFERROR(VLOOKUP($B13,'Catchment Demand Road Transport'!$B$8:$J$37,3,FALSE),"")</f>
        <v>268520</v>
      </c>
      <c r="E13" s="56">
        <f>IFERROR(VLOOKUP($B13,'Catchment Demand Road Transport'!$B$8:$J$37,9,FALSE),"")</f>
        <v>23598.298891562285</v>
      </c>
      <c r="F13" s="56">
        <f t="shared" si="0"/>
        <v>292118.29889156227</v>
      </c>
      <c r="G13" s="47">
        <v>420143573.33333337</v>
      </c>
      <c r="H13" s="56">
        <f t="shared" si="1"/>
        <v>40601116.793031394</v>
      </c>
      <c r="I13" s="48">
        <v>460744690.12636477</v>
      </c>
      <c r="J13" s="50">
        <f t="shared" si="2"/>
        <v>1577.2537765509808</v>
      </c>
      <c r="K13" s="49">
        <f t="shared" si="3"/>
        <v>1720.5103206633496</v>
      </c>
    </row>
    <row r="14" spans="1:11">
      <c r="B14" s="66">
        <f>'Catchment Demand Road Transport'!B12</f>
        <v>5</v>
      </c>
      <c r="C14" s="67">
        <f>'Catchment Demand Road Transport'!C12</f>
        <v>0</v>
      </c>
      <c r="D14" s="53">
        <f>IFERROR(VLOOKUP($B14,'Catchment Demand Road Transport'!$B$8:$J$37,3,FALSE),"")</f>
        <v>239216</v>
      </c>
      <c r="E14" s="56">
        <f>IFERROR(VLOOKUP($B14,'Catchment Demand Road Transport'!$B$8:$J$37,9,FALSE),"")</f>
        <v>30787.336623251071</v>
      </c>
      <c r="F14" s="56">
        <f t="shared" si="0"/>
        <v>270003.33662325109</v>
      </c>
      <c r="G14" s="47">
        <v>426307050.66666669</v>
      </c>
      <c r="H14" s="56">
        <f t="shared" si="1"/>
        <v>51033149.049607635</v>
      </c>
      <c r="I14" s="48">
        <v>477340199.71627432</v>
      </c>
      <c r="J14" s="50">
        <f t="shared" si="2"/>
        <v>1767.9048180887132</v>
      </c>
      <c r="K14" s="49">
        <f t="shared" si="3"/>
        <v>1657.601944400303</v>
      </c>
    </row>
    <row r="15" spans="1:11">
      <c r="B15" s="66">
        <f>'Catchment Demand Road Transport'!B13</f>
        <v>6</v>
      </c>
      <c r="C15" s="67">
        <f>'Catchment Demand Road Transport'!C13</f>
        <v>0</v>
      </c>
      <c r="D15" s="53">
        <f>IFERROR(VLOOKUP($B15,'Catchment Demand Road Transport'!$B$8:$J$37,3,FALSE),"")</f>
        <v>428682</v>
      </c>
      <c r="E15" s="56">
        <f>IFERROR(VLOOKUP($B15,'Catchment Demand Road Transport'!$B$8:$J$37,9,FALSE),"")</f>
        <v>2304.0073116708895</v>
      </c>
      <c r="F15" s="56">
        <f t="shared" si="0"/>
        <v>430986.00731167087</v>
      </c>
      <c r="G15" s="47">
        <v>257122314.66666666</v>
      </c>
      <c r="H15" s="56">
        <f t="shared" si="1"/>
        <v>10747281.918705612</v>
      </c>
      <c r="I15" s="48">
        <v>267869596.58537227</v>
      </c>
      <c r="J15" s="50">
        <f t="shared" si="2"/>
        <v>621.52736293283021</v>
      </c>
      <c r="K15" s="49">
        <f t="shared" si="3"/>
        <v>4664.6040853540408</v>
      </c>
    </row>
    <row r="16" spans="1:11">
      <c r="B16" s="66">
        <f>'Catchment Demand Road Transport'!B14</f>
        <v>7</v>
      </c>
      <c r="C16" s="67">
        <f>'Catchment Demand Road Transport'!C14</f>
        <v>0</v>
      </c>
      <c r="D16" s="53">
        <f>IFERROR(VLOOKUP($B16,'Catchment Demand Road Transport'!$B$8:$J$37,3,FALSE),"")</f>
        <v>560299</v>
      </c>
      <c r="E16" s="56">
        <f>IFERROR(VLOOKUP($B16,'Catchment Demand Road Transport'!$B$8:$J$37,9,FALSE),"")</f>
        <v>31894.071100365138</v>
      </c>
      <c r="F16" s="56">
        <f t="shared" si="0"/>
        <v>592193.07110036514</v>
      </c>
      <c r="G16" s="47">
        <v>688440085.33333337</v>
      </c>
      <c r="H16" s="56">
        <f t="shared" si="1"/>
        <v>69511980.611951232</v>
      </c>
      <c r="I16" s="48">
        <v>757952065.94528461</v>
      </c>
      <c r="J16" s="50">
        <f t="shared" si="2"/>
        <v>1279.9070150160987</v>
      </c>
      <c r="K16" s="49">
        <f t="shared" si="3"/>
        <v>2179.4640261887239</v>
      </c>
    </row>
    <row r="17" spans="2:11">
      <c r="B17" s="66">
        <f>'Catchment Demand Road Transport'!B15</f>
        <v>8</v>
      </c>
      <c r="C17" s="67">
        <f>'Catchment Demand Road Transport'!C15</f>
        <v>0</v>
      </c>
      <c r="D17" s="53">
        <f>IFERROR(VLOOKUP($B17,'Catchment Demand Road Transport'!$B$8:$J$37,3,FALSE),"")</f>
        <v>1111403</v>
      </c>
      <c r="E17" s="56">
        <f>IFERROR(VLOOKUP($B17,'Catchment Demand Road Transport'!$B$8:$J$37,9,FALSE),"")</f>
        <v>216785.9117333352</v>
      </c>
      <c r="F17" s="56">
        <f t="shared" si="0"/>
        <v>1328188.9117333351</v>
      </c>
      <c r="G17" s="47">
        <v>1922202794.6666665</v>
      </c>
      <c r="H17" s="56">
        <f t="shared" si="1"/>
        <v>324451764.36014223</v>
      </c>
      <c r="I17" s="48">
        <v>2246654559.0268087</v>
      </c>
      <c r="J17" s="50">
        <f t="shared" si="2"/>
        <v>1691.5173279792273</v>
      </c>
      <c r="K17" s="49">
        <f t="shared" si="3"/>
        <v>1496.6459848149404</v>
      </c>
    </row>
    <row r="18" spans="2:11">
      <c r="B18" s="66">
        <f>'Catchment Demand Road Transport'!B16</f>
        <v>9</v>
      </c>
      <c r="C18" s="67">
        <f>'Catchment Demand Road Transport'!C16</f>
        <v>0</v>
      </c>
      <c r="D18" s="53">
        <f>IFERROR(VLOOKUP($B18,'Catchment Demand Road Transport'!$B$8:$J$37,3,FALSE),"")</f>
        <v>214720</v>
      </c>
      <c r="E18" s="56">
        <f>IFERROR(VLOOKUP($B18,'Catchment Demand Road Transport'!$B$8:$J$37,9,FALSE),"")</f>
        <v>51851.879333254423</v>
      </c>
      <c r="F18" s="56">
        <f t="shared" si="0"/>
        <v>266571.87933325442</v>
      </c>
      <c r="G18" s="47">
        <v>264056757.33333334</v>
      </c>
      <c r="H18" s="56">
        <f t="shared" si="1"/>
        <v>64648230.834533304</v>
      </c>
      <c r="I18" s="48">
        <v>328704988.16786665</v>
      </c>
      <c r="J18" s="50">
        <f t="shared" si="2"/>
        <v>1233.0820077122112</v>
      </c>
      <c r="K18" s="49">
        <f t="shared" si="3"/>
        <v>1246.7866481566875</v>
      </c>
    </row>
    <row r="19" spans="2:11">
      <c r="B19" s="66">
        <f>'Catchment Demand Road Transport'!B17</f>
        <v>10</v>
      </c>
      <c r="C19" s="67">
        <f>'Catchment Demand Road Transport'!C17</f>
        <v>0</v>
      </c>
      <c r="D19" s="53">
        <f>IFERROR(VLOOKUP($B19,'Catchment Demand Road Transport'!$B$8:$J$37,3,FALSE),"")</f>
        <v>430033</v>
      </c>
      <c r="E19" s="56">
        <f>IFERROR(VLOOKUP($B19,'Catchment Demand Road Transport'!$B$8:$J$37,9,FALSE),"")</f>
        <v>53953.35949087709</v>
      </c>
      <c r="F19" s="56">
        <f t="shared" si="0"/>
        <v>483986.35949087708</v>
      </c>
      <c r="G19" s="47">
        <v>300047893.33333337</v>
      </c>
      <c r="H19" s="56">
        <f t="shared" si="1"/>
        <v>45584529.956214488</v>
      </c>
      <c r="I19" s="48">
        <v>345632423.28954786</v>
      </c>
      <c r="J19" s="50">
        <f t="shared" si="2"/>
        <v>714.13670346645972</v>
      </c>
      <c r="K19" s="49">
        <f t="shared" si="3"/>
        <v>844.88770275597619</v>
      </c>
    </row>
    <row r="20" spans="2:11">
      <c r="B20" s="66">
        <f>'Catchment Demand Road Transport'!B18</f>
        <v>11</v>
      </c>
      <c r="C20" s="67">
        <f>'Catchment Demand Road Transport'!C18</f>
        <v>0</v>
      </c>
      <c r="D20" s="53">
        <f>IFERROR(VLOOKUP($B20,'Catchment Demand Road Transport'!$B$8:$J$37,3,FALSE),"")</f>
        <v>209368</v>
      </c>
      <c r="E20" s="56">
        <f>IFERROR(VLOOKUP($B20,'Catchment Demand Road Transport'!$B$8:$J$37,9,FALSE),"")</f>
        <v>22502.219567427688</v>
      </c>
      <c r="F20" s="56">
        <f t="shared" si="0"/>
        <v>231870.2195674277</v>
      </c>
      <c r="G20" s="47">
        <v>303840277.33333337</v>
      </c>
      <c r="H20" s="56">
        <f t="shared" si="1"/>
        <v>28795447.50392288</v>
      </c>
      <c r="I20" s="48">
        <v>332635724.83725625</v>
      </c>
      <c r="J20" s="50">
        <f t="shared" si="2"/>
        <v>1434.5771762230381</v>
      </c>
      <c r="K20" s="49">
        <f t="shared" si="3"/>
        <v>1279.6714305287794</v>
      </c>
    </row>
    <row r="21" spans="2:11">
      <c r="B21" s="66">
        <f>'Catchment Demand Road Transport'!B19</f>
        <v>12</v>
      </c>
      <c r="C21" s="67">
        <f>'Catchment Demand Road Transport'!C19</f>
        <v>0</v>
      </c>
      <c r="D21" s="53">
        <f>IFERROR(VLOOKUP($B21,'Catchment Demand Road Transport'!$B$8:$J$37,3,FALSE),"")</f>
        <v>132327</v>
      </c>
      <c r="E21" s="56">
        <f>IFERROR(VLOOKUP($B21,'Catchment Demand Road Transport'!$B$8:$J$37,9,FALSE),"")</f>
        <v>9130.0299309580569</v>
      </c>
      <c r="F21" s="56">
        <f t="shared" si="0"/>
        <v>141457.02993095806</v>
      </c>
      <c r="G21" s="47">
        <v>287368992</v>
      </c>
      <c r="H21" s="56">
        <f t="shared" si="1"/>
        <v>24121871.154512584</v>
      </c>
      <c r="I21" s="48">
        <v>311490863.15451258</v>
      </c>
      <c r="J21" s="50">
        <f t="shared" si="2"/>
        <v>2202.017554776487</v>
      </c>
      <c r="K21" s="49">
        <f t="shared" si="3"/>
        <v>2642.0363719422508</v>
      </c>
    </row>
    <row r="22" spans="2:11">
      <c r="B22" s="66">
        <f>'Catchment Demand Road Transport'!B20</f>
        <v>13</v>
      </c>
      <c r="C22" s="67">
        <f>'Catchment Demand Road Transport'!C20</f>
        <v>0</v>
      </c>
      <c r="D22" s="53">
        <f>IFERROR(VLOOKUP($B22,'Catchment Demand Road Transport'!$B$8:$J$37,3,FALSE),"")</f>
        <v>204861</v>
      </c>
      <c r="E22" s="56">
        <f>IFERROR(VLOOKUP($B22,'Catchment Demand Road Transport'!$B$8:$J$37,9,FALSE),"")</f>
        <v>10859.730419989053</v>
      </c>
      <c r="F22" s="56">
        <f t="shared" si="0"/>
        <v>215720.73041998906</v>
      </c>
      <c r="G22" s="47">
        <v>282154880</v>
      </c>
      <c r="H22" s="56">
        <f t="shared" si="1"/>
        <v>19462318.806128442</v>
      </c>
      <c r="I22" s="48">
        <v>301617198.80612844</v>
      </c>
      <c r="J22" s="50">
        <f t="shared" si="2"/>
        <v>1398.1836526276663</v>
      </c>
      <c r="K22" s="49">
        <f t="shared" si="3"/>
        <v>1792.1548743332489</v>
      </c>
    </row>
    <row r="23" spans="2:11">
      <c r="B23" s="66">
        <f>'Catchment Demand Road Transport'!B21</f>
        <v>14</v>
      </c>
      <c r="C23" s="67">
        <f>'Catchment Demand Road Transport'!C21</f>
        <v>0</v>
      </c>
      <c r="D23" s="53">
        <f>IFERROR(VLOOKUP($B23,'Catchment Demand Road Transport'!$B$8:$J$37,3,FALSE),"")</f>
        <v>381068</v>
      </c>
      <c r="E23" s="56">
        <f>IFERROR(VLOOKUP($B23,'Catchment Demand Road Transport'!$B$8:$J$37,9,FALSE),"")</f>
        <v>58720.007901031371</v>
      </c>
      <c r="F23" s="56">
        <f t="shared" si="0"/>
        <v>439788.00790103135</v>
      </c>
      <c r="G23" s="47">
        <v>516973973.33333337</v>
      </c>
      <c r="H23" s="56">
        <f t="shared" si="1"/>
        <v>45423574.641593337</v>
      </c>
      <c r="I23" s="48">
        <v>562397547.97492671</v>
      </c>
      <c r="J23" s="50">
        <f t="shared" si="2"/>
        <v>1278.792367848027</v>
      </c>
      <c r="K23" s="49">
        <f t="shared" si="3"/>
        <v>773.56213436060364</v>
      </c>
    </row>
    <row r="24" spans="2:11">
      <c r="B24" s="66">
        <f>'Catchment Demand Road Transport'!B22</f>
        <v>15</v>
      </c>
      <c r="C24" s="67">
        <f>'Catchment Demand Road Transport'!C22</f>
        <v>0</v>
      </c>
      <c r="D24" s="53">
        <f>IFERROR(VLOOKUP($B24,'Catchment Demand Road Transport'!$B$8:$J$37,3,FALSE),"")</f>
        <v>526197</v>
      </c>
      <c r="E24" s="56">
        <f>IFERROR(VLOOKUP($B24,'Catchment Demand Road Transport'!$B$8:$J$37,9,FALSE),"")</f>
        <v>32297.368870130231</v>
      </c>
      <c r="F24" s="56">
        <f t="shared" si="0"/>
        <v>558494.36887013027</v>
      </c>
      <c r="G24" s="47">
        <v>486955242.66666663</v>
      </c>
      <c r="H24" s="56">
        <f t="shared" si="1"/>
        <v>28484934.625823855</v>
      </c>
      <c r="I24" s="48">
        <v>515440177.29249048</v>
      </c>
      <c r="J24" s="50">
        <f t="shared" si="2"/>
        <v>922.91024945382856</v>
      </c>
      <c r="K24" s="49">
        <f t="shared" si="3"/>
        <v>881.95836448360808</v>
      </c>
    </row>
    <row r="25" spans="2:11">
      <c r="B25" s="66">
        <f>'Catchment Demand Road Transport'!B23</f>
        <v>16</v>
      </c>
      <c r="C25" s="67">
        <f>'Catchment Demand Road Transport'!C23</f>
        <v>0</v>
      </c>
      <c r="D25" s="53">
        <f>IFERROR(VLOOKUP($B25,'Catchment Demand Road Transport'!$B$8:$J$37,3,FALSE),"")</f>
        <v>701732</v>
      </c>
      <c r="E25" s="56">
        <f>IFERROR(VLOOKUP($B25,'Catchment Demand Road Transport'!$B$8:$J$37,9,FALSE),"")</f>
        <v>143535.50331908284</v>
      </c>
      <c r="F25" s="56">
        <f t="shared" si="0"/>
        <v>845267.50331908278</v>
      </c>
      <c r="G25" s="47">
        <v>850520725.33333337</v>
      </c>
      <c r="H25" s="56">
        <f t="shared" si="1"/>
        <v>187296453.60178065</v>
      </c>
      <c r="I25" s="48">
        <v>1037817178.935114</v>
      </c>
      <c r="J25" s="50">
        <f t="shared" si="2"/>
        <v>1227.7973243499284</v>
      </c>
      <c r="K25" s="49">
        <f t="shared" si="3"/>
        <v>1304.8789273091284</v>
      </c>
    </row>
    <row r="26" spans="2:11">
      <c r="B26" s="66">
        <f>'Catchment Demand Road Transport'!B24</f>
        <v>17</v>
      </c>
      <c r="C26" s="67">
        <f>'Catchment Demand Road Transport'!C24</f>
        <v>0</v>
      </c>
      <c r="D26" s="53">
        <f>IFERROR(VLOOKUP($B26,'Catchment Demand Road Transport'!$B$8:$J$37,3,FALSE),"")</f>
        <v>71445</v>
      </c>
      <c r="E26" s="56">
        <f>IFERROR(VLOOKUP($B26,'Catchment Demand Road Transport'!$B$8:$J$37,9,FALSE),"")</f>
        <v>1656.3438743534373</v>
      </c>
      <c r="F26" s="56">
        <f t="shared" si="0"/>
        <v>73101.343874353435</v>
      </c>
      <c r="G26" s="47">
        <v>63210736</v>
      </c>
      <c r="H26" s="56">
        <f t="shared" si="1"/>
        <v>436856.19111450762</v>
      </c>
      <c r="I26" s="48">
        <v>63647592.191114508</v>
      </c>
      <c r="J26" s="50">
        <f t="shared" si="2"/>
        <v>870.67608908137129</v>
      </c>
      <c r="K26" s="49">
        <f t="shared" si="3"/>
        <v>263.74727970364052</v>
      </c>
    </row>
    <row r="27" spans="2:11" ht="14" thickBot="1">
      <c r="B27" s="62" t="str">
        <f>'Catchment Demand Road Transport'!B25</f>
        <v>Citywide</v>
      </c>
      <c r="C27" s="63">
        <f>'Catchment Demand Road Transport'!C25</f>
        <v>0</v>
      </c>
      <c r="D27" s="54">
        <f>IFERROR(VLOOKUP($B27,'Catchment Demand Road Transport'!$B$8:$J$37,3,FALSE),"")</f>
        <v>6253612</v>
      </c>
      <c r="E27" s="57">
        <f>IFERROR(VLOOKUP($B27,'Catchment Demand Road Transport'!$B$8:$J$37,9,FALSE),"")</f>
        <v>759911.3287838184</v>
      </c>
      <c r="F27" s="57">
        <f t="shared" si="0"/>
        <v>7013523.3287838185</v>
      </c>
      <c r="G27" s="299">
        <f>SUM(G10:G26)</f>
        <v>7747732759.999999</v>
      </c>
      <c r="H27" s="57">
        <f>SUM(H10:H26)</f>
        <v>1005700181.7659</v>
      </c>
      <c r="I27" s="300">
        <f>SUM(I10:I26)</f>
        <v>8753432941.7658997</v>
      </c>
      <c r="J27" s="51">
        <f t="shared" si="2"/>
        <v>1248.0792508155514</v>
      </c>
      <c r="K27" s="51">
        <f t="shared" si="3"/>
        <v>1323.4441225865764</v>
      </c>
    </row>
    <row r="31" spans="2:11" ht="45.75" customHeight="1">
      <c r="B31" s="408" t="s">
        <v>11224</v>
      </c>
      <c r="C31" s="408"/>
      <c r="D31" s="408"/>
      <c r="E31" s="408"/>
      <c r="F31" s="408"/>
      <c r="G31" s="408"/>
      <c r="H31" s="408"/>
      <c r="I31" s="408"/>
      <c r="J31" s="408"/>
      <c r="K31" s="408"/>
    </row>
  </sheetData>
  <sheetProtection selectLockedCells="1"/>
  <mergeCells count="10">
    <mergeCell ref="B31:K31"/>
    <mergeCell ref="B2:J2"/>
    <mergeCell ref="B3:J3"/>
    <mergeCell ref="B5:J5"/>
    <mergeCell ref="D7:F7"/>
    <mergeCell ref="G7:I7"/>
    <mergeCell ref="B7:C7"/>
    <mergeCell ref="K7:K8"/>
    <mergeCell ref="B9:J9"/>
    <mergeCell ref="J7:J8"/>
  </mergeCells>
  <pageMargins left="0.70866141732283472" right="0.70866141732283472" top="0.74803149606299213" bottom="0.74803149606299213" header="0.31496062992125984" footer="0.31496062992125984"/>
  <pageSetup paperSize="8" scale="57" fitToHeight="0" orientation="landscape" r:id="rId1"/>
  <headerFooter>
    <oddFooter>&amp;C_x000D_&amp;1#&amp;"Arial"&amp;10&amp;KFF0000 SECURITY LABEL: OFFICIAL</oddFooter>
  </headerFooter>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28</vt:i4>
      </vt:variant>
    </vt:vector>
  </HeadingPairs>
  <TitlesOfParts>
    <vt:vector size="34" baseType="lpstr">
      <vt:lpstr>Navigation Pane</vt:lpstr>
      <vt:lpstr>General Input Sheet</vt:lpstr>
      <vt:lpstr>Exist Trunk Assets - Transport</vt:lpstr>
      <vt:lpstr>Future Trunk Assets - Transport</vt:lpstr>
      <vt:lpstr>Catchment Demand Road Transport</vt:lpstr>
      <vt:lpstr>Summary Cost Schedule</vt:lpstr>
      <vt:lpstr>AssetBeta</vt:lpstr>
      <vt:lpstr>CapStr</vt:lpstr>
      <vt:lpstr>'Catchment Demand Road Transport'!CatchName</vt:lpstr>
      <vt:lpstr>Chargeind</vt:lpstr>
      <vt:lpstr>Debt</vt:lpstr>
      <vt:lpstr>Histindex</vt:lpstr>
      <vt:lpstr>'Catchment Demand Road Transport'!ICSInf</vt:lpstr>
      <vt:lpstr>ICSInf</vt:lpstr>
      <vt:lpstr>Landind</vt:lpstr>
      <vt:lpstr>MArgin</vt:lpstr>
      <vt:lpstr>PPI</vt:lpstr>
      <vt:lpstr>'Catchment Demand Road Transport'!Print_Area</vt:lpstr>
      <vt:lpstr>'Exist Trunk Assets - Transport'!Print_Area</vt:lpstr>
      <vt:lpstr>'Future Trunk Assets - Transport'!Print_Area</vt:lpstr>
      <vt:lpstr>'General Input Sheet'!Print_Area</vt:lpstr>
      <vt:lpstr>'Navigation Pane'!Print_Area</vt:lpstr>
      <vt:lpstr>'Summary Cost Schedule'!Print_Area</vt:lpstr>
      <vt:lpstr>'Exist Trunk Assets - Transport'!Print_Titles</vt:lpstr>
      <vt:lpstr>'Future Trunk Assets - Transport'!Print_Titles</vt:lpstr>
      <vt:lpstr>Risk</vt:lpstr>
      <vt:lpstr>Roadcatch</vt:lpstr>
      <vt:lpstr>'Catchment Demand Road Transport'!SENS</vt:lpstr>
      <vt:lpstr>TENYr</vt:lpstr>
      <vt:lpstr>Translandcode</vt:lpstr>
      <vt:lpstr>WACC</vt:lpstr>
      <vt:lpstr>WACC1</vt:lpstr>
      <vt:lpstr>WACC2</vt:lpstr>
      <vt:lpstr>YEAR</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2021-10-13T02:04:52Z</cp:lastPrinted>
  <dcterms:created xsi:type="dcterms:W3CDTF">2013-05-16T00:59:14Z</dcterms:created>
  <dcterms:modified xsi:type="dcterms:W3CDTF">2025-05-15T05:15:35Z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b1ee035-5707-4242-a1ea-c505f8033d0a_Enabled">
    <vt:lpwstr>true</vt:lpwstr>
  </property>
  <property fmtid="{D5CDD505-2E9C-101B-9397-08002B2CF9AE}" pid="3" name="MSIP_Label_8b1ee035-5707-4242-a1ea-c505f8033d0a_SetDate">
    <vt:lpwstr>2025-05-15T05:15:34Z</vt:lpwstr>
  </property>
  <property fmtid="{D5CDD505-2E9C-101B-9397-08002B2CF9AE}" pid="4" name="MSIP_Label_8b1ee035-5707-4242-a1ea-c505f8033d0a_Method">
    <vt:lpwstr>Standard</vt:lpwstr>
  </property>
  <property fmtid="{D5CDD505-2E9C-101B-9397-08002B2CF9AE}" pid="5" name="MSIP_Label_8b1ee035-5707-4242-a1ea-c505f8033d0a_Name">
    <vt:lpwstr>OFFICIAL</vt:lpwstr>
  </property>
  <property fmtid="{D5CDD505-2E9C-101B-9397-08002B2CF9AE}" pid="6" name="MSIP_Label_8b1ee035-5707-4242-a1ea-c505f8033d0a_SiteId">
    <vt:lpwstr>a47f8d5a-a5f2-4813-a71a-f0d70679e236</vt:lpwstr>
  </property>
  <property fmtid="{D5CDD505-2E9C-101B-9397-08002B2CF9AE}" pid="7" name="MSIP_Label_8b1ee035-5707-4242-a1ea-c505f8033d0a_ActionId">
    <vt:lpwstr>ceb251ac-14f6-4fb1-bd21-bf46fc5f59aa</vt:lpwstr>
  </property>
  <property fmtid="{D5CDD505-2E9C-101B-9397-08002B2CF9AE}" pid="8" name="MSIP_Label_8b1ee035-5707-4242-a1ea-c505f8033d0a_ContentBits">
    <vt:lpwstr>2</vt:lpwstr>
  </property>
</Properties>
</file>